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2.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autoCompressPictures="0"/>
  <mc:AlternateContent xmlns:mc="http://schemas.openxmlformats.org/markup-compatibility/2006">
    <mc:Choice Requires="x15">
      <x15ac:absPath xmlns:x15ac="http://schemas.microsoft.com/office/spreadsheetml/2010/11/ac" url="https://liveeduisegiunl-my.sharepoint.com/personal/20240502_novaims_unl_pt/Documents/MDSAA-DS_1ºAno/1º Semestre/2_Machine Learning_[ML]/[ML]_Project/"/>
    </mc:Choice>
  </mc:AlternateContent>
  <xr:revisionPtr revIDLastSave="1385" documentId="120_{987BF35C-B6BA-45AD-B9B2-1802A0895FFE}" xr6:coauthVersionLast="47" xr6:coauthVersionMax="47" xr10:uidLastSave="{6AC8F159-BDF9-4037-8748-18028D6AA361}"/>
  <bookViews>
    <workbookView xWindow="-110" yWindow="-110" windowWidth="25820" windowHeight="15500" firstSheet="2" activeTab="15" xr2:uid="{B50C4AD8-7853-4F6B-84A1-47D583CD2B87}"/>
  </bookViews>
  <sheets>
    <sheet name="RFE_11.11.2024" sheetId="1" r:id="rId1"/>
    <sheet name="RIDGE &amp; LASSO_11.11.2024" sheetId="5" r:id="rId2"/>
    <sheet name="Variables_11.11.2024" sheetId="3" r:id="rId3"/>
    <sheet name="R&amp;L_MinMax" sheetId="15" state="hidden" r:id="rId4"/>
    <sheet name="R&amp;L_Standard" sheetId="16" state="hidden" r:id="rId5"/>
    <sheet name="R&amp;L_Robust" sheetId="17" state="hidden" r:id="rId6"/>
    <sheet name="OE (Wo StandScaler)" sheetId="8" state="hidden" r:id="rId7"/>
    <sheet name="OE (With StandScaler)" sheetId="10" state="hidden" r:id="rId8"/>
    <sheet name="OHE | Wo MinMaxScaler" sheetId="6" state="hidden" r:id="rId9"/>
    <sheet name="OHE | With MinMaxScaler" sheetId="9" state="hidden" r:id="rId10"/>
    <sheet name="Cramer's V_145" sheetId="20" r:id="rId11"/>
    <sheet name="Models_11.11.2024" sheetId="2" r:id="rId12"/>
    <sheet name="RFE_Final" sheetId="12" r:id="rId13"/>
    <sheet name="RIDGE &amp; LASSO_Final" sheetId="14" r:id="rId14"/>
    <sheet name="Feature Selection_Final" sheetId="11" r:id="rId15"/>
    <sheet name="Models_Final" sheetId="13" r:id="rId16"/>
    <sheet name="Folha1" sheetId="22" r:id="rId17"/>
    <sheet name="KaggleSubmitions" sheetId="7" r:id="rId18"/>
    <sheet name="Report" sheetId="21" r:id="rId19"/>
  </sheets>
  <definedNames>
    <definedName name="ExternalData_1" localSheetId="6" hidden="1">'OE (Wo StandScaler)'!$A$1:$G$31</definedName>
    <definedName name="ExternalData_1" localSheetId="8" hidden="1">'OHE | Wo MinMaxScaler'!$A$1:$G$124</definedName>
    <definedName name="ExternalData_1" localSheetId="5" hidden="1">'R&amp;L_Robust'!$A$1:$G$146</definedName>
    <definedName name="ExternalData_1" localSheetId="1" hidden="1">'RIDGE &amp; LASSO_11.11.2024'!#REF!</definedName>
    <definedName name="ExternalData_1" localSheetId="13" hidden="1">'RIDGE &amp; LASSO_Final'!#REF!</definedName>
    <definedName name="ExternalData_2" localSheetId="7" hidden="1">'OE (With StandScaler)'!$A$1:$G$31</definedName>
    <definedName name="ExternalData_2" localSheetId="9" hidden="1">'OHE | With MinMaxScaler'!$A$1:$G$124</definedName>
    <definedName name="ExternalData_2" localSheetId="5" hidden="1">'R&amp;L_Robust'!$I$1:$K$146</definedName>
  </definedNames>
  <calcPr calcId="191028"/>
  <extLst>
    <ext xmlns:x14="http://schemas.microsoft.com/office/spreadsheetml/2009/9/main" uri="{79F54976-1DA5-4618-B147-4CDE4B953A38}">
      <x14:workbookPr defaultImageDpi="32767" discardImageEditData="1"/>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51" i="21" l="1"/>
  <c r="G72" i="11" l="1"/>
  <c r="Q184" i="11" a="1"/>
  <c r="Q184" i="11" s="1"/>
  <c r="Q183" i="11" a="1"/>
  <c r="Q183" i="11" s="1"/>
  <c r="Q182" i="11" a="1"/>
  <c r="Q182" i="11" s="1"/>
  <c r="Q181" i="11" a="1"/>
  <c r="Q181" i="11" s="1"/>
  <c r="Q180" i="11" a="1"/>
  <c r="Q180" i="11" s="1"/>
  <c r="Q179" i="11" a="1"/>
  <c r="Q179" i="11" s="1"/>
  <c r="Q178" i="11" a="1"/>
  <c r="Q178" i="11" s="1"/>
  <c r="Q177" i="11" a="1"/>
  <c r="Q177" i="11" s="1"/>
  <c r="Q176" i="11" a="1"/>
  <c r="Q176" i="11" s="1"/>
  <c r="Q175" i="11" a="1"/>
  <c r="Q175" i="11" s="1"/>
  <c r="Q174" i="11" a="1"/>
  <c r="Q174" i="11" s="1"/>
  <c r="Q173" i="11" a="1"/>
  <c r="Q173" i="11" s="1"/>
  <c r="Q172" i="11" a="1"/>
  <c r="Q172" i="11" s="1"/>
  <c r="Q171" i="11" a="1"/>
  <c r="Q171" i="11" s="1"/>
  <c r="Q170" i="11" a="1"/>
  <c r="Q170" i="11" s="1"/>
  <c r="Q169" i="11" a="1"/>
  <c r="Q169" i="11" s="1"/>
  <c r="Q168" i="11" a="1"/>
  <c r="Q168" i="11" s="1"/>
  <c r="Q167" i="11" a="1"/>
  <c r="Q167" i="11" s="1"/>
  <c r="Q166" i="11" a="1"/>
  <c r="Q166" i="11" s="1"/>
  <c r="Q165" i="11" a="1"/>
  <c r="Q165" i="11" s="1"/>
  <c r="Q164" i="11" a="1"/>
  <c r="Q164" i="11" s="1"/>
  <c r="Q163" i="11" a="1"/>
  <c r="Q163" i="11" s="1"/>
  <c r="Q162" i="11" a="1"/>
  <c r="Q162" i="11" s="1"/>
  <c r="Q161" i="11" a="1"/>
  <c r="Q161" i="11" s="1"/>
  <c r="Q160" i="11" a="1"/>
  <c r="Q160" i="11" s="1"/>
  <c r="Q159" i="11" a="1"/>
  <c r="Q159" i="11" s="1"/>
  <c r="Q158" i="11" a="1"/>
  <c r="Q158" i="11" s="1"/>
  <c r="Q157" i="11" a="1"/>
  <c r="Q157" i="11" s="1"/>
  <c r="Q156" i="11" a="1"/>
  <c r="Q156" i="11" s="1"/>
  <c r="Q155" i="11" a="1"/>
  <c r="Q155" i="11" s="1"/>
  <c r="Q154" i="11" a="1"/>
  <c r="Q154" i="11" s="1"/>
  <c r="Q153" i="11" a="1"/>
  <c r="Q153" i="11" s="1"/>
  <c r="Q152" i="11" a="1"/>
  <c r="Q152" i="11" s="1"/>
  <c r="Q151" i="11" a="1"/>
  <c r="Q151" i="11" s="1"/>
  <c r="Q150" i="11" a="1"/>
  <c r="Q150" i="11" s="1"/>
  <c r="Q149" i="11" a="1"/>
  <c r="Q149" i="11" s="1"/>
  <c r="Q148" i="11" a="1"/>
  <c r="Q148" i="11" s="1"/>
  <c r="Q147" i="11" a="1"/>
  <c r="Q147" i="11" s="1"/>
  <c r="Q146" i="11" a="1"/>
  <c r="Q146" i="11" s="1"/>
  <c r="Q145" i="11" a="1"/>
  <c r="Q145" i="11" s="1"/>
  <c r="Q144" i="11" a="1"/>
  <c r="Q144" i="11" s="1"/>
  <c r="Q143" i="11" a="1"/>
  <c r="Q143" i="11" s="1"/>
  <c r="Q142" i="11" a="1"/>
  <c r="Q142" i="11" s="1"/>
  <c r="Q141" i="11" a="1"/>
  <c r="Q141" i="11" s="1"/>
  <c r="Q140" i="11" a="1"/>
  <c r="Q140" i="11" s="1"/>
  <c r="Q139" i="11" a="1"/>
  <c r="Q139" i="11" s="1"/>
  <c r="Q138" i="11" a="1"/>
  <c r="Q138" i="11" s="1"/>
  <c r="Q137" i="11" a="1"/>
  <c r="Q137" i="11" s="1"/>
  <c r="Q136" i="11" a="1"/>
  <c r="Q136" i="11" s="1"/>
  <c r="Q135" i="11" a="1"/>
  <c r="Q135" i="11" s="1"/>
  <c r="Q134" i="11" a="1"/>
  <c r="Q134" i="11" s="1"/>
  <c r="Q133" i="11" a="1"/>
  <c r="Q133" i="11" s="1"/>
  <c r="Q132" i="11" a="1"/>
  <c r="Q132" i="11" s="1"/>
  <c r="Q131" i="11" a="1"/>
  <c r="Q131" i="11" s="1"/>
  <c r="Q130" i="11" a="1"/>
  <c r="Q130" i="11" s="1"/>
  <c r="Q129" i="11" a="1"/>
  <c r="Q129" i="11" s="1"/>
  <c r="Q128" i="11" a="1"/>
  <c r="Q128" i="11" s="1"/>
  <c r="Q127" i="11" a="1"/>
  <c r="Q127" i="11" s="1"/>
  <c r="Q126" i="11" a="1"/>
  <c r="Q126" i="11" s="1"/>
  <c r="Q125" i="11" a="1"/>
  <c r="Q125" i="11" s="1"/>
  <c r="Q124" i="11" a="1"/>
  <c r="Q124" i="11" s="1"/>
  <c r="Q123" i="11" a="1"/>
  <c r="Q123" i="11" s="1"/>
  <c r="Q122" i="11" a="1"/>
  <c r="Q122" i="11" s="1"/>
  <c r="Q121" i="11" a="1"/>
  <c r="Q121" i="11" s="1"/>
  <c r="Q120" i="11" a="1"/>
  <c r="Q120" i="11" s="1"/>
  <c r="Q119" i="11" a="1"/>
  <c r="Q119" i="11" s="1"/>
  <c r="Q118" i="11" a="1"/>
  <c r="Q118" i="11" s="1"/>
  <c r="Q117" i="11" a="1"/>
  <c r="Q117" i="11" s="1"/>
  <c r="Q116" i="11" a="1"/>
  <c r="Q116" i="11" s="1"/>
  <c r="Q115" i="11" a="1"/>
  <c r="Q115" i="11" s="1"/>
  <c r="Q114" i="11" a="1"/>
  <c r="Q114" i="11" s="1"/>
  <c r="Q113" i="11" a="1"/>
  <c r="Q113" i="11" s="1"/>
  <c r="Q112" i="11" a="1"/>
  <c r="Q112" i="11" s="1"/>
  <c r="Q111" i="11" a="1"/>
  <c r="Q111" i="11" s="1"/>
  <c r="Q110" i="11" a="1"/>
  <c r="Q110" i="11" s="1"/>
  <c r="Q109" i="11" a="1"/>
  <c r="Q109" i="11" s="1"/>
  <c r="Q108" i="11" a="1"/>
  <c r="Q108" i="11" s="1"/>
  <c r="Q107" i="11" a="1"/>
  <c r="Q107" i="11" s="1"/>
  <c r="Q106" i="11" a="1"/>
  <c r="Q106" i="11" s="1"/>
  <c r="Q105" i="11" a="1"/>
  <c r="Q105" i="11" s="1"/>
  <c r="Q104" i="11" a="1"/>
  <c r="Q104" i="11" s="1"/>
  <c r="Q103" i="11" a="1"/>
  <c r="Q103" i="11" s="1"/>
  <c r="Q102" i="11" a="1"/>
  <c r="Q102" i="11" s="1"/>
  <c r="Q101" i="11" a="1"/>
  <c r="Q101" i="11" s="1"/>
  <c r="Q100" i="11" a="1"/>
  <c r="Q100" i="11" s="1"/>
  <c r="Q99" i="11" a="1"/>
  <c r="Q99" i="11" s="1"/>
  <c r="Q98" i="11" a="1"/>
  <c r="Q98" i="11" s="1"/>
  <c r="Q97" i="11" a="1"/>
  <c r="Q97" i="11" s="1"/>
  <c r="Q96" i="11" a="1"/>
  <c r="Q96" i="11" s="1"/>
  <c r="Q95" i="11" a="1"/>
  <c r="Q95" i="11" s="1"/>
  <c r="Q94" i="11" a="1"/>
  <c r="Q94" i="11" s="1"/>
  <c r="Q93" i="11" a="1"/>
  <c r="Q93" i="11" s="1"/>
  <c r="Q92" i="11" a="1"/>
  <c r="Q92" i="11" s="1"/>
  <c r="Q91" i="11" a="1"/>
  <c r="Q91" i="11" s="1"/>
  <c r="Q90" i="11" a="1"/>
  <c r="Q90" i="11" s="1"/>
  <c r="Q89" i="11" a="1"/>
  <c r="Q89" i="11" s="1"/>
  <c r="Q88" i="11" a="1"/>
  <c r="Q88" i="11" s="1"/>
  <c r="Q87" i="11" a="1"/>
  <c r="Q87" i="11" s="1"/>
  <c r="Q86" i="11" a="1"/>
  <c r="Q86" i="11" s="1"/>
  <c r="Q85" i="11" a="1"/>
  <c r="Q85" i="11" s="1"/>
  <c r="Q84" i="11" a="1"/>
  <c r="Q84" i="11" s="1"/>
  <c r="Q83" i="11" a="1"/>
  <c r="Q83" i="11" s="1"/>
  <c r="Q82" i="11" a="1"/>
  <c r="Q82" i="11" s="1"/>
  <c r="Q81" i="11" a="1"/>
  <c r="Q81" i="11" s="1"/>
  <c r="Q80" i="11" a="1"/>
  <c r="Q80" i="11" s="1"/>
  <c r="Q79" i="11" a="1"/>
  <c r="Q79" i="11" s="1"/>
  <c r="Q78" i="11" a="1"/>
  <c r="Q78" i="11" s="1"/>
  <c r="Q77" i="11" a="1"/>
  <c r="Q77" i="11" s="1"/>
  <c r="Q76" i="11" a="1"/>
  <c r="Q76" i="11" s="1"/>
  <c r="Q75" i="11" a="1"/>
  <c r="Q75" i="11" s="1"/>
  <c r="Q74" i="11" a="1"/>
  <c r="Q74" i="11" s="1"/>
  <c r="Q73" i="11" a="1"/>
  <c r="Q73" i="11" s="1"/>
  <c r="Q72" i="11" a="1"/>
  <c r="Q72" i="11" s="1"/>
  <c r="Q71" i="11" a="1"/>
  <c r="Q71" i="11" s="1"/>
  <c r="Q70" i="11" a="1"/>
  <c r="Q70" i="11" s="1"/>
  <c r="Q69" i="11" a="1"/>
  <c r="Q69" i="11" s="1"/>
  <c r="Q68" i="11" a="1"/>
  <c r="Q68" i="11" s="1"/>
  <c r="Q67" i="11" a="1"/>
  <c r="Q67" i="11" s="1"/>
  <c r="Q66" i="11" a="1"/>
  <c r="Q66" i="11" s="1"/>
  <c r="Q65" i="11" a="1"/>
  <c r="Q65" i="11" s="1"/>
  <c r="Q64" i="11" a="1"/>
  <c r="Q64" i="11" s="1"/>
  <c r="Q63" i="11" a="1"/>
  <c r="Q63" i="11" s="1"/>
  <c r="Q62" i="11" a="1"/>
  <c r="Q62" i="11" s="1"/>
  <c r="Q61" i="11" a="1"/>
  <c r="Q61" i="11" s="1"/>
  <c r="Q60" i="11" a="1"/>
  <c r="Q60" i="11" s="1"/>
  <c r="Q59" i="11" a="1"/>
  <c r="Q59" i="11" s="1"/>
  <c r="Q58" i="11" a="1"/>
  <c r="Q58" i="11" s="1"/>
  <c r="Q57" i="11" a="1"/>
  <c r="Q57" i="11" s="1"/>
  <c r="Q56" i="11" a="1"/>
  <c r="Q56" i="11" s="1"/>
  <c r="Q55" i="11" a="1"/>
  <c r="Q55" i="11" s="1"/>
  <c r="Q54" i="11" a="1"/>
  <c r="Q54" i="11" s="1"/>
  <c r="P26" i="11"/>
  <c r="P27" i="11"/>
  <c r="P28" i="11"/>
  <c r="P29" i="11"/>
  <c r="P30" i="11"/>
  <c r="P31" i="11"/>
  <c r="P32" i="11"/>
  <c r="P33" i="11"/>
  <c r="P34" i="11"/>
  <c r="P35" i="11"/>
  <c r="P36" i="11"/>
  <c r="P37" i="11"/>
  <c r="P38" i="11"/>
  <c r="P39" i="11"/>
  <c r="C186" i="11"/>
  <c r="Q26" i="11" a="1"/>
  <c r="Q26"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4"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54" i="11"/>
  <c r="I55" i="11"/>
  <c r="I56" i="11"/>
  <c r="I57" i="11"/>
  <c r="I58" i="11"/>
  <c r="I59" i="11"/>
  <c r="I60" i="11"/>
  <c r="I61" i="11"/>
  <c r="I62" i="11"/>
  <c r="I63" i="11"/>
  <c r="I64" i="11"/>
  <c r="I65" i="11"/>
  <c r="I66" i="11"/>
  <c r="I67" i="11"/>
  <c r="I68" i="11"/>
  <c r="I69" i="11"/>
  <c r="I70" i="11"/>
  <c r="I71" i="11"/>
  <c r="I72" i="11"/>
  <c r="I73" i="11"/>
  <c r="I74" i="11"/>
  <c r="I75" i="11"/>
  <c r="I76" i="11"/>
  <c r="I77" i="11"/>
  <c r="I78" i="11"/>
  <c r="I79" i="11"/>
  <c r="I80" i="11"/>
  <c r="I81" i="11"/>
  <c r="I82" i="11"/>
  <c r="I83" i="11"/>
  <c r="I84" i="11"/>
  <c r="I85" i="11"/>
  <c r="I86" i="11"/>
  <c r="I87" i="11"/>
  <c r="I88" i="11"/>
  <c r="I89" i="11"/>
  <c r="I90" i="11"/>
  <c r="I91" i="11"/>
  <c r="I92" i="11"/>
  <c r="I93" i="11"/>
  <c r="I94" i="11"/>
  <c r="I95" i="11"/>
  <c r="I96" i="11"/>
  <c r="I97" i="11"/>
  <c r="I98" i="11"/>
  <c r="I99" i="11"/>
  <c r="I100" i="11"/>
  <c r="I101" i="11"/>
  <c r="I102" i="11"/>
  <c r="I103" i="11"/>
  <c r="I104" i="11"/>
  <c r="I105" i="11"/>
  <c r="I106" i="11"/>
  <c r="I107" i="11"/>
  <c r="I108" i="11"/>
  <c r="I109" i="11"/>
  <c r="I110" i="11"/>
  <c r="I111" i="11"/>
  <c r="I112" i="11"/>
  <c r="I113" i="11"/>
  <c r="I114" i="11"/>
  <c r="I115" i="11"/>
  <c r="I116" i="11"/>
  <c r="I117" i="11"/>
  <c r="I118" i="11"/>
  <c r="I119" i="11"/>
  <c r="I120" i="11"/>
  <c r="I121" i="11"/>
  <c r="I122" i="11"/>
  <c r="I123" i="11"/>
  <c r="I124" i="11"/>
  <c r="I125" i="11"/>
  <c r="I126" i="11"/>
  <c r="I127" i="11"/>
  <c r="I128" i="11"/>
  <c r="I129" i="11"/>
  <c r="I130" i="11"/>
  <c r="I131" i="11"/>
  <c r="I132" i="11"/>
  <c r="I133" i="11"/>
  <c r="I134" i="11"/>
  <c r="I135" i="11"/>
  <c r="I136" i="11"/>
  <c r="I137" i="11"/>
  <c r="I138" i="11"/>
  <c r="I139" i="11"/>
  <c r="I140" i="11"/>
  <c r="I141" i="11"/>
  <c r="I142" i="11"/>
  <c r="I143" i="11"/>
  <c r="I144" i="11"/>
  <c r="I145" i="11"/>
  <c r="I146" i="11"/>
  <c r="I147" i="11"/>
  <c r="I148" i="11"/>
  <c r="I149" i="11"/>
  <c r="I150" i="11"/>
  <c r="I151" i="11"/>
  <c r="I152" i="11"/>
  <c r="I153" i="11"/>
  <c r="I154" i="11"/>
  <c r="I155" i="11"/>
  <c r="I156" i="11"/>
  <c r="I157" i="11"/>
  <c r="I158" i="11"/>
  <c r="I159" i="11"/>
  <c r="I160" i="11"/>
  <c r="I161" i="11"/>
  <c r="I162" i="11"/>
  <c r="I163" i="11"/>
  <c r="I164" i="11"/>
  <c r="I165" i="11"/>
  <c r="I166" i="11"/>
  <c r="I167" i="11"/>
  <c r="I168" i="11"/>
  <c r="I169" i="11"/>
  <c r="I170" i="11"/>
  <c r="I171" i="11"/>
  <c r="I172" i="11"/>
  <c r="I173" i="11"/>
  <c r="I174" i="11"/>
  <c r="I175" i="11"/>
  <c r="I176" i="11"/>
  <c r="I177" i="11"/>
  <c r="I178" i="11"/>
  <c r="I179" i="11"/>
  <c r="I180" i="11"/>
  <c r="I181" i="11"/>
  <c r="I182" i="11"/>
  <c r="I183" i="11"/>
  <c r="I184" i="11"/>
  <c r="I54" i="11"/>
  <c r="I27" i="11"/>
  <c r="I28" i="11"/>
  <c r="I29" i="11"/>
  <c r="I30" i="11"/>
  <c r="I31" i="11"/>
  <c r="I32" i="11"/>
  <c r="I33" i="11"/>
  <c r="I34" i="11"/>
  <c r="I35" i="11"/>
  <c r="I36" i="11"/>
  <c r="I37" i="11"/>
  <c r="I38" i="11"/>
  <c r="I39" i="11"/>
  <c r="G55" i="11"/>
  <c r="G56" i="11"/>
  <c r="G57" i="11"/>
  <c r="G58" i="11"/>
  <c r="G59" i="11"/>
  <c r="G60" i="11"/>
  <c r="G61" i="11"/>
  <c r="G62" i="11"/>
  <c r="G63" i="11"/>
  <c r="G64" i="11"/>
  <c r="G65" i="11"/>
  <c r="G66" i="11"/>
  <c r="G67" i="11"/>
  <c r="G68" i="11"/>
  <c r="G69" i="11"/>
  <c r="G70" i="11"/>
  <c r="G71" i="11"/>
  <c r="G73" i="11"/>
  <c r="G74" i="11"/>
  <c r="G75" i="11"/>
  <c r="G76" i="11"/>
  <c r="G77" i="11"/>
  <c r="G78" i="11"/>
  <c r="G79" i="11"/>
  <c r="G80" i="11"/>
  <c r="G81" i="11"/>
  <c r="G82" i="11"/>
  <c r="G83" i="11"/>
  <c r="G84" i="11"/>
  <c r="G85" i="11"/>
  <c r="G86" i="11"/>
  <c r="G87" i="11"/>
  <c r="G88" i="11"/>
  <c r="G89" i="11"/>
  <c r="G90" i="11"/>
  <c r="G91" i="11"/>
  <c r="G92" i="11"/>
  <c r="G93" i="11"/>
  <c r="G94" i="11"/>
  <c r="G95" i="11"/>
  <c r="G96" i="11"/>
  <c r="G97" i="11"/>
  <c r="G98" i="11"/>
  <c r="G99" i="11"/>
  <c r="G100" i="11"/>
  <c r="G101" i="11"/>
  <c r="G102" i="11"/>
  <c r="G103" i="11"/>
  <c r="G104" i="11"/>
  <c r="G105" i="11"/>
  <c r="G106" i="11"/>
  <c r="G107" i="11"/>
  <c r="G108" i="11"/>
  <c r="G109" i="11"/>
  <c r="G110" i="11"/>
  <c r="G111" i="11"/>
  <c r="G112" i="11"/>
  <c r="G113" i="11"/>
  <c r="G114" i="11"/>
  <c r="G115" i="11"/>
  <c r="G116" i="11"/>
  <c r="G117" i="11"/>
  <c r="G118" i="11"/>
  <c r="G119" i="11"/>
  <c r="G120" i="11"/>
  <c r="G121" i="11"/>
  <c r="G122" i="11"/>
  <c r="G123" i="11"/>
  <c r="G124" i="11"/>
  <c r="G125" i="11"/>
  <c r="G126" i="11"/>
  <c r="G127" i="11"/>
  <c r="G128" i="11"/>
  <c r="G129" i="11"/>
  <c r="G130" i="11"/>
  <c r="G131" i="11"/>
  <c r="G132" i="11"/>
  <c r="G133" i="11"/>
  <c r="G134" i="11"/>
  <c r="G135" i="11"/>
  <c r="G136" i="11"/>
  <c r="G137" i="11"/>
  <c r="G138" i="11"/>
  <c r="G139" i="11"/>
  <c r="G140" i="11"/>
  <c r="G141" i="11"/>
  <c r="G142" i="11"/>
  <c r="G143" i="11"/>
  <c r="G144" i="11"/>
  <c r="G145" i="11"/>
  <c r="G146" i="11"/>
  <c r="G147" i="11"/>
  <c r="G148" i="11"/>
  <c r="G149" i="11"/>
  <c r="G150" i="11"/>
  <c r="G151" i="11"/>
  <c r="G152" i="11"/>
  <c r="G153" i="11"/>
  <c r="G154" i="11"/>
  <c r="G155" i="11"/>
  <c r="G156" i="11"/>
  <c r="G157" i="11"/>
  <c r="G158" i="11"/>
  <c r="G159" i="11"/>
  <c r="G160" i="11"/>
  <c r="G161" i="11"/>
  <c r="G162" i="11"/>
  <c r="G163" i="11"/>
  <c r="G164" i="11"/>
  <c r="G165" i="11"/>
  <c r="G166" i="11"/>
  <c r="G167" i="11"/>
  <c r="G168" i="11"/>
  <c r="G169" i="11"/>
  <c r="G170" i="11"/>
  <c r="G171" i="11"/>
  <c r="G172" i="11"/>
  <c r="G173" i="11"/>
  <c r="G174" i="11"/>
  <c r="G175" i="11"/>
  <c r="G176" i="11"/>
  <c r="G177" i="11"/>
  <c r="G178" i="11"/>
  <c r="G179" i="11"/>
  <c r="G180" i="11"/>
  <c r="G181" i="11"/>
  <c r="G182" i="11"/>
  <c r="G183" i="11"/>
  <c r="G184" i="11"/>
  <c r="G54" i="11"/>
  <c r="G27" i="11"/>
  <c r="G28" i="11"/>
  <c r="G29" i="11"/>
  <c r="G30" i="11"/>
  <c r="G31" i="11"/>
  <c r="G32" i="11"/>
  <c r="G33" i="11"/>
  <c r="G34" i="11"/>
  <c r="G35" i="11"/>
  <c r="G36" i="11"/>
  <c r="G37" i="11"/>
  <c r="G38" i="11"/>
  <c r="G39" i="11"/>
  <c r="I26" i="11"/>
  <c r="G26" i="11"/>
  <c r="E55" i="11"/>
  <c r="E56" i="11"/>
  <c r="E57" i="11"/>
  <c r="E58" i="11"/>
  <c r="E59" i="11"/>
  <c r="E60" i="11"/>
  <c r="E61" i="11"/>
  <c r="E62" i="11"/>
  <c r="E63" i="11"/>
  <c r="E64" i="11"/>
  <c r="E65" i="11"/>
  <c r="E66" i="11"/>
  <c r="E67" i="11"/>
  <c r="E68" i="11"/>
  <c r="E69" i="11"/>
  <c r="E70" i="11"/>
  <c r="E71" i="11"/>
  <c r="E72" i="11"/>
  <c r="E73" i="11"/>
  <c r="E74" i="11"/>
  <c r="E75" i="11"/>
  <c r="E76" i="11"/>
  <c r="E77" i="11"/>
  <c r="E78" i="11"/>
  <c r="E79" i="11"/>
  <c r="E80" i="11"/>
  <c r="E81" i="11"/>
  <c r="E82" i="11"/>
  <c r="E83" i="11"/>
  <c r="E84" i="11"/>
  <c r="E85" i="11"/>
  <c r="E86" i="11"/>
  <c r="E87" i="11"/>
  <c r="E88" i="11"/>
  <c r="E89" i="11"/>
  <c r="E90" i="11"/>
  <c r="E91" i="11"/>
  <c r="E92" i="11"/>
  <c r="E93" i="11"/>
  <c r="E94" i="11"/>
  <c r="E95" i="11"/>
  <c r="E96" i="11"/>
  <c r="E97" i="11"/>
  <c r="E98" i="11"/>
  <c r="E99" i="11"/>
  <c r="E100" i="11"/>
  <c r="E101" i="11"/>
  <c r="E102" i="11"/>
  <c r="E103" i="11"/>
  <c r="E104" i="11"/>
  <c r="E105" i="11"/>
  <c r="E106" i="11"/>
  <c r="E107" i="11"/>
  <c r="E108" i="11"/>
  <c r="E109" i="11"/>
  <c r="E110" i="11"/>
  <c r="E111" i="11"/>
  <c r="E112" i="11"/>
  <c r="E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54" i="11"/>
  <c r="E27" i="11"/>
  <c r="E28" i="11"/>
  <c r="E29" i="11"/>
  <c r="E30" i="11"/>
  <c r="E31" i="11"/>
  <c r="E32" i="11"/>
  <c r="E33" i="11"/>
  <c r="E34" i="11"/>
  <c r="E35" i="11"/>
  <c r="E36" i="11"/>
  <c r="E37" i="11"/>
  <c r="E38" i="11"/>
  <c r="E39" i="11"/>
  <c r="E26" i="11"/>
  <c r="N55" i="11"/>
  <c r="N56" i="11"/>
  <c r="N57" i="11"/>
  <c r="N58" i="11"/>
  <c r="N59" i="11"/>
  <c r="N60" i="11"/>
  <c r="N61" i="11"/>
  <c r="N62" i="11"/>
  <c r="N63" i="11"/>
  <c r="N64" i="11"/>
  <c r="N65" i="11"/>
  <c r="N66" i="11"/>
  <c r="N67" i="11"/>
  <c r="N68" i="11"/>
  <c r="N69" i="11"/>
  <c r="N70" i="11"/>
  <c r="N71" i="11"/>
  <c r="N72" i="11"/>
  <c r="N73" i="11"/>
  <c r="N74" i="11"/>
  <c r="N75" i="11"/>
  <c r="N76" i="11"/>
  <c r="N77" i="11"/>
  <c r="N78" i="11"/>
  <c r="N79" i="11"/>
  <c r="N80" i="11"/>
  <c r="N81" i="11"/>
  <c r="N82" i="11"/>
  <c r="N83" i="11"/>
  <c r="N84" i="11"/>
  <c r="N85" i="11"/>
  <c r="N86" i="11"/>
  <c r="N87" i="11"/>
  <c r="N88" i="11"/>
  <c r="N89" i="11"/>
  <c r="N90" i="11"/>
  <c r="N91" i="11"/>
  <c r="N92" i="11"/>
  <c r="N93" i="11"/>
  <c r="N94" i="11"/>
  <c r="N95" i="11"/>
  <c r="N96" i="11"/>
  <c r="N97" i="11"/>
  <c r="N98" i="11"/>
  <c r="N99" i="11"/>
  <c r="N100" i="11"/>
  <c r="N101" i="11"/>
  <c r="N102" i="11"/>
  <c r="N103" i="11"/>
  <c r="N104" i="11"/>
  <c r="N105" i="11"/>
  <c r="N106" i="11"/>
  <c r="N107" i="11"/>
  <c r="N108" i="11"/>
  <c r="N109" i="11"/>
  <c r="N110" i="11"/>
  <c r="N111" i="11"/>
  <c r="N112" i="11"/>
  <c r="N113" i="11"/>
  <c r="N114" i="11"/>
  <c r="N115" i="11"/>
  <c r="N116" i="11"/>
  <c r="N117" i="11"/>
  <c r="N118" i="11"/>
  <c r="N119" i="11"/>
  <c r="N120" i="11"/>
  <c r="N121" i="11"/>
  <c r="N122" i="11"/>
  <c r="N123" i="11"/>
  <c r="N124" i="11"/>
  <c r="N125" i="11"/>
  <c r="N126" i="11"/>
  <c r="N127" i="11"/>
  <c r="N128" i="11"/>
  <c r="N129" i="11"/>
  <c r="N130" i="11"/>
  <c r="N131" i="11"/>
  <c r="N132" i="11"/>
  <c r="N133" i="11"/>
  <c r="N134" i="11"/>
  <c r="N135" i="11"/>
  <c r="N136" i="11"/>
  <c r="N137" i="11"/>
  <c r="N138" i="11"/>
  <c r="N139" i="11"/>
  <c r="N140" i="11"/>
  <c r="N141" i="11"/>
  <c r="N142" i="11"/>
  <c r="N143" i="11"/>
  <c r="N144" i="11"/>
  <c r="N145" i="11"/>
  <c r="N146" i="11"/>
  <c r="N147" i="11"/>
  <c r="N148" i="11"/>
  <c r="N149" i="11"/>
  <c r="N150" i="11"/>
  <c r="N151" i="11"/>
  <c r="N152" i="11"/>
  <c r="N153" i="11"/>
  <c r="N154" i="11"/>
  <c r="N155" i="11"/>
  <c r="N156" i="11"/>
  <c r="N157" i="11"/>
  <c r="N158" i="11"/>
  <c r="N159" i="11"/>
  <c r="N160" i="11"/>
  <c r="N161" i="11"/>
  <c r="N162" i="11"/>
  <c r="N163" i="11"/>
  <c r="N164" i="11"/>
  <c r="N165" i="11"/>
  <c r="N166" i="11"/>
  <c r="N167" i="11"/>
  <c r="N168" i="11"/>
  <c r="N169" i="11"/>
  <c r="N170" i="11"/>
  <c r="N171" i="11"/>
  <c r="N172" i="11"/>
  <c r="N173" i="11"/>
  <c r="N174" i="11"/>
  <c r="N175" i="11"/>
  <c r="N176" i="11"/>
  <c r="N177" i="11"/>
  <c r="N178" i="11"/>
  <c r="N179" i="11"/>
  <c r="N180" i="11"/>
  <c r="N181" i="11"/>
  <c r="N182" i="11"/>
  <c r="N183" i="11"/>
  <c r="N184" i="11"/>
  <c r="N54" i="11"/>
  <c r="K55" i="11"/>
  <c r="K56" i="11"/>
  <c r="K57" i="11"/>
  <c r="K58" i="11"/>
  <c r="K59" i="11"/>
  <c r="K60" i="11"/>
  <c r="K61" i="11"/>
  <c r="K62" i="11"/>
  <c r="K63" i="11"/>
  <c r="K64" i="11"/>
  <c r="K65" i="11"/>
  <c r="K66" i="11"/>
  <c r="K67" i="11"/>
  <c r="K68" i="11"/>
  <c r="K69" i="11"/>
  <c r="K70" i="11"/>
  <c r="K71" i="11"/>
  <c r="K72" i="11"/>
  <c r="K73" i="11"/>
  <c r="K74" i="11"/>
  <c r="K75" i="11"/>
  <c r="K76" i="11"/>
  <c r="K77" i="11"/>
  <c r="K78" i="11"/>
  <c r="K79" i="11"/>
  <c r="K80" i="11"/>
  <c r="K81" i="11"/>
  <c r="K82" i="11"/>
  <c r="K83" i="11"/>
  <c r="K84" i="11"/>
  <c r="K85" i="11"/>
  <c r="K86" i="11"/>
  <c r="K87" i="11"/>
  <c r="K88" i="11"/>
  <c r="K89" i="11"/>
  <c r="K90" i="11"/>
  <c r="K91" i="11"/>
  <c r="K92" i="11"/>
  <c r="K93" i="11"/>
  <c r="K94" i="11"/>
  <c r="K95" i="11"/>
  <c r="K96" i="11"/>
  <c r="K97" i="11"/>
  <c r="K98" i="11"/>
  <c r="K99" i="11"/>
  <c r="K100" i="11"/>
  <c r="K101" i="11"/>
  <c r="K102" i="11"/>
  <c r="K103" i="11"/>
  <c r="K104" i="11"/>
  <c r="K105" i="11"/>
  <c r="K106" i="11"/>
  <c r="K107" i="11"/>
  <c r="K108" i="11"/>
  <c r="K109" i="11"/>
  <c r="K110" i="11"/>
  <c r="K111" i="11"/>
  <c r="K112" i="11"/>
  <c r="K113" i="11"/>
  <c r="K114" i="11"/>
  <c r="K115" i="11"/>
  <c r="K116" i="11"/>
  <c r="K117" i="11"/>
  <c r="K118" i="11"/>
  <c r="K119" i="11"/>
  <c r="K120" i="11"/>
  <c r="K121" i="11"/>
  <c r="K122" i="11"/>
  <c r="K123" i="11"/>
  <c r="K124" i="11"/>
  <c r="K125" i="11"/>
  <c r="K126" i="11"/>
  <c r="K127" i="11"/>
  <c r="K128" i="11"/>
  <c r="K129" i="11"/>
  <c r="K130" i="11"/>
  <c r="K131" i="11"/>
  <c r="K132" i="11"/>
  <c r="K133" i="11"/>
  <c r="K134" i="11"/>
  <c r="K135" i="11"/>
  <c r="K136" i="11"/>
  <c r="K137" i="11"/>
  <c r="K138" i="11"/>
  <c r="K139" i="11"/>
  <c r="K140" i="11"/>
  <c r="K141" i="11"/>
  <c r="K142" i="11"/>
  <c r="K143" i="11"/>
  <c r="K144" i="11"/>
  <c r="K145" i="11"/>
  <c r="K146" i="11"/>
  <c r="K147" i="11"/>
  <c r="K148" i="11"/>
  <c r="K149" i="11"/>
  <c r="K150" i="11"/>
  <c r="K151" i="11"/>
  <c r="K152" i="11"/>
  <c r="K153" i="11"/>
  <c r="K154" i="11"/>
  <c r="K155" i="11"/>
  <c r="K156" i="11"/>
  <c r="K157" i="11"/>
  <c r="K158" i="11"/>
  <c r="K159" i="11"/>
  <c r="K160" i="11"/>
  <c r="K161" i="11"/>
  <c r="K162" i="11"/>
  <c r="K163" i="11"/>
  <c r="K164" i="11"/>
  <c r="K165" i="11"/>
  <c r="K166" i="11"/>
  <c r="K167" i="11"/>
  <c r="K168" i="11"/>
  <c r="K169" i="11"/>
  <c r="K170" i="11"/>
  <c r="K171" i="11"/>
  <c r="K172" i="11"/>
  <c r="K173" i="11"/>
  <c r="K174" i="11"/>
  <c r="K175" i="11"/>
  <c r="K176" i="11"/>
  <c r="K177" i="11"/>
  <c r="K178" i="11"/>
  <c r="K179" i="11"/>
  <c r="K180" i="11"/>
  <c r="K181" i="11"/>
  <c r="K182" i="11"/>
  <c r="K183" i="11"/>
  <c r="K184" i="11"/>
  <c r="K54" i="11"/>
  <c r="J55" i="11"/>
  <c r="J56" i="11"/>
  <c r="J57" i="11"/>
  <c r="J58" i="11"/>
  <c r="J59" i="11"/>
  <c r="J60" i="11"/>
  <c r="J61" i="11"/>
  <c r="J62" i="11"/>
  <c r="J63" i="11"/>
  <c r="J64" i="11"/>
  <c r="J65" i="11"/>
  <c r="J66" i="11"/>
  <c r="J67" i="11"/>
  <c r="J68" i="11"/>
  <c r="J69" i="11"/>
  <c r="J70" i="11"/>
  <c r="J71" i="11"/>
  <c r="J72" i="11"/>
  <c r="J73" i="11"/>
  <c r="J74" i="11"/>
  <c r="J75" i="11"/>
  <c r="J76" i="11"/>
  <c r="J77" i="11"/>
  <c r="J78" i="11"/>
  <c r="J79" i="11"/>
  <c r="J80" i="11"/>
  <c r="J81" i="11"/>
  <c r="J82" i="11"/>
  <c r="J83" i="11"/>
  <c r="J84" i="11"/>
  <c r="J85" i="11"/>
  <c r="J86" i="11"/>
  <c r="J87" i="11"/>
  <c r="J88" i="11"/>
  <c r="J89" i="11"/>
  <c r="J90" i="11"/>
  <c r="J91" i="11"/>
  <c r="J92" i="11"/>
  <c r="J93" i="11"/>
  <c r="J94" i="11"/>
  <c r="J95" i="11"/>
  <c r="J96" i="11"/>
  <c r="J97" i="11"/>
  <c r="J98" i="11"/>
  <c r="J99" i="11"/>
  <c r="J100" i="11"/>
  <c r="J101" i="11"/>
  <c r="J102" i="11"/>
  <c r="J103" i="11"/>
  <c r="J104" i="11"/>
  <c r="J105" i="11"/>
  <c r="J106" i="11"/>
  <c r="J107" i="11"/>
  <c r="J108" i="11"/>
  <c r="J109" i="11"/>
  <c r="J110" i="11"/>
  <c r="J111" i="11"/>
  <c r="J112" i="11"/>
  <c r="J113" i="11"/>
  <c r="J114" i="11"/>
  <c r="J115" i="11"/>
  <c r="J116" i="11"/>
  <c r="J117" i="11"/>
  <c r="J118" i="11"/>
  <c r="J119" i="11"/>
  <c r="J120" i="11"/>
  <c r="J121" i="11"/>
  <c r="J122" i="11"/>
  <c r="J123" i="11"/>
  <c r="J124" i="11"/>
  <c r="J125" i="11"/>
  <c r="J126" i="11"/>
  <c r="J127" i="11"/>
  <c r="J128" i="11"/>
  <c r="J129" i="11"/>
  <c r="J130" i="11"/>
  <c r="J131" i="11"/>
  <c r="J132" i="11"/>
  <c r="J133" i="11"/>
  <c r="J134" i="11"/>
  <c r="J135" i="11"/>
  <c r="J136" i="11"/>
  <c r="J137" i="11"/>
  <c r="J138" i="11"/>
  <c r="J139" i="11"/>
  <c r="J140" i="11"/>
  <c r="J141" i="11"/>
  <c r="J142" i="11"/>
  <c r="J143" i="11"/>
  <c r="J144" i="11"/>
  <c r="J145" i="11"/>
  <c r="J146" i="11"/>
  <c r="J147" i="11"/>
  <c r="J148" i="11"/>
  <c r="J149" i="11"/>
  <c r="J150" i="11"/>
  <c r="J151" i="11"/>
  <c r="J152" i="11"/>
  <c r="J153" i="11"/>
  <c r="J154" i="11"/>
  <c r="J155" i="11"/>
  <c r="J156" i="11"/>
  <c r="J157" i="11"/>
  <c r="J158" i="11"/>
  <c r="J159" i="11"/>
  <c r="J160" i="11"/>
  <c r="J161" i="11"/>
  <c r="J162" i="11"/>
  <c r="J163" i="11"/>
  <c r="J164" i="11"/>
  <c r="J165" i="11"/>
  <c r="J166" i="11"/>
  <c r="J167" i="11"/>
  <c r="J168" i="11"/>
  <c r="J169" i="11"/>
  <c r="J170" i="11"/>
  <c r="J171" i="11"/>
  <c r="J172" i="11"/>
  <c r="J173" i="11"/>
  <c r="J174" i="11"/>
  <c r="J175" i="11"/>
  <c r="J176" i="11"/>
  <c r="J177" i="11"/>
  <c r="J178" i="11"/>
  <c r="J179" i="11"/>
  <c r="J180" i="11"/>
  <c r="J181" i="11"/>
  <c r="J182" i="11"/>
  <c r="J183" i="11"/>
  <c r="J184" i="11"/>
  <c r="J54" i="11"/>
  <c r="H55" i="11"/>
  <c r="H56" i="11"/>
  <c r="H57" i="11"/>
  <c r="H58" i="11"/>
  <c r="H59" i="11"/>
  <c r="H60" i="11"/>
  <c r="H61" i="11"/>
  <c r="H62" i="11"/>
  <c r="H63" i="11"/>
  <c r="H64" i="11"/>
  <c r="H65" i="11"/>
  <c r="H66" i="11"/>
  <c r="H67" i="11"/>
  <c r="H68" i="11"/>
  <c r="H69" i="11"/>
  <c r="H70" i="11"/>
  <c r="H71" i="11"/>
  <c r="H72" i="11"/>
  <c r="H73" i="11"/>
  <c r="H74" i="11"/>
  <c r="H75" i="11"/>
  <c r="H76" i="11"/>
  <c r="H77" i="11"/>
  <c r="H78" i="11"/>
  <c r="H79" i="11"/>
  <c r="H80" i="11"/>
  <c r="H81" i="11"/>
  <c r="H82" i="11"/>
  <c r="H83" i="11"/>
  <c r="H84" i="11"/>
  <c r="H85" i="11"/>
  <c r="H86" i="11"/>
  <c r="H87" i="11"/>
  <c r="H88" i="11"/>
  <c r="H89" i="11"/>
  <c r="H90" i="11"/>
  <c r="H91" i="11"/>
  <c r="H92" i="11"/>
  <c r="H93" i="11"/>
  <c r="H94" i="11"/>
  <c r="H95" i="11"/>
  <c r="H96" i="11"/>
  <c r="H97" i="11"/>
  <c r="H98" i="11"/>
  <c r="H99" i="11"/>
  <c r="H100" i="11"/>
  <c r="H101" i="11"/>
  <c r="H102" i="11"/>
  <c r="H103" i="11"/>
  <c r="H104" i="11"/>
  <c r="H105" i="11"/>
  <c r="H106" i="11"/>
  <c r="H107" i="11"/>
  <c r="H108" i="11"/>
  <c r="H109" i="11"/>
  <c r="H110" i="11"/>
  <c r="H111" i="11"/>
  <c r="H112" i="11"/>
  <c r="H113" i="11"/>
  <c r="H114" i="11"/>
  <c r="H115" i="11"/>
  <c r="H116" i="11"/>
  <c r="H117" i="11"/>
  <c r="H118" i="11"/>
  <c r="H119" i="11"/>
  <c r="H120" i="11"/>
  <c r="H121" i="11"/>
  <c r="H122" i="11"/>
  <c r="H123" i="11"/>
  <c r="H124" i="11"/>
  <c r="H125" i="11"/>
  <c r="H126" i="11"/>
  <c r="H127" i="11"/>
  <c r="H128" i="11"/>
  <c r="H129" i="11"/>
  <c r="H130" i="11"/>
  <c r="H131" i="11"/>
  <c r="H132" i="11"/>
  <c r="H133" i="11"/>
  <c r="H134" i="11"/>
  <c r="H135" i="11"/>
  <c r="H136" i="11"/>
  <c r="H137" i="11"/>
  <c r="H138" i="11"/>
  <c r="H139" i="11"/>
  <c r="H140" i="11"/>
  <c r="H141" i="11"/>
  <c r="H142" i="11"/>
  <c r="H143" i="11"/>
  <c r="H144" i="11"/>
  <c r="H145" i="11"/>
  <c r="H146" i="11"/>
  <c r="H147" i="11"/>
  <c r="H148" i="11"/>
  <c r="H149" i="11"/>
  <c r="H150" i="11"/>
  <c r="H151" i="11"/>
  <c r="H152" i="11"/>
  <c r="H153" i="11"/>
  <c r="H154" i="11"/>
  <c r="H155" i="11"/>
  <c r="H156" i="11"/>
  <c r="H157" i="11"/>
  <c r="H158" i="11"/>
  <c r="H159" i="11"/>
  <c r="H160" i="11"/>
  <c r="H161" i="11"/>
  <c r="H162" i="11"/>
  <c r="H163" i="11"/>
  <c r="H164" i="11"/>
  <c r="H165" i="11"/>
  <c r="H166" i="11"/>
  <c r="H167" i="11"/>
  <c r="H168" i="11"/>
  <c r="H169" i="11"/>
  <c r="H170" i="11"/>
  <c r="H171" i="11"/>
  <c r="H172" i="11"/>
  <c r="H173" i="11"/>
  <c r="H174" i="11"/>
  <c r="H175" i="11"/>
  <c r="H176" i="11"/>
  <c r="H177" i="11"/>
  <c r="H178" i="11"/>
  <c r="H179" i="11"/>
  <c r="H180" i="11"/>
  <c r="H181" i="11"/>
  <c r="H182" i="11"/>
  <c r="H183" i="11"/>
  <c r="H184" i="11"/>
  <c r="H54" i="11"/>
  <c r="H27" i="11"/>
  <c r="H28" i="11"/>
  <c r="H29" i="11"/>
  <c r="H30" i="11"/>
  <c r="H31" i="11"/>
  <c r="H32" i="11"/>
  <c r="H33" i="11"/>
  <c r="H34" i="11"/>
  <c r="H35" i="11"/>
  <c r="H36" i="11"/>
  <c r="H37" i="11"/>
  <c r="H38" i="11"/>
  <c r="H39" i="11"/>
  <c r="H26" i="11"/>
  <c r="P186" i="11"/>
  <c r="B40" i="11"/>
  <c r="K11" i="14" a="1"/>
  <c r="K11" i="14" s="1"/>
  <c r="I11" i="14" a="1"/>
  <c r="I11" i="14" s="1"/>
  <c r="E11" i="14" a="1"/>
  <c r="E11" i="14" s="1"/>
  <c r="C11" i="14" a="1"/>
  <c r="C11" i="14" s="1"/>
  <c r="D11" i="14" a="1"/>
  <c r="D11" i="14" s="1"/>
  <c r="M54" i="11" s="1"/>
  <c r="F11" i="14" a="1"/>
  <c r="F11" i="14" s="1"/>
  <c r="G11" i="14" a="1"/>
  <c r="G11" i="14" s="1"/>
  <c r="L57" i="11"/>
  <c r="L58" i="11"/>
  <c r="L59" i="11"/>
  <c r="L60" i="11"/>
  <c r="L61" i="11"/>
  <c r="L62" i="11"/>
  <c r="L63" i="11"/>
  <c r="L64" i="11"/>
  <c r="L65" i="11"/>
  <c r="L66" i="11"/>
  <c r="L67" i="11"/>
  <c r="L68" i="11"/>
  <c r="L69" i="11"/>
  <c r="L70" i="11"/>
  <c r="L71" i="11"/>
  <c r="L72" i="11"/>
  <c r="L73" i="11"/>
  <c r="L74" i="11"/>
  <c r="L75" i="11"/>
  <c r="L76" i="11"/>
  <c r="L77" i="11"/>
  <c r="L78" i="11"/>
  <c r="L79" i="11"/>
  <c r="L80" i="11"/>
  <c r="L81" i="11"/>
  <c r="L82" i="11"/>
  <c r="L83" i="11"/>
  <c r="L84" i="11"/>
  <c r="L85" i="11"/>
  <c r="L86" i="11"/>
  <c r="L87" i="11"/>
  <c r="L88" i="11"/>
  <c r="L89" i="11"/>
  <c r="L90" i="11"/>
  <c r="L91" i="11"/>
  <c r="L92" i="11"/>
  <c r="L93" i="11"/>
  <c r="L94" i="11"/>
  <c r="L95" i="11"/>
  <c r="L96" i="11"/>
  <c r="L97" i="11"/>
  <c r="L98" i="11"/>
  <c r="L99" i="11"/>
  <c r="L100" i="11"/>
  <c r="L101" i="11"/>
  <c r="L102" i="11"/>
  <c r="L103" i="11"/>
  <c r="L104" i="11"/>
  <c r="L105" i="11"/>
  <c r="L106" i="11"/>
  <c r="L107" i="11"/>
  <c r="L108" i="11"/>
  <c r="L109" i="11"/>
  <c r="L110" i="11"/>
  <c r="L111" i="11"/>
  <c r="L112" i="11"/>
  <c r="L113"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55" i="11"/>
  <c r="L56" i="11"/>
  <c r="L54" i="11"/>
  <c r="O55" i="11"/>
  <c r="O56" i="11"/>
  <c r="O57" i="11"/>
  <c r="O58" i="11"/>
  <c r="O59" i="11"/>
  <c r="O60" i="11"/>
  <c r="O61" i="11"/>
  <c r="O62" i="11"/>
  <c r="O63" i="11"/>
  <c r="O64" i="11"/>
  <c r="O65" i="11"/>
  <c r="O66" i="11"/>
  <c r="O67" i="11"/>
  <c r="O68" i="11"/>
  <c r="O69" i="11"/>
  <c r="O70" i="11"/>
  <c r="O71" i="11"/>
  <c r="O72" i="11"/>
  <c r="O73" i="11"/>
  <c r="O74" i="11"/>
  <c r="O75" i="11"/>
  <c r="O76" i="11"/>
  <c r="O77" i="11"/>
  <c r="O78" i="11"/>
  <c r="O79" i="11"/>
  <c r="O80" i="11"/>
  <c r="O81" i="11"/>
  <c r="O82" i="11"/>
  <c r="O83" i="11"/>
  <c r="O84" i="11"/>
  <c r="O85" i="11"/>
  <c r="O86" i="11"/>
  <c r="O87" i="11"/>
  <c r="O88" i="11"/>
  <c r="O89" i="11"/>
  <c r="O90" i="11"/>
  <c r="O91" i="11"/>
  <c r="O92" i="11"/>
  <c r="O93" i="11"/>
  <c r="O94" i="11"/>
  <c r="O95" i="11"/>
  <c r="O96" i="11"/>
  <c r="O97" i="11"/>
  <c r="O98" i="11"/>
  <c r="O99" i="11"/>
  <c r="O100" i="11"/>
  <c r="O101" i="11"/>
  <c r="O102" i="11"/>
  <c r="O103" i="11"/>
  <c r="O104" i="11"/>
  <c r="O105" i="11"/>
  <c r="O106" i="11"/>
  <c r="O107" i="11"/>
  <c r="O108" i="11"/>
  <c r="O109" i="11"/>
  <c r="O110" i="11"/>
  <c r="O111" i="11"/>
  <c r="O112" i="11"/>
  <c r="O113" i="11"/>
  <c r="O114" i="11"/>
  <c r="O115" i="11"/>
  <c r="O116" i="11"/>
  <c r="O117" i="11"/>
  <c r="O118" i="11"/>
  <c r="O119" i="11"/>
  <c r="O120" i="11"/>
  <c r="O121" i="11"/>
  <c r="O122" i="11"/>
  <c r="O123" i="11"/>
  <c r="O124" i="11"/>
  <c r="O125" i="11"/>
  <c r="O126" i="11"/>
  <c r="O127" i="11"/>
  <c r="O128" i="11"/>
  <c r="O129" i="11"/>
  <c r="O130" i="11"/>
  <c r="O131" i="11"/>
  <c r="O132" i="11"/>
  <c r="O133" i="11"/>
  <c r="O134" i="11"/>
  <c r="O135" i="11"/>
  <c r="O136" i="11"/>
  <c r="O137" i="11"/>
  <c r="O138" i="11"/>
  <c r="O139" i="11"/>
  <c r="O140" i="11"/>
  <c r="O141" i="11"/>
  <c r="O142" i="11"/>
  <c r="O143" i="11"/>
  <c r="O144" i="11"/>
  <c r="O145" i="11"/>
  <c r="O146" i="11"/>
  <c r="O147" i="11"/>
  <c r="O148" i="11"/>
  <c r="O149" i="11"/>
  <c r="O150" i="11"/>
  <c r="O151" i="11"/>
  <c r="O152" i="11"/>
  <c r="O153" i="11"/>
  <c r="O154" i="11"/>
  <c r="O155" i="11"/>
  <c r="O156" i="11"/>
  <c r="O157" i="11"/>
  <c r="O158" i="11"/>
  <c r="O159" i="11"/>
  <c r="O160" i="11"/>
  <c r="O161" i="11"/>
  <c r="O162" i="11"/>
  <c r="O163" i="11"/>
  <c r="O164" i="11"/>
  <c r="O165" i="11"/>
  <c r="O166" i="11"/>
  <c r="O167" i="11"/>
  <c r="O168" i="11"/>
  <c r="O169" i="11"/>
  <c r="O170" i="11"/>
  <c r="O171" i="11"/>
  <c r="O172" i="11"/>
  <c r="O173" i="11"/>
  <c r="O174" i="11"/>
  <c r="O175" i="11"/>
  <c r="O176" i="11"/>
  <c r="O177" i="11"/>
  <c r="O178" i="11"/>
  <c r="O179" i="11"/>
  <c r="O180" i="11"/>
  <c r="O181" i="11"/>
  <c r="O182" i="11"/>
  <c r="O183" i="11"/>
  <c r="O184" i="11"/>
  <c r="O54" i="11"/>
  <c r="O27" i="11"/>
  <c r="O28" i="11"/>
  <c r="O29" i="11"/>
  <c r="O30" i="11"/>
  <c r="O31" i="11"/>
  <c r="O32" i="11"/>
  <c r="O33" i="11"/>
  <c r="O34" i="11"/>
  <c r="O35" i="11"/>
  <c r="O36" i="11"/>
  <c r="O37" i="11"/>
  <c r="O38" i="11"/>
  <c r="O39" i="11"/>
  <c r="O26" i="11"/>
  <c r="L27" i="11"/>
  <c r="L28" i="11"/>
  <c r="L29" i="11"/>
  <c r="L30" i="11"/>
  <c r="L31" i="11"/>
  <c r="L32" i="11"/>
  <c r="L33" i="11"/>
  <c r="L34" i="11"/>
  <c r="L35" i="11"/>
  <c r="L36" i="11"/>
  <c r="L37" i="11"/>
  <c r="L38" i="11"/>
  <c r="L39" i="11"/>
  <c r="L26" i="11"/>
  <c r="Q186" i="11" l="1" a="1"/>
  <c r="Q186" i="11" s="1"/>
  <c r="P41" i="11" a="1"/>
  <c r="P41" i="11" s="1"/>
  <c r="G186" i="11"/>
  <c r="M138" i="11"/>
  <c r="J37" i="11"/>
  <c r="M35" i="11"/>
  <c r="M178" i="11"/>
  <c r="M162" i="11"/>
  <c r="M146" i="11"/>
  <c r="M130" i="11"/>
  <c r="M114" i="11"/>
  <c r="M98" i="11"/>
  <c r="M82" i="11"/>
  <c r="M66" i="11"/>
  <c r="J36" i="11"/>
  <c r="M34" i="11"/>
  <c r="M177" i="11"/>
  <c r="M161" i="11"/>
  <c r="M145" i="11"/>
  <c r="M129" i="11"/>
  <c r="M113" i="11"/>
  <c r="M97" i="11"/>
  <c r="M81" i="11"/>
  <c r="M65" i="11"/>
  <c r="M64" i="11"/>
  <c r="M90" i="11"/>
  <c r="M128" i="11"/>
  <c r="J34" i="11"/>
  <c r="M32" i="11"/>
  <c r="M175" i="11"/>
  <c r="M159" i="11"/>
  <c r="M143" i="11"/>
  <c r="M127" i="11"/>
  <c r="M111" i="11"/>
  <c r="M95" i="11"/>
  <c r="M79" i="11"/>
  <c r="M63" i="11"/>
  <c r="M74" i="11"/>
  <c r="J35" i="11"/>
  <c r="M33" i="11"/>
  <c r="M112" i="11"/>
  <c r="J33" i="11"/>
  <c r="M31" i="11"/>
  <c r="M174" i="11"/>
  <c r="M158" i="11"/>
  <c r="M142" i="11"/>
  <c r="M126" i="11"/>
  <c r="M110" i="11"/>
  <c r="M94" i="11"/>
  <c r="M78" i="11"/>
  <c r="M62" i="11"/>
  <c r="M106" i="11"/>
  <c r="M160" i="11"/>
  <c r="M80" i="11"/>
  <c r="J32" i="11"/>
  <c r="M30" i="11"/>
  <c r="M173" i="11"/>
  <c r="M157" i="11"/>
  <c r="M141" i="11"/>
  <c r="M125" i="11"/>
  <c r="M109" i="11"/>
  <c r="M93" i="11"/>
  <c r="M77" i="11"/>
  <c r="M61" i="11"/>
  <c r="M170" i="11"/>
  <c r="M176" i="11"/>
  <c r="M96" i="11"/>
  <c r="J31" i="11"/>
  <c r="M29" i="11"/>
  <c r="M172" i="11"/>
  <c r="M156" i="11"/>
  <c r="M140" i="11"/>
  <c r="M124" i="11"/>
  <c r="M108" i="11"/>
  <c r="M92" i="11"/>
  <c r="M76" i="11"/>
  <c r="M60" i="11"/>
  <c r="M154" i="11"/>
  <c r="M144" i="11"/>
  <c r="J30" i="11"/>
  <c r="M28" i="11"/>
  <c r="M171" i="11"/>
  <c r="M155" i="11"/>
  <c r="M139" i="11"/>
  <c r="M123" i="11"/>
  <c r="M107" i="11"/>
  <c r="M91" i="11"/>
  <c r="M75" i="11"/>
  <c r="M59" i="11"/>
  <c r="M58" i="11"/>
  <c r="J28" i="11"/>
  <c r="M169" i="11"/>
  <c r="M153" i="11"/>
  <c r="M137" i="11"/>
  <c r="M121" i="11"/>
  <c r="M105" i="11"/>
  <c r="M89" i="11"/>
  <c r="M73" i="11"/>
  <c r="M57" i="11"/>
  <c r="J27" i="11"/>
  <c r="M184" i="11"/>
  <c r="M168" i="11"/>
  <c r="M152" i="11"/>
  <c r="M136" i="11"/>
  <c r="M120" i="11"/>
  <c r="M104" i="11"/>
  <c r="M88" i="11"/>
  <c r="M72" i="11"/>
  <c r="M56" i="11"/>
  <c r="M27" i="11"/>
  <c r="M26" i="11"/>
  <c r="M183" i="11"/>
  <c r="M167" i="11"/>
  <c r="M151" i="11"/>
  <c r="M135" i="11"/>
  <c r="M119" i="11"/>
  <c r="M103" i="11"/>
  <c r="M87" i="11"/>
  <c r="M71" i="11"/>
  <c r="M55" i="11"/>
  <c r="M39" i="11"/>
  <c r="M182" i="11"/>
  <c r="M166" i="11"/>
  <c r="M150" i="11"/>
  <c r="M134" i="11"/>
  <c r="M118" i="11"/>
  <c r="M102" i="11"/>
  <c r="M86" i="11"/>
  <c r="M70" i="11"/>
  <c r="J29" i="11"/>
  <c r="J26" i="11"/>
  <c r="M38" i="11"/>
  <c r="M181" i="11"/>
  <c r="M165" i="11"/>
  <c r="M149" i="11"/>
  <c r="M133" i="11"/>
  <c r="M117" i="11"/>
  <c r="M101" i="11"/>
  <c r="M85" i="11"/>
  <c r="M69" i="11"/>
  <c r="M122" i="11"/>
  <c r="J39" i="11"/>
  <c r="M37" i="11"/>
  <c r="M180" i="11"/>
  <c r="M164" i="11"/>
  <c r="M148" i="11"/>
  <c r="M132" i="11"/>
  <c r="M116" i="11"/>
  <c r="M100" i="11"/>
  <c r="M84" i="11"/>
  <c r="M68" i="11"/>
  <c r="J38" i="11"/>
  <c r="M36" i="11"/>
  <c r="M179" i="11"/>
  <c r="M163" i="11"/>
  <c r="M147" i="11"/>
  <c r="M131" i="11"/>
  <c r="M115" i="11"/>
  <c r="M99" i="11"/>
  <c r="M83" i="11"/>
  <c r="M67" i="11"/>
  <c r="S11" i="14" a="1"/>
  <c r="S11" i="14" s="1"/>
  <c r="S157" i="14" s="1"/>
  <c r="R11" i="14" a="1"/>
  <c r="R11" i="14" s="1"/>
  <c r="P11" i="14" a="1"/>
  <c r="P11" i="14" s="1"/>
  <c r="O11" i="14" a="1"/>
  <c r="O11" i="14" s="1"/>
  <c r="M11" i="14" a="1"/>
  <c r="M11" i="14" s="1"/>
  <c r="M157" i="14" s="1"/>
  <c r="L11" i="14" a="1"/>
  <c r="K30" i="11" s="1"/>
  <c r="J11" i="14" a="1"/>
  <c r="Q11" i="14" a="1"/>
  <c r="Q11" i="14" s="1"/>
  <c r="F124" i="11"/>
  <c r="R124" i="11" s="1" a="1"/>
  <c r="R124" i="11" s="1"/>
  <c r="F125" i="11"/>
  <c r="R125" i="11" s="1" a="1"/>
  <c r="R125" i="11" s="1"/>
  <c r="F126" i="11"/>
  <c r="R126" i="11" s="1" a="1"/>
  <c r="R126" i="11" s="1"/>
  <c r="F127" i="11"/>
  <c r="R127" i="11" s="1" a="1"/>
  <c r="R127" i="11" s="1"/>
  <c r="F128" i="11"/>
  <c r="R128" i="11" s="1" a="1"/>
  <c r="R128" i="11" s="1"/>
  <c r="F129" i="11"/>
  <c r="R129" i="11" s="1" a="1"/>
  <c r="R129" i="11" s="1"/>
  <c r="F130" i="11"/>
  <c r="R130" i="11" s="1" a="1"/>
  <c r="R130" i="11" s="1"/>
  <c r="F131" i="11"/>
  <c r="R131" i="11" s="1" a="1"/>
  <c r="R131" i="11" s="1"/>
  <c r="F132" i="11"/>
  <c r="R132" i="11" s="1" a="1"/>
  <c r="R132" i="11" s="1"/>
  <c r="F133" i="11"/>
  <c r="R133" i="11" s="1" a="1"/>
  <c r="R133" i="11" s="1"/>
  <c r="F134" i="11"/>
  <c r="R134" i="11" s="1" a="1"/>
  <c r="R134" i="11" s="1"/>
  <c r="F135" i="11"/>
  <c r="R135" i="11" s="1" a="1"/>
  <c r="R135" i="11" s="1"/>
  <c r="F136" i="11"/>
  <c r="R136" i="11" s="1" a="1"/>
  <c r="R136" i="11" s="1"/>
  <c r="F137" i="11"/>
  <c r="R137" i="11" s="1" a="1"/>
  <c r="R137" i="11" s="1"/>
  <c r="F138" i="11"/>
  <c r="R138" i="11" s="1" a="1"/>
  <c r="R138" i="11" s="1"/>
  <c r="F139" i="11"/>
  <c r="R139" i="11" s="1" a="1"/>
  <c r="R139" i="11" s="1"/>
  <c r="F140" i="11"/>
  <c r="R140" i="11" s="1" a="1"/>
  <c r="R140" i="11" s="1"/>
  <c r="F141" i="11"/>
  <c r="R141" i="11" s="1" a="1"/>
  <c r="R141" i="11" s="1"/>
  <c r="F142" i="11"/>
  <c r="R142" i="11" s="1" a="1"/>
  <c r="R142" i="11" s="1"/>
  <c r="F143" i="11"/>
  <c r="R143" i="11" s="1" a="1"/>
  <c r="R143" i="11" s="1"/>
  <c r="F144" i="11"/>
  <c r="R144" i="11" s="1" a="1"/>
  <c r="R144" i="11" s="1"/>
  <c r="F145" i="11"/>
  <c r="R145" i="11" s="1" a="1"/>
  <c r="R145" i="11" s="1"/>
  <c r="F146" i="11"/>
  <c r="R146" i="11" s="1" a="1"/>
  <c r="R146" i="11" s="1"/>
  <c r="F147" i="11"/>
  <c r="R147" i="11" s="1" a="1"/>
  <c r="R147" i="11" s="1"/>
  <c r="F148" i="11"/>
  <c r="R148" i="11" s="1" a="1"/>
  <c r="R148" i="11" s="1"/>
  <c r="F149" i="11"/>
  <c r="R149" i="11" s="1" a="1"/>
  <c r="R149" i="11" s="1"/>
  <c r="F150" i="11"/>
  <c r="R150" i="11" s="1" a="1"/>
  <c r="R150" i="11" s="1"/>
  <c r="F151" i="11"/>
  <c r="R151" i="11" s="1" a="1"/>
  <c r="R151" i="11" s="1"/>
  <c r="F152" i="11"/>
  <c r="R152" i="11" s="1" a="1"/>
  <c r="R152" i="11" s="1"/>
  <c r="F153" i="11"/>
  <c r="R153" i="11" s="1" a="1"/>
  <c r="R153" i="11" s="1"/>
  <c r="F154" i="11"/>
  <c r="R154" i="11" s="1" a="1"/>
  <c r="R154" i="11" s="1"/>
  <c r="F155" i="11"/>
  <c r="R155" i="11" s="1" a="1"/>
  <c r="R155" i="11" s="1"/>
  <c r="F156" i="11"/>
  <c r="R156" i="11" s="1" a="1"/>
  <c r="R156" i="11" s="1"/>
  <c r="F157" i="11"/>
  <c r="R157" i="11" s="1" a="1"/>
  <c r="R157" i="11" s="1"/>
  <c r="F158" i="11"/>
  <c r="R158" i="11" s="1" a="1"/>
  <c r="R158" i="11" s="1"/>
  <c r="F159" i="11"/>
  <c r="R159" i="11" s="1" a="1"/>
  <c r="R159" i="11" s="1"/>
  <c r="F160" i="11"/>
  <c r="R160" i="11" s="1" a="1"/>
  <c r="R160" i="11" s="1"/>
  <c r="F161" i="11"/>
  <c r="R161" i="11" s="1" a="1"/>
  <c r="R161" i="11" s="1"/>
  <c r="F162" i="11"/>
  <c r="R162" i="11" s="1" a="1"/>
  <c r="R162" i="11" s="1"/>
  <c r="F163" i="11"/>
  <c r="R163" i="11" s="1" a="1"/>
  <c r="R163" i="11" s="1"/>
  <c r="F164" i="11"/>
  <c r="R164" i="11" s="1" a="1"/>
  <c r="R164" i="11" s="1"/>
  <c r="F165" i="11"/>
  <c r="R165" i="11" s="1" a="1"/>
  <c r="R165" i="11" s="1"/>
  <c r="F166" i="11"/>
  <c r="R166" i="11" s="1" a="1"/>
  <c r="R166" i="11" s="1"/>
  <c r="F167" i="11"/>
  <c r="R167" i="11" s="1" a="1"/>
  <c r="R167" i="11" s="1"/>
  <c r="F168" i="11"/>
  <c r="R168" i="11" s="1" a="1"/>
  <c r="R168" i="11" s="1"/>
  <c r="F169" i="11"/>
  <c r="R169" i="11" s="1" a="1"/>
  <c r="R169" i="11" s="1"/>
  <c r="F170" i="11"/>
  <c r="R170" i="11" s="1" a="1"/>
  <c r="R170" i="11" s="1"/>
  <c r="F171" i="11"/>
  <c r="R171" i="11" s="1" a="1"/>
  <c r="R171" i="11" s="1"/>
  <c r="F172" i="11"/>
  <c r="R172" i="11" s="1" a="1"/>
  <c r="R172" i="11" s="1"/>
  <c r="F173" i="11"/>
  <c r="R173" i="11" s="1" a="1"/>
  <c r="R173" i="11" s="1"/>
  <c r="F174" i="11"/>
  <c r="R174" i="11" s="1" a="1"/>
  <c r="R174" i="11" s="1"/>
  <c r="F175" i="11"/>
  <c r="R175" i="11" s="1" a="1"/>
  <c r="R175" i="11" s="1"/>
  <c r="F176" i="11"/>
  <c r="R176" i="11" s="1" a="1"/>
  <c r="R176" i="11" s="1"/>
  <c r="F177" i="11"/>
  <c r="R177" i="11" s="1" a="1"/>
  <c r="R177" i="11" s="1"/>
  <c r="F178" i="11"/>
  <c r="R178" i="11" s="1" a="1"/>
  <c r="R178" i="11" s="1"/>
  <c r="F179" i="11"/>
  <c r="R179" i="11" s="1" a="1"/>
  <c r="R179" i="11" s="1"/>
  <c r="F180" i="11"/>
  <c r="R180" i="11" s="1" a="1"/>
  <c r="R180" i="11" s="1"/>
  <c r="F181" i="11"/>
  <c r="R181" i="11" s="1" a="1"/>
  <c r="R181" i="11" s="1"/>
  <c r="F182" i="11"/>
  <c r="R182" i="11" s="1" a="1"/>
  <c r="R182" i="11" s="1"/>
  <c r="F183" i="11"/>
  <c r="R183" i="11" s="1" a="1"/>
  <c r="R183" i="11" s="1"/>
  <c r="F184" i="11"/>
  <c r="R184" i="11" s="1" a="1"/>
  <c r="R184" i="11" s="1"/>
  <c r="F57" i="11"/>
  <c r="R57" i="11" s="1" a="1"/>
  <c r="R57" i="11" s="1"/>
  <c r="F58" i="11"/>
  <c r="R58" i="11" s="1" a="1"/>
  <c r="R58" i="11" s="1"/>
  <c r="F59" i="11"/>
  <c r="R59" i="11" s="1" a="1"/>
  <c r="R59" i="11" s="1"/>
  <c r="F60" i="11"/>
  <c r="R60" i="11" s="1" a="1"/>
  <c r="R60" i="11" s="1"/>
  <c r="F61" i="11"/>
  <c r="R61" i="11" s="1" a="1"/>
  <c r="R61" i="11" s="1"/>
  <c r="F62" i="11"/>
  <c r="R62" i="11" s="1" a="1"/>
  <c r="R62" i="11" s="1"/>
  <c r="F63" i="11"/>
  <c r="R63" i="11" s="1" a="1"/>
  <c r="R63" i="11" s="1"/>
  <c r="F64" i="11"/>
  <c r="R64" i="11" s="1" a="1"/>
  <c r="R64" i="11" s="1"/>
  <c r="F65" i="11"/>
  <c r="R65" i="11" s="1" a="1"/>
  <c r="R65" i="11" s="1"/>
  <c r="F66" i="11"/>
  <c r="R66" i="11" s="1" a="1"/>
  <c r="R66" i="11" s="1"/>
  <c r="F67" i="11"/>
  <c r="R67" i="11" s="1" a="1"/>
  <c r="R67" i="11" s="1"/>
  <c r="F68" i="11"/>
  <c r="R68" i="11" s="1" a="1"/>
  <c r="R68" i="11" s="1"/>
  <c r="F69" i="11"/>
  <c r="R69" i="11" s="1" a="1"/>
  <c r="R69" i="11" s="1"/>
  <c r="F70" i="11"/>
  <c r="R70" i="11" s="1" a="1"/>
  <c r="R70" i="11" s="1"/>
  <c r="F71" i="11"/>
  <c r="R71" i="11" s="1" a="1"/>
  <c r="R71" i="11" s="1"/>
  <c r="F72" i="11"/>
  <c r="R72" i="11" s="1" a="1"/>
  <c r="R72" i="11" s="1"/>
  <c r="F73" i="11"/>
  <c r="R73" i="11" s="1" a="1"/>
  <c r="R73" i="11" s="1"/>
  <c r="F74" i="11"/>
  <c r="R74" i="11" s="1" a="1"/>
  <c r="R74" i="11" s="1"/>
  <c r="F75" i="11"/>
  <c r="R75" i="11" s="1" a="1"/>
  <c r="R75" i="11" s="1"/>
  <c r="F76" i="11"/>
  <c r="R76" i="11" s="1" a="1"/>
  <c r="R76" i="11" s="1"/>
  <c r="F77" i="11"/>
  <c r="R77" i="11" s="1" a="1"/>
  <c r="R77" i="11" s="1"/>
  <c r="F78" i="11"/>
  <c r="R78" i="11" s="1" a="1"/>
  <c r="R78" i="11" s="1"/>
  <c r="F79" i="11"/>
  <c r="R79" i="11" s="1" a="1"/>
  <c r="R79" i="11" s="1"/>
  <c r="F80" i="11"/>
  <c r="R80" i="11" s="1" a="1"/>
  <c r="R80" i="11" s="1"/>
  <c r="F81" i="11"/>
  <c r="R81" i="11" s="1" a="1"/>
  <c r="R81" i="11" s="1"/>
  <c r="F82" i="11"/>
  <c r="R82" i="11" s="1" a="1"/>
  <c r="R82" i="11" s="1"/>
  <c r="F83" i="11"/>
  <c r="R83" i="11" s="1" a="1"/>
  <c r="R83" i="11" s="1"/>
  <c r="F84" i="11"/>
  <c r="R84" i="11" s="1" a="1"/>
  <c r="R84" i="11" s="1"/>
  <c r="F85" i="11"/>
  <c r="R85" i="11" s="1" a="1"/>
  <c r="R85" i="11" s="1"/>
  <c r="F86" i="11"/>
  <c r="R86" i="11" s="1" a="1"/>
  <c r="R86" i="11" s="1"/>
  <c r="F87" i="11"/>
  <c r="R87" i="11" s="1" a="1"/>
  <c r="R87" i="11" s="1"/>
  <c r="F88" i="11"/>
  <c r="R88" i="11" s="1" a="1"/>
  <c r="R88" i="11" s="1"/>
  <c r="F89" i="11"/>
  <c r="R89" i="11" s="1" a="1"/>
  <c r="R89" i="11" s="1"/>
  <c r="F90" i="11"/>
  <c r="R90" i="11" s="1" a="1"/>
  <c r="R90" i="11" s="1"/>
  <c r="F91" i="11"/>
  <c r="R91" i="11" s="1" a="1"/>
  <c r="R91" i="11" s="1"/>
  <c r="F92" i="11"/>
  <c r="R92" i="11" s="1" a="1"/>
  <c r="R92" i="11" s="1"/>
  <c r="F93" i="11"/>
  <c r="R93" i="11" s="1" a="1"/>
  <c r="R93" i="11" s="1"/>
  <c r="F94" i="11"/>
  <c r="R94" i="11" s="1" a="1"/>
  <c r="R94" i="11" s="1"/>
  <c r="F95" i="11"/>
  <c r="R95" i="11" s="1" a="1"/>
  <c r="R95" i="11" s="1"/>
  <c r="F96" i="11"/>
  <c r="R96" i="11" s="1" a="1"/>
  <c r="R96" i="11" s="1"/>
  <c r="F97" i="11"/>
  <c r="R97" i="11" s="1" a="1"/>
  <c r="R97" i="11" s="1"/>
  <c r="F98" i="11"/>
  <c r="R98" i="11" s="1" a="1"/>
  <c r="R98" i="11" s="1"/>
  <c r="F99" i="11"/>
  <c r="R99" i="11" s="1" a="1"/>
  <c r="R99" i="11" s="1"/>
  <c r="F100" i="11"/>
  <c r="R100" i="11" s="1" a="1"/>
  <c r="R100" i="11" s="1"/>
  <c r="F101" i="11"/>
  <c r="R101" i="11" s="1" a="1"/>
  <c r="R101" i="11" s="1"/>
  <c r="F102" i="11"/>
  <c r="R102" i="11" s="1" a="1"/>
  <c r="R102" i="11" s="1"/>
  <c r="F103" i="11"/>
  <c r="R103" i="11" s="1" a="1"/>
  <c r="R103" i="11" s="1"/>
  <c r="F104" i="11"/>
  <c r="R104" i="11" s="1" a="1"/>
  <c r="R104" i="11" s="1"/>
  <c r="F105" i="11"/>
  <c r="R105" i="11" s="1" a="1"/>
  <c r="R105" i="11" s="1"/>
  <c r="F106" i="11"/>
  <c r="R106" i="11" s="1" a="1"/>
  <c r="R106" i="11" s="1"/>
  <c r="F107" i="11"/>
  <c r="R107" i="11" s="1" a="1"/>
  <c r="R107" i="11" s="1"/>
  <c r="F108" i="11"/>
  <c r="R108" i="11" s="1" a="1"/>
  <c r="R108" i="11" s="1"/>
  <c r="F109" i="11"/>
  <c r="R109" i="11" s="1" a="1"/>
  <c r="R109" i="11" s="1"/>
  <c r="F110" i="11"/>
  <c r="R110" i="11" s="1" a="1"/>
  <c r="R110" i="11" s="1"/>
  <c r="F111" i="11"/>
  <c r="R111" i="11" s="1" a="1"/>
  <c r="R111" i="11" s="1"/>
  <c r="F112" i="11"/>
  <c r="R112" i="11" s="1" a="1"/>
  <c r="R112" i="11" s="1"/>
  <c r="F113" i="11"/>
  <c r="R113" i="11" s="1" a="1"/>
  <c r="R113" i="11" s="1"/>
  <c r="F114" i="11"/>
  <c r="R114" i="11" s="1" a="1"/>
  <c r="R114" i="11" s="1"/>
  <c r="F115" i="11"/>
  <c r="R115" i="11" s="1" a="1"/>
  <c r="R115" i="11" s="1"/>
  <c r="F116" i="11"/>
  <c r="R116" i="11" s="1" a="1"/>
  <c r="R116" i="11" s="1"/>
  <c r="F117" i="11"/>
  <c r="R117" i="11" s="1" a="1"/>
  <c r="R117" i="11" s="1"/>
  <c r="F118" i="11"/>
  <c r="R118" i="11" s="1" a="1"/>
  <c r="R118" i="11" s="1"/>
  <c r="F119" i="11"/>
  <c r="R119" i="11" s="1" a="1"/>
  <c r="R119" i="11" s="1"/>
  <c r="F120" i="11"/>
  <c r="R120" i="11" s="1" a="1"/>
  <c r="R120" i="11" s="1"/>
  <c r="F121" i="11"/>
  <c r="R121" i="11" s="1" a="1"/>
  <c r="R121" i="11" s="1"/>
  <c r="F122" i="11"/>
  <c r="R122" i="11" s="1" a="1"/>
  <c r="R122" i="11" s="1"/>
  <c r="F123" i="11"/>
  <c r="R123" i="11" s="1" a="1"/>
  <c r="R123" i="11" s="1"/>
  <c r="F55" i="11"/>
  <c r="R55" i="11" s="1" a="1"/>
  <c r="R55" i="11" s="1"/>
  <c r="F56" i="11"/>
  <c r="R56" i="11" s="1" a="1"/>
  <c r="R56" i="11" s="1"/>
  <c r="F54" i="11"/>
  <c r="R54" i="11" s="1" a="1"/>
  <c r="R54" i="11" s="1"/>
  <c r="B185" i="11"/>
  <c r="D156" i="12"/>
  <c r="E156" i="12"/>
  <c r="F156" i="12"/>
  <c r="G156" i="12"/>
  <c r="C156" i="12"/>
  <c r="G157" i="14"/>
  <c r="D186" i="11"/>
  <c r="C41" i="11"/>
  <c r="D41" i="11"/>
  <c r="F27" i="11"/>
  <c r="F28" i="11"/>
  <c r="F29" i="11"/>
  <c r="F30" i="11"/>
  <c r="F31" i="11"/>
  <c r="F32" i="11"/>
  <c r="F33" i="11"/>
  <c r="F34" i="11"/>
  <c r="F35" i="11"/>
  <c r="F36" i="11"/>
  <c r="F37" i="11"/>
  <c r="F38" i="11"/>
  <c r="F39" i="11"/>
  <c r="F26" i="11"/>
  <c r="U11" i="5" a="1"/>
  <c r="U11" i="5" s="1"/>
  <c r="S11" i="5" a="1"/>
  <c r="S11" i="5" s="1"/>
  <c r="O11" i="5" a="1"/>
  <c r="O11" i="5" s="1"/>
  <c r="N11" i="5" a="1"/>
  <c r="N11" i="5" s="1"/>
  <c r="L11" i="5" a="1"/>
  <c r="L11" i="5" s="1"/>
  <c r="G46" i="5" a="1"/>
  <c r="G46" i="5" s="1"/>
  <c r="F46" i="5" a="1"/>
  <c r="F46" i="5" s="1"/>
  <c r="D46" i="5" a="1"/>
  <c r="D46" i="5" s="1"/>
  <c r="G11" i="5" a="1"/>
  <c r="G11" i="5" s="1"/>
  <c r="F11" i="5" a="1"/>
  <c r="F11" i="5" s="1"/>
  <c r="D11" i="5" a="1"/>
  <c r="D11" i="5" s="1"/>
  <c r="V11" i="5" a="1"/>
  <c r="V11" i="5" s="1"/>
  <c r="B7" i="7"/>
  <c r="B6" i="7"/>
  <c r="B8" i="7"/>
  <c r="B9" i="7"/>
  <c r="B10" i="7"/>
  <c r="B11" i="7"/>
  <c r="B12" i="7"/>
  <c r="B13" i="7"/>
  <c r="B14" i="7"/>
  <c r="B15" i="7"/>
  <c r="A7" i="7"/>
  <c r="A8" i="7"/>
  <c r="A9" i="7"/>
  <c r="A10" i="7"/>
  <c r="A11" i="7"/>
  <c r="A12" i="7"/>
  <c r="A13" i="7"/>
  <c r="A14" i="7"/>
  <c r="A15" i="7"/>
  <c r="A6" i="7"/>
  <c r="R186" i="11" l="1" a="1"/>
  <c r="R186" i="11" s="1"/>
  <c r="K39" i="11"/>
  <c r="K38" i="11"/>
  <c r="K37" i="11"/>
  <c r="K36" i="11"/>
  <c r="K35" i="11"/>
  <c r="K34" i="11"/>
  <c r="K33" i="11"/>
  <c r="K32" i="11"/>
  <c r="K31" i="11"/>
  <c r="J11" i="14"/>
  <c r="J157" i="14" s="1"/>
  <c r="N36" i="11"/>
  <c r="N37" i="11"/>
  <c r="N38" i="11"/>
  <c r="N39" i="11"/>
  <c r="N27" i="11"/>
  <c r="N34" i="11"/>
  <c r="N28" i="11"/>
  <c r="N29" i="11"/>
  <c r="N30" i="11"/>
  <c r="Q30" i="11" s="1" a="1"/>
  <c r="Q30" i="11" s="1"/>
  <c r="N31" i="11"/>
  <c r="N32" i="11"/>
  <c r="N33" i="11"/>
  <c r="N35" i="11"/>
  <c r="L11" i="14"/>
  <c r="L157" i="14" s="1"/>
  <c r="K26" i="11"/>
  <c r="K29" i="11"/>
  <c r="Q29" i="11" s="1" a="1"/>
  <c r="Q29" i="11" s="1"/>
  <c r="K28" i="11"/>
  <c r="Q28" i="11" s="1" a="1"/>
  <c r="Q28" i="11" s="1"/>
  <c r="K27" i="11"/>
  <c r="Q27" i="11" s="1" a="1"/>
  <c r="Q27" i="11" s="1"/>
  <c r="N26" i="11"/>
  <c r="I186" i="11"/>
  <c r="H186" i="11"/>
  <c r="E186" i="11"/>
  <c r="I41" i="11"/>
  <c r="G41" i="11"/>
  <c r="H41" i="11"/>
  <c r="R157" i="14"/>
  <c r="P157" i="14"/>
  <c r="L41" i="11"/>
  <c r="D157" i="14"/>
  <c r="N186" i="11"/>
  <c r="F157" i="14"/>
  <c r="L186" i="11"/>
  <c r="O41" i="11"/>
  <c r="O186" i="11"/>
  <c r="E41" i="11"/>
  <c r="F41" i="11"/>
  <c r="F186" i="11"/>
  <c r="Q31" i="11" l="1" a="1"/>
  <c r="Q31" i="11" s="1"/>
  <c r="Q32" i="11" a="1"/>
  <c r="Q32" i="11" s="1"/>
  <c r="Q33" i="11" a="1"/>
  <c r="Q33" i="11" s="1"/>
  <c r="Q34" i="11" a="1"/>
  <c r="Q34" i="11" s="1"/>
  <c r="Q35" i="11" a="1"/>
  <c r="Q35" i="11" s="1"/>
  <c r="Q36" i="11" a="1"/>
  <c r="Q36" i="11" s="1"/>
  <c r="Q37" i="11" a="1"/>
  <c r="Q37" i="11" s="1"/>
  <c r="Q38" i="11" a="1"/>
  <c r="Q38" i="11" s="1"/>
  <c r="Q39" i="11" a="1"/>
  <c r="Q39" i="11" s="1"/>
  <c r="N41" i="11"/>
  <c r="K41" i="11"/>
  <c r="K186" i="11"/>
  <c r="M186" i="11"/>
  <c r="M41" i="11"/>
  <c r="J186" i="11"/>
  <c r="J41" i="11"/>
  <c r="Q41" i="11" l="1" a="1"/>
  <c r="Q41" i="11"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<sst xmlns="http://schemas.openxmlformats.org/spreadsheetml/2006/main" count="4003" uniqueCount="686">
  <si>
    <t>Wrapper Methods | RFE</t>
  </si>
  <si>
    <t>RFE was applied using logistic regression as the classifier, with four different scaling/preprocessing techniques evaluated to understand how each impacts the selected features and model performance.</t>
  </si>
  <si>
    <t>Selected | Logistic Regression</t>
  </si>
  <si>
    <t>Features</t>
  </si>
  <si>
    <t>Original Data</t>
  </si>
  <si>
    <t>MinMaxScaler</t>
  </si>
  <si>
    <t>StandardScaler</t>
  </si>
  <si>
    <t>Log</t>
  </si>
  <si>
    <t>Accident Date Day</t>
  </si>
  <si>
    <t>Accident Date Month</t>
  </si>
  <si>
    <t>Accident Date Weekday</t>
  </si>
  <si>
    <t>Accident Date Year</t>
  </si>
  <si>
    <t>Age at Injury Clean</t>
  </si>
  <si>
    <t>Alternative Dispute Resolution</t>
  </si>
  <si>
    <t>Assembly Date Day</t>
  </si>
  <si>
    <t>Assembly Date Month</t>
  </si>
  <si>
    <t>Assembly Date Weekday</t>
  </si>
  <si>
    <t>Assembly Date Year</t>
  </si>
  <si>
    <t>Attorney/Representative</t>
  </si>
  <si>
    <t>C-2 Date Day</t>
  </si>
  <si>
    <t>C-2 Date Month</t>
  </si>
  <si>
    <t>C-2 Date Weekday</t>
  </si>
  <si>
    <t>C-2 Date Year</t>
  </si>
  <si>
    <t>C-3 Date Binary</t>
  </si>
  <si>
    <t>Carrier Type Bucket</t>
  </si>
  <si>
    <t>County of Injury</t>
  </si>
  <si>
    <t>COVID-19 Indicator</t>
  </si>
  <si>
    <t>District Name</t>
  </si>
  <si>
    <t>First Hearing Date Binary</t>
  </si>
  <si>
    <t>Gender</t>
  </si>
  <si>
    <t>IME-4 Reported</t>
  </si>
  <si>
    <t>Industry Code</t>
  </si>
  <si>
    <t>Medical Fee Region</t>
  </si>
  <si>
    <t>Number of Dependents</t>
  </si>
  <si>
    <t>WCIO Cause of Injury Bucket</t>
  </si>
  <si>
    <t>WCIO Nature of Injury Bucket</t>
  </si>
  <si>
    <t>WCIO Part of Body Bucket</t>
  </si>
  <si>
    <t>Weekly Wage Reported</t>
  </si>
  <si>
    <t>100 iterations</t>
  </si>
  <si>
    <t>Embedded Methods</t>
  </si>
  <si>
    <t>Two embedded methods, Lasso and Ridge Regression, were applied on data encoded through Ordinal Encoding (with and without StandardScaler) and with data encoded through One Hot Encoding (with and without MinMaxScaler).</t>
  </si>
  <si>
    <t>Legend</t>
  </si>
  <si>
    <t xml:space="preserve"> This analysis aimed to check how these techniques influence the feature selection and model performance.</t>
  </si>
  <si>
    <t>Not keep</t>
  </si>
  <si>
    <t>Keep</t>
  </si>
  <si>
    <t>Keep based on one of the methods</t>
  </si>
  <si>
    <t>Keep based on both methods</t>
  </si>
  <si>
    <t>Embedded Methods | Ordinal Enconding (W/o StandScaler)</t>
  </si>
  <si>
    <t>Embedded Methods | One Hot Enconding (W/o MinMaxScaler)</t>
  </si>
  <si>
    <t>Embedded Methods | One Hot Enconding (With MinMaxScaler)</t>
  </si>
  <si>
    <t>| Lasso |</t>
  </si>
  <si>
    <t>| Ridge |</t>
  </si>
  <si>
    <t>Both</t>
  </si>
  <si>
    <t>Attorney/Representative_Y</t>
  </si>
  <si>
    <t>WCIO Cause of Injury Bucket_6 - Strain_data</t>
  </si>
  <si>
    <t>WCIO Part of Body Bucket_IV - Trunk</t>
  </si>
  <si>
    <t>WCIO Part of Body Bucket_III - Upper Extremities</t>
  </si>
  <si>
    <t>Carrier Type Bucket_2A. SIF</t>
  </si>
  <si>
    <t>COVID-19 Indicator_Y</t>
  </si>
  <si>
    <t>WCIO Nature of Injury Bucket_1 - Specific</t>
  </si>
  <si>
    <t>WCIO Part of Body Bucket_V - Lower Extremities</t>
  </si>
  <si>
    <t>WCIO Nature of Injury Bucket_3 - Multiple</t>
  </si>
  <si>
    <t>WCIO Cause of Injury Bucket_4 - Fall</t>
  </si>
  <si>
    <t>WCIO Cause of Injury Bucket_10 - Miscellaneous</t>
  </si>
  <si>
    <t>Gender_M</t>
  </si>
  <si>
    <t>Alternative Dispute Resolution_Y</t>
  </si>
  <si>
    <t>Carrier Type Bucket_5A-5C. SPECIAL FUND</t>
  </si>
  <si>
    <t>WCIO Part of Body Bucket_I - Head</t>
  </si>
  <si>
    <t>Carrier Type Bucket_3A. SELF PUBLIC</t>
  </si>
  <si>
    <t>WCIO Cause of Injury Bucket_3 - Cut</t>
  </si>
  <si>
    <t>District Name_NYC</t>
  </si>
  <si>
    <t>Carrier Type Bucket_4A. SELF PRIVATE</t>
  </si>
  <si>
    <t>County of Injury_UNKNOWN</t>
  </si>
  <si>
    <t>Carrier Type Bucket_1A. PRIVATE</t>
  </si>
  <si>
    <t>WCIO Part of Body Bucket_VI - Multiple Body Parts</t>
  </si>
  <si>
    <t>WCIO Nature of Injury Bucket_2 - Occupational/Cumulative</t>
  </si>
  <si>
    <t>Medical Fee Region_IV</t>
  </si>
  <si>
    <t>WCIO Part of Body Bucket_II - Neck</t>
  </si>
  <si>
    <t>WCIO Cause of Injury Bucket_5 - Motor Vehicle</t>
  </si>
  <si>
    <t>District Name_HAUPPAUGE</t>
  </si>
  <si>
    <t>WCIO Cause of Injury Bucket_1 - Temp</t>
  </si>
  <si>
    <t>County of Injury_SUFFOLK</t>
  </si>
  <si>
    <t>District Name_STATEWIDE</t>
  </si>
  <si>
    <t>WCIO Cause of Injury Bucket_8 - Struck</t>
  </si>
  <si>
    <t>WCIO Cause of Injury Bucket_2 - Caught</t>
  </si>
  <si>
    <t>County of Injury_NEW YORK</t>
  </si>
  <si>
    <t>Embedded Methods | Ordinal Enconding (W/ StandScaler)</t>
  </si>
  <si>
    <t>District Name_ROCHESTER</t>
  </si>
  <si>
    <t>County of Injury_STEUBEN</t>
  </si>
  <si>
    <t>WCIO Cause of Injury Bucket_7 - Striking</t>
  </si>
  <si>
    <t>County of Injury_KINGS</t>
  </si>
  <si>
    <t>District Name_SYRACUSE</t>
  </si>
  <si>
    <t>County of Injury_QUEENS</t>
  </si>
  <si>
    <t>Gender_X</t>
  </si>
  <si>
    <t>County of Injury_ALLEGANY</t>
  </si>
  <si>
    <t>County of Injury_BROOME</t>
  </si>
  <si>
    <t>Medical Fee Region_II</t>
  </si>
  <si>
    <t>County of Injury_SULLIVAN</t>
  </si>
  <si>
    <t>County of Injury_WARREN</t>
  </si>
  <si>
    <t>District Name_BINGHAMTON</t>
  </si>
  <si>
    <t>County of Injury_BRONX</t>
  </si>
  <si>
    <t>District Name_BUFFALO</t>
  </si>
  <si>
    <t>WCIO Cause of Injury Bucket_9 - Rubbed</t>
  </si>
  <si>
    <t>Medical Fee Region_UK</t>
  </si>
  <si>
    <t>Gender_U</t>
  </si>
  <si>
    <t>County of Injury_MONROE</t>
  </si>
  <si>
    <t>County of Injury_PUTNAM</t>
  </si>
  <si>
    <t>County of Injury_CORTLAND</t>
  </si>
  <si>
    <t>County of Injury_NASSAU</t>
  </si>
  <si>
    <t>County of Injury_YATES</t>
  </si>
  <si>
    <t>County of Injury_WESTCHESTER</t>
  </si>
  <si>
    <t>County of Injury_ERIE</t>
  </si>
  <si>
    <t>Alternative Dispute Resolution_U</t>
  </si>
  <si>
    <t>Medical Fee Region_III</t>
  </si>
  <si>
    <t>County of Injury_LIVINGSTON</t>
  </si>
  <si>
    <t>County of Injury_ORLEANS</t>
  </si>
  <si>
    <t>County of Injury_OTSEGO</t>
  </si>
  <si>
    <t>County of Injury_ONONDAGA</t>
  </si>
  <si>
    <t>County of Injury_ORANGE</t>
  </si>
  <si>
    <t>County of Injury_ROCKLAND</t>
  </si>
  <si>
    <t>County of Injury_GENESEE</t>
  </si>
  <si>
    <t>County of Injury_CAYUGA</t>
  </si>
  <si>
    <t>County of Injury_SARATOGA</t>
  </si>
  <si>
    <t>County of Injury_GREENE</t>
  </si>
  <si>
    <t>County of Injury_RICHMOND</t>
  </si>
  <si>
    <t>County of Injury_HAMILTON</t>
  </si>
  <si>
    <t>County of Injury_CHAUTAUQUA</t>
  </si>
  <si>
    <t>County of Injury_ONTARIO</t>
  </si>
  <si>
    <t>County of Injury_ONEIDA</t>
  </si>
  <si>
    <t>County of Injury_DUTCHESS</t>
  </si>
  <si>
    <t>County of Injury_CHEMUNG</t>
  </si>
  <si>
    <t>County of Injury_SENECA</t>
  </si>
  <si>
    <t>County of Injury_ULSTER</t>
  </si>
  <si>
    <t>County of Injury_WAYNE</t>
  </si>
  <si>
    <t>County of Injury_WYOMING</t>
  </si>
  <si>
    <t>County of Injury_HERKIMER</t>
  </si>
  <si>
    <t>County of Injury_CLINTON</t>
  </si>
  <si>
    <t>County of Injury_NIAGARA</t>
  </si>
  <si>
    <t>County of Injury_DELAWARE</t>
  </si>
  <si>
    <t>County of Injury_SCHOHARIE</t>
  </si>
  <si>
    <t>County of Injury_JEFFERSON</t>
  </si>
  <si>
    <t>County of Injury_FULTON</t>
  </si>
  <si>
    <t>County of Injury_RENSSELAER</t>
  </si>
  <si>
    <t>County of Injury_OSWEGO</t>
  </si>
  <si>
    <t>County of Injury_CHENANGO</t>
  </si>
  <si>
    <t>County of Injury_WASHINGTON</t>
  </si>
  <si>
    <t>County of Injury_CATTARAUGUS</t>
  </si>
  <si>
    <t>County of Injury_TIOGA</t>
  </si>
  <si>
    <t>County of Injury_FRANKLIN</t>
  </si>
  <si>
    <t>County of Injury_ST. LAWRENCE</t>
  </si>
  <si>
    <t>County of Injury_LEWIS</t>
  </si>
  <si>
    <t>County of Injury_COLUMBIA</t>
  </si>
  <si>
    <t>County of Injury_MADISON</t>
  </si>
  <si>
    <t>County of Injury_TOMPKINS</t>
  </si>
  <si>
    <t>County of Injury_ESSEX</t>
  </si>
  <si>
    <t>County of Injury_SCHUYLER</t>
  </si>
  <si>
    <t>County of Injury_SCHENECTADY</t>
  </si>
  <si>
    <t>County of Injury_MONTGOMERY</t>
  </si>
  <si>
    <t>Variables | Diferent Combinations</t>
  </si>
  <si>
    <t>In order to improve the group's work efficiency, in this section, every team member selected a different set of features to train different models on.</t>
  </si>
  <si>
    <t>Variables | Diferent Combinations (Feature Selection)</t>
  </si>
  <si>
    <t>Variables | Justification</t>
  </si>
  <si>
    <t>André Silvestre</t>
  </si>
  <si>
    <t>João Henriques</t>
  </si>
  <si>
    <t>Simone Genovese</t>
  </si>
  <si>
    <t>Steven Carlson</t>
  </si>
  <si>
    <t>Zofia Wojcik</t>
  </si>
  <si>
    <t>Final Decision*</t>
  </si>
  <si>
    <t>Decision</t>
  </si>
  <si>
    <t>Justification</t>
  </si>
  <si>
    <t>Base line model to compare with other results from different combinations of variables</t>
  </si>
  <si>
    <t>**</t>
  </si>
  <si>
    <r>
      <rPr>
        <b/>
        <sz val="11"/>
        <color theme="1"/>
        <rFont val="Calibri"/>
        <family val="2"/>
        <scheme val="minor"/>
      </rPr>
      <t xml:space="preserve">0= </t>
    </r>
    <r>
      <rPr>
        <sz val="11"/>
        <color theme="1"/>
        <rFont val="Calibri"/>
        <family val="2"/>
        <scheme val="minor"/>
      </rPr>
      <t>No</t>
    </r>
    <r>
      <rPr>
        <b/>
        <sz val="11"/>
        <color theme="1"/>
        <rFont val="Calibri"/>
        <family val="2"/>
        <scheme val="minor"/>
      </rPr>
      <t>, 1=</t>
    </r>
    <r>
      <rPr>
        <sz val="11"/>
        <color theme="1"/>
        <rFont val="Calibri"/>
        <family val="2"/>
        <scheme val="minor"/>
      </rPr>
      <t>Yes</t>
    </r>
  </si>
  <si>
    <r>
      <t xml:space="preserve">* NOTE: </t>
    </r>
    <r>
      <rPr>
        <sz val="11"/>
        <color theme="1"/>
        <rFont val="Calibri"/>
        <family val="2"/>
        <scheme val="minor"/>
      </rPr>
      <t>Until 11.11.2024, these were the variables chosen based on the table at the end of 2nd notebook</t>
    </r>
  </si>
  <si>
    <r>
      <t>**NOTE:</t>
    </r>
    <r>
      <rPr>
        <sz val="11"/>
        <color theme="1"/>
        <rFont val="Calibri"/>
        <family val="2"/>
        <scheme val="minor"/>
      </rPr>
      <t xml:space="preserve"> We'll explain our decisions in the final report, but these analyze all forms of feature selection with different approaches to thresholds and considerations</t>
    </r>
  </si>
  <si>
    <t>features</t>
  </si>
  <si>
    <t>lasso</t>
  </si>
  <si>
    <t>num1</t>
  </si>
  <si>
    <t>ridge</t>
  </si>
  <si>
    <t>num2</t>
  </si>
  <si>
    <t>method</t>
  </si>
  <si>
    <t>selection</t>
  </si>
  <si>
    <t>Lasso</t>
  </si>
  <si>
    <t>Ridge</t>
  </si>
  <si>
    <t>Accident Date Binary</t>
  </si>
  <si>
    <t>lasso ridge</t>
  </si>
  <si>
    <t>Age at Injury Group</t>
  </si>
  <si>
    <t>C-2 Date Binary</t>
  </si>
  <si>
    <t>Industry Code Description_Unknown</t>
  </si>
  <si>
    <t>Industry Code Description_CONSTRUCTION</t>
  </si>
  <si>
    <t>Industry Code Description_PUBLIC ADMINISTRATION</t>
  </si>
  <si>
    <t>Industry Code Description_UTILITIES</t>
  </si>
  <si>
    <t>Industry Code Description_OTHER SERVICES (EXCEPT PUBLIC ADMINISTRATION)</t>
  </si>
  <si>
    <t>Industry Code Description_AGRICULTURE, FORESTRY, FISHING AND HUNTING</t>
  </si>
  <si>
    <t>Industry Code Description_ADMINISTRATIVE AND SUPPORT AND WASTE MANAGEMENT AND REMEDIAT</t>
  </si>
  <si>
    <t>Industry Code Description_MINING</t>
  </si>
  <si>
    <t>Industry Code Description_INFORMATION</t>
  </si>
  <si>
    <t>Industry Code Description_ARTS, ENTERTAINMENT, AND RECREATION</t>
  </si>
  <si>
    <t>Industry Code Description_HEALTH CARE AND SOCIAL ASSISTANCE</t>
  </si>
  <si>
    <t>Industry Code Description_MANUFACTURING</t>
  </si>
  <si>
    <t>Industry Code Description_EDUCATIONAL SERVICES</t>
  </si>
  <si>
    <t>Industry Code Description_RETAIL TRADE</t>
  </si>
  <si>
    <t>Industry Code Description_MANAGEMENT OF COMPANIES AND ENTERPRISES</t>
  </si>
  <si>
    <t>Industry Code Description_WHOLESALE TRADE</t>
  </si>
  <si>
    <t>Industry Code Description_FINANCE AND INSURANCE</t>
  </si>
  <si>
    <t>Industry Code Description_TRANSPORTATION AND WAREHOUSING</t>
  </si>
  <si>
    <t>Industry Code Description_PROFESSIONAL, SCIENTIFIC, AND TECHNICAL SERVICES</t>
  </si>
  <si>
    <t>Industry Code Description_REAL ESTATE AND RENTAL AND LEASING</t>
  </si>
  <si>
    <t>Column1</t>
  </si>
  <si>
    <t>Claim Injury Type</t>
  </si>
  <si>
    <t>1. CANCELLED</t>
  </si>
  <si>
    <t>2. NON-COMP</t>
  </si>
  <si>
    <t>3. MED ONLY</t>
  </si>
  <si>
    <t>4. TEMPORARY</t>
  </si>
  <si>
    <t>5. PPD SCH LOSS</t>
  </si>
  <si>
    <t>6. PPD NSL</t>
  </si>
  <si>
    <t>7. PTD</t>
  </si>
  <si>
    <t>8. DEATH</t>
  </si>
  <si>
    <t>Models | Results with ≠ Feature Selection</t>
  </si>
  <si>
    <t>The team members applied various models on their own set of features and reported the results below</t>
  </si>
  <si>
    <t>Training Set</t>
  </si>
  <si>
    <t>Validation Set</t>
  </si>
  <si>
    <t>Models</t>
  </si>
  <si>
    <r>
      <t xml:space="preserve">Time of Execution </t>
    </r>
    <r>
      <rPr>
        <sz val="11"/>
        <color theme="1"/>
        <rFont val="Calibri"/>
        <family val="2"/>
        <scheme val="minor"/>
      </rPr>
      <t>(KFold)</t>
    </r>
  </si>
  <si>
    <t>Accuracy</t>
  </si>
  <si>
    <t>Precision</t>
  </si>
  <si>
    <t>Recall</t>
  </si>
  <si>
    <t>F1 Score</t>
  </si>
  <si>
    <t>AUROC</t>
  </si>
  <si>
    <t>Final Decision (11.11.2024)</t>
  </si>
  <si>
    <r>
      <t>Logistic Regression</t>
    </r>
    <r>
      <rPr>
        <sz val="11"/>
        <color theme="1"/>
        <rFont val="Calibri"/>
        <family val="2"/>
        <scheme val="minor"/>
      </rPr>
      <t xml:space="preserve"> | Ordinal Encoding (Original Data)</t>
    </r>
  </si>
  <si>
    <t>33,28 +/-0,23</t>
  </si>
  <si>
    <r>
      <t xml:space="preserve">Logistic Regression | </t>
    </r>
    <r>
      <rPr>
        <sz val="11"/>
        <color theme="1"/>
        <rFont val="Calibri"/>
        <family val="2"/>
        <scheme val="minor"/>
      </rPr>
      <t>Ordinal Encoding (With Standardization)</t>
    </r>
  </si>
  <si>
    <t>26,71 +/-0,25</t>
  </si>
  <si>
    <r>
      <t xml:space="preserve">Logistic Regression | </t>
    </r>
    <r>
      <rPr>
        <sz val="11"/>
        <color theme="1"/>
        <rFont val="Calibri"/>
        <family val="2"/>
        <scheme val="minor"/>
      </rPr>
      <t>Ordinal Encoding (With Normalization)</t>
    </r>
  </si>
  <si>
    <t>30,14 +/-0,08</t>
  </si>
  <si>
    <t>Datasets</t>
  </si>
  <si>
    <t>Scalers</t>
  </si>
  <si>
    <r>
      <t>Logistic Regression |</t>
    </r>
    <r>
      <rPr>
        <sz val="11"/>
        <color theme="1"/>
        <rFont val="Calibri"/>
        <family val="2"/>
        <scheme val="minor"/>
      </rPr>
      <t xml:space="preserve"> Ordinal Encoding (With Log Transformation)</t>
    </r>
  </si>
  <si>
    <t>30,05 +/-0,07</t>
  </si>
  <si>
    <t>ORIGINAL</t>
  </si>
  <si>
    <t>Original</t>
  </si>
  <si>
    <r>
      <t>Logistic Regression |</t>
    </r>
    <r>
      <rPr>
        <sz val="11"/>
        <color theme="1"/>
        <rFont val="Calibri"/>
        <family val="2"/>
        <scheme val="minor"/>
      </rPr>
      <t xml:space="preserve"> One-Hot Encoding</t>
    </r>
  </si>
  <si>
    <t>48,49 +/-0,29</t>
  </si>
  <si>
    <t>ADASYN</t>
  </si>
  <si>
    <t>MinMax</t>
  </si>
  <si>
    <r>
      <t>Naïve Bayes [CategoricalNB] |</t>
    </r>
    <r>
      <rPr>
        <sz val="11"/>
        <color theme="1"/>
        <rFont val="Calibri"/>
        <family val="2"/>
        <scheme val="minor"/>
      </rPr>
      <t xml:space="preserve"> Ordinal Encoding (Original Data)</t>
    </r>
  </si>
  <si>
    <t>1,11 +/-0,01</t>
  </si>
  <si>
    <t>Standard</t>
  </si>
  <si>
    <r>
      <t>Naïve Bayes [CategoricalNB] |</t>
    </r>
    <r>
      <rPr>
        <sz val="11"/>
        <color theme="1"/>
        <rFont val="Calibri"/>
        <family val="2"/>
        <scheme val="minor"/>
      </rPr>
      <t xml:space="preserve"> One-Hot Encoding</t>
    </r>
  </si>
  <si>
    <t>2,44 +/-0,01</t>
  </si>
  <si>
    <t>Robust</t>
  </si>
  <si>
    <r>
      <t>Naïve Bayes [GaussianNB] |</t>
    </r>
    <r>
      <rPr>
        <sz val="11"/>
        <color theme="1"/>
        <rFont val="Calibri"/>
        <family val="2"/>
        <scheme val="minor"/>
      </rPr>
      <t xml:space="preserve"> Ordinal Encoding (Original Data)</t>
    </r>
  </si>
  <si>
    <t>0,44 +/-0,0</t>
  </si>
  <si>
    <r>
      <t xml:space="preserve">Naïve Bayes [GaussianNB] | </t>
    </r>
    <r>
      <rPr>
        <sz val="11"/>
        <color theme="1"/>
        <rFont val="Calibri"/>
        <family val="2"/>
        <scheme val="minor"/>
      </rPr>
      <t>One-Hot Encoding</t>
    </r>
  </si>
  <si>
    <t>0,83 +/-0,0</t>
  </si>
  <si>
    <r>
      <t>KNN [Brute Force Algorithm] |</t>
    </r>
    <r>
      <rPr>
        <sz val="11"/>
        <color theme="1"/>
        <rFont val="Calibri"/>
        <family val="2"/>
        <scheme val="minor"/>
      </rPr>
      <t xml:space="preserve"> Ordinal Encoding (Original Data)</t>
    </r>
  </si>
  <si>
    <t>0,21 +/-0,0</t>
  </si>
  <si>
    <r>
      <t xml:space="preserve">KNN [Brute Force Algorithm] | </t>
    </r>
    <r>
      <rPr>
        <sz val="11"/>
        <color theme="1"/>
        <rFont val="Calibri"/>
        <family val="2"/>
        <scheme val="minor"/>
      </rPr>
      <t>Ordinal Encoding (With Standardization)</t>
    </r>
  </si>
  <si>
    <t>0,16 +/-0,0</t>
  </si>
  <si>
    <r>
      <t xml:space="preserve">KNN [Brute Force Algorithm] | </t>
    </r>
    <r>
      <rPr>
        <sz val="11"/>
        <color theme="1"/>
        <rFont val="Calibri"/>
        <family val="2"/>
        <scheme val="minor"/>
      </rPr>
      <t>Ordinal Encoding (With Normalization)</t>
    </r>
  </si>
  <si>
    <t>0,17 +/-0,0</t>
  </si>
  <si>
    <r>
      <t>KNN [Brute Force Algorithm] |</t>
    </r>
    <r>
      <rPr>
        <sz val="11"/>
        <color theme="1"/>
        <rFont val="Calibri"/>
        <family val="2"/>
        <scheme val="minor"/>
      </rPr>
      <t xml:space="preserve"> Ordinal Encoding (With Log Transformation)</t>
    </r>
  </si>
  <si>
    <t>0,23 +/-0,0</t>
  </si>
  <si>
    <r>
      <t>KNN [Brute Force Algorithm] |</t>
    </r>
    <r>
      <rPr>
        <sz val="11"/>
        <color theme="1"/>
        <rFont val="Calibri"/>
        <family val="2"/>
        <scheme val="minor"/>
      </rPr>
      <t xml:space="preserve"> One-Hot Encoding</t>
    </r>
  </si>
  <si>
    <t>0,33 +/-0,0</t>
  </si>
  <si>
    <r>
      <t xml:space="preserve">KNN [KD Tree Algorithm] | </t>
    </r>
    <r>
      <rPr>
        <sz val="11"/>
        <color theme="1"/>
        <rFont val="Calibri"/>
        <family val="2"/>
        <scheme val="minor"/>
      </rPr>
      <t>Ordinal Encoding (Original Data)</t>
    </r>
  </si>
  <si>
    <t>0,89 +/-0,0</t>
  </si>
  <si>
    <r>
      <t xml:space="preserve">KNN [KD Tree Algorithm] | </t>
    </r>
    <r>
      <rPr>
        <sz val="11"/>
        <color theme="1"/>
        <rFont val="Calibri"/>
        <family val="2"/>
        <scheme val="minor"/>
      </rPr>
      <t>Ordinal Encoding (With Standardization)</t>
    </r>
  </si>
  <si>
    <t>0,8 +/-0,0</t>
  </si>
  <si>
    <r>
      <t>KNN [KD Tree Algorithm] |</t>
    </r>
    <r>
      <rPr>
        <sz val="11"/>
        <color theme="1"/>
        <rFont val="Calibri"/>
        <family val="2"/>
        <scheme val="minor"/>
      </rPr>
      <t xml:space="preserve"> Ordinal Encoding (With Normalization)</t>
    </r>
  </si>
  <si>
    <t>0,73 +/-0,01</t>
  </si>
  <si>
    <r>
      <t>KNN [KD Tree Algorithm] |</t>
    </r>
    <r>
      <rPr>
        <sz val="11"/>
        <color theme="1"/>
        <rFont val="Calibri"/>
        <family val="2"/>
        <scheme val="minor"/>
      </rPr>
      <t xml:space="preserve"> Ordinal Encoding (With Log Transformation)</t>
    </r>
  </si>
  <si>
    <r>
      <t>KNN [KD Tree Algorithm] |</t>
    </r>
    <r>
      <rPr>
        <sz val="11"/>
        <color theme="1"/>
        <rFont val="Calibri"/>
        <family val="2"/>
        <scheme val="minor"/>
      </rPr>
      <t xml:space="preserve"> One-Hot Encoding</t>
    </r>
  </si>
  <si>
    <t>1,33 +/-0,0</t>
  </si>
  <si>
    <r>
      <t>KNN [Ball Tree Algorithm] |</t>
    </r>
    <r>
      <rPr>
        <sz val="11"/>
        <color theme="1"/>
        <rFont val="Calibri"/>
        <family val="2"/>
        <scheme val="minor"/>
      </rPr>
      <t xml:space="preserve"> Ordinal Encoding (Original Data)</t>
    </r>
  </si>
  <si>
    <r>
      <t xml:space="preserve">KNN [Ball Tree Algorithm] | </t>
    </r>
    <r>
      <rPr>
        <sz val="11"/>
        <color theme="1"/>
        <rFont val="Calibri"/>
        <family val="2"/>
        <scheme val="minor"/>
      </rPr>
      <t>Ordinal Encoding (With Standardization)</t>
    </r>
  </si>
  <si>
    <t>0,74 +/-0,0</t>
  </si>
  <si>
    <r>
      <t xml:space="preserve">KNN [Ball Tree Algorithm] | </t>
    </r>
    <r>
      <rPr>
        <sz val="11"/>
        <color theme="1"/>
        <rFont val="Calibri"/>
        <family val="2"/>
        <scheme val="minor"/>
      </rPr>
      <t>Ordinal Encoding (With Normalization)</t>
    </r>
  </si>
  <si>
    <t>0,65 +/-0,0</t>
  </si>
  <si>
    <r>
      <t xml:space="preserve">KNN [Ball Tree Algorithm] | </t>
    </r>
    <r>
      <rPr>
        <sz val="11"/>
        <color theme="1"/>
        <rFont val="Calibri"/>
        <family val="2"/>
        <scheme val="minor"/>
      </rPr>
      <t>Ordinal Encoding (With Log Transformation)</t>
    </r>
  </si>
  <si>
    <r>
      <t>KNN [Ball Tree Algorithm] |</t>
    </r>
    <r>
      <rPr>
        <sz val="11"/>
        <color theme="1"/>
        <rFont val="Calibri"/>
        <family val="2"/>
        <scheme val="minor"/>
      </rPr>
      <t xml:space="preserve"> One-Hot Encoding</t>
    </r>
  </si>
  <si>
    <t>1,59 +/-0,0</t>
  </si>
  <si>
    <t>,,,</t>
  </si>
  <si>
    <t>…</t>
  </si>
  <si>
    <t>52,58 +/-0,41</t>
  </si>
  <si>
    <t>46,63 +/-0,63</t>
  </si>
  <si>
    <t>48,57 +/-0,35</t>
  </si>
  <si>
    <t>47,07 +/-0,23</t>
  </si>
  <si>
    <t>54,1 +/-0,31</t>
  </si>
  <si>
    <t>2,87 +/-0,01</t>
  </si>
  <si>
    <t>10,75 +/-0,03</t>
  </si>
  <si>
    <t>1,01 +/-0,01</t>
  </si>
  <si>
    <t>3,56 +/-0,02</t>
  </si>
  <si>
    <t>7h &gt;&gt; t(KNN (Brute Force))</t>
  </si>
  <si>
    <t>2h &gt;&gt; t(KNN (Brute Force))</t>
  </si>
  <si>
    <t>30,51 +/-0,47</t>
  </si>
  <si>
    <t>20,18 +/-0,13</t>
  </si>
  <si>
    <t>26,9 +/-0,36</t>
  </si>
  <si>
    <t>25,45 +/-0,25</t>
  </si>
  <si>
    <t>80,42 +/-0,51</t>
  </si>
  <si>
    <t>6,52 +/-0,01</t>
  </si>
  <si>
    <t>0,25 +/-0,0</t>
  </si>
  <si>
    <t>1,96 +/-0,01</t>
  </si>
  <si>
    <t>0,15 +/-0,0</t>
  </si>
  <si>
    <t>0,13 +/-0,0</t>
  </si>
  <si>
    <t>0,21 +/-0,02</t>
  </si>
  <si>
    <t>1,55 +/-0,14</t>
  </si>
  <si>
    <t>0,98 +/-0,04</t>
  </si>
  <si>
    <t>0,75 +/-0,0</t>
  </si>
  <si>
    <t>0,7 +/-0,0</t>
  </si>
  <si>
    <t>0,86 +/-0,0</t>
  </si>
  <si>
    <t>8,33 +/-0,06</t>
  </si>
  <si>
    <t>0,82 +/-0,0</t>
  </si>
  <si>
    <t>0,71 +/-0,0</t>
  </si>
  <si>
    <t>0,66 +/-0,0</t>
  </si>
  <si>
    <t>0,79 +/-0,0</t>
  </si>
  <si>
    <t>10,34 +/-0,05</t>
  </si>
  <si>
    <t>90,89+/-0,38</t>
  </si>
  <si>
    <t> </t>
  </si>
  <si>
    <t>12,03+/-0,29</t>
  </si>
  <si>
    <t>0,74+/-0,01</t>
  </si>
  <si>
    <t>3,58+/-0,07</t>
  </si>
  <si>
    <t>3,79+/-0,09</t>
  </si>
  <si>
    <t>Note: I used one hot encoding for all. All KNN algorithms did not complete as this was taking multiple days for each KNN.</t>
  </si>
  <si>
    <r>
      <rPr>
        <b/>
        <sz val="11"/>
        <color rgb="FF000000"/>
        <rFont val="Calibri"/>
        <family val="2"/>
        <scheme val="minor"/>
      </rPr>
      <t xml:space="preserve">Logistic Regression | </t>
    </r>
    <r>
      <rPr>
        <sz val="11"/>
        <color rgb="FF000000"/>
        <rFont val="Calibri"/>
        <family val="2"/>
        <scheme val="minor"/>
      </rPr>
      <t>One Hot encoding (With Standardization)</t>
    </r>
  </si>
  <si>
    <r>
      <rPr>
        <b/>
        <sz val="11"/>
        <color rgb="FF000000"/>
        <rFont val="Calibri"/>
        <family val="2"/>
        <scheme val="minor"/>
      </rPr>
      <t xml:space="preserve">Logistic Regression | </t>
    </r>
    <r>
      <rPr>
        <sz val="11"/>
        <color rgb="FF000000"/>
        <rFont val="Calibri"/>
        <family val="2"/>
        <scheme val="minor"/>
      </rPr>
      <t>One hot encoding (With Normalization)</t>
    </r>
  </si>
  <si>
    <r>
      <rPr>
        <b/>
        <sz val="11"/>
        <color rgb="FF000000"/>
        <rFont val="Calibri"/>
        <family val="2"/>
        <scheme val="minor"/>
      </rPr>
      <t>Logistic Regression |</t>
    </r>
    <r>
      <rPr>
        <sz val="11"/>
        <color rgb="FF000000"/>
        <rFont val="Calibri"/>
        <family val="2"/>
        <scheme val="minor"/>
      </rPr>
      <t xml:space="preserve"> Ordinal Encoding (With Log Transformation)</t>
    </r>
  </si>
  <si>
    <t>Naïve Bayes [GaussianNB] | One-Hot Encoding (With Standardization)</t>
  </si>
  <si>
    <t>Naïve Bayes [GaussianNB] | One-Hot Encoding (With Normalization)</t>
  </si>
  <si>
    <r>
      <rPr>
        <b/>
        <sz val="11"/>
        <color rgb="FF000000"/>
        <rFont val="Calibri"/>
        <family val="2"/>
        <scheme val="minor"/>
      </rPr>
      <t xml:space="preserve">Naïve Bayes [GaussianNB] | </t>
    </r>
    <r>
      <rPr>
        <sz val="11"/>
        <color rgb="FF000000"/>
        <rFont val="Calibri"/>
        <family val="2"/>
        <scheme val="minor"/>
      </rPr>
      <t>One-Hot Encoding (With Log Transformation)</t>
    </r>
  </si>
  <si>
    <r>
      <rPr>
        <b/>
        <sz val="11"/>
        <color rgb="FF000000"/>
        <rFont val="Calibri"/>
        <family val="2"/>
        <scheme val="minor"/>
      </rPr>
      <t xml:space="preserve">KNN [Brute Force Algorithm] | </t>
    </r>
    <r>
      <rPr>
        <sz val="11"/>
        <color rgb="FF000000"/>
        <rFont val="Calibri"/>
        <family val="2"/>
        <scheme val="minor"/>
      </rPr>
      <t>One hot encoding(With Standardization)</t>
    </r>
  </si>
  <si>
    <r>
      <rPr>
        <b/>
        <sz val="11"/>
        <color rgb="FF000000"/>
        <rFont val="Calibri"/>
        <family val="2"/>
        <scheme val="minor"/>
      </rPr>
      <t xml:space="preserve">KNN [Brute Force Algorithm] | </t>
    </r>
    <r>
      <rPr>
        <sz val="11"/>
        <color rgb="FF000000"/>
        <rFont val="Calibri"/>
        <family val="2"/>
        <scheme val="minor"/>
      </rPr>
      <t>One hot encoding (With Normalization)</t>
    </r>
  </si>
  <si>
    <r>
      <rPr>
        <b/>
        <sz val="11"/>
        <color rgb="FF000000"/>
        <rFont val="Calibri"/>
        <family val="2"/>
        <scheme val="minor"/>
      </rPr>
      <t>KNN [Brute Force Algorithm] |</t>
    </r>
    <r>
      <rPr>
        <sz val="11"/>
        <color rgb="FF000000"/>
        <rFont val="Calibri"/>
        <family val="2"/>
        <scheme val="minor"/>
      </rPr>
      <t xml:space="preserve"> One hot encoding (With Log Transformation)</t>
    </r>
  </si>
  <si>
    <r>
      <rPr>
        <b/>
        <sz val="11"/>
        <color rgb="FF000000"/>
        <rFont val="Calibri"/>
        <family val="2"/>
        <scheme val="minor"/>
      </rPr>
      <t xml:space="preserve">KNN [KD Tree Algorithm] | </t>
    </r>
    <r>
      <rPr>
        <sz val="11"/>
        <color rgb="FF000000"/>
        <rFont val="Calibri"/>
        <family val="2"/>
        <scheme val="minor"/>
      </rPr>
      <t>One hot encoding (With Standardization)</t>
    </r>
  </si>
  <si>
    <r>
      <rPr>
        <b/>
        <sz val="11"/>
        <color rgb="FF000000"/>
        <rFont val="Calibri"/>
        <family val="2"/>
        <scheme val="minor"/>
      </rPr>
      <t>KNN [KD Tree Algorithm] |</t>
    </r>
    <r>
      <rPr>
        <sz val="11"/>
        <color rgb="FF000000"/>
        <rFont val="Calibri"/>
        <family val="2"/>
        <scheme val="minor"/>
      </rPr>
      <t xml:space="preserve"> One hot encoding (With Normalization)</t>
    </r>
  </si>
  <si>
    <r>
      <rPr>
        <b/>
        <sz val="11"/>
        <color rgb="FF000000"/>
        <rFont val="Calibri"/>
        <family val="2"/>
        <scheme val="minor"/>
      </rPr>
      <t>KNN [KD Tree Algorithm] |</t>
    </r>
    <r>
      <rPr>
        <sz val="11"/>
        <color rgb="FF000000"/>
        <rFont val="Calibri"/>
        <family val="2"/>
        <scheme val="minor"/>
      </rPr>
      <t xml:space="preserve"> One hot encoding (With Log Transformation)</t>
    </r>
  </si>
  <si>
    <r>
      <rPr>
        <b/>
        <sz val="11"/>
        <color rgb="FF000000"/>
        <rFont val="Calibri"/>
        <family val="2"/>
        <scheme val="minor"/>
      </rPr>
      <t xml:space="preserve">KNN [Ball Tree Algorithm] | </t>
    </r>
    <r>
      <rPr>
        <sz val="11"/>
        <color rgb="FF000000"/>
        <rFont val="Calibri"/>
        <family val="2"/>
        <scheme val="minor"/>
      </rPr>
      <t>One hot encoding (With Standardization)</t>
    </r>
  </si>
  <si>
    <r>
      <rPr>
        <b/>
        <sz val="11"/>
        <color rgb="FF000000"/>
        <rFont val="Calibri"/>
        <family val="2"/>
        <scheme val="minor"/>
      </rPr>
      <t xml:space="preserve">KNN [Ball Tree Algorithm] | </t>
    </r>
    <r>
      <rPr>
        <sz val="11"/>
        <color rgb="FF000000"/>
        <rFont val="Calibri"/>
        <family val="2"/>
        <scheme val="minor"/>
      </rPr>
      <t>One hot encoding (With Normalization)</t>
    </r>
  </si>
  <si>
    <r>
      <rPr>
        <b/>
        <sz val="11"/>
        <color rgb="FF000000"/>
        <rFont val="Calibri"/>
        <family val="2"/>
        <scheme val="minor"/>
      </rPr>
      <t xml:space="preserve">KNN [Ball Tree Algorithm] | </t>
    </r>
    <r>
      <rPr>
        <sz val="11"/>
        <color rgb="FF000000"/>
        <rFont val="Calibri"/>
        <family val="2"/>
        <scheme val="minor"/>
      </rPr>
      <t>One hot encoding (With Log Transformation)</t>
    </r>
  </si>
  <si>
    <t>Neural Network | One hot encoding (With Normalization)</t>
  </si>
  <si>
    <t>116,6 +/-2,23</t>
  </si>
  <si>
    <t>104,16 +/-1,73</t>
  </si>
  <si>
    <t>95,59 +/-5,58</t>
  </si>
  <si>
    <t>90,76 +/-3,29</t>
  </si>
  <si>
    <t>86,09 +/-2,77</t>
  </si>
  <si>
    <t>1,76 +/-0,08</t>
  </si>
  <si>
    <t>3,49 +/-0,05</t>
  </si>
  <si>
    <t>0,77 +/-0,03</t>
  </si>
  <si>
    <t>1,71 +/-0,06</t>
  </si>
  <si>
    <r>
      <t>KNN [auto] |</t>
    </r>
    <r>
      <rPr>
        <sz val="11"/>
        <color theme="1"/>
        <rFont val="Calibri"/>
        <family val="2"/>
        <scheme val="minor"/>
      </rPr>
      <t xml:space="preserve"> Ordinal Encoding (Original Data)</t>
    </r>
  </si>
  <si>
    <t>5,03 +/-0,32</t>
  </si>
  <si>
    <r>
      <t xml:space="preserve">KNN [auto] | </t>
    </r>
    <r>
      <rPr>
        <sz val="11"/>
        <color theme="1"/>
        <rFont val="Calibri"/>
        <family val="2"/>
        <scheme val="minor"/>
      </rPr>
      <t>Ordinal Encoding (With Standardization)</t>
    </r>
  </si>
  <si>
    <t>2,72 +/-0,03</t>
  </si>
  <si>
    <r>
      <t xml:space="preserve">KNN [auto] | </t>
    </r>
    <r>
      <rPr>
        <sz val="11"/>
        <color theme="1"/>
        <rFont val="Calibri"/>
        <family val="2"/>
        <scheme val="minor"/>
      </rPr>
      <t>Ordinal Encoding (With Normalization)</t>
    </r>
  </si>
  <si>
    <t>2,05 +/-0,03</t>
  </si>
  <si>
    <r>
      <t>KNN [auto] |</t>
    </r>
    <r>
      <rPr>
        <sz val="11"/>
        <color theme="1"/>
        <rFont val="Calibri"/>
        <family val="2"/>
        <scheme val="minor"/>
      </rPr>
      <t xml:space="preserve"> Ordinal Encoding (With Log Transformation)</t>
    </r>
  </si>
  <si>
    <t>3,07 +/-0,08</t>
  </si>
  <si>
    <r>
      <t>KNN [auto] |</t>
    </r>
    <r>
      <rPr>
        <sz val="11"/>
        <color theme="1"/>
        <rFont val="Calibri"/>
        <family val="2"/>
        <scheme val="minor"/>
      </rPr>
      <t xml:space="preserve"> One-Hot Encoding</t>
    </r>
  </si>
  <si>
    <t>0,67 +/-0,04</t>
  </si>
  <si>
    <t>from embedded methods, where both Ridge and Lasso indicated importance</t>
  </si>
  <si>
    <t>66,7 +/-1,17</t>
  </si>
  <si>
    <t>53,78 +/-0,45</t>
  </si>
  <si>
    <t>184,7 +/-48,63</t>
  </si>
  <si>
    <t>22,68 +/-0,4</t>
  </si>
  <si>
    <t>124,18 +/-5,66</t>
  </si>
  <si>
    <t>4,27 +/-0,1</t>
  </si>
  <si>
    <t>5,55 +/-0,41</t>
  </si>
  <si>
    <t>4,62 +/-0,19</t>
  </si>
  <si>
    <t>2,51 +/-0,14</t>
  </si>
  <si>
    <t>4,64 +/-0,5</t>
  </si>
  <si>
    <t>7,95 +/-0,37</t>
  </si>
  <si>
    <t>7,69 +/-0,27</t>
  </si>
  <si>
    <t>from RFE MinMaxScaler</t>
  </si>
  <si>
    <t>127,46 +/-2,92</t>
  </si>
  <si>
    <t>132,02 +/-9,01</t>
  </si>
  <si>
    <t>135,61 +/-4,5</t>
  </si>
  <si>
    <t>208,02 +/-12,56</t>
  </si>
  <si>
    <r>
      <rPr>
        <b/>
        <sz val="11"/>
        <color rgb="FF000000"/>
        <rFont val="Calibri"/>
        <family val="2"/>
      </rPr>
      <t xml:space="preserve">Naïve Bayes [CategoricalNB] | </t>
    </r>
    <r>
      <rPr>
        <sz val="11"/>
        <color rgb="FF000000"/>
        <rFont val="Calibri"/>
        <family val="2"/>
      </rPr>
      <t>Ordinal Encoding (Original Data)</t>
    </r>
  </si>
  <si>
    <t>11,0 +/-0,32</t>
  </si>
  <si>
    <r>
      <rPr>
        <b/>
        <sz val="11"/>
        <color rgb="FF000000"/>
        <rFont val="Calibri"/>
        <family val="2"/>
      </rPr>
      <t xml:space="preserve">Naïve Bayes [GaussianNB] | </t>
    </r>
    <r>
      <rPr>
        <sz val="11"/>
        <color rgb="FF000000"/>
        <rFont val="Calibri"/>
        <family val="2"/>
      </rPr>
      <t>Ordinal Encoding (Original Data)</t>
    </r>
  </si>
  <si>
    <t>6,71 +/-0,34</t>
  </si>
  <si>
    <r>
      <rPr>
        <b/>
        <sz val="11"/>
        <color rgb="FF000000"/>
        <rFont val="Calibri"/>
        <family val="2"/>
        <scheme val="minor"/>
      </rPr>
      <t>K-Nearest Neighbors [auto] |</t>
    </r>
    <r>
      <rPr>
        <sz val="11"/>
        <color rgb="FF000000"/>
        <rFont val="Calibri"/>
        <family val="2"/>
        <scheme val="minor"/>
      </rPr>
      <t xml:space="preserve"> Ordinal Encoding (Original Data)</t>
    </r>
  </si>
  <si>
    <t>7,47 +/-0,08</t>
  </si>
  <si>
    <t>3,15 +/-0,08</t>
  </si>
  <si>
    <t>9,55 +/-2,19</t>
  </si>
  <si>
    <t>2,16 +/-0,05</t>
  </si>
  <si>
    <t>2,71 +/-0,06</t>
  </si>
  <si>
    <t xml:space="preserve">from StandardScaler </t>
  </si>
  <si>
    <t>90,85 +/-1,3</t>
  </si>
  <si>
    <t>77,54 +/-1,43</t>
  </si>
  <si>
    <t>75,69 +/-2,82</t>
  </si>
  <si>
    <t>84,39 +/-1,11</t>
  </si>
  <si>
    <t>Wrapper Methods | RFE [Final]</t>
  </si>
  <si>
    <t>Selected | Decision Tree</t>
  </si>
  <si>
    <t>Selected | Random Forest</t>
  </si>
  <si>
    <t>RobustScaler</t>
  </si>
  <si>
    <t>TOTAL</t>
  </si>
  <si>
    <t>Optimum number of features: 60    
Score with 60 features: 0.392161</t>
  </si>
  <si>
    <t>Two embedded methods, Lasso and Ridge Regression, were applied on data encoded with differents scalers (MinMax, Standard &amp; Robust)</t>
  </si>
  <si>
    <t>Embedded Methods | LASSO/RIDGE  [MinMaxScaler]</t>
  </si>
  <si>
    <t>[StandardScaler]</t>
  </si>
  <si>
    <t>[RobustScaler]</t>
  </si>
  <si>
    <t>Feature Selection</t>
  </si>
  <si>
    <t>Measure</t>
  </si>
  <si>
    <t>Methods</t>
  </si>
  <si>
    <t>Feature Type</t>
  </si>
  <si>
    <t>Criteria Used</t>
  </si>
  <si>
    <t>Based On</t>
  </si>
  <si>
    <t xml:space="preserve"> Multicollinearity/Redundancy</t>
  </si>
  <si>
    <t>Variabnce Inflation Factor (VIF)</t>
  </si>
  <si>
    <t xml:space="preserve">Numerical + Ordinal Encoded </t>
  </si>
  <si>
    <t>VIF: &gt; 5</t>
  </si>
  <si>
    <t>Rule of thumb from Rea and Parker (2014)</t>
  </si>
  <si>
    <t>Spearman Correlation</t>
  </si>
  <si>
    <r>
      <rPr>
        <b/>
        <sz val="11"/>
        <color theme="1"/>
        <rFont val="Calibri"/>
        <family val="2"/>
        <scheme val="minor"/>
      </rPr>
      <t>Correlation values: 
0-0.1</t>
    </r>
    <r>
      <rPr>
        <sz val="11"/>
        <color theme="1"/>
        <rFont val="Calibri"/>
        <family val="2"/>
        <scheme val="minor"/>
      </rPr>
      <t xml:space="preserve"> Negligible, 
</t>
    </r>
    <r>
      <rPr>
        <b/>
        <sz val="11"/>
        <color theme="1"/>
        <rFont val="Calibri"/>
        <family val="2"/>
        <scheme val="minor"/>
      </rPr>
      <t>0.1-0.2</t>
    </r>
    <r>
      <rPr>
        <sz val="11"/>
        <color theme="1"/>
        <rFont val="Calibri"/>
        <family val="2"/>
        <scheme val="minor"/>
      </rPr>
      <t xml:space="preserve"> Weak, 
</t>
    </r>
    <r>
      <rPr>
        <b/>
        <sz val="11"/>
        <color theme="1"/>
        <rFont val="Calibri"/>
        <family val="2"/>
        <scheme val="minor"/>
      </rPr>
      <t>0.2-0.4</t>
    </r>
    <r>
      <rPr>
        <sz val="11"/>
        <color theme="1"/>
        <rFont val="Calibri"/>
        <family val="2"/>
        <scheme val="minor"/>
      </rPr>
      <t xml:space="preserve"> Moderate, 
</t>
    </r>
    <r>
      <rPr>
        <b/>
        <sz val="11"/>
        <color theme="1"/>
        <rFont val="Calibri"/>
        <family val="2"/>
        <scheme val="minor"/>
      </rPr>
      <t>0.4-0.6</t>
    </r>
    <r>
      <rPr>
        <sz val="11"/>
        <color theme="1"/>
        <rFont val="Calibri"/>
        <family val="2"/>
        <scheme val="minor"/>
      </rPr>
      <t xml:space="preserve"> Relatively Strong, 
</t>
    </r>
    <r>
      <rPr>
        <b/>
        <sz val="11"/>
        <color theme="1"/>
        <rFont val="Calibri"/>
        <family val="2"/>
        <scheme val="minor"/>
      </rPr>
      <t>0.6-0.8</t>
    </r>
    <r>
      <rPr>
        <sz val="11"/>
        <color theme="1"/>
        <rFont val="Calibri"/>
        <family val="2"/>
        <scheme val="minor"/>
      </rPr>
      <t xml:space="preserve"> Strong, 
</t>
    </r>
    <r>
      <rPr>
        <b/>
        <sz val="11"/>
        <color theme="1"/>
        <rFont val="Calibri"/>
        <family val="2"/>
        <scheme val="minor"/>
      </rPr>
      <t>&gt;0.8</t>
    </r>
    <r>
      <rPr>
        <sz val="11"/>
        <color theme="1"/>
        <rFont val="Calibri"/>
        <family val="2"/>
        <scheme val="minor"/>
      </rPr>
      <t xml:space="preserve"> Very Strong</t>
    </r>
  </si>
  <si>
    <r>
      <rPr>
        <b/>
        <sz val="11"/>
        <color theme="1"/>
        <rFont val="Calibri"/>
        <family val="2"/>
        <scheme val="minor"/>
      </rPr>
      <t>Redundancy</t>
    </r>
    <r>
      <rPr>
        <sz val="11"/>
        <color theme="1"/>
        <rFont val="Calibri"/>
        <family val="2"/>
        <scheme val="minor"/>
      </rPr>
      <t xml:space="preserve">
</t>
    </r>
    <r>
      <rPr>
        <b/>
        <sz val="11"/>
        <color theme="1"/>
        <rFont val="Calibri"/>
        <family val="2"/>
        <scheme val="minor"/>
      </rPr>
      <t>&lt; 0.8</t>
    </r>
    <r>
      <rPr>
        <sz val="11"/>
        <color theme="1"/>
        <rFont val="Calibri"/>
        <family val="2"/>
        <scheme val="minor"/>
      </rPr>
      <t xml:space="preserve"> -&gt; Selected
</t>
    </r>
    <r>
      <rPr>
        <b/>
        <sz val="11"/>
        <color theme="1"/>
        <rFont val="Calibri"/>
        <family val="2"/>
        <scheme val="minor"/>
      </rPr>
      <t>&gt; 0.8</t>
    </r>
    <r>
      <rPr>
        <sz val="11"/>
        <color theme="1"/>
        <rFont val="Calibri"/>
        <family val="2"/>
        <scheme val="minor"/>
      </rPr>
      <t xml:space="preserve"> -&gt; Not Selected</t>
    </r>
  </si>
  <si>
    <t>Correlation/Relevancy</t>
  </si>
  <si>
    <t>Numerical + Ordinal Encoded + Ordinal Target</t>
  </si>
  <si>
    <r>
      <rPr>
        <b/>
        <sz val="11"/>
        <color theme="1"/>
        <rFont val="Calibri"/>
        <family val="2"/>
        <scheme val="minor"/>
      </rPr>
      <t>Relevancy</t>
    </r>
    <r>
      <rPr>
        <sz val="11"/>
        <color theme="1"/>
        <rFont val="Calibri"/>
        <family val="2"/>
        <scheme val="minor"/>
      </rPr>
      <t xml:space="preserve">
</t>
    </r>
    <r>
      <rPr>
        <b/>
        <sz val="11"/>
        <color theme="1"/>
        <rFont val="Calibri"/>
        <family val="2"/>
        <scheme val="minor"/>
      </rPr>
      <t>&gt; 0.2</t>
    </r>
    <r>
      <rPr>
        <sz val="11"/>
        <color theme="1"/>
        <rFont val="Calibri"/>
        <family val="2"/>
        <scheme val="minor"/>
      </rPr>
      <t xml:space="preserve"> -&gt;  Selected
</t>
    </r>
    <r>
      <rPr>
        <b/>
        <sz val="11"/>
        <color theme="1"/>
        <rFont val="Calibri"/>
        <family val="2"/>
        <scheme val="minor"/>
      </rPr>
      <t xml:space="preserve">&lt; 0.2 </t>
    </r>
    <r>
      <rPr>
        <sz val="11"/>
        <color theme="1"/>
        <rFont val="Calibri"/>
        <family val="2"/>
        <scheme val="minor"/>
      </rPr>
      <t>-&gt; Not selected</t>
    </r>
  </si>
  <si>
    <t>Cramer's V</t>
  </si>
  <si>
    <t>One-Hot Encoded Categorical</t>
  </si>
  <si>
    <r>
      <rPr>
        <b/>
        <sz val="11"/>
        <color theme="1"/>
        <rFont val="Calibri"/>
        <family val="2"/>
        <scheme val="minor"/>
      </rPr>
      <t>Cramér's V: 
&lt;0.1</t>
    </r>
    <r>
      <rPr>
        <sz val="11"/>
        <color theme="1"/>
        <rFont val="Calibri"/>
        <family val="2"/>
        <scheme val="minor"/>
      </rPr>
      <t xml:space="preserve"> Negligible, 
</t>
    </r>
    <r>
      <rPr>
        <b/>
        <sz val="11"/>
        <color theme="1"/>
        <rFont val="Calibri"/>
        <family val="2"/>
        <scheme val="minor"/>
      </rPr>
      <t xml:space="preserve">0.1-0.3 </t>
    </r>
    <r>
      <rPr>
        <sz val="11"/>
        <color theme="1"/>
        <rFont val="Calibri"/>
        <family val="2"/>
        <scheme val="minor"/>
      </rPr>
      <t xml:space="preserve">Small, 
</t>
    </r>
    <r>
      <rPr>
        <b/>
        <sz val="11"/>
        <color theme="1"/>
        <rFont val="Calibri"/>
        <family val="2"/>
        <scheme val="minor"/>
      </rPr>
      <t>0.3-0.5</t>
    </r>
    <r>
      <rPr>
        <sz val="11"/>
        <color theme="1"/>
        <rFont val="Calibri"/>
        <family val="2"/>
        <scheme val="minor"/>
      </rPr>
      <t xml:space="preserve"> Medium, 
</t>
    </r>
    <r>
      <rPr>
        <b/>
        <sz val="11"/>
        <color theme="1"/>
        <rFont val="Calibri"/>
        <family val="2"/>
        <scheme val="minor"/>
      </rPr>
      <t>&gt;0.5</t>
    </r>
    <r>
      <rPr>
        <sz val="11"/>
        <color theme="1"/>
        <rFont val="Calibri"/>
        <family val="2"/>
        <scheme val="minor"/>
      </rPr>
      <t xml:space="preserve"> Large</t>
    </r>
  </si>
  <si>
    <t>Cohen's interpretation (1988)</t>
  </si>
  <si>
    <t>One-Hot Encoded vs Ordinal Target</t>
  </si>
  <si>
    <r>
      <rPr>
        <b/>
        <sz val="11"/>
        <color theme="1"/>
        <rFont val="Calibri"/>
        <family val="2"/>
        <scheme val="minor"/>
      </rPr>
      <t>Relevancy</t>
    </r>
    <r>
      <rPr>
        <sz val="11"/>
        <color theme="1"/>
        <rFont val="Calibri"/>
        <family val="2"/>
        <scheme val="minor"/>
      </rPr>
      <t xml:space="preserve">
</t>
    </r>
    <r>
      <rPr>
        <b/>
        <sz val="11"/>
        <color theme="1"/>
        <rFont val="Calibri"/>
        <family val="2"/>
        <scheme val="minor"/>
      </rPr>
      <t>&gt; 0.3</t>
    </r>
    <r>
      <rPr>
        <sz val="11"/>
        <color theme="1"/>
        <rFont val="Calibri"/>
        <family val="2"/>
        <scheme val="minor"/>
      </rPr>
      <t xml:space="preserve"> -&gt;  Selected
</t>
    </r>
    <r>
      <rPr>
        <b/>
        <sz val="11"/>
        <color theme="1"/>
        <rFont val="Calibri"/>
        <family val="2"/>
        <scheme val="minor"/>
      </rPr>
      <t>&lt; 0.3</t>
    </r>
    <r>
      <rPr>
        <sz val="11"/>
        <color theme="1"/>
        <rFont val="Calibri"/>
        <family val="2"/>
        <scheme val="minor"/>
      </rPr>
      <t xml:space="preserve"> -&gt; Not selected</t>
    </r>
  </si>
  <si>
    <t>Relevancy</t>
  </si>
  <si>
    <t>Chi-Square Test</t>
  </si>
  <si>
    <t>α = 0.05</t>
  </si>
  <si>
    <t xml:space="preserve"> Pearson, Karl (1900)</t>
  </si>
  <si>
    <t>Type of feature</t>
  </si>
  <si>
    <t>Selection Criteria</t>
  </si>
  <si>
    <t>Numerical features</t>
  </si>
  <si>
    <t>(2/3)*13 = 9 Selected in order to Keep the feature</t>
  </si>
  <si>
    <t>Categorical features</t>
  </si>
  <si>
    <t>(2/3)*14 = 9 Selected in order to keep the feature</t>
  </si>
  <si>
    <t>145 features (W/o Descriptions)</t>
  </si>
  <si>
    <t>Numerical</t>
  </si>
  <si>
    <t>All</t>
  </si>
  <si>
    <t>André</t>
  </si>
  <si>
    <t>Steven</t>
  </si>
  <si>
    <t>João</t>
  </si>
  <si>
    <t>Simone</t>
  </si>
  <si>
    <t>#</t>
  </si>
  <si>
    <t xml:space="preserve">Multicollinearity/ Redundancy (VIF, Spearman) </t>
  </si>
  <si>
    <t>Correlation (Relevancy) - Spearman</t>
  </si>
  <si>
    <t>RFE Decision Tree</t>
  </si>
  <si>
    <t>RFE Random Forest</t>
  </si>
  <si>
    <t>RFE LR MinMax</t>
  </si>
  <si>
    <t>RFE LR Standard</t>
  </si>
  <si>
    <t>RFE LR Robust</t>
  </si>
  <si>
    <t>Ridge MinMax</t>
  </si>
  <si>
    <t>Ridge Standard</t>
  </si>
  <si>
    <t>Ridge Robust</t>
  </si>
  <si>
    <t>Lasso MinMax</t>
  </si>
  <si>
    <t>Lasso Standard</t>
  </si>
  <si>
    <t>Lasso Robust</t>
  </si>
  <si>
    <t>What to Do?</t>
  </si>
  <si>
    <t>Selected</t>
  </si>
  <si>
    <t>Not Selected</t>
  </si>
  <si>
    <t>Age at Injury, Assembly date Year and C-2 Date Year</t>
  </si>
  <si>
    <t xml:space="preserve">Accident Date Binary </t>
  </si>
  <si>
    <t>Categorical</t>
  </si>
  <si>
    <t>Andre</t>
  </si>
  <si>
    <t>?</t>
  </si>
  <si>
    <t>Multicollinearity/ Redundancy  (Cramer's V)</t>
  </si>
  <si>
    <t>Correlation (Relevancy) - Cramers V</t>
  </si>
  <si>
    <t>Chi-Squared</t>
  </si>
  <si>
    <t>Important</t>
  </si>
  <si>
    <t>Discard</t>
  </si>
  <si>
    <t>The team members applied all possible variations of models (w/ KMeansSMOTE / All Scalers)</t>
  </si>
  <si>
    <t xml:space="preserve">Time of Execution </t>
  </si>
  <si>
    <t>Logistic Regression</t>
  </si>
  <si>
    <r>
      <t xml:space="preserve">Naïve Bayes | </t>
    </r>
    <r>
      <rPr>
        <sz val="11"/>
        <color theme="1"/>
        <rFont val="Calibri"/>
        <family val="2"/>
        <scheme val="minor"/>
      </rPr>
      <t>Gaussian</t>
    </r>
  </si>
  <si>
    <r>
      <t xml:space="preserve">Naïve Bayes | </t>
    </r>
    <r>
      <rPr>
        <sz val="11"/>
        <color theme="1"/>
        <rFont val="Calibri"/>
        <family val="2"/>
        <scheme val="minor"/>
      </rPr>
      <t>Categorical</t>
    </r>
  </si>
  <si>
    <t>Features (considering original dataset)</t>
  </si>
  <si>
    <t>K-Nearest Neighbors</t>
  </si>
  <si>
    <t>LR</t>
  </si>
  <si>
    <r>
      <t xml:space="preserve">Neural Networks | </t>
    </r>
    <r>
      <rPr>
        <sz val="11"/>
        <color theme="1"/>
        <rFont val="Calibri"/>
        <family val="2"/>
        <scheme val="minor"/>
      </rPr>
      <t>MLP</t>
    </r>
  </si>
  <si>
    <t>NB_G</t>
  </si>
  <si>
    <t>Decision Tree</t>
  </si>
  <si>
    <t>NB_C</t>
  </si>
  <si>
    <t>Random Forest</t>
  </si>
  <si>
    <t>KNN</t>
  </si>
  <si>
    <t>Bagging</t>
  </si>
  <si>
    <t>Alternative_Dispute_Resolution</t>
  </si>
  <si>
    <t>NN</t>
  </si>
  <si>
    <t>CatBoost</t>
  </si>
  <si>
    <t>DT</t>
  </si>
  <si>
    <t>ExtraTrees</t>
  </si>
  <si>
    <t>C-2 Date</t>
  </si>
  <si>
    <t>RF</t>
  </si>
  <si>
    <t>Stacking</t>
  </si>
  <si>
    <t>C-3 Date</t>
  </si>
  <si>
    <t>Bag</t>
  </si>
  <si>
    <t>KMeansSMOTE (Original)*</t>
  </si>
  <si>
    <t>Carrier Type Bucket_1A, PRIVATE</t>
  </si>
  <si>
    <t>Carrier Type</t>
  </si>
  <si>
    <t>Carrier Type Bucket_2A, SIF</t>
  </si>
  <si>
    <t>First Hearing Date</t>
  </si>
  <si>
    <t>Carrier Type Bucket_3A, SELF PUBLIC</t>
  </si>
  <si>
    <t>IME-4 Count</t>
  </si>
  <si>
    <t>Carrier Type Bucket_4A, SELF PRIVATE</t>
  </si>
  <si>
    <t>Industry Code Description</t>
  </si>
  <si>
    <t>Carrier Type Bucket_5A-5C, SPECIAL FUND</t>
  </si>
  <si>
    <t xml:space="preserve">WCIO Cause of Injury </t>
  </si>
  <si>
    <t>WCIO Nature of Injury</t>
  </si>
  <si>
    <t>WCIO Part of Body</t>
  </si>
  <si>
    <t>Average Weekly Wage</t>
  </si>
  <si>
    <t xml:space="preserve">*Missing KKN with KmeansSMOTE w/o Scaling  </t>
  </si>
  <si>
    <t>We attempted to run this model; however, due to the nature of KNN relying on distance calculations and the data not being scaled, the process became computationally intensive. After running for over 9 hours without producing results, we decided to discontinue this experiment. The lack of scaling caused significant inefficiencies in the algorithm, making it impractical for this analysis. Consequently, we chose to ignore this approach and focus on scaled versions of the data for more feasible and reliable outcomes for this algorithm</t>
  </si>
  <si>
    <t>Kaggle Submitions | Versions (Group 33)</t>
  </si>
  <si>
    <t>Vinícius Pinto</t>
  </si>
  <si>
    <t>Version</t>
  </si>
  <si>
    <t>Date</t>
  </si>
  <si>
    <r>
      <rPr>
        <b/>
        <sz val="11"/>
        <color theme="1"/>
        <rFont val="Calibri"/>
        <family val="2"/>
        <scheme val="minor"/>
      </rPr>
      <t>best_knn_distance = KNeighborsClassifier('n_neighbors': 12, 'p': 2, weights='distance')</t>
    </r>
    <r>
      <rPr>
        <sz val="11"/>
        <color theme="1"/>
        <rFont val="Calibri"/>
        <family val="2"/>
        <scheme val="minor"/>
      </rPr>
      <t xml:space="preserve"> | </t>
    </r>
    <r>
      <rPr>
        <b/>
        <sz val="11"/>
        <color theme="1"/>
        <rFont val="Calibri"/>
        <family val="2"/>
        <scheme val="minor"/>
      </rPr>
      <t>OE</t>
    </r>
    <r>
      <rPr>
        <sz val="11"/>
        <color theme="1"/>
        <rFont val="Calibri"/>
        <family val="2"/>
        <scheme val="minor"/>
      </rPr>
      <t xml:space="preserve"> (430519, 30) (143507, 30) (387975, 30) | </t>
    </r>
    <r>
      <rPr>
        <b/>
        <sz val="11"/>
        <color theme="1"/>
        <rFont val="Calibri"/>
        <family val="2"/>
        <scheme val="minor"/>
      </rPr>
      <t>OHE</t>
    </r>
    <r>
      <rPr>
        <sz val="11"/>
        <color theme="1"/>
        <rFont val="Calibri"/>
        <family val="2"/>
        <scheme val="minor"/>
      </rPr>
      <t xml:space="preserve"> (430519, 123) (143507, 123) (387975, 123)</t>
    </r>
  </si>
  <si>
    <t>KMeansSMOTE</t>
  </si>
  <si>
    <t>Need Scaling</t>
  </si>
  <si>
    <t>Don't need Scaling</t>
  </si>
  <si>
    <t>Section</t>
  </si>
  <si>
    <t>Sub-Section</t>
  </si>
  <si>
    <t>Points</t>
  </si>
  <si>
    <t>Description</t>
  </si>
  <si>
    <t>Group Member Contribution</t>
  </si>
  <si>
    <t>List the contributions of each group member.</t>
  </si>
  <si>
    <t>Abstract</t>
  </si>
  <si>
    <t>A small summary of your work (200 to 300 words).</t>
  </si>
  <si>
    <t>I. Introduction</t>
  </si>
  <si>
    <t>Overview of the project</t>
  </si>
  <si>
    <t>Brief description of the project.</t>
  </si>
  <si>
    <t>Main goals of the project</t>
  </si>
  <si>
    <t>What are the primary objectives?</t>
  </si>
  <si>
    <t>Similar works/applications</t>
  </si>
  <si>
    <t>What has been done previously? What did other researchers find?</t>
  </si>
  <si>
    <t>Expected results</t>
  </si>
  <si>
    <t>What would you expect based on previous findings?</t>
  </si>
  <si>
    <t>II. Data Exploration and Preprocessing</t>
  </si>
  <si>
    <t>Description of data received</t>
  </si>
  <si>
    <t>Key insights from the data.</t>
  </si>
  <si>
    <t>Steps taken to clean and prepare the data</t>
  </si>
  <si>
    <t>Detailed steps and rationale for data cleaning.</t>
  </si>
  <si>
    <t>III. Multiclass Classification</t>
  </si>
  <si>
    <t>Additional preprocessing steps adopted</t>
  </si>
  <si>
    <t>Additional steps taken for preprocessing.</t>
  </si>
  <si>
    <t>Feature Selection Strategy</t>
  </si>
  <si>
    <t>Strategy for selecting features.</t>
  </si>
  <si>
    <t>Model assessment strategy and metrics used</t>
  </si>
  <si>
    <t>Explanation of model assessment strategy and metrics.</t>
  </si>
  <si>
    <t>Comparison of performance between candidate algorithms</t>
  </si>
  <si>
    <t>Performance comparison of different algorithms.</t>
  </si>
  <si>
    <t>Optimization efforts</t>
  </si>
  <si>
    <t>Presentation, results, and discussion of optimization efforts.</t>
  </si>
  <si>
    <t>IV. Open-Ended Section</t>
  </si>
  <si>
    <t>Objectives for the Section</t>
  </si>
  <si>
    <t>Clear objectives for the open-ended section.</t>
  </si>
  <si>
    <t>Detailed description of actions taken.</t>
  </si>
  <si>
    <t>Results and discussion of main findings</t>
  </si>
  <si>
    <t>Discussion of results and main findings.</t>
  </si>
  <si>
    <t>Alignment between results and communicated objectives</t>
  </si>
  <si>
    <t>Alignment of results with communicated objectives.</t>
  </si>
  <si>
    <t>V. Conclusion</t>
  </si>
  <si>
    <t>Summary of initial objectives and findings</t>
  </si>
  <si>
    <t>Summary of objectives and corresponding findings.</t>
  </si>
  <si>
    <t>Match with initial expectations</t>
  </si>
  <si>
    <t>Do the findings match initial expectations? How?</t>
  </si>
  <si>
    <t>Limitations of your work</t>
  </si>
  <si>
    <t>Discussion of limitations.</t>
  </si>
  <si>
    <t>Suggestions for future work</t>
  </si>
  <si>
    <t>Suggestions for possible follow-up work.</t>
  </si>
  <si>
    <t>Kaggle Performace</t>
  </si>
  <si>
    <t>Difficulty of tasks</t>
  </si>
  <si>
    <t>Correctness/Efficiency of Implementation</t>
  </si>
  <si>
    <t>Table of Inicial Preprocessing</t>
  </si>
  <si>
    <t>Step</t>
  </si>
  <si>
    <t>Rows/Columns Affected</t>
  </si>
  <si>
    <t>-</t>
  </si>
  <si>
    <t>Set Index of Dataframe as Claim Identifier</t>
  </si>
  <si>
    <t>All dataframe</t>
  </si>
  <si>
    <t>Check and Drop Missing Values (by Columns)</t>
  </si>
  <si>
    <t>OIICS Nature of Injury Description (100%)</t>
  </si>
  <si>
    <t>This column just has missing values in train dataset so it will be dropped.</t>
  </si>
  <si>
    <t>Check and Drop Missing Values (by Rows)</t>
  </si>
  <si>
    <t>Rows with 29 missing values: 19445 ( 3.28 % | Train Dataset)</t>
  </si>
  <si>
    <t>These rows just have the **`Claim Identifier`** and **`Assembly Date`** columns filled, so they will be dropped.</t>
  </si>
  <si>
    <t>Checking Duplicates</t>
  </si>
  <si>
    <t>-  The 2 observations that are considered duplicates if we exclude the **`Claim Identifier`** from the check, are possibly cases that have only started the process and therefore the **`Claim Injury Type`** is **`1. CANCELLED`** $\rightarrow$ They can be useful for the model, so we will keep them.
'- As the test dataset contains all the observations that we will have to classify, duplicate rows cannot be deleted.</t>
  </si>
  <si>
    <t>Checking and Correct Data Types</t>
  </si>
  <si>
    <t>Accident Date, Assembly Date, C-2 Date, C-3 Date and First Hearing Date</t>
  </si>
  <si>
    <t>-Convert to datetime since this columns was in object format that is incorrect to represent them</t>
  </si>
  <si>
    <t>Checking Anomalies</t>
  </si>
  <si>
    <t>- We don't have with empty values 
- 1701 (0.3 %) cases where the 'Accident Date' is greater than the other dates on the train dataset but we cannot drop because on this cases have on test dataset  (315 cases - 0.08%)</t>
  </si>
  <si>
    <r>
      <t xml:space="preserve">- Import </t>
    </r>
    <r>
      <rPr>
        <b/>
        <sz val="11"/>
        <color theme="1"/>
        <rFont val="Calibri"/>
        <family val="2"/>
        <scheme val="minor"/>
      </rPr>
      <t xml:space="preserve">Train Dataset </t>
    </r>
    <r>
      <rPr>
        <sz val="11"/>
        <color theme="1"/>
        <rFont val="Calibri"/>
        <family val="2"/>
        <scheme val="minor"/>
      </rPr>
      <t xml:space="preserve">Number of rows: 593471 | Number of columns: 33 + </t>
    </r>
    <r>
      <rPr>
        <b/>
        <sz val="11"/>
        <color theme="1"/>
        <rFont val="Calibri"/>
        <family val="2"/>
        <scheme val="minor"/>
      </rPr>
      <t xml:space="preserve">Test Dataset </t>
    </r>
    <r>
      <rPr>
        <sz val="11"/>
        <color theme="1"/>
        <rFont val="Calibri"/>
        <family val="2"/>
        <scheme val="minor"/>
      </rPr>
      <t>Number of rows: 387975 |   Number of columns: 30 sendo a diferença Index(['Agreement Reached', 'Claim Injury Type', 'WCB Decision'], dtype='object')
#### **Notes**
After importing the datasets and understanding the columns, we can see that:
- `Claim Identifier` is the unique identifier for each claim
- `Claim Injury Type` is the target variable
- `WCB Decision` and `Agreement Reached` are not present in the test dataset because that information would only exist after a decision about there claim has been made. 
    - So they will be dropped from the train dataset because they are not useful for the model.</t>
    </r>
  </si>
  <si>
    <r>
      <t xml:space="preserve">- </t>
    </r>
    <r>
      <rPr>
        <b/>
        <sz val="11"/>
        <color theme="1"/>
        <rFont val="Calibri"/>
        <family val="2"/>
        <scheme val="minor"/>
      </rPr>
      <t>Initial Preprocessing Table</t>
    </r>
  </si>
  <si>
    <t>- Absolute and Relative Frequency of the target variable 'Claim Injury Type' -&gt; Raise the problem of imbalaced</t>
  </si>
  <si>
    <r>
      <t xml:space="preserve">- Plot Date Variables' Histogram with KDE, Boxplot and Statistics e da Time Series -&gt;  Talk about the time range of each one and the outliers + as we can't treat this variable like this for the model we extract the day, month, year and weekday (We can refer to some "curiosity" of the analysis of the tables with the dates extracted in just one sentence) + Finally, we convert everything to the </t>
    </r>
    <r>
      <rPr>
        <b/>
        <i/>
        <sz val="11"/>
        <color theme="1"/>
        <rFont val="Calibri"/>
        <family val="2"/>
        <scheme val="minor"/>
      </rPr>
      <t>int</t>
    </r>
    <r>
      <rPr>
        <sz val="11"/>
        <color theme="1"/>
        <rFont val="Calibri"/>
        <family val="2"/>
        <scheme val="minor"/>
      </rPr>
      <t xml:space="preserve"> format</t>
    </r>
  </si>
  <si>
    <t>-The number of cases where the age is 0: 5464 ( 0.95 %) + The number of cases where the birth year is 0: 25081 ( 4.37 %) +  We ca also notice outliers in the higher end - e.g $117$ years + Analyse Age at Injury and Birth Year Histograms with KDE, Boxplot and Statistics (&gt; 0) Plot</t>
  </si>
  <si>
    <t xml:space="preserve">       '- We try to impute the missing values in the `Age at Injury` column using the `Birth Year` column when the `Age at Injury` is 0 and the `Birth Year` is complete. &gt; With this attempt at imputation, we were able to recover (5464 (0.95 %) - 2186 (0.38 %)) = **3278 cases** (0.56%) where the age was 0 and the birth year was complete.</t>
  </si>
  <si>
    <t xml:space="preserve">       '- Even so, there were 47 ( 0.01 %) cases in train data and 35 ( 0.01 %) under the age of 14 + This reference value was based on [Here the research we did + reference] + &gt; Without any further information, we will consider the cases with ages below $14$ years old as invalid, but we will keep them in the dataset since they are a small percentage of the total and are present in both the training and test datasets.</t>
  </si>
  <si>
    <r>
      <t xml:space="preserve">       'For the feature engineering, we will create a new feature that groups the ages into categories based on **equal-width binning** [reference of book that are on Word ] This will help capture any non-linear relationships between age and the target variable, providing a more interpretable representation of age in the model. This might will help capture any non-linear relationships between age and the target variable, providing a more interpretable representation of age in the model. In the end, 7 age groups resulted ('Unknow', 0-20, 21-40, 41-60, 61-80, 81-100)
+ </t>
    </r>
    <r>
      <rPr>
        <b/>
        <sz val="11"/>
        <color theme="1"/>
        <rFont val="Calibri"/>
        <family val="2"/>
        <scheme val="minor"/>
      </rPr>
      <t xml:space="preserve">Age at Injury Group Distribution by Claim Injury Type [Train Data] PLOT </t>
    </r>
    <r>
      <rPr>
        <sz val="11"/>
        <color theme="1"/>
        <rFont val="Calibri"/>
        <family val="2"/>
        <scheme val="minor"/>
      </rPr>
      <t>To say that there is no great discrimination of the target variable by age</t>
    </r>
  </si>
  <si>
    <r>
      <t xml:space="preserve">- The reported gender of the injured worker: **`F` – Female**; **`M` - Male**; **`X` - Nonbinary**; **`U` – Unknown** (gender not specified) [Write in a single sentence the percentages in training and test + reference </t>
    </r>
    <r>
      <rPr>
        <b/>
        <sz val="11"/>
        <color theme="1"/>
        <rFont val="Calibri"/>
        <family val="2"/>
        <scheme val="minor"/>
      </rPr>
      <t>Absolute and Relative Frequency Table of the column `Gender` +  Violin Plot for 'Age at Injury Clean' and 'Gender' [Train Data] and [Test Data]</t>
    </r>
    <r>
      <rPr>
        <sz val="11"/>
        <color theme="1"/>
        <rFont val="Calibri"/>
        <family val="2"/>
        <scheme val="minor"/>
      </rPr>
      <t xml:space="preserve">
&gt; According to **[Gender Wage Gap 2024 Update | NYS DOL Reports](https://nysdolreports.com/gwg/2023-gwgreport/gwg2024update/)**, the distribution of claims by gender shows that males make up the majority in both the training and test datasets, representing approximately $58.4\%$ and $55.5\%$, respectively. In contrast, females account for around $40.8\%$ in the training dataset and $43.05\%$ in the test dataset. The categories **`U`** and **`X`** (likely representing **Unknown** and **Nonbinary**) make up less than $1\%$ each in both datasets.
- This distribution suggests that claims by males are higher, which could be due to industry-specific factors where male-dominated fields might have higher injury rates. For example, occupations in construction or manufacturing tend to have higher injury risks and are often male-dominated. The variable is fairly consistent across both datasets, although there is a slightly higher proportion of males in the training dataset compared to the test dataset.</t>
    </r>
  </si>
  <si>
    <r>
      <t xml:space="preserve">- </t>
    </r>
    <r>
      <rPr>
        <b/>
        <sz val="11"/>
        <color theme="1"/>
        <rFont val="Calibri"/>
        <family val="2"/>
        <scheme val="minor"/>
      </rPr>
      <t xml:space="preserve">Alternative Dispute Resolution &amp; COVID-19 Indicator &amp; Attorney/Representative </t>
    </r>
    <r>
      <rPr>
        <sz val="11"/>
        <color theme="1"/>
        <rFont val="Calibri"/>
        <family val="2"/>
        <scheme val="minor"/>
      </rPr>
      <t>Write concise sentences just to mention that they are very unbalanced [Reference some plots and tables that go to appendices]</t>
    </r>
  </si>
  <si>
    <r>
      <t xml:space="preserve">- </t>
    </r>
    <r>
      <rPr>
        <b/>
        <sz val="11"/>
        <color theme="1"/>
        <rFont val="Calibri"/>
        <family val="2"/>
        <scheme val="minor"/>
      </rPr>
      <t xml:space="preserve">Average Weekly Wage </t>
    </r>
    <r>
      <rPr>
        <sz val="11"/>
        <color theme="1"/>
        <rFont val="Calibri"/>
        <family val="2"/>
        <scheme val="minor"/>
      </rPr>
      <t>[reference distribution of 'Average Weekly Wage' for values greater than 0] that even so it continues with many outliers and it would not make sense to consider less than half of the cases. Then we created the binary variable that only indicates if this feature is filled (&gt;0) or not [reference Absolute and Relative Frequency Table of the column `Weekly Wage Reported` appendices]
The number of cases where the Average Weekly Wage is 0 [Train]: 335450 ( 58.44 %)
The number of cases where the Average Weekly Wage is 0 [Test]: 316549 ( 81.59 %)
'- Same logic for the</t>
    </r>
    <r>
      <rPr>
        <b/>
        <sz val="11"/>
        <color theme="1"/>
        <rFont val="Calibri"/>
        <family val="2"/>
        <scheme val="minor"/>
      </rPr>
      <t xml:space="preserve"> IME-4 Count v</t>
    </r>
    <r>
      <rPr>
        <sz val="11"/>
        <color theme="1"/>
        <rFont val="Calibri"/>
        <family val="2"/>
        <scheme val="minor"/>
      </rPr>
      <t>ariable that resulted in X cases Y and X N [ reference Absolute and Relative Frequency Table of the column `IME-4 Reported`]</t>
    </r>
  </si>
  <si>
    <r>
      <t>-</t>
    </r>
    <r>
      <rPr>
        <b/>
        <sz val="11"/>
        <color theme="1"/>
        <rFont val="Calibri"/>
        <family val="2"/>
        <scheme val="minor"/>
      </rPr>
      <t>**`Carrier Name` and `Carrier Type`**</t>
    </r>
    <r>
      <rPr>
        <sz val="11"/>
        <color theme="1"/>
        <rFont val="Calibri"/>
        <family val="2"/>
        <scheme val="minor"/>
      </rPr>
      <t xml:space="preserve"> - the name we can't use since we haven't learned how to work with text yet and in type we bucketed in type 5 cases which are few and were separated into different classes [reference Bar Plot for the 'Carrier Type' column - appendices</t>
    </r>
  </si>
  <si>
    <r>
      <t>-</t>
    </r>
    <r>
      <rPr>
        <b/>
        <sz val="11"/>
        <color theme="1"/>
        <rFont val="Calibri"/>
        <family val="2"/>
        <scheme val="minor"/>
      </rPr>
      <t>Industry Code</t>
    </r>
    <r>
      <rPr>
        <sz val="11"/>
        <color theme="1"/>
        <rFont val="Calibri"/>
        <family val="2"/>
        <scheme val="minor"/>
      </rPr>
      <t xml:space="preserve"> - small analysis of the variable [refer to Bar Plot for the 'Industry Code Description' column - appendices</t>
    </r>
  </si>
  <si>
    <r>
      <t xml:space="preserve">- </t>
    </r>
    <r>
      <rPr>
        <b/>
        <sz val="11"/>
        <color theme="1"/>
        <rFont val="Calibri"/>
        <family val="2"/>
        <scheme val="minor"/>
      </rPr>
      <t>WCIO Cause of Injury + WCIO Nature of Injury + WCIO Part Of Body [</t>
    </r>
    <r>
      <rPr>
        <sz val="11"/>
        <color theme="1"/>
        <rFont val="Calibri"/>
        <family val="2"/>
        <scheme val="minor"/>
      </rPr>
      <t>- Since these variables have more than 50 different categories and to avoid the problem of dimensionality, we chose to use the buckting technique in which we group the different codes according to [here the link] getting X X and X [Put the tables or graphs after bucketing in the appendices]</t>
    </r>
  </si>
  <si>
    <r>
      <t xml:space="preserve">- </t>
    </r>
    <r>
      <rPr>
        <b/>
        <sz val="11"/>
        <color theme="1"/>
        <rFont val="Calibri"/>
        <family val="2"/>
        <scheme val="minor"/>
      </rPr>
      <t xml:space="preserve">Region Information [Zip Code`**, **`County of Injury`**, **`District Name`** and **`Medical Fee Region`] 
         </t>
    </r>
    <r>
      <rPr>
        <sz val="11"/>
        <color theme="1"/>
        <rFont val="Calibri"/>
        <family val="2"/>
        <scheme val="minor"/>
      </rPr>
      <t xml:space="preserve">After analyzing it we realized that it is not feasible to use the zip code because it has many inconsistencies (from different number of digits to including letters 28985 ( 5.05 %))
         As for the others, it is important to mention that they are not hierarchical variables, as we verified cases of all District Names in the different Medical Fee Region + there are County of Injury in different District
         Using the </t>
    </r>
    <r>
      <rPr>
        <b/>
        <sz val="11"/>
        <color theme="1"/>
        <rFont val="Calibri"/>
        <family val="2"/>
        <scheme val="minor"/>
      </rPr>
      <t>County of Injur</t>
    </r>
    <r>
      <rPr>
        <sz val="11"/>
        <color theme="1"/>
        <rFont val="Calibri"/>
        <family val="2"/>
        <scheme val="minor"/>
      </rPr>
      <t>y we can observe that the distribution of cases analyzed in the training and in the test are of the same regions (describe in a simple sentence + put the maps in the appendices)</t>
    </r>
  </si>
  <si>
    <t>Since this is the identifier of each claim case that is being studied</t>
  </si>
  <si>
    <r>
      <t xml:space="preserve">             '- </t>
    </r>
    <r>
      <rPr>
        <b/>
        <sz val="11"/>
        <color theme="1"/>
        <rFont val="Calibri"/>
        <family val="2"/>
        <scheme val="minor"/>
      </rPr>
      <t>For FE</t>
    </r>
    <r>
      <rPr>
        <sz val="11"/>
        <color theme="1"/>
        <rFont val="Calibri"/>
        <family val="2"/>
        <scheme val="minor"/>
      </rPr>
      <t xml:space="preserve"> ,
 **`C-3 Date(68.4% train and 78% test)`** and **`First Hearing Date` (74.6% train and 88,9% test)** have a high percentage of missing values. We can create a new binary variable that indicates whether **`C-3 Date`** and **`First Hearing Date`** are null or not. If they are null, the variable is **`1`**; otherwise, it is **`0`**. 
             `C-3 Date`**, we can assume that it is filled if the **'Employee Claim' form** was received. **&lt;sup&gt;[[1]](https://data.ny.gov/Government-Finance/Assembled-Workers-Compensation-Claims-Beginning-20/jshw-gkgu/about_data)&lt;/sup&gt;**
    - Blank indicates no form received. C-3 is the **'Employee Claim' form**. &lt;br&gt;&lt;br&gt;
- For **`First Hearing Date`**, we can assume that it is filled if the first hearing was held on a claim at a WCB hearing location. **&lt;sup&gt;[[1]](https://data.ny.gov/Government-Finance/Assembled-Workers-Compensation-Claims-Beginning-20/jshw-gkgu/about_data)&lt;/sup&gt;**
    - A blank date means the claim has not yet had a hearing held. &lt;br&gt; [BinaryVariables_for_Dates_TrainTestData PLOT]</t>
    </r>
  </si>
  <si>
    <r>
      <rPr>
        <b/>
        <sz val="11"/>
        <color theme="1"/>
        <rFont val="Calibri"/>
        <family val="2"/>
        <scheme val="minor"/>
      </rPr>
      <t>1 | Handling Outlier Values</t>
    </r>
    <r>
      <rPr>
        <sz val="11"/>
        <color theme="1"/>
        <rFont val="Calibri"/>
        <family val="2"/>
        <scheme val="minor"/>
      </rPr>
      <t xml:space="preserve"> '- We use IQRange (consider as outliers values that are **$1.5 \times IQR$** below the **Q1** or above the **Q3**) ….  [we tried to minimize it with logarithmization, but without success and so we even chose to leave the original variables so as not to lose interpretability once the problem of outliers is killed [refer to graph of years with and without log]  + we do not eliminate any value because they are cases either in training or in the test and that in our view they should be part of the model so that it can "learn"]</t>
    </r>
  </si>
  <si>
    <r>
      <t xml:space="preserve">2 | Handling Missing Values
</t>
    </r>
    <r>
      <rPr>
        <sz val="11"/>
        <color theme="1"/>
        <rFont val="Calibri"/>
        <family val="2"/>
        <scheme val="minor"/>
      </rPr>
      <t xml:space="preserve">**`Industry Code`**
   - **Chosen Strategy**: Replace with **NaN** (new category)
   - **Reasoning**: For categorical variables like "Industry Code," we decided to replace missing values with a new category (NaN). This approach allows the model to learn from the absence of data, which can be informative in itself. This approach avoids losing information and is simple to implement.
**`Accident Date Day, Month, Weekday, Year`** &amp; **`C-2 Date Day, Month, Weekday, Year`** &amp; **`Age at Injury Clean`**
   - **Chosen Strategy**: **KNN Imputation**
   - **Reasoning**: Since we were already using the **KNN Imputer** for imputing values in the `C-2 Date` column—an approach that calculates distances between samples to estimate missing values—we extended the same algorithm to handle missing data in the other columns as well. This choice ensures consistency across the dataset and provides more accurate imputations compared to simpler methods like using measures of central tendency (e.g., mean or median).
**`Age at Injury Grups`**
   - **Chosen Strategy**: Will be treated like a new category, so we will not need to impute the missing values.
</t>
    </r>
    <r>
      <rPr>
        <b/>
        <sz val="11"/>
        <color theme="1"/>
        <rFont val="Calibri"/>
        <family val="2"/>
        <scheme val="minor"/>
      </rPr>
      <t xml:space="preserve">
[Say "Since KNN Imputer is sensitive to the scale of the data, we need to scale the data before applying the imputer.... and we use default parameters k=5]</t>
    </r>
  </si>
  <si>
    <t>4 | Multicollinearity</t>
  </si>
  <si>
    <t>Scheme</t>
  </si>
  <si>
    <t>Table Appendix</t>
  </si>
  <si>
    <t>GridSearch Plots + BestParameters</t>
  </si>
  <si>
    <r>
      <t xml:space="preserve">- </t>
    </r>
    <r>
      <rPr>
        <b/>
        <sz val="11"/>
        <color theme="1"/>
        <rFont val="Calibri"/>
        <family val="2"/>
        <scheme val="minor"/>
      </rPr>
      <t xml:space="preserve">Number of Dependents </t>
    </r>
    <r>
      <rPr>
        <sz val="11"/>
        <color theme="1"/>
        <rFont val="Calibri"/>
        <family val="2"/>
        <scheme val="minor"/>
      </rPr>
      <t xml:space="preserve"> [&gt; **`Number of Dependents`** doesn't have information that can be useful for the model, so we will probably drop after FS it.  Its values are **uniformly distributed** across different injury types, with no clear trends observed.[Better this with ChatGPT and the like :) + Refer Multivariate Analysis of the 'Number of Dependents' column with the 'Claim Injury Type' column [Stacked Bar Plot] -appendix</t>
    </r>
  </si>
  <si>
    <t>3 | Encoding (Target + Age Groups [Ordinal] | ... [OHE])</t>
  </si>
  <si>
    <t>Notebook 1</t>
  </si>
  <si>
    <t>Notebook 2</t>
  </si>
  <si>
    <t>Notebook 3</t>
  </si>
  <si>
    <t>General idea</t>
  </si>
  <si>
    <t>Data Exploration</t>
  </si>
  <si>
    <t>Initial preprocessing</t>
  </si>
  <si>
    <t>Data preprocessing/Feature Engineering</t>
  </si>
  <si>
    <t>Feature selection</t>
  </si>
  <si>
    <t>Modeling</t>
  </si>
  <si>
    <t>General</t>
  </si>
  <si>
    <t>Assumptions made</t>
  </si>
  <si>
    <t>Converting data types</t>
  </si>
  <si>
    <t>Feature Creation</t>
  </si>
  <si>
    <t>Feature Removal</t>
  </si>
  <si>
    <t>Dealing with outliers</t>
  </si>
  <si>
    <t>Missing values</t>
  </si>
  <si>
    <t>Encoding</t>
  </si>
  <si>
    <t>Methods used</t>
  </si>
  <si>
    <t>Features selected</t>
  </si>
  <si>
    <t>Feature scaling</t>
  </si>
  <si>
    <t>Resamplying  method applied</t>
  </si>
  <si>
    <t>Cross validation method</t>
  </si>
  <si>
    <t>Models used</t>
  </si>
  <si>
    <t>Model optimization method</t>
  </si>
  <si>
    <t>Models Selected</t>
  </si>
  <si>
    <t>Conclusions</t>
  </si>
  <si>
    <t>Group 33 project</t>
  </si>
  <si>
    <t xml:space="preserve">&gt; Predict 8 injury types
&gt; Train dataset number of observations: 593,471 </t>
  </si>
  <si>
    <t>&gt; Target feature has highly unbalenced distribution</t>
  </si>
  <si>
    <t>&gt; Removed columns present in Train_data but not in Test data
&gt; OIICS Nature of Injury Description dropped due to having 100% missing values
&gt; Dropped duplicated values from train and test data
&gt; Carrier Name has a lot of unique values --&gt; either drop it or do text mining (we will end up droping)</t>
  </si>
  <si>
    <t>&gt;  Assuming the following logical chronological logic: Accident Date --&gt; C-2 Date or C-3 Date --&gt; Assembly Date --&gt; First Hearing Date</t>
  </si>
  <si>
    <t xml:space="preserve">&gt; All dates converted --&gt; datetime
&gt; Age at Injury and Birth Year --&gt; Int64
&gt;  Alternative dispute resolution --&gt; bool
&gt; Attorney/Representative --&gt; bool
&gt; Carrier type --&gt; category
&gt; Claim Injury type --&gt; category
&gt; COvid-19 Indicator --&gt; bool
&gt; Gender --&gt; category (F, M, U)
&gt; Industry Code --&gt; category
&gt; WCIO Cause of Injury Code --&gt; Int64
&gt; WCIO Nature of Injury Code --&gt; Int64
&gt; WCIO Part of Body Code --&gt; Int64
&gt; Zip Code --&gt; Int64
&gt; Number of dependents --&gt; Int64
&gt; County of Injury --&gt; category
&gt; Medical Fee region --&gt; category (I, II, III, IV, V)
&gt; </t>
  </si>
  <si>
    <r>
      <t xml:space="preserve">&gt; Initially created binary features for all dates due to missing values.
&gt; Binary date features: 1 means that the value is missing; 0 value is present
&gt; IME-4 Count Reported binary feature created due to high numebr of missing values. Value 1 if IME-4 Count &gt; 0 and value 0 if value is nan or 0
&gt; Created a Day, Month, Year and Weekday feature for each date variable: Accident Date, Assembly Date, C-2 Date, C-3 Date and FIrst Hearing Date
&gt; Created Age at Injury Clean after imputing missing values on Age at Injury with Birth Year. Dropped Birth Year afterwards
&gt; Created Age at Injury Groups as binned feature using Age at Injury Clean
&gt; Created Weekly Wage Reported due to high number of 0 values in Average_Weekly_Wage. Feature will have valiue 1 if Average Weekly Wage &gt; 1
&gt; Created WCIO Cause of Injury Bucket created due to high number of unique values in the WCIO Cause of Injury Code. Bucketing process done following info available in here </t>
    </r>
    <r>
      <rPr>
        <u/>
        <sz val="12"/>
        <color rgb="FF000000"/>
        <rFont val="Aptos Narrow"/>
        <family val="2"/>
      </rPr>
      <t>https://www.guarantysupport.com/wp-content/uploads/2024/02/WCIO-Legacy.pdf</t>
    </r>
    <r>
      <rPr>
        <sz val="12"/>
        <color rgb="FF000000"/>
        <rFont val="Aptos Narrow"/>
        <family val="2"/>
      </rPr>
      <t xml:space="preserve">
&gt; Created WCIO Nature of Injury Bucket due to high number of unique values in WCIO Nature of Injury Code
&gt; Created WCIO Part of Body Bucket same logic</t>
    </r>
  </si>
  <si>
    <t>&gt; Split train_data into X_train (75%) and X_val (25%)
&gt; Hold Out method applied</t>
  </si>
  <si>
    <r>
      <t xml:space="preserve">Droped the following columns from Notebook 1 to Notebook 2
&gt; Original Date columns
&gt; Birth Year and Birth Year Clean
&gt; Average Weekly Wage
&gt; Carrier Name
&gt; Industry Code original feature
&gt; Zip Code
&gt; WCIO Cause, Part of Body and Nature of Injury Codes
&gt; Carrier Type
&gt; </t>
    </r>
    <r>
      <rPr>
        <sz val="12"/>
        <color rgb="FFFF0000"/>
        <rFont val="Aptos Narrow"/>
        <family val="2"/>
      </rPr>
      <t>WCIO Cause, Part of Body and Nature of Injury Descriptions???
&gt; All C-3 and First Hearing date related features except the binary corresponding ones</t>
    </r>
    <r>
      <rPr>
        <sz val="12"/>
        <color rgb="FF000000"/>
        <rFont val="Aptos Narrow"/>
        <family val="2"/>
      </rPr>
      <t xml:space="preserve"> </t>
    </r>
  </si>
  <si>
    <t xml:space="preserve">Identified the following features with outliers:
&gt; Accident Date Year
&gt; C-2 Date Year
&gt; Age at Injury Clean
Strategy adopted to deal with them:
&gt; Decided not to remove any outlier values </t>
  </si>
  <si>
    <t>Identified the following features still with missing values. Important to remember that in notebook 1 a lot of missing values were converted to unknown in many features. Not considerign those here:
&gt; Accident Date Day
&gt; Accident Date Month
&gt; Accident Date Weekday
&gt; Accident Date Year
&gt; C-2 Date Day
&gt; C-2 Date Month
&gt; C-2 Date Weekday
&gt; C-2 Date Year
&gt; Age at Injury Clean
&gt; Industry Code Description
Strategies applied:
&gt; Industry Code Description: FIll it using 'Unknown'
&gt; KNN Imputer for the remaining features</t>
  </si>
  <si>
    <r>
      <t xml:space="preserve">Encoding strategies applied:
&gt; </t>
    </r>
    <r>
      <rPr>
        <b/>
        <sz val="12"/>
        <color rgb="FF000000"/>
        <rFont val="Aptos Narrow"/>
        <family val="2"/>
      </rPr>
      <t>Age at Injury Group</t>
    </r>
    <r>
      <rPr>
        <sz val="12"/>
        <color rgb="FF000000"/>
        <rFont val="Aptos Narrow"/>
        <family val="2"/>
      </rPr>
      <t xml:space="preserve">: Ordinal Encoding - The variable has an ordinal relationship.
&gt; Alternative Dispute Resolution: One-Hot Encoding - Binary categorical variable + "Unknown" category.
&gt; </t>
    </r>
    <r>
      <rPr>
        <b/>
        <sz val="12"/>
        <color rgb="FF000000"/>
        <rFont val="Aptos Narrow"/>
        <family val="2"/>
      </rPr>
      <t>Attorney/Representative</t>
    </r>
    <r>
      <rPr>
        <sz val="12"/>
        <color rgb="FF000000"/>
        <rFont val="Aptos Narrow"/>
        <family val="2"/>
      </rPr>
      <t xml:space="preserve">: One-Hot Encoding - Binary categorical variable.
&gt; </t>
    </r>
    <r>
      <rPr>
        <b/>
        <sz val="12"/>
        <color rgb="FF000000"/>
        <rFont val="Aptos Narrow"/>
        <family val="2"/>
      </rPr>
      <t>COVID-19 Indicator</t>
    </r>
    <r>
      <rPr>
        <sz val="12"/>
        <color rgb="FF000000"/>
        <rFont val="Aptos Narrow"/>
        <family val="2"/>
      </rPr>
      <t xml:space="preserve">: One-Hot Encoding - Binary categorical variable.
&gt; </t>
    </r>
    <r>
      <rPr>
        <b/>
        <sz val="12"/>
        <color rgb="FF000000"/>
        <rFont val="Aptos Narrow"/>
        <family val="2"/>
      </rPr>
      <t>Carrier Type</t>
    </r>
    <r>
      <rPr>
        <sz val="12"/>
        <color rgb="FF000000"/>
        <rFont val="Aptos Narrow"/>
        <family val="2"/>
      </rPr>
      <t xml:space="preserve">: One-Hot Encoding - Categorical variable with no ordinal relationship.
&gt; </t>
    </r>
    <r>
      <rPr>
        <b/>
        <sz val="12"/>
        <color rgb="FF000000"/>
        <rFont val="Aptos Narrow"/>
        <family val="2"/>
      </rPr>
      <t>Carrier Type Bucket</t>
    </r>
    <r>
      <rPr>
        <sz val="12"/>
        <color rgb="FF000000"/>
        <rFont val="Aptos Narrow"/>
        <family val="2"/>
      </rPr>
      <t xml:space="preserve">: One-Hot Encoding - Categorical variable with no ordinal relationship.
&gt; </t>
    </r>
    <r>
      <rPr>
        <b/>
        <sz val="12"/>
        <color rgb="FF000000"/>
        <rFont val="Aptos Narrow"/>
        <family val="2"/>
      </rPr>
      <t>County of Injury</t>
    </r>
    <r>
      <rPr>
        <sz val="12"/>
        <color rgb="FF000000"/>
        <rFont val="Aptos Narrow"/>
        <family val="2"/>
      </rPr>
      <t xml:space="preserve">: One-Hot Encoding - Categorical variable with no ordinal relationship.
&gt; </t>
    </r>
    <r>
      <rPr>
        <b/>
        <sz val="12"/>
        <color rgb="FF000000"/>
        <rFont val="Aptos Narrow"/>
        <family val="2"/>
      </rPr>
      <t>District Name</t>
    </r>
    <r>
      <rPr>
        <sz val="12"/>
        <color rgb="FF000000"/>
        <rFont val="Aptos Narrow"/>
        <family val="2"/>
      </rPr>
      <t xml:space="preserve">: One-Hot Encoding - Categorical variable with no ordinal relationship.
&gt; </t>
    </r>
    <r>
      <rPr>
        <b/>
        <sz val="12"/>
        <color rgb="FF000000"/>
        <rFont val="Aptos Narrow"/>
        <family val="2"/>
      </rPr>
      <t>Gender</t>
    </r>
    <r>
      <rPr>
        <sz val="12"/>
        <color rgb="FF000000"/>
        <rFont val="Aptos Narrow"/>
        <family val="2"/>
      </rPr>
      <t xml:space="preserve">: One-Hot Encoding - Categorical variable with no ordinal relationship.
&gt; </t>
    </r>
    <r>
      <rPr>
        <b/>
        <sz val="12"/>
        <color rgb="FF000000"/>
        <rFont val="Aptos Narrow"/>
        <family val="2"/>
      </rPr>
      <t>Industry Code Description</t>
    </r>
    <r>
      <rPr>
        <sz val="12"/>
        <color rgb="FF000000"/>
        <rFont val="Aptos Narrow"/>
        <family val="2"/>
      </rPr>
      <t xml:space="preserve">: One-Hot Encoding - Categorical variable with no ordinal relationship.
&gt; </t>
    </r>
    <r>
      <rPr>
        <b/>
        <sz val="12"/>
        <color rgb="FF000000"/>
        <rFont val="Aptos Narrow"/>
        <family val="2"/>
      </rPr>
      <t>Medical Fee Region</t>
    </r>
    <r>
      <rPr>
        <sz val="12"/>
        <color rgb="FF000000"/>
        <rFont val="Aptos Narrow"/>
        <family val="2"/>
      </rPr>
      <t xml:space="preserve">: One-Hot Encoding - Categorical variable with no ordinal relationship.
&gt; </t>
    </r>
    <r>
      <rPr>
        <b/>
        <sz val="12"/>
        <color rgb="FF000000"/>
        <rFont val="Aptos Narrow"/>
        <family val="2"/>
      </rPr>
      <t>WCIO Cause of Injury Bucket</t>
    </r>
    <r>
      <rPr>
        <sz val="12"/>
        <color rgb="FF000000"/>
        <rFont val="Aptos Narrow"/>
        <family val="2"/>
      </rPr>
      <t xml:space="preserve">: One-Hot Encoding - Categorical variable with no ordinal relationship.
&gt; </t>
    </r>
    <r>
      <rPr>
        <b/>
        <sz val="12"/>
        <color rgb="FF000000"/>
        <rFont val="Aptos Narrow"/>
        <family val="2"/>
      </rPr>
      <t>WCIO Cause of Injury Description</t>
    </r>
    <r>
      <rPr>
        <sz val="12"/>
        <color rgb="FF000000"/>
        <rFont val="Aptos Narrow"/>
        <family val="2"/>
      </rPr>
      <t xml:space="preserve">: One-Hot Encoding - Categorical variable with no ordinal relationship.
&gt; </t>
    </r>
    <r>
      <rPr>
        <b/>
        <sz val="12"/>
        <color rgb="FF000000"/>
        <rFont val="Aptos Narrow"/>
        <family val="2"/>
      </rPr>
      <t>WCIO Nature of Injury Bucket</t>
    </r>
    <r>
      <rPr>
        <sz val="12"/>
        <color rgb="FF000000"/>
        <rFont val="Aptos Narrow"/>
        <family val="2"/>
      </rPr>
      <t xml:space="preserve">: One-Hot Encoding - Categorical variable with no ordinal relationship.
&gt; </t>
    </r>
    <r>
      <rPr>
        <b/>
        <sz val="12"/>
        <color rgb="FF000000"/>
        <rFont val="Aptos Narrow"/>
        <family val="2"/>
      </rPr>
      <t>WCIO Nature of Injury Description</t>
    </r>
    <r>
      <rPr>
        <sz val="12"/>
        <color rgb="FF000000"/>
        <rFont val="Aptos Narrow"/>
        <family val="2"/>
      </rPr>
      <t xml:space="preserve">: One-Hot Encoding - Categorical variable with no ordinal relationship.
&gt; </t>
    </r>
    <r>
      <rPr>
        <b/>
        <sz val="12"/>
        <color rgb="FF000000"/>
        <rFont val="Aptos Narrow"/>
        <family val="2"/>
      </rPr>
      <t>WCIO Part of Body Bucket</t>
    </r>
    <r>
      <rPr>
        <sz val="12"/>
        <color rgb="FF000000"/>
        <rFont val="Aptos Narrow"/>
        <family val="2"/>
      </rPr>
      <t xml:space="preserve">: One-Hot Encoding - Categorical variable with no ordinal relationship.
&gt; </t>
    </r>
    <r>
      <rPr>
        <b/>
        <sz val="12"/>
        <color rgb="FF000000"/>
        <rFont val="Aptos Narrow"/>
        <family val="2"/>
      </rPr>
      <t>WCIO Part of Body Description</t>
    </r>
    <r>
      <rPr>
        <sz val="12"/>
        <color rgb="FF000000"/>
        <rFont val="Aptos Narrow"/>
        <family val="2"/>
      </rPr>
      <t>: One-Hot Encoding - Categorical variable with no ordinal relationship.</t>
    </r>
  </si>
  <si>
    <t>&gt; VIF, Spearman, Crammer's V, Chi-Square test, Multiple RFE using multiple normnalization methdos (Decision Tree, Logistic Regression, Random Forest), Lasso and Ridge Regression
&gt; FInal decison was made using a voting system</t>
  </si>
  <si>
    <r>
      <t xml:space="preserve">&gt; Total of 27 features
&gt; </t>
    </r>
    <r>
      <rPr>
        <b/>
        <sz val="12"/>
        <color rgb="FF000000"/>
        <rFont val="Aptos Narrow"/>
        <family val="2"/>
      </rPr>
      <t>Numerical</t>
    </r>
    <r>
      <rPr>
        <sz val="12"/>
        <color rgb="FF000000"/>
        <rFont val="Aptos Narrow"/>
        <family val="2"/>
      </rPr>
      <t xml:space="preserve">: Age at Injury Clean; Assembly Date Year; C-2 Date Year
&gt; </t>
    </r>
    <r>
      <rPr>
        <b/>
        <sz val="12"/>
        <color rgb="FF000000"/>
        <rFont val="Aptos Narrow"/>
        <family val="2"/>
      </rPr>
      <t>Categorical</t>
    </r>
    <r>
      <rPr>
        <sz val="12"/>
        <color rgb="FF000000"/>
        <rFont val="Aptos Narrow"/>
        <family val="2"/>
      </rPr>
      <t>: Accident Date Binary; Alternative Dispute Resolution_Y, Attorney/Representative_Y, C-2 Date Binary, C-3 Date Binary, COVID-19 Indicator_Y, Carrier Type Bucket_1A, PRIVATE, Carrier Type Bucket_2A, SIF, Carrier Type Bucket_3A, SELF PUBLIC, Carrier Type Bucket_4A, SELF PRIVATE, Carrier Type Bucket_5A-5C, SPECIAL FUND, First Hearing Date Binary, IME-4 Reported, Industry Code Description_CONSTRUCTION, Industry Code Description_PUBLIC ADMINISTRATION, Industry Code Description_Unknown, WCIO Cause of Injury Bucket_3 - Cut, WCIO Cause of Injury Bucket_6 - Strain_data, WCIO Nature of Injury Bucket_1 - Specific, WCIO Nature of Injury Bucket_2 - Occupational/Cumulative, WCIO Nature of Injury Bucket_3 - Multiple, WCIO Part of Body Bucket_III - Upper Extremities, WCIO Part of Body Bucket_IV - Trunk, WCIO Part of Body Bucket_V - Lower Extremities, Weekly Wage Reported</t>
    </r>
  </si>
  <si>
    <t>To  train different models we used three different scaling methods:
&gt; Robust Scaler
&gt; Standard Scaler
&gt; MinMax Scaler</t>
  </si>
  <si>
    <t>K Means Smote</t>
  </si>
  <si>
    <t>Hold Out method</t>
  </si>
  <si>
    <t>Nine models were used:Logistic Regression, Naive Bayes, KNN, Neural Networks, Decision Tree, Random Forest, Catboost, ExtraTress and Stacking</t>
  </si>
  <si>
    <t>Grid Search applied on 2 best models using the PredefinedSplit to avoid data leakage</t>
  </si>
  <si>
    <t>Random Forest and CatBoost</t>
  </si>
  <si>
    <t>&gt; Models tending to overfit. Could be down to not using topic modelling to treat textual data 
&gt; Need to talk about the best model and best score obtained
&gt; Need to talk about most important features for the 2 best models</t>
  </si>
  <si>
    <t>Suggestion [André]</t>
  </si>
  <si>
    <t>Remove Features</t>
  </si>
  <si>
    <t>New Features</t>
  </si>
  <si>
    <t>'Zip Code'</t>
  </si>
  <si>
    <t>Table of Drop Features</t>
  </si>
  <si>
    <t>Accident Date', 'Assembly Date', 'C-2 Date', 'C-3 Date', 'First Hearing Date' original</t>
  </si>
  <si>
    <t>Binary &amp; Month</t>
  </si>
  <si>
    <t>We have a lot of unique values….</t>
  </si>
  <si>
    <r>
      <t xml:space="preserve">Naïve Bayes | </t>
    </r>
    <r>
      <rPr>
        <sz val="11"/>
        <color theme="1"/>
        <rFont val="Calibri"/>
        <family val="2"/>
        <scheme val="minor"/>
      </rPr>
      <t>Gaussian</t>
    </r>
  </si>
  <si>
    <r>
      <t xml:space="preserve">Naïve Bayes | </t>
    </r>
    <r>
      <rPr>
        <sz val="11"/>
        <color theme="1"/>
        <rFont val="Calibri"/>
        <family val="2"/>
        <scheme val="minor"/>
      </rPr>
      <t>Categorical</t>
    </r>
  </si>
  <si>
    <r>
      <t xml:space="preserve">Neural Networks | </t>
    </r>
    <r>
      <rPr>
        <sz val="11"/>
        <color theme="1"/>
        <rFont val="Calibri"/>
        <family val="2"/>
        <scheme val="minor"/>
      </rPr>
      <t>MLP</t>
    </r>
  </si>
  <si>
    <t>Robost Scaler</t>
  </si>
  <si>
    <t>Original data</t>
  </si>
  <si>
    <t>Standard Scaler</t>
  </si>
  <si>
    <r>
      <rPr>
        <b/>
        <sz val="11"/>
        <color rgb="FF000000"/>
        <rFont val="Calibri"/>
        <family val="2"/>
        <scheme val="minor"/>
      </rPr>
      <t xml:space="preserve">RobustScaler 
</t>
    </r>
    <r>
      <rPr>
        <sz val="9"/>
        <color rgb="FF000000"/>
        <rFont val="Calibri"/>
        <family val="2"/>
        <scheme val="minor"/>
      </rPr>
      <t>(with KMeansSMOTE)</t>
    </r>
  </si>
  <si>
    <r>
      <rPr>
        <b/>
        <sz val="11"/>
        <color rgb="FF000000"/>
        <rFont val="Calibri"/>
        <family val="2"/>
        <scheme val="minor"/>
      </rPr>
      <t xml:space="preserve">MinMaxScaler 
</t>
    </r>
    <r>
      <rPr>
        <sz val="9"/>
        <color rgb="FF000000"/>
        <rFont val="Calibri"/>
        <family val="2"/>
        <scheme val="minor"/>
      </rPr>
      <t>(with KMeansSMOTE)</t>
    </r>
  </si>
  <si>
    <r>
      <rPr>
        <b/>
        <sz val="11"/>
        <color rgb="FF000000"/>
        <rFont val="Calibri"/>
        <family val="2"/>
        <scheme val="minor"/>
      </rPr>
      <t xml:space="preserve">StandardScaler 
</t>
    </r>
    <r>
      <rPr>
        <sz val="9"/>
        <color rgb="FF000000"/>
        <rFont val="Calibri"/>
        <family val="2"/>
        <scheme val="minor"/>
      </rPr>
      <t>(with KMeansSMOTE)</t>
    </r>
  </si>
  <si>
    <t>Tie between validation F1 scores</t>
  </si>
  <si>
    <t>Between MinMax and Robust Scaler</t>
  </si>
  <si>
    <t>Winner Scaler</t>
  </si>
  <si>
    <t>no ties</t>
  </si>
  <si>
    <t>Classification Models | Results</t>
  </si>
  <si>
    <t xml:space="preserve"> Multicollinearity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</si>
</sst>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b/>
      <sz val="14"/>
      <color theme="0"/>
      <name val="Calibri"/>
      <family val="2"/>
      <scheme val="minor"/>
    </font>
    <font>
      <b/>
      <sz val="11"/>
      <name val="Calibri"/>
      <family val="2"/>
      <scheme val="minor"/>
    </font>
    <font>
      <b/>
      <sz val="11"/>
      <color theme="3"/>
      <name val="Calibri"/>
      <family val="2"/>
      <scheme val="minor"/>
    </font>
    <font>
      <sz val="10"/>
      <color theme="1"/>
      <name val="Calibri"/>
      <family val="2"/>
      <scheme val="minor"/>
    </font>
    <font>
      <b/>
      <sz val="11"/>
      <color theme="3" tint="0.499984740745262"/>
      <name val="Calibri"/>
      <family val="2"/>
      <scheme val="minor"/>
    </font>
    <font>
      <sz val="11"/>
      <name val="Calibri"/>
      <family val="2"/>
      <scheme val="minor"/>
    </font>
    <font>
      <sz val="11"/>
      <color rgb="FF000000"/>
      <name val="Calibri"/>
      <family val="2"/>
    </font>
    <font>
      <b/>
      <sz val="12"/>
      <color rgb="FFFFFFFF"/>
      <name val="Calibri"/>
      <family val="2"/>
    </font>
    <font>
      <sz val="8"/>
      <name val="Calibri"/>
      <family val="2"/>
      <scheme val="minor"/>
    </font>
    <font>
      <b/>
      <sz val="11"/>
      <color rgb="FF000000"/>
      <name val="Calibri"/>
      <family val="2"/>
      <scheme val="minor"/>
    </font>
    <font>
      <sz val="11"/>
      <color rgb="FF000000"/>
      <name val="Calibri"/>
      <family val="2"/>
      <scheme val="minor"/>
    </font>
    <font>
      <b/>
      <sz val="11"/>
      <color rgb="FF000000"/>
      <name val="Calibri"/>
      <family val="2"/>
    </font>
    <font>
      <sz val="10"/>
      <color rgb="FFFF0000"/>
      <name val="Calibri"/>
      <family val="2"/>
      <scheme val="minor"/>
    </font>
    <font>
      <sz val="10"/>
      <name val="Calibri"/>
      <family val="2"/>
      <scheme val="minor"/>
    </font>
    <font>
      <sz val="11"/>
      <color rgb="FF000000"/>
      <name val="Aptos Narrow"/>
      <family val="2"/>
    </font>
    <font>
      <b/>
      <sz val="11"/>
      <color rgb="FF000000"/>
      <name val="Aptos Narrow"/>
      <family val="2"/>
    </font>
    <font>
      <sz val="11"/>
      <name val="Aptos Narrow"/>
      <family val="2"/>
    </font>
    <font>
      <sz val="10"/>
      <name val="Inherit"/>
    </font>
    <font>
      <b/>
      <sz val="14"/>
      <color rgb="FFFFFFFF"/>
      <name val="Calibri"/>
      <family val="2"/>
    </font>
    <font>
      <b/>
      <sz val="12"/>
      <color theme="1"/>
      <name val="Calibri"/>
      <family val="2"/>
      <scheme val="minor"/>
    </font>
    <font>
      <b/>
      <sz val="20"/>
      <color theme="0"/>
      <name val="Calibri"/>
      <family val="2"/>
      <scheme val="minor"/>
    </font>
    <font>
      <sz val="10"/>
      <color rgb="FF333333"/>
      <name val="Menlo"/>
      <family val="2"/>
    </font>
    <font>
      <b/>
      <sz val="16"/>
      <color theme="0"/>
      <name val="Calibri"/>
      <family val="2"/>
      <scheme val="minor"/>
    </font>
    <font>
      <b/>
      <sz val="13.5"/>
      <color rgb="FF555555"/>
      <name val="Segoe WPC"/>
      <charset val="1"/>
    </font>
    <font>
      <b/>
      <sz val="10"/>
      <color theme="1"/>
      <name val="Calibri"/>
      <family val="2"/>
      <scheme val="minor"/>
    </font>
    <font>
      <sz val="8"/>
      <color theme="1"/>
      <name val="Calibri"/>
      <family val="2"/>
      <scheme val="minor"/>
    </font>
    <font>
      <b/>
      <sz val="9"/>
      <color theme="0"/>
      <name val="Calibri"/>
      <family val="2"/>
      <scheme val="minor"/>
    </font>
    <font>
      <b/>
      <sz val="8"/>
      <color theme="0"/>
      <name val="Calibri"/>
      <family val="2"/>
      <scheme val="minor"/>
    </font>
    <font>
      <b/>
      <i/>
      <sz val="11"/>
      <color theme="1"/>
      <name val="Calibri"/>
      <family val="2"/>
      <scheme val="minor"/>
    </font>
    <font>
      <b/>
      <sz val="11"/>
      <color rgb="FFC00000"/>
      <name val="Calibri"/>
      <family val="2"/>
      <scheme val="minor"/>
    </font>
    <font>
      <b/>
      <sz val="11"/>
      <color theme="8" tint="-0.249977111117893"/>
      <name val="Calibri"/>
      <family val="2"/>
      <scheme val="minor"/>
    </font>
    <font>
      <sz val="12"/>
      <color rgb="FF000000"/>
      <name val="Aptos Narrow"/>
      <family val="2"/>
    </font>
    <font>
      <u/>
      <sz val="12"/>
      <color rgb="FF000000"/>
      <name val="Aptos Narrow"/>
      <family val="2"/>
    </font>
    <font>
      <sz val="12"/>
      <color rgb="FFFF0000"/>
      <name val="Aptos Narrow"/>
      <family val="2"/>
    </font>
    <font>
      <b/>
      <sz val="12"/>
      <color rgb="FF000000"/>
      <name val="Aptos Narrow"/>
      <family val="2"/>
    </font>
    <font>
      <sz val="16"/>
      <color rgb="FF1F1F1F"/>
      <name val="Georgia"/>
      <family val="1"/>
    </font>
    <font>
      <sz val="10"/>
      <color rgb="FF000000"/>
      <name val="Calibri"/>
      <family val="2"/>
    </font>
    <font>
      <sz val="9"/>
      <color rgb="FF000000"/>
      <name val="Calibri"/>
      <family val="2"/>
      <scheme val="minor"/>
    </font>
  </fonts>
  <fills count="38">
    <fill>
      <patternFill patternType="none"/>
    </fill>
    <fill>
      <patternFill patternType="gray125"/>
    </fill>
    <fill>
      <patternFill patternType="solid">
        <fgColor theme="4"/>
        <bgColor indexed="64"/>
      </patternFill>
    </fill>
    <fill>
      <patternFill patternType="solid">
        <fgColor theme="3"/>
        <bgColor indexed="64"/>
      </patternFill>
    </fill>
    <fill>
      <patternFill patternType="solid">
        <fgColor theme="4" tint="-0.249977111117893"/>
        <bgColor indexed="64"/>
      </patternFill>
    </fill>
    <fill>
      <patternFill patternType="solid">
        <fgColor theme="4" tint="-0.499984740745262"/>
        <bgColor indexed="64"/>
      </patternFill>
    </fill>
    <fill>
      <patternFill patternType="solid">
        <fgColor rgb="FFEAF6FC"/>
        <bgColor indexed="64"/>
      </patternFill>
    </fill>
    <fill>
      <patternFill patternType="solid">
        <fgColor theme="1" tint="4.9989318521683403E-2"/>
        <bgColor indexed="64"/>
      </patternFill>
    </fill>
    <fill>
      <patternFill patternType="solid">
        <fgColor theme="2"/>
        <bgColor indexed="64"/>
      </patternFill>
    </fill>
    <fill>
      <patternFill patternType="solid">
        <fgColor theme="0"/>
        <bgColor indexed="64"/>
      </patternFill>
    </fill>
    <fill>
      <patternFill patternType="solid">
        <fgColor theme="3" tint="0.249977111117893"/>
        <bgColor indexed="64"/>
      </patternFill>
    </fill>
    <fill>
      <patternFill patternType="solid">
        <fgColor rgb="FF002060"/>
        <bgColor indexed="64"/>
      </patternFill>
    </fill>
    <fill>
      <patternFill patternType="solid">
        <fgColor rgb="FFF8FBFE"/>
        <bgColor indexed="64"/>
      </patternFill>
    </fill>
    <fill>
      <patternFill patternType="solid">
        <fgColor rgb="FF0E2841"/>
        <bgColor rgb="FF000000"/>
      </patternFill>
    </fill>
    <fill>
      <patternFill patternType="solid">
        <fgColor theme="0" tint="-4.9989318521683403E-2"/>
        <bgColor indexed="64"/>
      </patternFill>
    </fill>
    <fill>
      <patternFill patternType="darkHorizontal">
        <fgColor theme="4"/>
        <bgColor theme="3"/>
      </patternFill>
    </fill>
    <fill>
      <patternFill patternType="gray125">
        <fgColor theme="3" tint="0.24994659260841701"/>
        <bgColor theme="3"/>
      </patternFill>
    </fill>
    <fill>
      <patternFill patternType="darkHorizontal">
        <fgColor rgb="FF001642"/>
        <bgColor rgb="FF002060"/>
      </patternFill>
    </fill>
    <fill>
      <patternFill patternType="solid">
        <fgColor theme="1"/>
        <bgColor indexed="64"/>
      </patternFill>
    </fill>
    <fill>
      <patternFill patternType="darkDown">
        <fgColor theme="4"/>
        <bgColor theme="4" tint="-0.499984740745262"/>
      </patternFill>
    </fill>
    <fill>
      <patternFill patternType="darkDown">
        <fgColor theme="4" tint="-0.24994659260841701"/>
        <bgColor theme="2" tint="-0.89996032593768116"/>
      </patternFill>
    </fill>
    <fill>
      <patternFill patternType="solid">
        <fgColor theme="3" tint="9.9978637043366805E-2"/>
        <bgColor indexed="64"/>
      </patternFill>
    </fill>
    <fill>
      <patternFill patternType="solid">
        <fgColor rgb="FF001642"/>
        <bgColor indexed="64"/>
      </patternFill>
    </fill>
    <fill>
      <patternFill patternType="solid">
        <fgColor theme="8" tint="-0.499984740745262"/>
        <bgColor indexed="64"/>
      </patternFill>
    </fill>
    <fill>
      <patternFill patternType="solid">
        <fgColor theme="5" tint="-0.499984740745262"/>
        <bgColor indexed="64"/>
      </patternFill>
    </fill>
    <fill>
      <patternFill patternType="solid">
        <fgColor theme="8" tint="-0.249977111117893"/>
        <bgColor indexed="64"/>
      </patternFill>
    </fill>
    <fill>
      <patternFill patternType="solid">
        <fgColor theme="5" tint="-0.249977111117893"/>
        <bgColor indexed="64"/>
      </patternFill>
    </fill>
    <fill>
      <patternFill patternType="darkDown">
        <fgColor rgb="FF104861"/>
        <bgColor rgb="FF161616"/>
      </patternFill>
    </fill>
    <fill>
      <patternFill patternType="solid">
        <fgColor rgb="FFFFFF00"/>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rgb="FFD7EEF9"/>
        <bgColor indexed="64"/>
      </patternFill>
    </fill>
    <fill>
      <patternFill patternType="solid">
        <fgColor theme="3" tint="0.89999084444715716"/>
        <bgColor indexed="64"/>
      </patternFill>
    </fill>
    <fill>
      <patternFill patternType="solid">
        <fgColor theme="7" tint="0.79998168889431442"/>
        <bgColor indexed="64"/>
      </patternFill>
    </fill>
    <fill>
      <patternFill patternType="solid">
        <fgColor theme="7" tint="-0.499984740745262"/>
        <bgColor indexed="64"/>
      </patternFill>
    </fill>
    <fill>
      <patternFill patternType="solid">
        <fgColor rgb="FF92D050"/>
        <bgColor rgb="FF000000"/>
      </patternFill>
    </fill>
    <fill>
      <patternFill patternType="solid">
        <fgColor rgb="FFA6A6A6"/>
        <bgColor rgb="FF000000"/>
      </patternFill>
    </fill>
    <fill>
      <patternFill patternType="solid">
        <fgColor theme="4" tint="0.79998168889431442"/>
        <bgColor indexed="64"/>
      </patternFill>
    </fill>
  </fills>
  <borders count="61">
    <border>
      <left/>
      <right/>
      <top/>
      <bottom/>
      <diagonal/>
    </border>
    <border>
      <left/>
      <right/>
      <top style="thin">
        <color indexed="64"/>
      </top>
      <bottom/>
      <diagonal/>
    </border>
    <border>
      <left/>
      <right/>
      <top/>
      <bottom style="double">
        <color indexed="64"/>
      </bottom>
      <diagonal/>
    </border>
    <border>
      <left/>
      <right/>
      <top/>
      <bottom style="medium">
        <color indexed="64"/>
      </bottom>
      <diagonal/>
    </border>
    <border>
      <left style="thin">
        <color indexed="64"/>
      </left>
      <right/>
      <top style="double">
        <color indexed="64"/>
      </top>
      <bottom style="double">
        <color indexed="64"/>
      </bottom>
      <diagonal/>
    </border>
    <border>
      <left style="thin">
        <color indexed="64"/>
      </left>
      <right/>
      <top/>
      <bottom/>
      <diagonal/>
    </border>
    <border>
      <left style="thin">
        <color indexed="64"/>
      </left>
      <right/>
      <top/>
      <bottom style="medium">
        <color indexed="64"/>
      </bottom>
      <diagonal/>
    </border>
    <border>
      <left/>
      <right style="thin">
        <color indexed="64"/>
      </right>
      <top style="double">
        <color indexed="64"/>
      </top>
      <bottom style="double">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bottom style="double">
        <color indexed="64"/>
      </bottom>
      <diagonal/>
    </border>
    <border>
      <left style="thin">
        <color indexed="64"/>
      </left>
      <right/>
      <top style="double">
        <color indexed="64"/>
      </top>
      <bottom/>
      <diagonal/>
    </border>
    <border>
      <left/>
      <right/>
      <top style="thin">
        <color indexed="64"/>
      </top>
      <bottom style="double">
        <color indexed="64"/>
      </bottom>
      <diagonal/>
    </border>
    <border>
      <left style="thin">
        <color indexed="64"/>
      </left>
      <right/>
      <top style="thin">
        <color indexed="64"/>
      </top>
      <bottom/>
      <diagonal/>
    </border>
    <border>
      <left style="thin">
        <color indexed="64"/>
      </left>
      <right/>
      <top style="thin">
        <color indexed="64"/>
      </top>
      <bottom style="double">
        <color indexed="64"/>
      </bottom>
      <diagonal/>
    </border>
    <border>
      <left/>
      <right style="thin">
        <color indexed="64"/>
      </right>
      <top style="thin">
        <color indexed="64"/>
      </top>
      <bottom/>
      <diagonal/>
    </border>
    <border>
      <left/>
      <right style="thin">
        <color indexed="64"/>
      </right>
      <top/>
      <bottom style="double">
        <color indexed="64"/>
      </bottom>
      <diagonal/>
    </border>
    <border>
      <left/>
      <right style="thin">
        <color indexed="64"/>
      </right>
      <top style="thin">
        <color indexed="64"/>
      </top>
      <bottom style="double">
        <color indexed="64"/>
      </bottom>
      <diagonal/>
    </border>
    <border>
      <left style="thin">
        <color theme="0"/>
      </left>
      <right style="medium">
        <color indexed="64"/>
      </right>
      <top style="medium">
        <color indexed="64"/>
      </top>
      <bottom/>
      <diagonal/>
    </border>
    <border>
      <left style="thin">
        <color theme="0"/>
      </left>
      <right style="medium">
        <color indexed="64"/>
      </right>
      <top/>
      <bottom/>
      <diagonal/>
    </border>
    <border>
      <left style="thin">
        <color theme="0"/>
      </left>
      <right style="medium">
        <color indexed="64"/>
      </right>
      <top/>
      <bottom style="medium">
        <color indexed="64"/>
      </bottom>
      <diagonal/>
    </border>
    <border>
      <left style="thin">
        <color theme="0"/>
      </left>
      <right style="medium">
        <color indexed="64"/>
      </right>
      <top style="thin">
        <color theme="0"/>
      </top>
      <bottom/>
      <diagonal/>
    </border>
    <border>
      <left/>
      <right/>
      <top style="double">
        <color indexed="64"/>
      </top>
      <bottom style="double">
        <color indexed="64"/>
      </bottom>
      <diagonal/>
    </border>
    <border>
      <left/>
      <right style="thin">
        <color rgb="FF000000"/>
      </right>
      <top/>
      <bottom/>
      <diagonal/>
    </border>
    <border>
      <left style="thin">
        <color indexed="64"/>
      </left>
      <right style="thin">
        <color indexed="64"/>
      </right>
      <top/>
      <bottom/>
      <diagonal/>
    </border>
    <border>
      <left/>
      <right/>
      <top style="double">
        <color indexed="64"/>
      </top>
      <bottom/>
      <diagonal/>
    </border>
    <border>
      <left/>
      <right style="thin">
        <color indexed="64"/>
      </right>
      <top style="double">
        <color indexed="64"/>
      </top>
      <bottom/>
      <diagonal/>
    </border>
    <border>
      <left style="thin">
        <color rgb="FF000000"/>
      </left>
      <right/>
      <top/>
      <bottom style="double">
        <color indexed="64"/>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double">
        <color indexed="64"/>
      </bottom>
      <diagonal/>
    </border>
    <border>
      <left style="medium">
        <color indexed="64"/>
      </left>
      <right style="medium">
        <color indexed="64"/>
      </right>
      <top style="double">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top style="thin">
        <color rgb="FF000000"/>
      </top>
      <bottom/>
      <diagonal/>
    </border>
    <border>
      <left/>
      <right/>
      <top/>
      <bottom style="thin">
        <color rgb="FF000000"/>
      </bottom>
      <diagonal/>
    </border>
    <border>
      <left/>
      <right/>
      <top style="thin">
        <color rgb="FF000000"/>
      </top>
      <bottom style="thin">
        <color rgb="FF000000"/>
      </bottom>
      <diagonal/>
    </border>
    <border>
      <left style="medium">
        <color indexed="64"/>
      </left>
      <right/>
      <top/>
      <bottom style="thin">
        <color indexed="64"/>
      </bottom>
      <diagonal/>
    </border>
    <border>
      <left style="medium">
        <color indexed="64"/>
      </left>
      <right/>
      <top style="thin">
        <color indexed="64"/>
      </top>
      <bottom/>
      <diagonal/>
    </border>
    <border>
      <left style="thin">
        <color theme="0"/>
      </left>
      <right style="medium">
        <color indexed="64"/>
      </right>
      <top style="thin">
        <color indexed="64"/>
      </top>
      <bottom/>
      <diagonal/>
    </border>
    <border>
      <left/>
      <right/>
      <top/>
      <bottom style="medium">
        <color rgb="FF000000"/>
      </bottom>
      <diagonal/>
    </border>
    <border>
      <left/>
      <right style="thin">
        <color indexed="64"/>
      </right>
      <top style="medium">
        <color indexed="64"/>
      </top>
      <bottom/>
      <diagonal/>
    </border>
    <border>
      <left style="thin">
        <color indexed="64"/>
      </left>
      <right/>
      <top style="medium">
        <color indexed="64"/>
      </top>
      <bottom/>
      <diagonal/>
    </border>
    <border>
      <left style="thin">
        <color rgb="FF000000"/>
      </left>
      <right/>
      <top/>
      <bottom/>
      <diagonal/>
    </border>
    <border>
      <left/>
      <right/>
      <top style="thin">
        <color indexed="64"/>
      </top>
      <bottom style="medium">
        <color indexed="64"/>
      </bottom>
      <diagonal/>
    </border>
    <border>
      <left style="thin">
        <color rgb="FF000000"/>
      </left>
      <right/>
      <top style="medium">
        <color indexed="64"/>
      </top>
      <bottom/>
      <diagonal/>
    </border>
    <border>
      <left/>
      <right style="thin">
        <color rgb="FF000000"/>
      </right>
      <top style="medium">
        <color indexed="64"/>
      </top>
      <bottom/>
      <diagonal/>
    </border>
    <border>
      <left style="thin">
        <color rgb="FF000000"/>
      </left>
      <right/>
      <top/>
      <bottom style="medium">
        <color indexed="64"/>
      </bottom>
      <diagonal/>
    </border>
    <border>
      <left/>
      <right style="thin">
        <color rgb="FF000000"/>
      </right>
      <top/>
      <bottom style="medium">
        <color indexed="64"/>
      </bottom>
      <diagonal/>
    </border>
  </borders>
  <cellStyleXfs count="1">
    <xf numFmtId="0" fontId="0" fillId="0" borderId="0"/>
  </cellStyleXfs>
  <cellXfs count="350">
    <xf numFmtId="0" fontId="0" fillId="0" borderId="0" xfId="0"/>
    <xf numFmtId="0" fontId="0" fillId="0" borderId="0" xfId="0" applyAlignment="1">
      <alignment horizontal="center"/>
    </xf>
    <xf numFmtId="0" fontId="0" fillId="0" borderId="3" xfId="0" applyBorder="1"/>
    <xf numFmtId="0" fontId="2" fillId="0" borderId="2" xfId="0" applyFont="1" applyBorder="1" applyAlignment="1">
      <alignment horizontal="center" vertical="center"/>
    </xf>
    <xf numFmtId="0" fontId="2" fillId="0" borderId="4" xfId="0" applyFont="1"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xf>
    <xf numFmtId="0" fontId="0" fillId="0" borderId="3" xfId="0" applyBorder="1" applyAlignment="1">
      <alignment horizontal="center" vertical="center"/>
    </xf>
    <xf numFmtId="0" fontId="2" fillId="0" borderId="0" xfId="0" applyFont="1" applyAlignment="1">
      <alignment horizontal="center" vertical="center"/>
    </xf>
    <xf numFmtId="0" fontId="0" fillId="0" borderId="0" xfId="0" applyAlignment="1">
      <alignment horizontal="right"/>
    </xf>
    <xf numFmtId="0" fontId="2" fillId="8" borderId="2" xfId="0" applyFont="1" applyFill="1" applyBorder="1" applyAlignment="1">
      <alignment horizontal="center" vertical="center" textRotation="90" wrapText="1"/>
    </xf>
    <xf numFmtId="0" fontId="2" fillId="9" borderId="10" xfId="0" applyFont="1" applyFill="1" applyBorder="1" applyAlignment="1">
      <alignment horizontal="center"/>
    </xf>
    <xf numFmtId="14" fontId="0" fillId="0" borderId="0" xfId="0" applyNumberFormat="1"/>
    <xf numFmtId="0" fontId="6" fillId="9" borderId="2" xfId="0" applyFont="1" applyFill="1" applyBorder="1" applyAlignment="1">
      <alignment horizontal="center"/>
    </xf>
    <xf numFmtId="0" fontId="2" fillId="0" borderId="3" xfId="0" applyFont="1" applyBorder="1" applyAlignment="1">
      <alignment horizontal="center" vertical="center"/>
    </xf>
    <xf numFmtId="0" fontId="3" fillId="0" borderId="0" xfId="0" applyFont="1"/>
    <xf numFmtId="14" fontId="0" fillId="0" borderId="3" xfId="0" applyNumberFormat="1" applyBorder="1"/>
    <xf numFmtId="0" fontId="4" fillId="9" borderId="2" xfId="0" applyFont="1" applyFill="1" applyBorder="1" applyAlignment="1">
      <alignment horizontal="center" vertical="center"/>
    </xf>
    <xf numFmtId="0" fontId="2" fillId="0" borderId="3" xfId="0" applyFont="1" applyBorder="1"/>
    <xf numFmtId="0" fontId="0" fillId="0" borderId="0" xfId="0" applyAlignment="1">
      <alignment wrapText="1"/>
    </xf>
    <xf numFmtId="0" fontId="8" fillId="0" borderId="0" xfId="0" applyFont="1" applyAlignment="1">
      <alignment horizontal="center" vertical="center"/>
    </xf>
    <xf numFmtId="0" fontId="8" fillId="0" borderId="2" xfId="0" applyFont="1" applyBorder="1" applyAlignment="1">
      <alignment horizontal="center" vertical="center"/>
    </xf>
    <xf numFmtId="0" fontId="8" fillId="0" borderId="5" xfId="0" applyFont="1" applyBorder="1" applyAlignment="1">
      <alignment horizontal="center" vertical="center"/>
    </xf>
    <xf numFmtId="0" fontId="8" fillId="0" borderId="10" xfId="0" applyFont="1" applyBorder="1" applyAlignment="1">
      <alignment horizontal="center" vertical="center"/>
    </xf>
    <xf numFmtId="0" fontId="8" fillId="0" borderId="8" xfId="0" applyFont="1" applyBorder="1" applyAlignment="1">
      <alignment horizontal="center" vertical="center"/>
    </xf>
    <xf numFmtId="0" fontId="8" fillId="0" borderId="16" xfId="0" applyFont="1" applyBorder="1" applyAlignment="1">
      <alignment horizontal="center" vertical="center"/>
    </xf>
    <xf numFmtId="0" fontId="2" fillId="0" borderId="12"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7" xfId="0" applyFont="1" applyBorder="1" applyAlignment="1">
      <alignment horizontal="center" vertical="center" wrapText="1"/>
    </xf>
    <xf numFmtId="0" fontId="2" fillId="0" borderId="2" xfId="0" applyFont="1" applyBorder="1" applyAlignment="1">
      <alignment horizontal="left" vertical="center" wrapText="1"/>
    </xf>
    <xf numFmtId="0" fontId="2" fillId="0" borderId="22" xfId="0" applyFont="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0" fontId="11" fillId="0" borderId="0" xfId="0" applyFont="1"/>
    <xf numFmtId="0" fontId="11" fillId="0" borderId="0" xfId="0" applyFont="1" applyAlignment="1">
      <alignment wrapText="1"/>
    </xf>
    <xf numFmtId="0" fontId="2" fillId="0" borderId="0" xfId="0" applyFont="1"/>
    <xf numFmtId="0" fontId="2" fillId="0" borderId="0" xfId="0" applyFont="1" applyAlignment="1">
      <alignment horizontal="center"/>
    </xf>
    <xf numFmtId="0" fontId="2" fillId="0" borderId="0" xfId="0" applyFont="1" applyAlignment="1">
      <alignment horizontal="left" vertical="center" wrapText="1"/>
    </xf>
    <xf numFmtId="0" fontId="8" fillId="0" borderId="26" xfId="0" applyFont="1" applyBorder="1" applyAlignment="1">
      <alignment horizontal="center" vertical="center"/>
    </xf>
    <xf numFmtId="0" fontId="12" fillId="13" borderId="23" xfId="0" applyFont="1" applyFill="1" applyBorder="1" applyAlignment="1">
      <alignment horizontal="center" vertical="center"/>
    </xf>
    <xf numFmtId="0" fontId="0" fillId="0" borderId="29" xfId="0" applyBorder="1" applyAlignment="1">
      <alignment horizontal="center" vertical="center"/>
    </xf>
    <xf numFmtId="0" fontId="0" fillId="0" borderId="24" xfId="0" applyBorder="1" applyAlignment="1">
      <alignment horizontal="center" vertical="center"/>
    </xf>
    <xf numFmtId="0" fontId="0" fillId="0" borderId="28" xfId="0" applyBorder="1" applyAlignment="1">
      <alignment horizontal="center" vertical="center"/>
    </xf>
    <xf numFmtId="0" fontId="1" fillId="4" borderId="35" xfId="0" applyFont="1" applyFill="1" applyBorder="1" applyAlignment="1">
      <alignment horizontal="center" vertical="center"/>
    </xf>
    <xf numFmtId="0" fontId="0" fillId="0" borderId="36" xfId="0" applyBorder="1" applyAlignment="1">
      <alignment horizontal="center" vertical="center"/>
    </xf>
    <xf numFmtId="0" fontId="0" fillId="0" borderId="37" xfId="0" applyBorder="1" applyAlignment="1">
      <alignment horizontal="center" vertical="center"/>
    </xf>
    <xf numFmtId="0" fontId="0" fillId="0" borderId="38" xfId="0" applyBorder="1" applyAlignment="1">
      <alignment horizontal="center" vertical="center"/>
    </xf>
    <xf numFmtId="0" fontId="8" fillId="0" borderId="11" xfId="0" applyFont="1" applyBorder="1" applyAlignment="1">
      <alignment horizontal="center" vertical="center"/>
    </xf>
    <xf numFmtId="0" fontId="8" fillId="0" borderId="25" xfId="0" applyFont="1" applyBorder="1" applyAlignment="1">
      <alignment horizontal="center" vertical="center"/>
    </xf>
    <xf numFmtId="0" fontId="8" fillId="0" borderId="13" xfId="0" applyFont="1" applyBorder="1" applyAlignment="1">
      <alignment horizontal="center" vertical="center"/>
    </xf>
    <xf numFmtId="0" fontId="8" fillId="0" borderId="1" xfId="0" applyFont="1" applyBorder="1" applyAlignment="1">
      <alignment horizontal="center" vertical="center"/>
    </xf>
    <xf numFmtId="0" fontId="8" fillId="0" borderId="15" xfId="0" applyFont="1" applyBorder="1" applyAlignment="1">
      <alignment horizontal="center" vertical="center"/>
    </xf>
    <xf numFmtId="0" fontId="8" fillId="0" borderId="30" xfId="0" applyFont="1" applyBorder="1" applyAlignment="1">
      <alignment horizontal="center" vertical="center"/>
    </xf>
    <xf numFmtId="0" fontId="8" fillId="0" borderId="31" xfId="0" applyFont="1" applyBorder="1" applyAlignment="1">
      <alignment horizontal="center" vertical="center"/>
    </xf>
    <xf numFmtId="0" fontId="8" fillId="0" borderId="32" xfId="0" applyFont="1" applyBorder="1" applyAlignment="1">
      <alignment horizontal="center" vertical="center"/>
    </xf>
    <xf numFmtId="0" fontId="8" fillId="0" borderId="33" xfId="0" applyFont="1" applyBorder="1" applyAlignment="1">
      <alignment horizontal="center" vertical="center"/>
    </xf>
    <xf numFmtId="0" fontId="8" fillId="14" borderId="5" xfId="0" applyFont="1" applyFill="1" applyBorder="1" applyAlignment="1">
      <alignment horizontal="center" vertical="center"/>
    </xf>
    <xf numFmtId="0" fontId="8" fillId="14" borderId="0" xfId="0" applyFont="1" applyFill="1" applyAlignment="1">
      <alignment horizontal="center" vertical="center"/>
    </xf>
    <xf numFmtId="0" fontId="8" fillId="14" borderId="8" xfId="0" applyFont="1" applyFill="1" applyBorder="1" applyAlignment="1">
      <alignment horizontal="center" vertical="center"/>
    </xf>
    <xf numFmtId="0" fontId="17" fillId="0" borderId="0" xfId="0" applyFont="1" applyAlignment="1">
      <alignment horizontal="center" vertical="center"/>
    </xf>
    <xf numFmtId="0" fontId="14" fillId="0" borderId="0" xfId="0" applyFont="1" applyAlignment="1">
      <alignment horizontal="left" vertical="center" wrapText="1"/>
    </xf>
    <xf numFmtId="0" fontId="16" fillId="0" borderId="0" xfId="0" applyFont="1"/>
    <xf numFmtId="0" fontId="12" fillId="13" borderId="0" xfId="0" applyFont="1" applyFill="1" applyAlignment="1">
      <alignment horizontal="center" vertical="center"/>
    </xf>
    <xf numFmtId="2" fontId="0" fillId="0" borderId="5" xfId="0" applyNumberFormat="1" applyBorder="1"/>
    <xf numFmtId="2" fontId="0" fillId="0" borderId="6" xfId="0" applyNumberFormat="1" applyBorder="1"/>
    <xf numFmtId="0" fontId="0" fillId="0" borderId="13" xfId="0" applyBorder="1" applyAlignment="1">
      <alignment horizontal="center" vertical="center"/>
    </xf>
    <xf numFmtId="0" fontId="0" fillId="0" borderId="5" xfId="0" applyBorder="1" applyAlignment="1">
      <alignment horizontal="center" vertical="center"/>
    </xf>
    <xf numFmtId="0" fontId="0" fillId="0" borderId="30" xfId="0" applyBorder="1" applyAlignment="1">
      <alignment horizontal="center" vertical="center"/>
    </xf>
    <xf numFmtId="0" fontId="7" fillId="0" borderId="26" xfId="0" applyFont="1" applyBorder="1" applyAlignment="1">
      <alignment horizontal="center"/>
    </xf>
    <xf numFmtId="0" fontId="2" fillId="0" borderId="8" xfId="0" applyFont="1" applyBorder="1" applyAlignment="1">
      <alignment horizontal="left" vertical="center" wrapText="1"/>
    </xf>
    <xf numFmtId="0" fontId="7" fillId="0" borderId="8" xfId="0" applyFont="1" applyBorder="1" applyAlignment="1">
      <alignment horizontal="center" vertical="center" wrapText="1"/>
    </xf>
    <xf numFmtId="0" fontId="2" fillId="0" borderId="46" xfId="0" applyFont="1" applyBorder="1" applyAlignment="1">
      <alignment horizontal="left" vertical="center" wrapText="1"/>
    </xf>
    <xf numFmtId="0" fontId="16" fillId="0" borderId="0" xfId="0" applyFont="1" applyAlignment="1">
      <alignment readingOrder="1"/>
    </xf>
    <xf numFmtId="0" fontId="15" fillId="0" borderId="0" xfId="0" applyFont="1" applyAlignment="1">
      <alignment readingOrder="1"/>
    </xf>
    <xf numFmtId="0" fontId="2" fillId="0" borderId="47" xfId="0" applyFont="1" applyBorder="1" applyAlignment="1">
      <alignment horizontal="left" vertical="center" wrapText="1"/>
    </xf>
    <xf numFmtId="0" fontId="7" fillId="0" borderId="48" xfId="0" applyFont="1" applyBorder="1" applyAlignment="1">
      <alignment horizontal="center" vertical="center" wrapText="1"/>
    </xf>
    <xf numFmtId="0" fontId="2" fillId="12" borderId="19" xfId="0" applyFont="1" applyFill="1" applyBorder="1" applyAlignment="1">
      <alignment horizontal="center" vertical="center" textRotation="90"/>
    </xf>
    <xf numFmtId="0" fontId="19" fillId="0" borderId="0" xfId="0" applyFont="1"/>
    <xf numFmtId="0" fontId="2" fillId="0" borderId="0" xfId="0" applyFont="1" applyAlignment="1">
      <alignment wrapText="1"/>
    </xf>
    <xf numFmtId="0" fontId="0" fillId="0" borderId="3" xfId="0" applyBorder="1" applyAlignment="1">
      <alignment horizontal="right"/>
    </xf>
    <xf numFmtId="0" fontId="1" fillId="25" borderId="22" xfId="0" applyFont="1" applyFill="1" applyBorder="1" applyAlignment="1">
      <alignment horizontal="center" vertical="center"/>
    </xf>
    <xf numFmtId="0" fontId="1" fillId="26" borderId="22" xfId="0" applyFont="1" applyFill="1" applyBorder="1" applyAlignment="1">
      <alignment horizontal="center" vertical="center"/>
    </xf>
    <xf numFmtId="0" fontId="4" fillId="21" borderId="0" xfId="0" applyFont="1" applyFill="1" applyAlignment="1">
      <alignment horizontal="center" vertical="center"/>
    </xf>
    <xf numFmtId="0" fontId="4" fillId="22" borderId="0" xfId="0" applyFont="1" applyFill="1" applyAlignment="1">
      <alignment horizontal="center" vertical="center"/>
    </xf>
    <xf numFmtId="0" fontId="2" fillId="0" borderId="0" xfId="0" applyFont="1" applyAlignment="1">
      <alignment horizontal="right"/>
    </xf>
    <xf numFmtId="0" fontId="22" fillId="0" borderId="0" xfId="0" applyFont="1" applyAlignment="1">
      <alignment horizontal="center" vertical="center"/>
    </xf>
    <xf numFmtId="0" fontId="21" fillId="0" borderId="0" xfId="0" applyFont="1" applyAlignment="1">
      <alignment horizontal="center" vertical="center"/>
    </xf>
    <xf numFmtId="0" fontId="19" fillId="0" borderId="0" xfId="0" applyFont="1" applyAlignment="1">
      <alignment horizontal="center" vertical="center"/>
    </xf>
    <xf numFmtId="0" fontId="10" fillId="0" borderId="0" xfId="0" applyFont="1" applyAlignment="1">
      <alignment horizontal="center" vertical="center"/>
    </xf>
    <xf numFmtId="2" fontId="0" fillId="0" borderId="3" xfId="0" applyNumberFormat="1" applyBorder="1"/>
    <xf numFmtId="2" fontId="0" fillId="0" borderId="0" xfId="0" applyNumberFormat="1"/>
    <xf numFmtId="0" fontId="0" fillId="0" borderId="8" xfId="0" applyBorder="1"/>
    <xf numFmtId="0" fontId="0" fillId="0" borderId="9" xfId="0" applyBorder="1"/>
    <xf numFmtId="0" fontId="20" fillId="0" borderId="0" xfId="0" applyFont="1" applyAlignment="1">
      <alignment horizontal="center" vertical="center"/>
    </xf>
    <xf numFmtId="0" fontId="18" fillId="9" borderId="0" xfId="0" applyFont="1" applyFill="1" applyAlignment="1">
      <alignment horizontal="center" vertical="center" wrapText="1"/>
    </xf>
    <xf numFmtId="0" fontId="5" fillId="0" borderId="0" xfId="0" applyFont="1" applyAlignment="1">
      <alignment horizontal="center" vertical="center"/>
    </xf>
    <xf numFmtId="0" fontId="18" fillId="0" borderId="0" xfId="0" applyFont="1" applyAlignment="1">
      <alignment horizontal="center" vertical="center" wrapText="1"/>
    </xf>
    <xf numFmtId="16" fontId="0" fillId="0" borderId="0" xfId="0" applyNumberFormat="1"/>
    <xf numFmtId="0" fontId="0" fillId="0" borderId="0" xfId="0" applyAlignment="1">
      <alignment horizontal="center" vertical="center" wrapText="1"/>
    </xf>
    <xf numFmtId="0" fontId="23" fillId="27" borderId="0" xfId="0" applyFont="1" applyFill="1" applyAlignment="1">
      <alignment horizontal="center" vertical="center"/>
    </xf>
    <xf numFmtId="0" fontId="24" fillId="0" borderId="0" xfId="0" applyFont="1" applyAlignment="1">
      <alignment horizontal="center" vertical="center" wrapText="1"/>
    </xf>
    <xf numFmtId="0" fontId="2" fillId="0" borderId="0" xfId="0" applyFont="1" applyAlignment="1">
      <alignment horizontal="center" vertical="center" wrapText="1"/>
    </xf>
    <xf numFmtId="0" fontId="19" fillId="0" borderId="3" xfId="0" applyFont="1" applyBorder="1" applyAlignment="1">
      <alignment horizontal="center" vertical="center"/>
    </xf>
    <xf numFmtId="0" fontId="19" fillId="0" borderId="25" xfId="0" applyFont="1" applyBorder="1" applyAlignment="1">
      <alignment horizontal="center" vertical="center"/>
    </xf>
    <xf numFmtId="0" fontId="2" fillId="0" borderId="0" xfId="0" applyFont="1" applyAlignment="1">
      <alignment textRotation="90"/>
    </xf>
    <xf numFmtId="0" fontId="2" fillId="0" borderId="22" xfId="0" applyFont="1" applyBorder="1" applyAlignment="1">
      <alignment horizontal="center" vertical="center" wrapText="1"/>
    </xf>
    <xf numFmtId="0" fontId="26" fillId="0" borderId="0" xfId="0" applyFont="1" applyAlignment="1">
      <alignment vertical="center" wrapText="1"/>
    </xf>
    <xf numFmtId="0" fontId="8" fillId="0" borderId="0" xfId="0" applyFont="1" applyAlignment="1">
      <alignment vertical="center" wrapText="1"/>
    </xf>
    <xf numFmtId="0" fontId="25" fillId="18" borderId="0" xfId="0" applyFont="1" applyFill="1" applyAlignment="1">
      <alignment vertical="center"/>
    </xf>
    <xf numFmtId="0" fontId="25" fillId="0" borderId="0" xfId="0" applyFont="1" applyAlignment="1">
      <alignment vertical="center"/>
    </xf>
    <xf numFmtId="0" fontId="0" fillId="29" borderId="0" xfId="0" applyFill="1" applyAlignment="1">
      <alignment horizontal="right"/>
    </xf>
    <xf numFmtId="0" fontId="19" fillId="29" borderId="0" xfId="0" applyFont="1" applyFill="1" applyAlignment="1">
      <alignment horizontal="center" vertical="center"/>
    </xf>
    <xf numFmtId="0" fontId="0" fillId="30" borderId="0" xfId="0" applyFill="1" applyAlignment="1">
      <alignment horizontal="right"/>
    </xf>
    <xf numFmtId="0" fontId="19" fillId="30" borderId="0" xfId="0" applyFont="1" applyFill="1" applyAlignment="1">
      <alignment horizontal="center" vertical="center"/>
    </xf>
    <xf numFmtId="0" fontId="19" fillId="30" borderId="25" xfId="0" applyFont="1" applyFill="1" applyBorder="1" applyAlignment="1">
      <alignment horizontal="center" vertical="center"/>
    </xf>
    <xf numFmtId="0" fontId="0" fillId="30" borderId="0" xfId="0" applyFill="1" applyAlignment="1">
      <alignment horizontal="center" vertical="center"/>
    </xf>
    <xf numFmtId="0" fontId="0" fillId="30" borderId="3" xfId="0" applyFill="1" applyBorder="1" applyAlignment="1">
      <alignment horizontal="right"/>
    </xf>
    <xf numFmtId="0" fontId="0" fillId="30" borderId="3" xfId="0" applyFill="1" applyBorder="1" applyAlignment="1">
      <alignment horizontal="center" vertical="center"/>
    </xf>
    <xf numFmtId="0" fontId="19" fillId="30" borderId="3" xfId="0" applyFont="1" applyFill="1" applyBorder="1" applyAlignment="1">
      <alignment horizontal="center" vertical="center"/>
    </xf>
    <xf numFmtId="0" fontId="4" fillId="3" borderId="0" xfId="0" applyFont="1" applyFill="1" applyAlignment="1">
      <alignment wrapText="1"/>
    </xf>
    <xf numFmtId="0" fontId="4" fillId="10" borderId="0" xfId="0" applyFont="1" applyFill="1" applyAlignment="1">
      <alignment wrapText="1"/>
    </xf>
    <xf numFmtId="0" fontId="0" fillId="0" borderId="31" xfId="0" applyBorder="1" applyAlignment="1">
      <alignment wrapText="1"/>
    </xf>
    <xf numFmtId="0" fontId="2" fillId="0" borderId="1" xfId="0" applyFont="1" applyBorder="1" applyAlignment="1">
      <alignment horizontal="center"/>
    </xf>
    <xf numFmtId="0" fontId="2" fillId="0" borderId="8" xfId="0" applyFont="1" applyBorder="1" applyAlignment="1">
      <alignment wrapText="1"/>
    </xf>
    <xf numFmtId="0" fontId="2" fillId="0" borderId="9" xfId="0" applyFont="1" applyBorder="1" applyAlignment="1">
      <alignment wrapText="1"/>
    </xf>
    <xf numFmtId="0" fontId="2" fillId="0" borderId="53" xfId="0" applyFont="1" applyBorder="1" applyAlignment="1">
      <alignment wrapText="1"/>
    </xf>
    <xf numFmtId="0" fontId="2" fillId="0" borderId="15" xfId="0" applyFont="1" applyBorder="1" applyAlignment="1">
      <alignment wrapText="1"/>
    </xf>
    <xf numFmtId="2" fontId="8" fillId="0" borderId="5" xfId="0" applyNumberFormat="1" applyFont="1" applyBorder="1" applyAlignment="1">
      <alignment horizontal="center" vertical="center"/>
    </xf>
    <xf numFmtId="2" fontId="8" fillId="0" borderId="0" xfId="0" applyNumberFormat="1" applyFont="1" applyAlignment="1">
      <alignment horizontal="center" vertical="center"/>
    </xf>
    <xf numFmtId="2" fontId="8" fillId="0" borderId="8" xfId="0" applyNumberFormat="1" applyFont="1" applyBorder="1" applyAlignment="1">
      <alignment horizontal="center" vertical="center"/>
    </xf>
    <xf numFmtId="2" fontId="8" fillId="0" borderId="23" xfId="0" applyNumberFormat="1" applyFont="1" applyBorder="1" applyAlignment="1">
      <alignment horizontal="center" vertical="center"/>
    </xf>
    <xf numFmtId="2" fontId="8" fillId="0" borderId="55" xfId="0" applyNumberFormat="1" applyFont="1" applyBorder="1" applyAlignment="1">
      <alignment horizontal="center" vertical="center"/>
    </xf>
    <xf numFmtId="0" fontId="28" fillId="0" borderId="0" xfId="0" applyFont="1" applyAlignment="1">
      <alignment wrapText="1"/>
    </xf>
    <xf numFmtId="0" fontId="19" fillId="28" borderId="0" xfId="0" applyFont="1" applyFill="1" applyAlignment="1">
      <alignment horizontal="center" vertical="center"/>
    </xf>
    <xf numFmtId="0" fontId="19" fillId="30" borderId="52" xfId="0" applyFont="1" applyFill="1" applyBorder="1" applyAlignment="1">
      <alignment horizontal="center" vertical="center"/>
    </xf>
    <xf numFmtId="0" fontId="2" fillId="0" borderId="3" xfId="0" applyFont="1" applyBorder="1" applyAlignment="1">
      <alignment wrapText="1"/>
    </xf>
    <xf numFmtId="2" fontId="8" fillId="0" borderId="3" xfId="0" applyNumberFormat="1" applyFont="1" applyBorder="1" applyAlignment="1">
      <alignment horizontal="center" vertical="center"/>
    </xf>
    <xf numFmtId="2" fontId="8" fillId="0" borderId="6" xfId="0" applyNumberFormat="1" applyFont="1" applyBorder="1" applyAlignment="1">
      <alignment horizontal="center" vertical="center"/>
    </xf>
    <xf numFmtId="2" fontId="8" fillId="0" borderId="53" xfId="0" applyNumberFormat="1" applyFont="1" applyBorder="1" applyAlignment="1">
      <alignment horizontal="center" vertical="center"/>
    </xf>
    <xf numFmtId="2" fontId="8" fillId="0" borderId="9" xfId="0" applyNumberFormat="1" applyFont="1" applyBorder="1" applyAlignment="1">
      <alignment horizontal="center" vertical="center"/>
    </xf>
    <xf numFmtId="0" fontId="2" fillId="0" borderId="32" xfId="0" applyFont="1" applyBorder="1" applyAlignment="1">
      <alignment wrapText="1"/>
    </xf>
    <xf numFmtId="2" fontId="8" fillId="0" borderId="54" xfId="0" applyNumberFormat="1" applyFont="1" applyBorder="1" applyAlignment="1">
      <alignment horizontal="center" vertical="center"/>
    </xf>
    <xf numFmtId="2" fontId="8" fillId="0" borderId="34" xfId="0" applyNumberFormat="1" applyFont="1" applyBorder="1" applyAlignment="1">
      <alignment horizontal="center" vertical="center"/>
    </xf>
    <xf numFmtId="2" fontId="8" fillId="0" borderId="30" xfId="0" applyNumberFormat="1" applyFont="1" applyBorder="1" applyAlignment="1">
      <alignment horizontal="center" vertical="center"/>
    </xf>
    <xf numFmtId="2" fontId="8" fillId="0" borderId="31" xfId="0" applyNumberFormat="1" applyFont="1" applyBorder="1" applyAlignment="1">
      <alignment horizontal="center" vertical="center"/>
    </xf>
    <xf numFmtId="2" fontId="8" fillId="0" borderId="32" xfId="0" applyNumberFormat="1" applyFont="1" applyBorder="1" applyAlignment="1">
      <alignment horizontal="center" vertical="center"/>
    </xf>
    <xf numFmtId="2" fontId="8" fillId="33" borderId="5" xfId="0" applyNumberFormat="1" applyFont="1" applyFill="1" applyBorder="1" applyAlignment="1">
      <alignment horizontal="center" vertical="center"/>
    </xf>
    <xf numFmtId="2" fontId="8" fillId="33" borderId="8" xfId="0" applyNumberFormat="1" applyFont="1" applyFill="1" applyBorder="1" applyAlignment="1">
      <alignment horizontal="center" vertical="center"/>
    </xf>
    <xf numFmtId="2" fontId="8" fillId="0" borderId="13" xfId="0" applyNumberFormat="1" applyFont="1" applyBorder="1" applyAlignment="1">
      <alignment horizontal="center" vertical="center"/>
    </xf>
    <xf numFmtId="2" fontId="8" fillId="0" borderId="1" xfId="0" applyNumberFormat="1" applyFont="1" applyBorder="1" applyAlignment="1">
      <alignment horizontal="center" vertical="center"/>
    </xf>
    <xf numFmtId="2" fontId="8" fillId="0" borderId="15" xfId="0" applyNumberFormat="1" applyFont="1" applyBorder="1" applyAlignment="1">
      <alignment horizontal="center" vertical="center"/>
    </xf>
    <xf numFmtId="2" fontId="8" fillId="32" borderId="5" xfId="0" applyNumberFormat="1" applyFont="1" applyFill="1" applyBorder="1" applyAlignment="1">
      <alignment horizontal="center" vertical="center"/>
    </xf>
    <xf numFmtId="2" fontId="8" fillId="32" borderId="0" xfId="0" applyNumberFormat="1" applyFont="1" applyFill="1" applyAlignment="1">
      <alignment horizontal="center" vertical="center"/>
    </xf>
    <xf numFmtId="2" fontId="8" fillId="32" borderId="8" xfId="0" applyNumberFormat="1" applyFont="1" applyFill="1" applyBorder="1" applyAlignment="1">
      <alignment horizontal="center" vertical="center"/>
    </xf>
    <xf numFmtId="0" fontId="2" fillId="32" borderId="8" xfId="0" applyFont="1" applyFill="1" applyBorder="1" applyAlignment="1">
      <alignment wrapText="1"/>
    </xf>
    <xf numFmtId="2" fontId="29" fillId="32" borderId="0" xfId="0" applyNumberFormat="1" applyFont="1" applyFill="1" applyAlignment="1">
      <alignment horizontal="center" vertical="center"/>
    </xf>
    <xf numFmtId="0" fontId="2" fillId="14" borderId="0" xfId="0" applyFont="1" applyFill="1" applyAlignment="1">
      <alignment wrapText="1"/>
    </xf>
    <xf numFmtId="0" fontId="0" fillId="14" borderId="0" xfId="0" applyFill="1" applyAlignment="1">
      <alignment wrapText="1"/>
    </xf>
    <xf numFmtId="0" fontId="4" fillId="18" borderId="0" xfId="0" applyFont="1" applyFill="1" applyAlignment="1">
      <alignment horizontal="center" vertical="center"/>
    </xf>
    <xf numFmtId="0" fontId="2" fillId="8" borderId="0" xfId="0" applyFont="1" applyFill="1"/>
    <xf numFmtId="0" fontId="0" fillId="8" borderId="0" xfId="0" applyFill="1"/>
    <xf numFmtId="0" fontId="2" fillId="8" borderId="0" xfId="0" applyFont="1" applyFill="1" applyAlignment="1">
      <alignment horizontal="center" vertical="center"/>
    </xf>
    <xf numFmtId="0" fontId="2" fillId="0" borderId="1" xfId="0" applyFont="1" applyBorder="1" applyAlignment="1">
      <alignment horizontal="center" vertical="center"/>
    </xf>
    <xf numFmtId="0" fontId="0" fillId="0" borderId="1" xfId="0" applyBorder="1"/>
    <xf numFmtId="0" fontId="4" fillId="3" borderId="0" xfId="0" applyFont="1" applyFill="1" applyAlignment="1">
      <alignment horizontal="center" vertical="center"/>
    </xf>
    <xf numFmtId="0" fontId="1" fillId="18" borderId="0" xfId="0" applyFont="1" applyFill="1"/>
    <xf numFmtId="0" fontId="0" fillId="0" borderId="0" xfId="0" quotePrefix="1" applyAlignment="1">
      <alignment wrapText="1"/>
    </xf>
    <xf numFmtId="0" fontId="2" fillId="0" borderId="56" xfId="0" applyFont="1" applyBorder="1" applyAlignment="1">
      <alignment horizontal="center" vertical="center"/>
    </xf>
    <xf numFmtId="0" fontId="0" fillId="0" borderId="0" xfId="0" quotePrefix="1"/>
    <xf numFmtId="0" fontId="3" fillId="34" borderId="0" xfId="0" applyFont="1" applyFill="1"/>
    <xf numFmtId="0" fontId="1" fillId="34" borderId="0" xfId="0" applyFont="1" applyFill="1" applyAlignment="1">
      <alignment horizontal="center" vertical="center"/>
    </xf>
    <xf numFmtId="0" fontId="1" fillId="18" borderId="3" xfId="0" applyFont="1" applyFill="1" applyBorder="1" applyAlignment="1">
      <alignment horizontal="center" vertical="center"/>
    </xf>
    <xf numFmtId="0" fontId="1" fillId="18" borderId="3" xfId="0" applyFont="1" applyFill="1" applyBorder="1" applyAlignment="1">
      <alignment horizontal="center"/>
    </xf>
    <xf numFmtId="0" fontId="0" fillId="0" borderId="3" xfId="0" quotePrefix="1" applyBorder="1"/>
    <xf numFmtId="0" fontId="35" fillId="0" borderId="0" xfId="0" applyFont="1" applyAlignment="1">
      <alignment vertical="center" wrapText="1"/>
    </xf>
    <xf numFmtId="0" fontId="2" fillId="0" borderId="0" xfId="0" applyFont="1" applyAlignment="1">
      <alignment vertical="center" wrapText="1"/>
    </xf>
    <xf numFmtId="0" fontId="36" fillId="0" borderId="0" xfId="0" applyFont="1"/>
    <xf numFmtId="0" fontId="36" fillId="0" borderId="24" xfId="0" applyFont="1" applyBorder="1"/>
    <xf numFmtId="0" fontId="36" fillId="36" borderId="24" xfId="0" applyFont="1" applyFill="1" applyBorder="1"/>
    <xf numFmtId="0" fontId="36" fillId="36" borderId="0" xfId="0" applyFont="1" applyFill="1"/>
    <xf numFmtId="0" fontId="36" fillId="0" borderId="8" xfId="0" applyFont="1" applyBorder="1"/>
    <xf numFmtId="0" fontId="36" fillId="0" borderId="0" xfId="0" applyFont="1" applyAlignment="1">
      <alignment wrapText="1"/>
    </xf>
    <xf numFmtId="0" fontId="36" fillId="0" borderId="24" xfId="0" applyFont="1" applyBorder="1" applyAlignment="1">
      <alignment wrapText="1"/>
    </xf>
    <xf numFmtId="0" fontId="36" fillId="0" borderId="8" xfId="0" applyFont="1" applyBorder="1" applyAlignment="1">
      <alignment wrapText="1"/>
    </xf>
    <xf numFmtId="0" fontId="40" fillId="0" borderId="0" xfId="0" applyFont="1" applyAlignment="1">
      <alignment wrapText="1"/>
    </xf>
    <xf numFmtId="0" fontId="2" fillId="0" borderId="56" xfId="0" applyFont="1" applyBorder="1"/>
    <xf numFmtId="0" fontId="2" fillId="32" borderId="0" xfId="0" applyFont="1" applyFill="1" applyAlignment="1">
      <alignment wrapText="1"/>
    </xf>
    <xf numFmtId="0" fontId="2" fillId="0" borderId="1" xfId="0" applyFont="1" applyBorder="1" applyAlignment="1">
      <alignment wrapText="1"/>
    </xf>
    <xf numFmtId="0" fontId="2" fillId="0" borderId="34" xfId="0" applyFont="1" applyBorder="1" applyAlignment="1">
      <alignment wrapText="1"/>
    </xf>
    <xf numFmtId="0" fontId="2" fillId="0" borderId="31" xfId="0" applyFont="1" applyBorder="1" applyAlignment="1">
      <alignment wrapText="1"/>
    </xf>
    <xf numFmtId="2" fontId="8" fillId="0" borderId="0" xfId="0" applyNumberFormat="1" applyFont="1" applyAlignment="1">
      <alignment vertical="center"/>
    </xf>
    <xf numFmtId="2" fontId="8" fillId="0" borderId="5" xfId="0" applyNumberFormat="1" applyFont="1" applyBorder="1" applyAlignment="1">
      <alignment vertical="center"/>
    </xf>
    <xf numFmtId="2" fontId="8" fillId="0" borderId="8" xfId="0" applyNumberFormat="1" applyFont="1" applyBorder="1" applyAlignment="1">
      <alignment vertical="center"/>
    </xf>
    <xf numFmtId="0" fontId="41" fillId="0" borderId="5" xfId="0" applyFont="1" applyBorder="1"/>
    <xf numFmtId="0" fontId="41" fillId="0" borderId="0" xfId="0" applyFont="1"/>
    <xf numFmtId="0" fontId="41" fillId="0" borderId="8" xfId="0" applyFont="1" applyBorder="1"/>
    <xf numFmtId="0" fontId="0" fillId="31" borderId="0" xfId="0" applyFill="1"/>
    <xf numFmtId="0" fontId="41" fillId="31" borderId="0" xfId="0" applyFont="1" applyFill="1"/>
    <xf numFmtId="2" fontId="8" fillId="31" borderId="0" xfId="0" applyNumberFormat="1" applyFont="1" applyFill="1" applyAlignment="1">
      <alignment vertical="center"/>
    </xf>
    <xf numFmtId="0" fontId="2" fillId="37" borderId="8" xfId="0" applyFont="1" applyFill="1" applyBorder="1" applyAlignment="1">
      <alignment wrapText="1"/>
    </xf>
    <xf numFmtId="0" fontId="2" fillId="37" borderId="0" xfId="0" applyFont="1" applyFill="1" applyAlignment="1">
      <alignment wrapText="1"/>
    </xf>
    <xf numFmtId="2" fontId="8" fillId="37" borderId="5" xfId="0" applyNumberFormat="1" applyFont="1" applyFill="1" applyBorder="1" applyAlignment="1">
      <alignment horizontal="center" vertical="center"/>
    </xf>
    <xf numFmtId="2" fontId="8" fillId="37" borderId="0" xfId="0" applyNumberFormat="1" applyFont="1" applyFill="1" applyAlignment="1">
      <alignment horizontal="center" vertical="center"/>
    </xf>
    <xf numFmtId="2" fontId="29" fillId="37" borderId="0" xfId="0" applyNumberFormat="1" applyFont="1" applyFill="1" applyAlignment="1">
      <alignment horizontal="center" vertical="center"/>
    </xf>
    <xf numFmtId="2" fontId="8" fillId="37" borderId="8" xfId="0" applyNumberFormat="1" applyFont="1" applyFill="1" applyBorder="1" applyAlignment="1">
      <alignment horizontal="center" vertical="center"/>
    </xf>
    <xf numFmtId="2" fontId="8" fillId="31" borderId="0" xfId="0" applyNumberFormat="1" applyFont="1" applyFill="1" applyAlignment="1">
      <alignment horizontal="center" vertical="center"/>
    </xf>
    <xf numFmtId="2" fontId="8" fillId="32" borderId="55" xfId="0" applyNumberFormat="1" applyFont="1" applyFill="1" applyBorder="1" applyAlignment="1">
      <alignment horizontal="center" vertical="center"/>
    </xf>
    <xf numFmtId="2" fontId="8" fillId="32" borderId="23" xfId="0" applyNumberFormat="1" applyFont="1" applyFill="1" applyBorder="1" applyAlignment="1">
      <alignment horizontal="center" vertical="center"/>
    </xf>
    <xf numFmtId="2" fontId="8" fillId="0" borderId="57" xfId="0" applyNumberFormat="1" applyFont="1" applyBorder="1" applyAlignment="1">
      <alignment horizontal="center" vertical="center"/>
    </xf>
    <xf numFmtId="2" fontId="8" fillId="0" borderId="58" xfId="0" applyNumberFormat="1" applyFont="1" applyBorder="1" applyAlignment="1">
      <alignment horizontal="center" vertical="center"/>
    </xf>
    <xf numFmtId="2" fontId="8" fillId="0" borderId="59" xfId="0" applyNumberFormat="1" applyFont="1" applyBorder="1" applyAlignment="1">
      <alignment horizontal="center" vertical="center"/>
    </xf>
    <xf numFmtId="2" fontId="8" fillId="0" borderId="60" xfId="0" applyNumberFormat="1" applyFont="1" applyBorder="1" applyAlignment="1">
      <alignment horizontal="center" vertical="center"/>
    </xf>
    <xf numFmtId="0" fontId="4" fillId="10" borderId="0" xfId="0" applyFont="1" applyFill="1" applyAlignment="1">
      <alignment horizontal="center" vertical="center"/>
    </xf>
    <xf numFmtId="0" fontId="4" fillId="3" borderId="0" xfId="0" applyFont="1" applyFill="1" applyAlignment="1">
      <alignment horizontal="center" vertical="center"/>
    </xf>
    <xf numFmtId="0" fontId="4" fillId="16" borderId="39" xfId="0" applyFont="1" applyFill="1" applyBorder="1" applyAlignment="1">
      <alignment horizontal="center" vertical="center"/>
    </xf>
    <xf numFmtId="0" fontId="4" fillId="16" borderId="41" xfId="0" applyFont="1" applyFill="1" applyBorder="1" applyAlignment="1">
      <alignment horizontal="center" vertical="center"/>
    </xf>
    <xf numFmtId="0" fontId="18" fillId="9" borderId="34" xfId="0" applyFont="1" applyFill="1" applyBorder="1" applyAlignment="1">
      <alignment horizontal="center" vertical="center" wrapText="1"/>
    </xf>
    <xf numFmtId="0" fontId="18" fillId="9" borderId="40" xfId="0" applyFont="1" applyFill="1" applyBorder="1" applyAlignment="1">
      <alignment horizontal="center" vertical="center" wrapText="1"/>
    </xf>
    <xf numFmtId="0" fontId="18" fillId="9" borderId="3" xfId="0" applyFont="1" applyFill="1" applyBorder="1" applyAlignment="1">
      <alignment horizontal="center" vertical="center" wrapText="1"/>
    </xf>
    <xf numFmtId="0" fontId="18" fillId="9" borderId="42" xfId="0" applyFont="1" applyFill="1" applyBorder="1" applyAlignment="1">
      <alignment horizontal="center" vertical="center" wrapText="1"/>
    </xf>
    <xf numFmtId="0" fontId="4" fillId="15" borderId="39" xfId="0" applyFont="1" applyFill="1" applyBorder="1" applyAlignment="1">
      <alignment horizontal="center" vertical="center"/>
    </xf>
    <xf numFmtId="0" fontId="4" fillId="15" borderId="34" xfId="0" applyFont="1" applyFill="1" applyBorder="1" applyAlignment="1">
      <alignment horizontal="center" vertical="center"/>
    </xf>
    <xf numFmtId="0" fontId="4" fillId="15" borderId="41" xfId="0" applyFont="1" applyFill="1" applyBorder="1" applyAlignment="1">
      <alignment horizontal="center" vertical="center"/>
    </xf>
    <xf numFmtId="0" fontId="4" fillId="15" borderId="3"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2" fillId="0" borderId="4" xfId="0" applyFont="1" applyBorder="1" applyAlignment="1">
      <alignment horizontal="center" vertical="center"/>
    </xf>
    <xf numFmtId="0" fontId="2" fillId="0" borderId="7" xfId="0" applyFont="1" applyBorder="1" applyAlignment="1">
      <alignment horizontal="center" vertical="center"/>
    </xf>
    <xf numFmtId="0" fontId="10" fillId="9" borderId="39" xfId="0" applyFont="1" applyFill="1" applyBorder="1" applyAlignment="1">
      <alignment horizontal="center" vertical="center"/>
    </xf>
    <xf numFmtId="0" fontId="10" fillId="9" borderId="34" xfId="0" applyFont="1" applyFill="1" applyBorder="1" applyAlignment="1">
      <alignment horizontal="center" vertical="center"/>
    </xf>
    <xf numFmtId="0" fontId="10" fillId="9" borderId="40" xfId="0" applyFont="1" applyFill="1" applyBorder="1" applyAlignment="1">
      <alignment horizontal="center" vertical="center"/>
    </xf>
    <xf numFmtId="0" fontId="0" fillId="0" borderId="41" xfId="0" applyBorder="1" applyAlignment="1">
      <alignment horizontal="center" vertical="center"/>
    </xf>
    <xf numFmtId="0" fontId="0" fillId="0" borderId="3"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left"/>
    </xf>
    <xf numFmtId="0" fontId="0" fillId="0" borderId="15" xfId="0" applyBorder="1" applyAlignment="1">
      <alignment horizontal="left"/>
    </xf>
    <xf numFmtId="0" fontId="0" fillId="0" borderId="44" xfId="0" applyBorder="1" applyAlignment="1">
      <alignment horizontal="left"/>
    </xf>
    <xf numFmtId="0" fontId="0" fillId="0" borderId="8" xfId="0" applyBorder="1" applyAlignment="1">
      <alignment horizontal="left"/>
    </xf>
    <xf numFmtId="0" fontId="0" fillId="0" borderId="31" xfId="0" applyBorder="1" applyAlignment="1">
      <alignment horizontal="left"/>
    </xf>
    <xf numFmtId="0" fontId="0" fillId="0" borderId="32" xfId="0" applyBorder="1" applyAlignment="1">
      <alignment horizontal="left"/>
    </xf>
    <xf numFmtId="0" fontId="1" fillId="18" borderId="43" xfId="0" applyFont="1" applyFill="1" applyBorder="1" applyAlignment="1">
      <alignment horizontal="center" vertical="center"/>
    </xf>
    <xf numFmtId="0" fontId="1" fillId="18" borderId="0" xfId="0" applyFont="1" applyFill="1" applyAlignment="1">
      <alignment horizontal="center" vertical="center"/>
    </xf>
    <xf numFmtId="0" fontId="4" fillId="3" borderId="1" xfId="0" applyFont="1" applyFill="1" applyBorder="1" applyAlignment="1">
      <alignment horizontal="center" vertical="center"/>
    </xf>
    <xf numFmtId="0" fontId="4" fillId="3" borderId="2" xfId="0" applyFont="1" applyFill="1" applyBorder="1" applyAlignment="1">
      <alignment horizontal="center" vertical="center"/>
    </xf>
    <xf numFmtId="0" fontId="16" fillId="0" borderId="8" xfId="0" applyFont="1" applyBorder="1" applyAlignment="1">
      <alignment horizontal="center" vertical="center" wrapText="1"/>
    </xf>
    <xf numFmtId="0" fontId="16" fillId="0" borderId="9" xfId="0" applyFont="1" applyBorder="1" applyAlignment="1">
      <alignment horizontal="center" vertical="center" wrapText="1"/>
    </xf>
    <xf numFmtId="0" fontId="0" fillId="0" borderId="0" xfId="0" applyAlignment="1">
      <alignment horizontal="center"/>
    </xf>
    <xf numFmtId="0" fontId="2" fillId="6" borderId="27" xfId="0" applyFont="1" applyFill="1" applyBorder="1" applyAlignment="1">
      <alignment horizontal="center" vertical="center"/>
    </xf>
    <xf numFmtId="0" fontId="2" fillId="6" borderId="2" xfId="0" applyFont="1" applyFill="1" applyBorder="1" applyAlignment="1">
      <alignment horizontal="center" vertical="center"/>
    </xf>
    <xf numFmtId="0" fontId="0" fillId="0" borderId="0" xfId="0" applyAlignment="1">
      <alignment horizontal="center" vertical="center" wrapText="1"/>
    </xf>
    <xf numFmtId="0" fontId="0" fillId="0" borderId="3" xfId="0" applyBorder="1" applyAlignment="1">
      <alignment horizontal="center" vertical="center" wrapText="1"/>
    </xf>
    <xf numFmtId="0" fontId="5" fillId="19" borderId="39" xfId="0" applyFont="1" applyFill="1" applyBorder="1" applyAlignment="1">
      <alignment horizontal="center" vertical="center"/>
    </xf>
    <xf numFmtId="0" fontId="5" fillId="19" borderId="34" xfId="0" applyFont="1" applyFill="1" applyBorder="1" applyAlignment="1">
      <alignment horizontal="center" vertical="center"/>
    </xf>
    <xf numFmtId="0" fontId="5" fillId="19" borderId="41" xfId="0" applyFont="1" applyFill="1" applyBorder="1" applyAlignment="1">
      <alignment horizontal="center" vertical="center"/>
    </xf>
    <xf numFmtId="0" fontId="5" fillId="19" borderId="3" xfId="0" applyFont="1" applyFill="1" applyBorder="1" applyAlignment="1">
      <alignment horizontal="center" vertical="center"/>
    </xf>
    <xf numFmtId="0" fontId="5" fillId="5" borderId="1" xfId="0" applyFont="1" applyFill="1" applyBorder="1" applyAlignment="1">
      <alignment horizontal="center" vertical="center"/>
    </xf>
    <xf numFmtId="0" fontId="5" fillId="5" borderId="0" xfId="0" applyFont="1" applyFill="1" applyAlignment="1">
      <alignment horizontal="center" vertical="center"/>
    </xf>
    <xf numFmtId="0" fontId="5" fillId="17" borderId="39" xfId="0" applyFont="1" applyFill="1" applyBorder="1" applyAlignment="1">
      <alignment horizontal="center" vertical="center"/>
    </xf>
    <xf numFmtId="0" fontId="5" fillId="17" borderId="34" xfId="0" applyFont="1" applyFill="1" applyBorder="1" applyAlignment="1">
      <alignment horizontal="center" vertical="center"/>
    </xf>
    <xf numFmtId="0" fontId="5" fillId="17" borderId="41" xfId="0" applyFont="1" applyFill="1" applyBorder="1" applyAlignment="1">
      <alignment horizontal="center" vertical="center"/>
    </xf>
    <xf numFmtId="0" fontId="5" fillId="17" borderId="3" xfId="0" applyFont="1" applyFill="1" applyBorder="1" applyAlignment="1">
      <alignment horizontal="center" vertical="center"/>
    </xf>
    <xf numFmtId="0" fontId="2" fillId="12" borderId="40" xfId="0" applyFont="1" applyFill="1" applyBorder="1" applyAlignment="1">
      <alignment horizontal="center" vertical="center" textRotation="90"/>
    </xf>
    <xf numFmtId="0" fontId="2" fillId="12" borderId="44" xfId="0" applyFont="1" applyFill="1" applyBorder="1" applyAlignment="1">
      <alignment horizontal="center" vertical="center" textRotation="90"/>
    </xf>
    <xf numFmtId="0" fontId="2" fillId="12" borderId="42" xfId="0" applyFont="1" applyFill="1" applyBorder="1" applyAlignment="1">
      <alignment horizontal="center" vertical="center" textRotation="90"/>
    </xf>
    <xf numFmtId="0" fontId="2" fillId="12" borderId="18" xfId="0" applyFont="1" applyFill="1" applyBorder="1" applyAlignment="1">
      <alignment horizontal="center" vertical="center" textRotation="90"/>
    </xf>
    <xf numFmtId="0" fontId="2" fillId="12" borderId="19" xfId="0" applyFont="1" applyFill="1" applyBorder="1" applyAlignment="1">
      <alignment horizontal="center" vertical="center" textRotation="90"/>
    </xf>
    <xf numFmtId="0" fontId="2" fillId="12" borderId="20" xfId="0" applyFont="1" applyFill="1" applyBorder="1" applyAlignment="1">
      <alignment horizontal="center" vertical="center" textRotation="90"/>
    </xf>
    <xf numFmtId="0" fontId="5" fillId="11" borderId="1" xfId="0" applyFont="1" applyFill="1" applyBorder="1" applyAlignment="1">
      <alignment horizontal="center" vertical="center"/>
    </xf>
    <xf numFmtId="0" fontId="5" fillId="11" borderId="0" xfId="0" applyFont="1" applyFill="1" applyAlignment="1">
      <alignment horizontal="center" vertical="center"/>
    </xf>
    <xf numFmtId="0" fontId="7" fillId="0" borderId="13" xfId="0" applyFont="1" applyBorder="1" applyAlignment="1">
      <alignment horizontal="center" vertical="center"/>
    </xf>
    <xf numFmtId="0" fontId="7" fillId="0" borderId="1" xfId="0" applyFont="1" applyBorder="1" applyAlignment="1">
      <alignment horizontal="center" vertical="center"/>
    </xf>
    <xf numFmtId="0" fontId="7" fillId="0" borderId="15" xfId="0" applyFont="1" applyBorder="1" applyAlignment="1">
      <alignment horizontal="center" vertical="center"/>
    </xf>
    <xf numFmtId="0" fontId="9" fillId="0" borderId="1" xfId="0" applyFont="1" applyBorder="1" applyAlignment="1">
      <alignment horizontal="center" vertical="center"/>
    </xf>
    <xf numFmtId="0" fontId="2" fillId="12" borderId="21" xfId="0" applyFont="1" applyFill="1" applyBorder="1" applyAlignment="1">
      <alignment horizontal="center" vertical="center" textRotation="90"/>
    </xf>
    <xf numFmtId="0" fontId="1" fillId="10" borderId="18" xfId="0" applyFont="1" applyFill="1" applyBorder="1" applyAlignment="1">
      <alignment horizontal="center" vertical="center" textRotation="90"/>
    </xf>
    <xf numFmtId="0" fontId="1" fillId="10" borderId="19" xfId="0" applyFont="1" applyFill="1" applyBorder="1" applyAlignment="1">
      <alignment horizontal="center" vertical="center" textRotation="90"/>
    </xf>
    <xf numFmtId="0" fontId="1" fillId="10" borderId="20" xfId="0" applyFont="1" applyFill="1" applyBorder="1" applyAlignment="1">
      <alignment horizontal="center" vertical="center" textRotation="90"/>
    </xf>
    <xf numFmtId="0" fontId="0" fillId="0" borderId="0" xfId="0" applyAlignment="1">
      <alignment horizontal="left"/>
    </xf>
    <xf numFmtId="0" fontId="0" fillId="0" borderId="1" xfId="0" applyBorder="1" applyAlignment="1">
      <alignment horizontal="left"/>
    </xf>
    <xf numFmtId="0" fontId="1" fillId="18" borderId="49" xfId="0" applyFont="1" applyFill="1" applyBorder="1" applyAlignment="1">
      <alignment horizontal="center" vertical="center"/>
    </xf>
    <xf numFmtId="0" fontId="1" fillId="18" borderId="31" xfId="0" applyFont="1" applyFill="1" applyBorder="1" applyAlignment="1">
      <alignment horizontal="center" vertical="center"/>
    </xf>
    <xf numFmtId="0" fontId="0" fillId="0" borderId="0" xfId="0" applyAlignment="1">
      <alignment horizontal="left" vertical="center" wrapText="1"/>
    </xf>
    <xf numFmtId="0" fontId="5" fillId="24" borderId="1" xfId="0" applyFont="1" applyFill="1" applyBorder="1" applyAlignment="1">
      <alignment horizontal="center" vertical="center"/>
    </xf>
    <xf numFmtId="0" fontId="5" fillId="24" borderId="3" xfId="0" applyFont="1" applyFill="1" applyBorder="1" applyAlignment="1">
      <alignment horizontal="center" vertical="center"/>
    </xf>
    <xf numFmtId="0" fontId="5" fillId="23" borderId="0" xfId="0" applyFont="1" applyFill="1" applyAlignment="1">
      <alignment horizontal="center" vertical="center"/>
    </xf>
    <xf numFmtId="0" fontId="5" fillId="23" borderId="3" xfId="0" applyFont="1" applyFill="1" applyBorder="1" applyAlignment="1">
      <alignment horizontal="center" vertical="center"/>
    </xf>
    <xf numFmtId="0" fontId="27" fillId="18" borderId="0" xfId="0" applyFont="1" applyFill="1" applyAlignment="1">
      <alignment horizontal="center" vertical="center"/>
    </xf>
    <xf numFmtId="0" fontId="0" fillId="8" borderId="0" xfId="0" applyFill="1" applyAlignment="1">
      <alignment horizontal="center" vertical="center" wrapText="1"/>
    </xf>
    <xf numFmtId="0" fontId="23" fillId="27" borderId="0" xfId="0" applyFont="1" applyFill="1" applyAlignment="1">
      <alignment horizontal="center" vertical="center"/>
    </xf>
    <xf numFmtId="16" fontId="0" fillId="0" borderId="0" xfId="0" applyNumberFormat="1" applyAlignment="1">
      <alignment horizontal="center" vertical="center" wrapText="1"/>
    </xf>
    <xf numFmtId="0" fontId="5" fillId="20" borderId="39" xfId="0" applyFont="1" applyFill="1" applyBorder="1" applyAlignment="1">
      <alignment horizontal="center" vertical="center"/>
    </xf>
    <xf numFmtId="0" fontId="5" fillId="20" borderId="34" xfId="0" applyFont="1" applyFill="1" applyBorder="1" applyAlignment="1">
      <alignment horizontal="center" vertical="center"/>
    </xf>
    <xf numFmtId="0" fontId="5" fillId="20" borderId="41" xfId="0" applyFont="1" applyFill="1" applyBorder="1" applyAlignment="1">
      <alignment horizontal="center" vertical="center"/>
    </xf>
    <xf numFmtId="0" fontId="5" fillId="20" borderId="3" xfId="0" applyFont="1" applyFill="1" applyBorder="1" applyAlignment="1">
      <alignment horizontal="center" vertical="center"/>
    </xf>
    <xf numFmtId="0" fontId="2" fillId="31" borderId="43" xfId="0" applyFont="1" applyFill="1" applyBorder="1" applyAlignment="1">
      <alignment horizontal="center" vertical="center" textRotation="90"/>
    </xf>
    <xf numFmtId="0" fontId="2" fillId="31" borderId="41" xfId="0" applyFont="1" applyFill="1" applyBorder="1" applyAlignment="1">
      <alignment horizontal="center" vertical="center" textRotation="90"/>
    </xf>
    <xf numFmtId="0" fontId="1" fillId="5" borderId="51" xfId="0" applyFont="1" applyFill="1" applyBorder="1" applyAlignment="1">
      <alignment horizontal="center" vertical="center" textRotation="90"/>
    </xf>
    <xf numFmtId="0" fontId="1" fillId="5" borderId="19" xfId="0" applyFont="1" applyFill="1" applyBorder="1" applyAlignment="1">
      <alignment horizontal="center" vertical="center" textRotation="90"/>
    </xf>
    <xf numFmtId="0" fontId="1" fillId="5" borderId="20" xfId="0" applyFont="1" applyFill="1" applyBorder="1" applyAlignment="1">
      <alignment horizontal="center" vertical="center" textRotation="90"/>
    </xf>
    <xf numFmtId="0" fontId="18" fillId="9" borderId="39" xfId="0" applyFont="1" applyFill="1" applyBorder="1" applyAlignment="1">
      <alignment horizontal="center" vertical="center" wrapText="1"/>
    </xf>
    <xf numFmtId="0" fontId="18" fillId="9" borderId="41" xfId="0" applyFont="1" applyFill="1" applyBorder="1" applyAlignment="1">
      <alignment horizontal="center" vertical="center" wrapText="1"/>
    </xf>
    <xf numFmtId="0" fontId="14" fillId="32" borderId="39" xfId="0" applyFont="1" applyFill="1" applyBorder="1" applyAlignment="1">
      <alignment horizontal="center" vertical="center" textRotation="90" wrapText="1"/>
    </xf>
    <xf numFmtId="0" fontId="2" fillId="32" borderId="43" xfId="0" applyFont="1" applyFill="1" applyBorder="1" applyAlignment="1">
      <alignment horizontal="center" vertical="center" textRotation="90" wrapText="1"/>
    </xf>
    <xf numFmtId="0" fontId="2" fillId="32" borderId="41" xfId="0" applyFont="1" applyFill="1" applyBorder="1" applyAlignment="1">
      <alignment horizontal="center" vertical="center" textRotation="90" wrapText="1"/>
    </xf>
    <xf numFmtId="0" fontId="9" fillId="0" borderId="13" xfId="0" applyFont="1" applyBorder="1" applyAlignment="1">
      <alignment horizontal="center" vertical="center"/>
    </xf>
    <xf numFmtId="0" fontId="9" fillId="0" borderId="15" xfId="0" applyFont="1" applyBorder="1" applyAlignment="1">
      <alignment horizontal="center" vertical="center"/>
    </xf>
    <xf numFmtId="0" fontId="2" fillId="31" borderId="50" xfId="0" applyFont="1" applyFill="1" applyBorder="1" applyAlignment="1">
      <alignment horizontal="center" vertical="center" textRotation="90"/>
    </xf>
    <xf numFmtId="0" fontId="2" fillId="31" borderId="49" xfId="0" applyFont="1" applyFill="1" applyBorder="1" applyAlignment="1">
      <alignment horizontal="center" vertical="center" textRotation="90"/>
    </xf>
    <xf numFmtId="0" fontId="1" fillId="21" borderId="18" xfId="0" applyFont="1" applyFill="1" applyBorder="1" applyAlignment="1">
      <alignment horizontal="center" vertical="center" textRotation="90"/>
    </xf>
    <xf numFmtId="0" fontId="1" fillId="21" borderId="19" xfId="0" applyFont="1" applyFill="1" applyBorder="1" applyAlignment="1">
      <alignment horizontal="center" vertical="center" textRotation="90"/>
    </xf>
    <xf numFmtId="0" fontId="1" fillId="21" borderId="20" xfId="0" applyFont="1" applyFill="1" applyBorder="1" applyAlignment="1">
      <alignment horizontal="center" vertical="center" textRotation="90"/>
    </xf>
    <xf numFmtId="0" fontId="2" fillId="32" borderId="39" xfId="0" applyFont="1" applyFill="1" applyBorder="1" applyAlignment="1">
      <alignment horizontal="center" vertical="center" textRotation="90"/>
    </xf>
    <xf numFmtId="0" fontId="2" fillId="32" borderId="43" xfId="0" applyFont="1" applyFill="1" applyBorder="1" applyAlignment="1">
      <alignment horizontal="center" vertical="center" textRotation="90"/>
    </xf>
    <xf numFmtId="0" fontId="2" fillId="32" borderId="41" xfId="0" applyFont="1" applyFill="1" applyBorder="1" applyAlignment="1">
      <alignment horizontal="center" vertical="center" textRotation="90"/>
    </xf>
    <xf numFmtId="0" fontId="2" fillId="32" borderId="49" xfId="0" applyFont="1" applyFill="1" applyBorder="1" applyAlignment="1">
      <alignment horizontal="center" vertical="center" textRotation="90"/>
    </xf>
    <xf numFmtId="0" fontId="14" fillId="32" borderId="43" xfId="0" applyFont="1" applyFill="1" applyBorder="1" applyAlignment="1">
      <alignment horizontal="center" vertical="center" textRotation="90" wrapText="1"/>
    </xf>
    <xf numFmtId="0" fontId="32" fillId="23" borderId="0" xfId="0" applyFont="1" applyFill="1" applyAlignment="1">
      <alignment horizontal="center" vertical="center" textRotation="90" wrapText="1"/>
    </xf>
    <xf numFmtId="0" fontId="31" fillId="24" borderId="1" xfId="0" applyFont="1" applyFill="1" applyBorder="1" applyAlignment="1">
      <alignment horizontal="center" vertical="center" textRotation="90"/>
    </xf>
    <xf numFmtId="0" fontId="31" fillId="24" borderId="0" xfId="0" applyFont="1" applyFill="1" applyAlignment="1">
      <alignment horizontal="center" vertical="center" textRotation="90"/>
    </xf>
    <xf numFmtId="0" fontId="30" fillId="0" borderId="0" xfId="0" applyFont="1" applyAlignment="1">
      <alignment horizontal="left" vertical="top" wrapText="1"/>
    </xf>
    <xf numFmtId="0" fontId="36" fillId="35" borderId="5" xfId="0" applyFont="1" applyFill="1" applyBorder="1"/>
    <xf numFmtId="0" fontId="36" fillId="35" borderId="0" xfId="0" applyFont="1" applyFill="1"/>
    <xf numFmtId="0" fontId="36" fillId="35" borderId="23" xfId="0" applyFont="1" applyFill="1" applyBorder="1"/>
    <xf numFmtId="0" fontId="36" fillId="35" borderId="8" xfId="0" applyFont="1" applyFill="1" applyBorder="1"/>
    <xf numFmtId="0" fontId="36" fillId="0" borderId="0" xfId="0" applyFont="1"/>
    <xf numFmtId="0" fontId="5" fillId="7" borderId="1" xfId="0" applyFont="1" applyFill="1" applyBorder="1" applyAlignment="1">
      <alignment horizontal="center" vertical="center" wrapText="1"/>
    </xf>
    <xf numFmtId="0" fontId="4" fillId="34" borderId="0" xfId="0" applyFont="1" applyFill="1" applyAlignment="1">
      <alignment horizontal="center" vertical="center"/>
    </xf>
    <xf numFmtId="0" fontId="4" fillId="34" borderId="31" xfId="0" applyFont="1" applyFill="1" applyBorder="1" applyAlignment="1">
      <alignment horizontal="center" vertical="center"/>
    </xf>
    <xf numFmtId="0" fontId="2" fillId="0" borderId="56" xfId="0" applyFont="1" applyBorder="1" applyAlignment="1">
      <alignment horizontal="center"/>
    </xf>
    <xf numFmtId="0" fontId="0" fillId="0" borderId="34" xfId="0" applyBorder="1" applyAlignment="1">
      <alignment horizontal="center"/>
    </xf>
    <xf numFmtId="0" fontId="4" fillId="18" borderId="0" xfId="0" applyFont="1" applyFill="1" applyAlignment="1">
      <alignment horizontal="center" vertical="center"/>
    </xf>
    <xf numFmtId="0" fontId="2" fillId="0" borderId="0" xfId="0" applyFont="1" applyAlignment="1">
      <alignment horizontal="center" vertical="center"/>
    </xf>
    <xf numFmtId="0" fontId="2" fillId="0" borderId="56" xfId="0" applyFont="1" applyBorder="1" applyAlignment="1">
      <alignment horizontal="center" vertical="center"/>
    </xf>
    <xf numFmtId="0" fontId="4" fillId="24" borderId="0" xfId="0" applyFont="1" applyFill="1" applyAlignment="1">
      <alignment horizontal="center" vertical="center"/>
    </xf>
    <xf numFmtId="0" fontId="4" fillId="24" borderId="31" xfId="0" applyFont="1" applyFill="1" applyBorder="1" applyAlignment="1">
      <alignment horizontal="center" vertical="center"/>
    </xf>
    <xf numFmtId="0" fontId="2" fillId="0" borderId="1" xfId="0" applyFont="1" applyBorder="1" applyAlignment="1">
      <alignment horizontal="center" vertical="center"/>
    </xf>
    <xf numFmtId="0" fontId="34" fillId="0" borderId="0" xfId="0" applyFont="1" applyAlignment="1">
      <alignment horizontal="left" vertical="center" wrapText="1"/>
    </xf>
    <xf numFmtId="0" fontId="2" fillId="0" borderId="8" xfId="0" applyFont="1" applyFill="1" applyBorder="1" applyAlignment="1">
      <alignment wrapText="1"/>
    </xf>
    <xf numFmtId="2" fontId="8" fillId="0" borderId="0" xfId="0" applyNumberFormat="1" applyFont="1" applyBorder="1" applyAlignment="1">
      <alignment horizontal="center" vertical="center"/>
    </xf>
    <xf numFmtId="0" fontId="2" fillId="33" borderId="0" xfId="0" applyFont="1" applyFill="1" applyBorder="1" applyAlignment="1">
      <alignment wrapText="1"/>
    </xf>
    <xf numFmtId="0" fontId="2" fillId="0" borderId="0" xfId="0" applyFont="1" applyBorder="1" applyAlignment="1">
      <alignment wrapText="1"/>
    </xf>
    <xf numFmtId="2" fontId="8" fillId="32" borderId="0" xfId="0" applyNumberFormat="1" applyFont="1" applyFill="1" applyBorder="1" applyAlignment="1">
      <alignment horizontal="center" vertical="center"/>
    </xf>
    <xf numFmtId="2" fontId="8" fillId="33" borderId="0" xfId="0" applyNumberFormat="1" applyFont="1" applyFill="1" applyBorder="1" applyAlignment="1">
      <alignment horizontal="center" vertical="center"/>
    </xf>
    <xf numFmtId="2" fontId="29" fillId="33" borderId="0" xfId="0" applyNumberFormat="1" applyFont="1" applyFill="1" applyBorder="1" applyAlignment="1">
      <alignment horizontal="center" vertical="center"/>
    </xf>
    <xf numFmtId="0" fontId="2" fillId="32" borderId="0" xfId="0" applyFont="1" applyFill="1" applyBorder="1" applyAlignment="1">
      <alignment wrapText="1"/>
    </xf>
    <xf numFmtId="2" fontId="8" fillId="9" borderId="3" xfId="0" applyNumberFormat="1" applyFont="1" applyFill="1" applyBorder="1" applyAlignment="1">
      <alignment horizontal="center" vertical="center"/>
    </xf>
  </cellXfs>
  <cellStyles count="1">
    <cellStyle name="Normal" xfId="0" builtinId="0"/>
  </cellStyles>
  <dxfs count="183">
    <dxf>
      <font>
        <b val="0"/>
        <i val="0"/>
        <color theme="2" tint="-9.9948118533890809E-2"/>
      </font>
    </dxf>
    <dxf>
      <font>
        <b val="0"/>
        <i val="0"/>
        <color theme="2" tint="-9.9948118533890809E-2"/>
      </font>
    </dxf>
    <dxf>
      <font>
        <b val="0"/>
        <i val="0"/>
        <color rgb="FFC00000"/>
      </font>
    </dxf>
    <dxf>
      <font>
        <color theme="6" tint="-0.24994659260841701"/>
      </font>
    </dxf>
    <dxf>
      <font>
        <b/>
        <i val="0"/>
      </font>
      <fill>
        <patternFill>
          <bgColor theme="3" tint="0.89996032593768116"/>
        </patternFill>
      </fill>
    </dxf>
    <dxf>
      <font>
        <b/>
        <i val="0"/>
      </font>
      <fill>
        <patternFill>
          <bgColor theme="3" tint="0.89996032593768116"/>
        </patternFill>
      </fill>
    </dxf>
    <dxf>
      <fill>
        <patternFill patternType="solid">
          <fgColor theme="5" tint="0.79995117038483843"/>
          <bgColor theme="5" tint="0.79998168889431442"/>
        </patternFill>
      </fill>
    </dxf>
    <dxf>
      <fill>
        <patternFill>
          <bgColor theme="8" tint="0.79998168889431442"/>
        </patternFill>
      </fill>
    </dxf>
    <dxf>
      <font>
        <color theme="0"/>
      </font>
    </dxf>
    <dxf>
      <font>
        <b/>
        <i val="0"/>
        <color theme="2" tint="-0.24994659260841701"/>
      </font>
      <fill>
        <patternFill patternType="none">
          <bgColor auto="1"/>
        </patternFill>
      </fill>
    </dxf>
    <dxf>
      <font>
        <b/>
        <i val="0"/>
      </font>
      <fill>
        <patternFill>
          <bgColor theme="3" tint="0.89996032593768116"/>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theme="0"/>
      </font>
    </dxf>
    <dxf>
      <font>
        <b/>
        <i val="0"/>
        <color theme="2" tint="-0.24994659260841701"/>
      </font>
      <fill>
        <patternFill patternType="none">
          <bgColor auto="1"/>
        </patternFill>
      </fill>
    </dxf>
    <dxf>
      <font>
        <b/>
        <i val="0"/>
      </font>
      <fill>
        <patternFill>
          <bgColor theme="3" tint="0.89996032593768116"/>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D7EEF9"/>
      <color rgb="FFEAF6FC"/>
      <color rgb="FFFBEFFA"/>
      <color rgb="FF001642"/>
      <color rgb="FFF8FBF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4</xdr:col>
      <xdr:colOff>73585</xdr:colOff>
      <xdr:row>42</xdr:row>
      <xdr:rowOff>65189</xdr:rowOff>
    </xdr:from>
    <xdr:to>
      <xdr:col>5</xdr:col>
      <xdr:colOff>1159</xdr:colOff>
      <xdr:row>46</xdr:row>
      <xdr:rowOff>13806</xdr:rowOff>
    </xdr:to>
    <xdr:pic>
      <xdr:nvPicPr>
        <xdr:cNvPr id="3" name="Picture 2">
          <a:extLst>
            <a:ext uri="{FF2B5EF4-FFF2-40B4-BE49-F238E27FC236}">
              <a16:creationId xmlns:a16="http://schemas.microsoft.com/office/drawing/2014/main" id="{2CEE7689-E1ED-19CF-2453-8386274F9749}"/>
            </a:ext>
          </a:extLst>
        </xdr:cNvPr>
        <xdr:cNvPicPr>
          <a:picLocks noChangeAspect="1"/>
        </xdr:cNvPicPr>
      </xdr:nvPicPr>
      <xdr:blipFill>
        <a:blip xmlns:r="http://schemas.openxmlformats.org/officeDocument/2006/relationships" r:embed="rId1"/>
        <a:srcRect/>
        <a:stretch/>
      </xdr:blipFill>
      <xdr:spPr>
        <a:xfrm>
          <a:off x="8779435" y="7732814"/>
          <a:ext cx="2556474" cy="672517"/>
        </a:xfrm>
        <a:prstGeom prst="rect">
          <a:avLst/>
        </a:prstGeom>
      </xdr:spPr>
    </xdr:pic>
    <xdr:clientData/>
  </xdr:twoCellAnchor>
  <xdr:twoCellAnchor editAs="oneCell">
    <xdr:from>
      <xdr:col>4</xdr:col>
      <xdr:colOff>99434</xdr:colOff>
      <xdr:row>46</xdr:row>
      <xdr:rowOff>138437</xdr:rowOff>
    </xdr:from>
    <xdr:to>
      <xdr:col>4</xdr:col>
      <xdr:colOff>2342223</xdr:colOff>
      <xdr:row>49</xdr:row>
      <xdr:rowOff>34904</xdr:rowOff>
    </xdr:to>
    <xdr:pic>
      <xdr:nvPicPr>
        <xdr:cNvPr id="4" name="Picture 3">
          <a:extLst>
            <a:ext uri="{FF2B5EF4-FFF2-40B4-BE49-F238E27FC236}">
              <a16:creationId xmlns:a16="http://schemas.microsoft.com/office/drawing/2014/main" id="{B811AA1E-3DB5-FB9F-27FE-3ECB85C51356}"/>
            </a:ext>
          </a:extLst>
        </xdr:cNvPr>
        <xdr:cNvPicPr>
          <a:picLocks noChangeAspect="1"/>
        </xdr:cNvPicPr>
      </xdr:nvPicPr>
      <xdr:blipFill>
        <a:blip xmlns:r="http://schemas.openxmlformats.org/officeDocument/2006/relationships" r:embed="rId2"/>
        <a:srcRect/>
        <a:stretch/>
      </xdr:blipFill>
      <xdr:spPr>
        <a:xfrm>
          <a:off x="9206263" y="8710937"/>
          <a:ext cx="2242789" cy="454028"/>
        </a:xfrm>
        <a:prstGeom prst="rect">
          <a:avLst/>
        </a:prstGeom>
      </xdr:spPr>
    </xdr:pic>
    <xdr:clientData/>
  </xdr:twoCellAnchor>
  <xdr:twoCellAnchor editAs="oneCell">
    <xdr:from>
      <xdr:col>4</xdr:col>
      <xdr:colOff>26852</xdr:colOff>
      <xdr:row>49</xdr:row>
      <xdr:rowOff>127609</xdr:rowOff>
    </xdr:from>
    <xdr:to>
      <xdr:col>4</xdr:col>
      <xdr:colOff>2625945</xdr:colOff>
      <xdr:row>58</xdr:row>
      <xdr:rowOff>31733</xdr:rowOff>
    </xdr:to>
    <xdr:pic>
      <xdr:nvPicPr>
        <xdr:cNvPr id="7" name="Picture 6">
          <a:extLst>
            <a:ext uri="{FF2B5EF4-FFF2-40B4-BE49-F238E27FC236}">
              <a16:creationId xmlns:a16="http://schemas.microsoft.com/office/drawing/2014/main" id="{7047AC2C-7C6F-754B-0ECD-CD8EC7E21E56}"/>
            </a:ext>
          </a:extLst>
        </xdr:cNvPr>
        <xdr:cNvPicPr>
          <a:picLocks noChangeAspect="1"/>
        </xdr:cNvPicPr>
      </xdr:nvPicPr>
      <xdr:blipFill>
        <a:blip xmlns:r="http://schemas.openxmlformats.org/officeDocument/2006/relationships" r:embed="rId3"/>
        <a:srcRect/>
        <a:stretch/>
      </xdr:blipFill>
      <xdr:spPr>
        <a:xfrm>
          <a:off x="9133681" y="9257670"/>
          <a:ext cx="2665768" cy="1576807"/>
        </a:xfrm>
        <a:prstGeom prst="rect">
          <a:avLst/>
        </a:prstGeom>
      </xdr:spPr>
    </xdr:pic>
    <xdr:clientData/>
  </xdr:twoCellAnchor>
  <xdr:twoCellAnchor editAs="oneCell">
    <xdr:from>
      <xdr:col>3</xdr:col>
      <xdr:colOff>63012</xdr:colOff>
      <xdr:row>50</xdr:row>
      <xdr:rowOff>2304</xdr:rowOff>
    </xdr:from>
    <xdr:to>
      <xdr:col>3</xdr:col>
      <xdr:colOff>2620642</xdr:colOff>
      <xdr:row>58</xdr:row>
      <xdr:rowOff>88896</xdr:rowOff>
    </xdr:to>
    <xdr:pic>
      <xdr:nvPicPr>
        <xdr:cNvPr id="8" name="Picture 7">
          <a:extLst>
            <a:ext uri="{FF2B5EF4-FFF2-40B4-BE49-F238E27FC236}">
              <a16:creationId xmlns:a16="http://schemas.microsoft.com/office/drawing/2014/main" id="{31EE4208-818F-2655-4D97-541FE18F5F70}"/>
            </a:ext>
          </a:extLst>
        </xdr:cNvPr>
        <xdr:cNvPicPr>
          <a:picLocks noChangeAspect="1"/>
        </xdr:cNvPicPr>
      </xdr:nvPicPr>
      <xdr:blipFill>
        <a:blip xmlns:r="http://schemas.openxmlformats.org/officeDocument/2006/relationships" r:embed="rId4"/>
        <a:srcRect/>
        <a:stretch/>
      </xdr:blipFill>
      <xdr:spPr>
        <a:xfrm>
          <a:off x="6416747" y="8507569"/>
          <a:ext cx="2560805" cy="1517771"/>
        </a:xfrm>
        <a:prstGeom prst="rect">
          <a:avLst/>
        </a:prstGeom>
      </xdr:spPr>
    </xdr:pic>
    <xdr:clientData/>
  </xdr:twoCellAnchor>
  <xdr:twoCellAnchor editAs="oneCell">
    <xdr:from>
      <xdr:col>3</xdr:col>
      <xdr:colOff>83828</xdr:colOff>
      <xdr:row>42</xdr:row>
      <xdr:rowOff>10735</xdr:rowOff>
    </xdr:from>
    <xdr:to>
      <xdr:col>4</xdr:col>
      <xdr:colOff>755</xdr:colOff>
      <xdr:row>45</xdr:row>
      <xdr:rowOff>153280</xdr:rowOff>
    </xdr:to>
    <xdr:pic>
      <xdr:nvPicPr>
        <xdr:cNvPr id="9" name="Picture 8">
          <a:extLst>
            <a:ext uri="{FF2B5EF4-FFF2-40B4-BE49-F238E27FC236}">
              <a16:creationId xmlns:a16="http://schemas.microsoft.com/office/drawing/2014/main" id="{98E33750-8CB5-4B94-A735-5FDF82E9928D}"/>
            </a:ext>
          </a:extLst>
        </xdr:cNvPr>
        <xdr:cNvPicPr>
          <a:picLocks noChangeAspect="1"/>
        </xdr:cNvPicPr>
      </xdr:nvPicPr>
      <xdr:blipFill>
        <a:blip xmlns:r="http://schemas.openxmlformats.org/officeDocument/2006/relationships" r:embed="rId5"/>
        <a:srcRect/>
        <a:stretch/>
      </xdr:blipFill>
      <xdr:spPr>
        <a:xfrm>
          <a:off x="6437563" y="7081647"/>
          <a:ext cx="2622027" cy="680427"/>
        </a:xfrm>
        <a:prstGeom prst="rect">
          <a:avLst/>
        </a:prstGeom>
      </xdr:spPr>
    </xdr:pic>
    <xdr:clientData/>
  </xdr:twoCellAnchor>
  <xdr:twoCellAnchor editAs="oneCell">
    <xdr:from>
      <xdr:col>3</xdr:col>
      <xdr:colOff>132736</xdr:colOff>
      <xdr:row>46</xdr:row>
      <xdr:rowOff>142820</xdr:rowOff>
    </xdr:from>
    <xdr:to>
      <xdr:col>4</xdr:col>
      <xdr:colOff>928</xdr:colOff>
      <xdr:row>49</xdr:row>
      <xdr:rowOff>96975</xdr:rowOff>
    </xdr:to>
    <xdr:pic>
      <xdr:nvPicPr>
        <xdr:cNvPr id="10" name="Picture 9">
          <a:extLst>
            <a:ext uri="{FF2B5EF4-FFF2-40B4-BE49-F238E27FC236}">
              <a16:creationId xmlns:a16="http://schemas.microsoft.com/office/drawing/2014/main" id="{9967D9D5-8BBB-447E-A540-437D5A877628}"/>
            </a:ext>
          </a:extLst>
        </xdr:cNvPr>
        <xdr:cNvPicPr>
          <a:picLocks noChangeAspect="1"/>
        </xdr:cNvPicPr>
      </xdr:nvPicPr>
      <xdr:blipFill>
        <a:blip xmlns:r="http://schemas.openxmlformats.org/officeDocument/2006/relationships" r:embed="rId6"/>
        <a:srcRect/>
        <a:stretch/>
      </xdr:blipFill>
      <xdr:spPr>
        <a:xfrm>
          <a:off x="6486471" y="7930908"/>
          <a:ext cx="2497092" cy="492038"/>
        </a:xfrm>
        <a:prstGeom prst="rect">
          <a:avLst/>
        </a:prstGeom>
      </xdr:spPr>
    </xdr:pic>
    <xdr:clientData/>
  </xdr:twoCellAnchor>
  <xdr:twoCellAnchor editAs="oneCell">
    <xdr:from>
      <xdr:col>2</xdr:col>
      <xdr:colOff>83829</xdr:colOff>
      <xdr:row>42</xdr:row>
      <xdr:rowOff>1533</xdr:rowOff>
    </xdr:from>
    <xdr:to>
      <xdr:col>2</xdr:col>
      <xdr:colOff>2626481</xdr:colOff>
      <xdr:row>45</xdr:row>
      <xdr:rowOff>124009</xdr:rowOff>
    </xdr:to>
    <xdr:pic>
      <xdr:nvPicPr>
        <xdr:cNvPr id="2" name="Picture 1">
          <a:extLst>
            <a:ext uri="{FF2B5EF4-FFF2-40B4-BE49-F238E27FC236}">
              <a16:creationId xmlns:a16="http://schemas.microsoft.com/office/drawing/2014/main" id="{968BED48-A83A-A592-1404-4B5ABDEDD9DB}"/>
            </a:ext>
          </a:extLst>
        </xdr:cNvPr>
        <xdr:cNvPicPr>
          <a:picLocks noChangeAspect="1"/>
        </xdr:cNvPicPr>
      </xdr:nvPicPr>
      <xdr:blipFill>
        <a:blip xmlns:r="http://schemas.openxmlformats.org/officeDocument/2006/relationships" r:embed="rId7"/>
        <a:srcRect/>
        <a:stretch/>
      </xdr:blipFill>
      <xdr:spPr>
        <a:xfrm>
          <a:off x="3680917" y="7072445"/>
          <a:ext cx="2618852" cy="657183"/>
        </a:xfrm>
        <a:prstGeom prst="rect">
          <a:avLst/>
        </a:prstGeom>
      </xdr:spPr>
    </xdr:pic>
    <xdr:clientData/>
  </xdr:twoCellAnchor>
  <xdr:twoCellAnchor editAs="oneCell">
    <xdr:from>
      <xdr:col>2</xdr:col>
      <xdr:colOff>108885</xdr:colOff>
      <xdr:row>46</xdr:row>
      <xdr:rowOff>60886</xdr:rowOff>
    </xdr:from>
    <xdr:to>
      <xdr:col>2</xdr:col>
      <xdr:colOff>2583704</xdr:colOff>
      <xdr:row>48</xdr:row>
      <xdr:rowOff>159335</xdr:rowOff>
    </xdr:to>
    <xdr:pic>
      <xdr:nvPicPr>
        <xdr:cNvPr id="5" name="Picture 4">
          <a:extLst>
            <a:ext uri="{FF2B5EF4-FFF2-40B4-BE49-F238E27FC236}">
              <a16:creationId xmlns:a16="http://schemas.microsoft.com/office/drawing/2014/main" id="{C75145EF-40CB-106F-2037-D5CE0E6ED42C}"/>
            </a:ext>
          </a:extLst>
        </xdr:cNvPr>
        <xdr:cNvPicPr>
          <a:picLocks noChangeAspect="1"/>
        </xdr:cNvPicPr>
      </xdr:nvPicPr>
      <xdr:blipFill>
        <a:blip xmlns:r="http://schemas.openxmlformats.org/officeDocument/2006/relationships" r:embed="rId8"/>
        <a:stretch>
          <a:fillRect/>
        </a:stretch>
      </xdr:blipFill>
      <xdr:spPr>
        <a:xfrm>
          <a:off x="3705973" y="7848974"/>
          <a:ext cx="2471644" cy="460212"/>
        </a:xfrm>
        <a:prstGeom prst="rect">
          <a:avLst/>
        </a:prstGeom>
      </xdr:spPr>
    </xdr:pic>
    <xdr:clientData/>
  </xdr:twoCellAnchor>
  <xdr:twoCellAnchor editAs="oneCell">
    <xdr:from>
      <xdr:col>2</xdr:col>
      <xdr:colOff>53301</xdr:colOff>
      <xdr:row>49</xdr:row>
      <xdr:rowOff>21094</xdr:rowOff>
    </xdr:from>
    <xdr:to>
      <xdr:col>2</xdr:col>
      <xdr:colOff>2601406</xdr:colOff>
      <xdr:row>57</xdr:row>
      <xdr:rowOff>86167</xdr:rowOff>
    </xdr:to>
    <xdr:pic>
      <xdr:nvPicPr>
        <xdr:cNvPr id="6" name="Picture 5">
          <a:extLst>
            <a:ext uri="{FF2B5EF4-FFF2-40B4-BE49-F238E27FC236}">
              <a16:creationId xmlns:a16="http://schemas.microsoft.com/office/drawing/2014/main" id="{6737415E-9414-591F-8F0F-D75E03A78148}"/>
            </a:ext>
          </a:extLst>
        </xdr:cNvPr>
        <xdr:cNvPicPr>
          <a:picLocks noChangeAspect="1"/>
        </xdr:cNvPicPr>
      </xdr:nvPicPr>
      <xdr:blipFill>
        <a:blip xmlns:r="http://schemas.openxmlformats.org/officeDocument/2006/relationships" r:embed="rId9"/>
        <a:srcRect/>
        <a:stretch/>
      </xdr:blipFill>
      <xdr:spPr>
        <a:xfrm>
          <a:off x="3650389" y="8347065"/>
          <a:ext cx="2551280" cy="1502600"/>
        </a:xfrm>
        <a:prstGeom prst="rect">
          <a:avLst/>
        </a:prstGeom>
      </xdr:spPr>
    </xdr:pic>
    <xdr:clientData/>
  </xdr:twoCellAnchor>
  <xdr:twoCellAnchor editAs="oneCell">
    <xdr:from>
      <xdr:col>4</xdr:col>
      <xdr:colOff>2749178</xdr:colOff>
      <xdr:row>42</xdr:row>
      <xdr:rowOff>134471</xdr:rowOff>
    </xdr:from>
    <xdr:to>
      <xdr:col>6</xdr:col>
      <xdr:colOff>196</xdr:colOff>
      <xdr:row>46</xdr:row>
      <xdr:rowOff>37353</xdr:rowOff>
    </xdr:to>
    <xdr:pic>
      <xdr:nvPicPr>
        <xdr:cNvPr id="11" name="Picture 10">
          <a:extLst>
            <a:ext uri="{FF2B5EF4-FFF2-40B4-BE49-F238E27FC236}">
              <a16:creationId xmlns:a16="http://schemas.microsoft.com/office/drawing/2014/main" id="{0DF9141A-A1BC-8D5A-396F-C0EE0247DDCB}"/>
            </a:ext>
          </a:extLst>
        </xdr:cNvPr>
        <xdr:cNvPicPr>
          <a:picLocks noChangeAspect="1"/>
        </xdr:cNvPicPr>
      </xdr:nvPicPr>
      <xdr:blipFill>
        <a:blip xmlns:r="http://schemas.openxmlformats.org/officeDocument/2006/relationships" r:embed="rId10"/>
        <a:stretch>
          <a:fillRect/>
        </a:stretch>
      </xdr:blipFill>
      <xdr:spPr>
        <a:xfrm>
          <a:off x="11863296" y="8030883"/>
          <a:ext cx="2754040" cy="649941"/>
        </a:xfrm>
        <a:prstGeom prst="rect">
          <a:avLst/>
        </a:prstGeom>
      </xdr:spPr>
    </xdr:pic>
    <xdr:clientData/>
  </xdr:twoCellAnchor>
  <xdr:twoCellAnchor editAs="oneCell">
    <xdr:from>
      <xdr:col>4</xdr:col>
      <xdr:colOff>2700667</xdr:colOff>
      <xdr:row>49</xdr:row>
      <xdr:rowOff>174844</xdr:rowOff>
    </xdr:from>
    <xdr:to>
      <xdr:col>5</xdr:col>
      <xdr:colOff>2626658</xdr:colOff>
      <xdr:row>58</xdr:row>
      <xdr:rowOff>163232</xdr:rowOff>
    </xdr:to>
    <xdr:pic>
      <xdr:nvPicPr>
        <xdr:cNvPr id="12" name="Picture 11">
          <a:extLst>
            <a:ext uri="{FF2B5EF4-FFF2-40B4-BE49-F238E27FC236}">
              <a16:creationId xmlns:a16="http://schemas.microsoft.com/office/drawing/2014/main" id="{EB83A467-6993-9795-86C6-2494481B0A49}"/>
            </a:ext>
          </a:extLst>
        </xdr:cNvPr>
        <xdr:cNvPicPr>
          <a:picLocks noChangeAspect="1"/>
        </xdr:cNvPicPr>
      </xdr:nvPicPr>
      <xdr:blipFill>
        <a:blip xmlns:r="http://schemas.openxmlformats.org/officeDocument/2006/relationships" r:embed="rId11"/>
        <a:stretch>
          <a:fillRect/>
        </a:stretch>
      </xdr:blipFill>
      <xdr:spPr>
        <a:xfrm>
          <a:off x="11814785" y="9378609"/>
          <a:ext cx="2793763" cy="1662920"/>
        </a:xfrm>
        <a:prstGeom prst="rect">
          <a:avLst/>
        </a:prstGeom>
      </xdr:spPr>
    </xdr:pic>
    <xdr:clientData/>
  </xdr:twoCellAnchor>
  <xdr:twoCellAnchor editAs="oneCell">
    <xdr:from>
      <xdr:col>5</xdr:col>
      <xdr:colOff>135308</xdr:colOff>
      <xdr:row>47</xdr:row>
      <xdr:rowOff>4313</xdr:rowOff>
    </xdr:from>
    <xdr:to>
      <xdr:col>5</xdr:col>
      <xdr:colOff>2437752</xdr:colOff>
      <xdr:row>49</xdr:row>
      <xdr:rowOff>92984</xdr:rowOff>
    </xdr:to>
    <xdr:pic>
      <xdr:nvPicPr>
        <xdr:cNvPr id="13" name="Picture 12">
          <a:extLst>
            <a:ext uri="{FF2B5EF4-FFF2-40B4-BE49-F238E27FC236}">
              <a16:creationId xmlns:a16="http://schemas.microsoft.com/office/drawing/2014/main" id="{F6B62F68-CEED-0260-7A28-D20EFC16BCAE}"/>
            </a:ext>
          </a:extLst>
        </xdr:cNvPr>
        <xdr:cNvPicPr>
          <a:picLocks noChangeAspect="1"/>
        </xdr:cNvPicPr>
      </xdr:nvPicPr>
      <xdr:blipFill>
        <a:blip xmlns:r="http://schemas.openxmlformats.org/officeDocument/2006/relationships" r:embed="rId12"/>
        <a:srcRect/>
        <a:stretch/>
      </xdr:blipFill>
      <xdr:spPr>
        <a:xfrm>
          <a:off x="12006073" y="8834548"/>
          <a:ext cx="2302444" cy="4622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36052</xdr:colOff>
      <xdr:row>161</xdr:row>
      <xdr:rowOff>49932</xdr:rowOff>
    </xdr:from>
    <xdr:to>
      <xdr:col>7</xdr:col>
      <xdr:colOff>4712</xdr:colOff>
      <xdr:row>162</xdr:row>
      <xdr:rowOff>126711</xdr:rowOff>
    </xdr:to>
    <xdr:pic>
      <xdr:nvPicPr>
        <xdr:cNvPr id="2" name="Picture 1">
          <a:extLst>
            <a:ext uri="{FF2B5EF4-FFF2-40B4-BE49-F238E27FC236}">
              <a16:creationId xmlns:a16="http://schemas.microsoft.com/office/drawing/2014/main" id="{4B58188C-4377-AE1A-B51A-71B154600F3B}"/>
            </a:ext>
          </a:extLst>
        </xdr:cNvPr>
        <xdr:cNvPicPr>
          <a:picLocks noChangeAspect="1"/>
        </xdr:cNvPicPr>
      </xdr:nvPicPr>
      <xdr:blipFill>
        <a:blip xmlns:r="http://schemas.openxmlformats.org/officeDocument/2006/relationships" r:embed="rId1"/>
        <a:srcRect/>
        <a:stretch/>
      </xdr:blipFill>
      <xdr:spPr>
        <a:xfrm>
          <a:off x="14463252" y="29755232"/>
          <a:ext cx="2654710" cy="270453"/>
        </a:xfrm>
        <a:prstGeom prst="rect">
          <a:avLst/>
        </a:prstGeom>
      </xdr:spPr>
    </xdr:pic>
    <xdr:clientData/>
  </xdr:twoCellAnchor>
  <xdr:twoCellAnchor editAs="oneCell">
    <xdr:from>
      <xdr:col>6</xdr:col>
      <xdr:colOff>62715</xdr:colOff>
      <xdr:row>163</xdr:row>
      <xdr:rowOff>180310</xdr:rowOff>
    </xdr:from>
    <xdr:to>
      <xdr:col>7</xdr:col>
      <xdr:colOff>10007</xdr:colOff>
      <xdr:row>165</xdr:row>
      <xdr:rowOff>158828</xdr:rowOff>
    </xdr:to>
    <xdr:pic>
      <xdr:nvPicPr>
        <xdr:cNvPr id="3" name="Picture 2">
          <a:extLst>
            <a:ext uri="{FF2B5EF4-FFF2-40B4-BE49-F238E27FC236}">
              <a16:creationId xmlns:a16="http://schemas.microsoft.com/office/drawing/2014/main" id="{4A04730C-0989-0B57-225D-A4D86C12FC3D}"/>
            </a:ext>
          </a:extLst>
        </xdr:cNvPr>
        <xdr:cNvPicPr>
          <a:picLocks noChangeAspect="1"/>
        </xdr:cNvPicPr>
      </xdr:nvPicPr>
      <xdr:blipFill>
        <a:blip xmlns:r="http://schemas.openxmlformats.org/officeDocument/2006/relationships" r:embed="rId2"/>
        <a:srcRect t="3442" b="3442"/>
        <a:stretch/>
      </xdr:blipFill>
      <xdr:spPr>
        <a:xfrm>
          <a:off x="14489915" y="30253910"/>
          <a:ext cx="2652392" cy="507247"/>
        </a:xfrm>
        <a:prstGeom prst="rect">
          <a:avLst/>
        </a:prstGeom>
      </xdr:spPr>
    </xdr:pic>
    <xdr:clientData/>
  </xdr:twoCellAnchor>
  <xdr:twoCellAnchor editAs="oneCell">
    <xdr:from>
      <xdr:col>6</xdr:col>
      <xdr:colOff>23151</xdr:colOff>
      <xdr:row>167</xdr:row>
      <xdr:rowOff>90362</xdr:rowOff>
    </xdr:from>
    <xdr:to>
      <xdr:col>7</xdr:col>
      <xdr:colOff>12017</xdr:colOff>
      <xdr:row>175</xdr:row>
      <xdr:rowOff>142675</xdr:rowOff>
    </xdr:to>
    <xdr:pic>
      <xdr:nvPicPr>
        <xdr:cNvPr id="4" name="Picture 3">
          <a:extLst>
            <a:ext uri="{FF2B5EF4-FFF2-40B4-BE49-F238E27FC236}">
              <a16:creationId xmlns:a16="http://schemas.microsoft.com/office/drawing/2014/main" id="{A90D5950-A40F-6051-0451-E1EC30B7D011}"/>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3"/>
        <a:srcRect/>
        <a:stretch/>
      </xdr:blipFill>
      <xdr:spPr>
        <a:xfrm>
          <a:off x="14450351" y="30900562"/>
          <a:ext cx="2693966" cy="1604887"/>
        </a:xfrm>
        <a:prstGeom prst="rect">
          <a:avLst/>
        </a:prstGeom>
      </xdr:spPr>
    </xdr:pic>
    <xdr:clientData/>
  </xdr:twoCellAnchor>
  <xdr:twoCellAnchor editAs="oneCell">
    <xdr:from>
      <xdr:col>3</xdr:col>
      <xdr:colOff>9525</xdr:colOff>
      <xdr:row>167</xdr:row>
      <xdr:rowOff>47625</xdr:rowOff>
    </xdr:from>
    <xdr:to>
      <xdr:col>3</xdr:col>
      <xdr:colOff>2552700</xdr:colOff>
      <xdr:row>175</xdr:row>
      <xdr:rowOff>28576</xdr:rowOff>
    </xdr:to>
    <xdr:pic>
      <xdr:nvPicPr>
        <xdr:cNvPr id="7" name="Picture 6">
          <a:extLst>
            <a:ext uri="{FF2B5EF4-FFF2-40B4-BE49-F238E27FC236}">
              <a16:creationId xmlns:a16="http://schemas.microsoft.com/office/drawing/2014/main" id="{3383F1E6-155C-0816-8634-CFD78E6A253D}"/>
            </a:ext>
            <a:ext uri="{147F2762-F138-4A5C-976F-8EAC2B608ADB}">
              <a16:predDERef xmlns:a16="http://schemas.microsoft.com/office/drawing/2014/main" pred="{A90D5950-A40F-6051-0451-E1EC30B7D011}"/>
            </a:ext>
          </a:extLst>
        </xdr:cNvPr>
        <xdr:cNvPicPr>
          <a:picLocks noChangeAspect="1"/>
        </xdr:cNvPicPr>
      </xdr:nvPicPr>
      <xdr:blipFill>
        <a:blip xmlns:r="http://schemas.openxmlformats.org/officeDocument/2006/relationships" r:embed="rId4"/>
        <a:stretch>
          <a:fillRect/>
        </a:stretch>
      </xdr:blipFill>
      <xdr:spPr>
        <a:xfrm>
          <a:off x="8620125" y="31842075"/>
          <a:ext cx="2543175" cy="1504950"/>
        </a:xfrm>
        <a:prstGeom prst="rect">
          <a:avLst/>
        </a:prstGeom>
      </xdr:spPr>
    </xdr:pic>
    <xdr:clientData/>
  </xdr:twoCellAnchor>
  <xdr:twoCellAnchor editAs="oneCell">
    <xdr:from>
      <xdr:col>3</xdr:col>
      <xdr:colOff>9525</xdr:colOff>
      <xdr:row>162</xdr:row>
      <xdr:rowOff>0</xdr:rowOff>
    </xdr:from>
    <xdr:to>
      <xdr:col>4</xdr:col>
      <xdr:colOff>763</xdr:colOff>
      <xdr:row>162</xdr:row>
      <xdr:rowOff>171450</xdr:rowOff>
    </xdr:to>
    <xdr:pic>
      <xdr:nvPicPr>
        <xdr:cNvPr id="5" name="Picture 4">
          <a:extLst>
            <a:ext uri="{FF2B5EF4-FFF2-40B4-BE49-F238E27FC236}">
              <a16:creationId xmlns:a16="http://schemas.microsoft.com/office/drawing/2014/main" id="{8D784180-0AFC-3FF1-6D5D-58C3B8D6359B}"/>
            </a:ext>
            <a:ext uri="{147F2762-F138-4A5C-976F-8EAC2B608ADB}">
              <a16:predDERef xmlns:a16="http://schemas.microsoft.com/office/drawing/2014/main" pred="{3383F1E6-155C-0816-8634-CFD78E6A253D}"/>
            </a:ext>
          </a:extLst>
        </xdr:cNvPr>
        <xdr:cNvPicPr>
          <a:picLocks noChangeAspect="1"/>
        </xdr:cNvPicPr>
      </xdr:nvPicPr>
      <xdr:blipFill>
        <a:blip xmlns:r="http://schemas.openxmlformats.org/officeDocument/2006/relationships" r:embed="rId5"/>
        <a:stretch>
          <a:fillRect/>
        </a:stretch>
      </xdr:blipFill>
      <xdr:spPr>
        <a:xfrm>
          <a:off x="6038850" y="30841950"/>
          <a:ext cx="2571750" cy="171450"/>
        </a:xfrm>
        <a:prstGeom prst="rect">
          <a:avLst/>
        </a:prstGeom>
      </xdr:spPr>
    </xdr:pic>
    <xdr:clientData/>
  </xdr:twoCellAnchor>
  <xdr:twoCellAnchor editAs="oneCell">
    <xdr:from>
      <xdr:col>5</xdr:col>
      <xdr:colOff>25903</xdr:colOff>
      <xdr:row>163</xdr:row>
      <xdr:rowOff>106687</xdr:rowOff>
    </xdr:from>
    <xdr:to>
      <xdr:col>6</xdr:col>
      <xdr:colOff>2322</xdr:colOff>
      <xdr:row>165</xdr:row>
      <xdr:rowOff>85205</xdr:rowOff>
    </xdr:to>
    <xdr:pic>
      <xdr:nvPicPr>
        <xdr:cNvPr id="6" name="Picture 5">
          <a:extLst>
            <a:ext uri="{FF2B5EF4-FFF2-40B4-BE49-F238E27FC236}">
              <a16:creationId xmlns:a16="http://schemas.microsoft.com/office/drawing/2014/main" id="{0A40F2D1-E1DF-2858-1F9B-8730042AACC1}"/>
            </a:ext>
          </a:extLst>
        </xdr:cNvPr>
        <xdr:cNvPicPr>
          <a:picLocks noChangeAspect="1"/>
        </xdr:cNvPicPr>
      </xdr:nvPicPr>
      <xdr:blipFill rotWithShape="1">
        <a:blip xmlns:r="http://schemas.openxmlformats.org/officeDocument/2006/relationships" r:embed="rId6"/>
        <a:srcRect l="952" r="952"/>
        <a:stretch/>
      </xdr:blipFill>
      <xdr:spPr>
        <a:xfrm>
          <a:off x="11750396" y="30172557"/>
          <a:ext cx="2652944" cy="478396"/>
        </a:xfrm>
        <a:prstGeom prst="rect">
          <a:avLst/>
        </a:prstGeom>
      </xdr:spPr>
    </xdr:pic>
    <xdr:clientData/>
  </xdr:twoCellAnchor>
  <xdr:twoCellAnchor editAs="oneCell">
    <xdr:from>
      <xdr:col>5</xdr:col>
      <xdr:colOff>72258</xdr:colOff>
      <xdr:row>167</xdr:row>
      <xdr:rowOff>53550</xdr:rowOff>
    </xdr:from>
    <xdr:to>
      <xdr:col>6</xdr:col>
      <xdr:colOff>2849</xdr:colOff>
      <xdr:row>175</xdr:row>
      <xdr:rowOff>105863</xdr:rowOff>
    </xdr:to>
    <xdr:pic>
      <xdr:nvPicPr>
        <xdr:cNvPr id="8" name="Picture 7">
          <a:extLst>
            <a:ext uri="{FF2B5EF4-FFF2-40B4-BE49-F238E27FC236}">
              <a16:creationId xmlns:a16="http://schemas.microsoft.com/office/drawing/2014/main" id="{BEFC75A9-1AC5-6429-0AB5-22E84EEF1B76}"/>
            </a:ext>
            <a:ext uri="{147F2762-F138-4A5C-976F-8EAC2B608ADB}">
              <a16:predDERef xmlns:a16="http://schemas.microsoft.com/office/drawing/2014/main" pred="{4A04730C-0989-0B57-225D-A4D86C12FC3D}"/>
            </a:ext>
          </a:extLst>
        </xdr:cNvPr>
        <xdr:cNvPicPr>
          <a:picLocks noChangeAspect="1"/>
        </xdr:cNvPicPr>
      </xdr:nvPicPr>
      <xdr:blipFill>
        <a:blip xmlns:r="http://schemas.openxmlformats.org/officeDocument/2006/relationships" r:embed="rId7"/>
        <a:srcRect/>
        <a:stretch/>
      </xdr:blipFill>
      <xdr:spPr>
        <a:xfrm>
          <a:off x="11796751" y="30855651"/>
          <a:ext cx="2559491" cy="1524776"/>
        </a:xfrm>
        <a:prstGeom prst="rect">
          <a:avLst/>
        </a:prstGeom>
      </xdr:spPr>
    </xdr:pic>
    <xdr:clientData/>
  </xdr:twoCellAnchor>
  <xdr:twoCellAnchor editAs="oneCell">
    <xdr:from>
      <xdr:col>5</xdr:col>
      <xdr:colOff>46014</xdr:colOff>
      <xdr:row>161</xdr:row>
      <xdr:rowOff>46015</xdr:rowOff>
    </xdr:from>
    <xdr:to>
      <xdr:col>6</xdr:col>
      <xdr:colOff>2806</xdr:colOff>
      <xdr:row>163</xdr:row>
      <xdr:rowOff>19375</xdr:rowOff>
    </xdr:to>
    <xdr:pic>
      <xdr:nvPicPr>
        <xdr:cNvPr id="9" name="Picture 8">
          <a:extLst>
            <a:ext uri="{FF2B5EF4-FFF2-40B4-BE49-F238E27FC236}">
              <a16:creationId xmlns:a16="http://schemas.microsoft.com/office/drawing/2014/main" id="{28D71838-4CCB-533E-4CDE-EB0BEE4F9D78}"/>
            </a:ext>
          </a:extLst>
        </xdr:cNvPr>
        <xdr:cNvPicPr>
          <a:picLocks noChangeAspect="1"/>
        </xdr:cNvPicPr>
      </xdr:nvPicPr>
      <xdr:blipFill>
        <a:blip xmlns:r="http://schemas.openxmlformats.org/officeDocument/2006/relationships" r:embed="rId8"/>
        <a:stretch>
          <a:fillRect/>
        </a:stretch>
      </xdr:blipFill>
      <xdr:spPr>
        <a:xfrm>
          <a:off x="11770507" y="29743769"/>
          <a:ext cx="2595217" cy="341476"/>
        </a:xfrm>
        <a:prstGeom prst="rect">
          <a:avLst/>
        </a:prstGeom>
      </xdr:spPr>
    </xdr:pic>
    <xdr:clientData/>
  </xdr:twoCellAnchor>
  <xdr:twoCellAnchor editAs="oneCell">
    <xdr:from>
      <xdr:col>4</xdr:col>
      <xdr:colOff>156883</xdr:colOff>
      <xdr:row>163</xdr:row>
      <xdr:rowOff>149413</xdr:rowOff>
    </xdr:from>
    <xdr:to>
      <xdr:col>4</xdr:col>
      <xdr:colOff>2472765</xdr:colOff>
      <xdr:row>165</xdr:row>
      <xdr:rowOff>98065</xdr:rowOff>
    </xdr:to>
    <xdr:pic>
      <xdr:nvPicPr>
        <xdr:cNvPr id="10" name="Picture 9">
          <a:extLst>
            <a:ext uri="{FF2B5EF4-FFF2-40B4-BE49-F238E27FC236}">
              <a16:creationId xmlns:a16="http://schemas.microsoft.com/office/drawing/2014/main" id="{D25C2B41-30A1-3E66-7655-F6152B6B4C54}"/>
            </a:ext>
          </a:extLst>
        </xdr:cNvPr>
        <xdr:cNvPicPr>
          <a:picLocks noChangeAspect="1"/>
        </xdr:cNvPicPr>
      </xdr:nvPicPr>
      <xdr:blipFill>
        <a:blip xmlns:r="http://schemas.openxmlformats.org/officeDocument/2006/relationships" r:embed="rId9"/>
        <a:stretch>
          <a:fillRect/>
        </a:stretch>
      </xdr:blipFill>
      <xdr:spPr>
        <a:xfrm>
          <a:off x="9166412" y="30621942"/>
          <a:ext cx="2315882" cy="456652"/>
        </a:xfrm>
        <a:prstGeom prst="rect">
          <a:avLst/>
        </a:prstGeom>
      </xdr:spPr>
    </xdr:pic>
    <xdr:clientData/>
  </xdr:twoCellAnchor>
  <xdr:twoCellAnchor editAs="oneCell">
    <xdr:from>
      <xdr:col>4</xdr:col>
      <xdr:colOff>22412</xdr:colOff>
      <xdr:row>161</xdr:row>
      <xdr:rowOff>141942</xdr:rowOff>
    </xdr:from>
    <xdr:to>
      <xdr:col>5</xdr:col>
      <xdr:colOff>7471</xdr:colOff>
      <xdr:row>163</xdr:row>
      <xdr:rowOff>30214</xdr:rowOff>
    </xdr:to>
    <xdr:pic>
      <xdr:nvPicPr>
        <xdr:cNvPr id="11" name="Picture 10">
          <a:extLst>
            <a:ext uri="{FF2B5EF4-FFF2-40B4-BE49-F238E27FC236}">
              <a16:creationId xmlns:a16="http://schemas.microsoft.com/office/drawing/2014/main" id="{CF28B113-719C-C82B-166D-4BBEE28E272B}"/>
            </a:ext>
          </a:extLst>
        </xdr:cNvPr>
        <xdr:cNvPicPr>
          <a:picLocks noChangeAspect="1"/>
        </xdr:cNvPicPr>
      </xdr:nvPicPr>
      <xdr:blipFill>
        <a:blip xmlns:r="http://schemas.openxmlformats.org/officeDocument/2006/relationships" r:embed="rId10"/>
        <a:stretch>
          <a:fillRect/>
        </a:stretch>
      </xdr:blipFill>
      <xdr:spPr>
        <a:xfrm>
          <a:off x="9031941" y="30240942"/>
          <a:ext cx="2689412" cy="261801"/>
        </a:xfrm>
        <a:prstGeom prst="rect">
          <a:avLst/>
        </a:prstGeom>
      </xdr:spPr>
    </xdr:pic>
    <xdr:clientData/>
  </xdr:twoCellAnchor>
  <xdr:twoCellAnchor editAs="oneCell">
    <xdr:from>
      <xdr:col>4</xdr:col>
      <xdr:colOff>0</xdr:colOff>
      <xdr:row>167</xdr:row>
      <xdr:rowOff>1</xdr:rowOff>
    </xdr:from>
    <xdr:to>
      <xdr:col>4</xdr:col>
      <xdr:colOff>2578429</xdr:colOff>
      <xdr:row>175</xdr:row>
      <xdr:rowOff>76647</xdr:rowOff>
    </xdr:to>
    <xdr:pic>
      <xdr:nvPicPr>
        <xdr:cNvPr id="12" name="Picture 11">
          <a:extLst>
            <a:ext uri="{FF2B5EF4-FFF2-40B4-BE49-F238E27FC236}">
              <a16:creationId xmlns:a16="http://schemas.microsoft.com/office/drawing/2014/main" id="{C9350CC7-18A5-B8E4-FB9B-EDF73012221B}"/>
            </a:ext>
          </a:extLst>
        </xdr:cNvPr>
        <xdr:cNvPicPr>
          <a:picLocks noChangeAspect="1"/>
        </xdr:cNvPicPr>
      </xdr:nvPicPr>
      <xdr:blipFill>
        <a:blip xmlns:r="http://schemas.openxmlformats.org/officeDocument/2006/relationships" r:embed="rId11"/>
        <a:stretch>
          <a:fillRect/>
        </a:stretch>
      </xdr:blipFill>
      <xdr:spPr>
        <a:xfrm>
          <a:off x="9021379" y="30751518"/>
          <a:ext cx="2645104" cy="1548094"/>
        </a:xfrm>
        <a:prstGeom prst="rect">
          <a:avLst/>
        </a:prstGeom>
      </xdr:spPr>
    </xdr:pic>
    <xdr:clientData/>
  </xdr:twoCellAnchor>
  <xdr:twoCellAnchor editAs="oneCell">
    <xdr:from>
      <xdr:col>2</xdr:col>
      <xdr:colOff>28575</xdr:colOff>
      <xdr:row>163</xdr:row>
      <xdr:rowOff>85725</xdr:rowOff>
    </xdr:from>
    <xdr:to>
      <xdr:col>2</xdr:col>
      <xdr:colOff>2571750</xdr:colOff>
      <xdr:row>165</xdr:row>
      <xdr:rowOff>19050</xdr:rowOff>
    </xdr:to>
    <xdr:pic>
      <xdr:nvPicPr>
        <xdr:cNvPr id="15" name="Picture 12">
          <a:extLst>
            <a:ext uri="{FF2B5EF4-FFF2-40B4-BE49-F238E27FC236}">
              <a16:creationId xmlns:a16="http://schemas.microsoft.com/office/drawing/2014/main" id="{A3CEDE0F-2AD8-C86F-E2F4-BC0202422AE2}"/>
            </a:ext>
            <a:ext uri="{147F2762-F138-4A5C-976F-8EAC2B608ADB}">
              <a16:predDERef xmlns:a16="http://schemas.microsoft.com/office/drawing/2014/main" pred="{C9350CC7-18A5-B8E4-FB9B-EDF73012221B}"/>
            </a:ext>
          </a:extLst>
        </xdr:cNvPr>
        <xdr:cNvPicPr>
          <a:picLocks noChangeAspect="1"/>
        </xdr:cNvPicPr>
      </xdr:nvPicPr>
      <xdr:blipFill>
        <a:blip xmlns:r="http://schemas.openxmlformats.org/officeDocument/2006/relationships" r:embed="rId12"/>
        <a:stretch>
          <a:fillRect/>
        </a:stretch>
      </xdr:blipFill>
      <xdr:spPr>
        <a:xfrm>
          <a:off x="3476625" y="31022925"/>
          <a:ext cx="2543175" cy="428625"/>
        </a:xfrm>
        <a:prstGeom prst="rect">
          <a:avLst/>
        </a:prstGeom>
      </xdr:spPr>
    </xdr:pic>
    <xdr:clientData/>
  </xdr:twoCellAnchor>
  <xdr:twoCellAnchor editAs="oneCell">
    <xdr:from>
      <xdr:col>1</xdr:col>
      <xdr:colOff>2847975</xdr:colOff>
      <xdr:row>166</xdr:row>
      <xdr:rowOff>114300</xdr:rowOff>
    </xdr:from>
    <xdr:to>
      <xdr:col>2</xdr:col>
      <xdr:colOff>2543175</xdr:colOff>
      <xdr:row>175</xdr:row>
      <xdr:rowOff>0</xdr:rowOff>
    </xdr:to>
    <xdr:pic>
      <xdr:nvPicPr>
        <xdr:cNvPr id="20" name="Picture 13">
          <a:extLst>
            <a:ext uri="{FF2B5EF4-FFF2-40B4-BE49-F238E27FC236}">
              <a16:creationId xmlns:a16="http://schemas.microsoft.com/office/drawing/2014/main" id="{3EB4314A-887A-ACF2-8655-888853F6E9DB}"/>
            </a:ext>
            <a:ext uri="{147F2762-F138-4A5C-976F-8EAC2B608ADB}">
              <a16:predDERef xmlns:a16="http://schemas.microsoft.com/office/drawing/2014/main" pred="{A3CEDE0F-2AD8-C86F-E2F4-BC0202422AE2}"/>
            </a:ext>
          </a:extLst>
        </xdr:cNvPr>
        <xdr:cNvPicPr>
          <a:picLocks noChangeAspect="1"/>
        </xdr:cNvPicPr>
      </xdr:nvPicPr>
      <xdr:blipFill>
        <a:blip xmlns:r="http://schemas.openxmlformats.org/officeDocument/2006/relationships" r:embed="rId13"/>
        <a:stretch>
          <a:fillRect/>
        </a:stretch>
      </xdr:blipFill>
      <xdr:spPr>
        <a:xfrm>
          <a:off x="3438525" y="31737300"/>
          <a:ext cx="2552700" cy="1514475"/>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91B7385F-91AD-4605-87A3-091BEF44FD6F}" name="Sheet1__9" displayName="Sheet1__9" ref="A1:G146" totalsRowShown="0">
  <autoFilter ref="A1:G146" xr:uid="{91B7385F-91AD-4605-87A3-091BEF44FD6F}"/>
  <tableColumns count="7">
    <tableColumn id="1" xr3:uid="{072A7AA5-7748-4ECC-BD0F-2F3852732727}" name="features" dataDxfId="182"/>
    <tableColumn id="2" xr3:uid="{1424BC13-6640-485C-AD9C-B240A4B1BAE5}" name="lasso" dataDxfId="181"/>
    <tableColumn id="3" xr3:uid="{B9FEC58D-6AF5-43B8-83AB-9ABF733D8BD6}" name="num1"/>
    <tableColumn id="4" xr3:uid="{D25A9BE5-BD90-4BA5-B86F-0892F172A7FB}" name="ridge" dataDxfId="180"/>
    <tableColumn id="5" xr3:uid="{A93907A5-B2FA-4430-9B93-606BCC9954C3}" name="num2"/>
    <tableColumn id="6" xr3:uid="{2776535E-7457-45AE-9284-897E313D0B20}" name="method" dataDxfId="179"/>
    <tableColumn id="7" xr3:uid="{186882FF-9864-4A1C-888D-9345F8326003}" name="selectio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81A14D38-C4F5-41E8-B2FF-1F39BB22CC09}" name="Sheet1__10" displayName="Sheet1__10" ref="I1:K146" totalsRowShown="0">
  <autoFilter ref="I1:K146" xr:uid="{81A14D38-C4F5-41E8-B2FF-1F39BB22CC09}"/>
  <tableColumns count="3">
    <tableColumn id="1" xr3:uid="{15C580E8-F33F-4819-8FAD-9C5AB70D3C69}" name="features" dataDxfId="178"/>
    <tableColumn id="2" xr3:uid="{69DD4DC8-0FFC-42F3-9355-30AFC4635B2D}" name="Lasso"/>
    <tableColumn id="3" xr3:uid="{A0DE6206-2574-42EE-B60B-142CBA183895}" name="Ridge"/>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E8B0E49E-E56A-4EC0-8A39-B6E17789CF6F}" name="Sheet1__8" displayName="Sheet1__8" ref="A1:G146" totalsRowShown="0">
  <autoFilter ref="A1:G146" xr:uid="{E8B0E49E-E56A-4EC0-8A39-B6E17789CF6F}"/>
  <tableColumns count="7">
    <tableColumn id="1" xr3:uid="{EB6BB55F-B934-458B-A8E0-B5B7CE87D0B0}" name="features" dataDxfId="177"/>
    <tableColumn id="2" xr3:uid="{8272604A-22B3-4ACD-AE08-3B1D7D0A3A42}" name="lasso" dataDxfId="176"/>
    <tableColumn id="3" xr3:uid="{2B6C6DB3-59D3-435B-9900-67FEF7AAD874}" name="num1"/>
    <tableColumn id="4" xr3:uid="{B6F822D9-2B0B-462D-A2AB-54C72CC9E319}" name="ridge" dataDxfId="175"/>
    <tableColumn id="5" xr3:uid="{E45E7209-5EDC-4342-B819-C0A84449B47B}" name="num2"/>
    <tableColumn id="6" xr3:uid="{A3630EEF-07B5-498C-8023-83CB96C6E64D}" name="method" dataDxfId="174"/>
    <tableColumn id="7" xr3:uid="{65DBD523-632A-4942-985D-200CBFF663CB}" name="selection"/>
  </tableColumns>
  <tableStyleInfo name="TableStyleLight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2AFE11C-039A-49CF-A5C3-FD6FC278990E}" name="Sheet1__11" displayName="Sheet1__11" ref="I1:K146" totalsRowShown="0">
  <autoFilter ref="I1:K146" xr:uid="{72AFE11C-039A-49CF-A5C3-FD6FC278990E}"/>
  <tableColumns count="3">
    <tableColumn id="1" xr3:uid="{1E63CAE8-3B3E-4D6E-A358-69F859435CF7}" name="features" dataDxfId="173"/>
    <tableColumn id="2" xr3:uid="{6A0E3D40-FCF9-43B6-9E2F-7CCE3656EB41}" name="Lasso"/>
    <tableColumn id="3" xr3:uid="{122C5CF0-F490-44ED-B8DF-BFB9D5175659}" name="Ridge"/>
  </tableColumns>
  <tableStyleInfo name="TableStyleLight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B8BDDC2E-81C4-4CD0-8464-318D9D58691D}" name="Table7" displayName="Table7" ref="A1:G146" totalsRowShown="0">
  <autoFilter ref="A1:G146" xr:uid="{B8BDDC2E-81C4-4CD0-8464-318D9D58691D}"/>
  <tableColumns count="7">
    <tableColumn id="1" xr3:uid="{17E20624-DA7F-4922-A7AC-00694AADDFB1}" name="features"/>
    <tableColumn id="2" xr3:uid="{9F5F818A-E553-4550-8890-DFDAB2D6D970}" name="lasso"/>
    <tableColumn id="3" xr3:uid="{D841C97E-D418-4614-A879-BFAE749ADB75}" name="num1"/>
    <tableColumn id="4" xr3:uid="{00C2FCEE-7697-4930-A395-DCB7DDEEFC11}" name="ridge"/>
    <tableColumn id="5" xr3:uid="{766D061F-8FF3-47D9-960B-615AF294BAD4}" name="num2"/>
    <tableColumn id="6" xr3:uid="{AEC35F17-6631-4472-B889-AED7D7570493}" name="method"/>
    <tableColumn id="7" xr3:uid="{4B59917B-6FF6-4CDF-92CF-5AF5D2DBFF22}" name="selection"/>
  </tableColumns>
  <tableStyleInfo name="TableStyleLight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1AFFAE96-6DB6-4E6D-A019-8EAAF8B3D08C}" name="Table10" displayName="Table10" ref="I1:K146" totalsRowShown="0">
  <autoFilter ref="I1:K146" xr:uid="{1AFFAE96-6DB6-4E6D-A019-8EAAF8B3D08C}"/>
  <tableColumns count="3">
    <tableColumn id="1" xr3:uid="{B4096073-09AB-4E3D-87F9-9133D6E29710}" name="features"/>
    <tableColumn id="2" xr3:uid="{F1E568CB-62B5-4060-965D-DF597CA499A5}" name="Lasso"/>
    <tableColumn id="3" xr3:uid="{77AC1BCA-78D1-47E7-81D9-EBA1CC3CA75F}" name="Ridge"/>
  </tableColumns>
  <tableStyleInfo name="TableStyleLight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281BA12-2AB6-4402-9C8A-B97791AE3613}" name="Sheet1__6" displayName="Sheet1__6" ref="A1:G31" totalsRowShown="0">
  <autoFilter ref="A1:G31" xr:uid="{4281BA12-2AB6-4402-9C8A-B97791AE3613}"/>
  <tableColumns count="7">
    <tableColumn id="1" xr3:uid="{1E410214-D17A-4C6A-936C-E9960C4A04F9}" name="features" dataDxfId="172"/>
    <tableColumn id="2" xr3:uid="{AD5A5509-557B-4D77-82E7-61F7BBAF1AC6}" name="lasso" dataDxfId="171"/>
    <tableColumn id="3" xr3:uid="{C3755214-5E9D-4104-9F76-4C89B243E0C8}" name="num1"/>
    <tableColumn id="4" xr3:uid="{92C60055-6DCA-4ABA-8C93-8215973B353E}" name="ridge" dataDxfId="170"/>
    <tableColumn id="5" xr3:uid="{D2D8E92F-67FF-451F-AACB-1C8D333C779A}" name="num2"/>
    <tableColumn id="6" xr3:uid="{EEB25EE1-2CF1-4BBB-8571-07BC55213599}" name="method" dataDxfId="169"/>
    <tableColumn id="7" xr3:uid="{C996D4D0-777E-4CF3-B876-32524B63EBB6}" name="selection"/>
  </tableColumns>
  <tableStyleInfo name="TableStyleLight1"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E5E4999-D2C9-4039-851C-A2E5A9935AFF}" name="Sheet1__4" displayName="Sheet1__4" ref="A1:G31" totalsRowShown="0">
  <autoFilter ref="A1:G31" xr:uid="{AE5E4999-D2C9-4039-851C-A2E5A9935AFF}"/>
  <tableColumns count="7">
    <tableColumn id="1" xr3:uid="{F9CAD7A5-EAB8-4AD7-B34E-84CB404A5093}" name="features" dataDxfId="168"/>
    <tableColumn id="2" xr3:uid="{9B56B4D4-BBB1-42BD-A291-0BB3760A0CE6}" name="lasso" dataDxfId="167"/>
    <tableColumn id="3" xr3:uid="{EF18F783-366A-49C7-A66C-6D2EC1E644DD}" name="num1"/>
    <tableColumn id="4" xr3:uid="{09BF3A29-5803-46E1-8176-ECC0FE5716B6}" name="ridge" dataDxfId="166"/>
    <tableColumn id="5" xr3:uid="{5FCC126A-E409-438E-8825-B622EB0F070F}" name="num2"/>
    <tableColumn id="6" xr3:uid="{09F24BC2-F194-4B81-8251-0BB034BC8967}" name="method" dataDxfId="165"/>
    <tableColumn id="7" xr3:uid="{F777D099-CBEE-4F28-AEEE-B2E16618203A}" name="selection"/>
  </tableColumns>
  <tableStyleInfo name="TableStyleLight1"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4C0E013-82E5-4CFE-B43C-766D23522FAF}" name="Sheet1__3" displayName="Sheet1__3" ref="A1:G124" totalsRowShown="0">
  <autoFilter ref="A1:G124" xr:uid="{24C0E013-82E5-4CFE-B43C-766D23522FAF}"/>
  <tableColumns count="7">
    <tableColumn id="1" xr3:uid="{44A245CE-A0F5-4450-B017-A3A5E9E9CAE5}" name="features" dataDxfId="164"/>
    <tableColumn id="2" xr3:uid="{1527B258-DB70-4F36-8C5C-0D96BC6A24EF}" name="lasso" dataDxfId="163"/>
    <tableColumn id="3" xr3:uid="{E4C6FB47-E882-4FAD-B736-991DBF721E5D}" name="num1"/>
    <tableColumn id="4" xr3:uid="{CECBE909-A71D-4994-AE0D-08E6D081EE22}" name="ridge" dataDxfId="162"/>
    <tableColumn id="5" xr3:uid="{6D52BEBB-6286-422A-80B6-AA44B939067D}" name="num2"/>
    <tableColumn id="6" xr3:uid="{34473513-FA19-45A8-B748-F61E9D3A85F5}" name="method" dataDxfId="161"/>
    <tableColumn id="7" xr3:uid="{735F41F4-717C-4910-98CC-AB94C917AE25}" name="selection"/>
  </tableColumns>
  <tableStyleInfo name="TableStyleLight1"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35BF9C7-9564-4DA5-9D57-3530814F9E46}" name="Sheet1__7" displayName="Sheet1__7" ref="A1:G124" totalsRowShown="0">
  <autoFilter ref="A1:G124" xr:uid="{C35BF9C7-9564-4DA5-9D57-3530814F9E46}"/>
  <tableColumns count="7">
    <tableColumn id="1" xr3:uid="{F8C4ED62-AB84-4728-A317-69931DBFCEBA}" name="features" dataDxfId="160"/>
    <tableColumn id="2" xr3:uid="{A8AFAE2B-BE28-48A8-AFCA-2D6D5C89D1F6}" name="lasso" dataDxfId="159"/>
    <tableColumn id="3" xr3:uid="{B4984FB6-96AF-41F6-922C-1069F40069DF}" name="num1"/>
    <tableColumn id="4" xr3:uid="{D58AE284-97A9-4BCE-B134-2ABB1C3912F5}" name="ridge" dataDxfId="158"/>
    <tableColumn id="5" xr3:uid="{E8EA3B7A-FE2B-4079-9059-C668D49AF0DE}" name="num2"/>
    <tableColumn id="6" xr3:uid="{5AAD9C3F-BC5C-47B1-A60C-C934118C5F4F}" name="method" dataDxfId="157"/>
    <tableColumn id="7" xr3:uid="{59E56AC7-2A4F-42C0-8271-2175D0266004}" name="selection"/>
  </tableColumns>
  <tableStyleInfo name="TableStyleLight15"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C352FF7E-4590-4BAF-8093-B3C2AA654644}" name="Sheet1__15" displayName="Sheet1__15" ref="A1:EJ140" totalsRowShown="0">
  <autoFilter ref="A1:EJ140" xr:uid="{C352FF7E-4590-4BAF-8093-B3C2AA654644}"/>
  <tableColumns count="140">
    <tableColumn id="1" xr3:uid="{2520E4F7-B7AC-4806-B6E5-5B76D0D5AF5A}" name="Column1" dataDxfId="156"/>
    <tableColumn id="2" xr3:uid="{23CCAE19-4AFF-4B15-8DDE-E805B9EC19C3}" name="Claim Injury Type" dataDxfId="155"/>
    <tableColumn id="3" xr3:uid="{AB41B442-E2A5-40D2-BE1C-A2C5E63FA5FB}" name="1. CANCELLED" dataDxfId="154"/>
    <tableColumn id="4" xr3:uid="{4B61859C-10F8-4D2B-AA96-BD38C7ACEEF1}" name="2. NON-COMP" dataDxfId="153"/>
    <tableColumn id="5" xr3:uid="{363849F1-D984-4B94-9B79-DA013655033E}" name="3. MED ONLY" dataDxfId="152"/>
    <tableColumn id="6" xr3:uid="{B533BB4D-C096-4DFE-BEF4-04B144A72925}" name="4. TEMPORARY" dataDxfId="151"/>
    <tableColumn id="7" xr3:uid="{390CA1FE-F0A8-4D82-9642-F62D0B911171}" name="5. PPD SCH LOSS" dataDxfId="150"/>
    <tableColumn id="8" xr3:uid="{9A093056-961E-4172-9A21-20862CC130DE}" name="6. PPD NSL" dataDxfId="149"/>
    <tableColumn id="9" xr3:uid="{2F17C7BC-6623-439A-AB06-EFFA8FBEF82D}" name="7. PTD" dataDxfId="148"/>
    <tableColumn id="10" xr3:uid="{B8B97B8D-27E0-459A-8346-F5B2496E5058}" name="8. DEATH" dataDxfId="147"/>
    <tableColumn id="11" xr3:uid="{3F347B1E-43B3-4E85-90C2-21B59AFC337C}" name="Accident Date Binary" dataDxfId="146"/>
    <tableColumn id="12" xr3:uid="{5077A1C1-E765-4C80-B87A-30907C4D5AD6}" name="Alternative Dispute Resolution_U" dataDxfId="145"/>
    <tableColumn id="13" xr3:uid="{4A144979-5024-447D-A501-D0EFA19BA94B}" name="Alternative Dispute Resolution_Y" dataDxfId="144"/>
    <tableColumn id="14" xr3:uid="{18DBAE91-360A-4A38-951A-68C573003B5B}" name="Attorney/Representative_Y" dataDxfId="143"/>
    <tableColumn id="15" xr3:uid="{637D3D31-9EF9-43ED-B024-455F8A9E28AD}" name="C-2 Date Binary" dataDxfId="142"/>
    <tableColumn id="16" xr3:uid="{2CEE5619-223D-484E-8A11-384C57229E30}" name="C-3 Date Binary" dataDxfId="141"/>
    <tableColumn id="17" xr3:uid="{5C18FBE5-CFC1-4F5E-9CC6-2BAA4CCCCE96}" name="COVID-19 Indicator_Y" dataDxfId="140"/>
    <tableColumn id="18" xr3:uid="{B8AC1CCD-BF40-406A-BD07-1275E44C0938}" name="Carrier Type Bucket_1A. PRIVATE" dataDxfId="139"/>
    <tableColumn id="19" xr3:uid="{91CEE659-0806-4F8D-AB85-1FF2B289DE5A}" name="Carrier Type Bucket_2A. SIF" dataDxfId="138"/>
    <tableColumn id="20" xr3:uid="{2D2414C1-933D-46DE-BBCC-7AC894B7F49F}" name="Carrier Type Bucket_3A. SELF PUBLIC" dataDxfId="137"/>
    <tableColumn id="21" xr3:uid="{49051A10-6F24-4944-B716-1C4E2EE0FAAF}" name="Carrier Type Bucket_4A. SELF PRIVATE" dataDxfId="136"/>
    <tableColumn id="22" xr3:uid="{E0C8740D-24FB-4A5C-BFF4-A8FBFF2BB4AA}" name="Carrier Type Bucket_5A-5C. SPECIAL FUND" dataDxfId="135"/>
    <tableColumn id="23" xr3:uid="{C2A92693-1D7C-4D3D-9295-3BC9B00060AF}" name="County of Injury_ALLEGANY" dataDxfId="134"/>
    <tableColumn id="24" xr3:uid="{B84A5817-3278-4742-9606-15E383308767}" name="County of Injury_BRONX" dataDxfId="133"/>
    <tableColumn id="25" xr3:uid="{F555B778-032D-442C-931C-12D267DA5428}" name="County of Injury_BROOME" dataDxfId="132"/>
    <tableColumn id="26" xr3:uid="{4F44E479-459F-4209-A1E5-2A22BF246EAD}" name="County of Injury_CATTARAUGUS" dataDxfId="131"/>
    <tableColumn id="27" xr3:uid="{679C3A02-9B6E-4898-A671-C0A1CA13265B}" name="County of Injury_CAYUGA" dataDxfId="130"/>
    <tableColumn id="28" xr3:uid="{7056ECAF-B036-4A71-ABB0-FDE10488FFF1}" name="County of Injury_CHAUTAUQUA" dataDxfId="129"/>
    <tableColumn id="29" xr3:uid="{220AA8E7-5DA8-4820-BAFB-7AB2DCC7F360}" name="County of Injury_CHEMUNG" dataDxfId="128"/>
    <tableColumn id="30" xr3:uid="{5D22FD40-27B6-43F3-9363-3DAF8C5A5A67}" name="County of Injury_CHENANGO" dataDxfId="127"/>
    <tableColumn id="31" xr3:uid="{9D4382A7-F164-4136-8E36-5FFB94D7534C}" name="County of Injury_CLINTON" dataDxfId="126"/>
    <tableColumn id="32" xr3:uid="{FA0719D2-2ECC-49A9-A392-B494505F7233}" name="County of Injury_COLUMBIA" dataDxfId="125"/>
    <tableColumn id="33" xr3:uid="{AB77F2A7-D5CD-4056-B673-ECC3B4589FAA}" name="County of Injury_CORTLAND" dataDxfId="124"/>
    <tableColumn id="34" xr3:uid="{0C01FBCC-432D-493B-A1DD-A827ACFF263F}" name="County of Injury_DELAWARE" dataDxfId="123"/>
    <tableColumn id="35" xr3:uid="{508BDAA7-0346-4C6D-9331-844732A189E8}" name="County of Injury_DUTCHESS" dataDxfId="122"/>
    <tableColumn id="36" xr3:uid="{E08DEF80-6ED1-4FFB-8878-00BFF1BF7F0E}" name="County of Injury_ERIE" dataDxfId="121"/>
    <tableColumn id="37" xr3:uid="{E35C9DCE-78DA-47C8-9107-A98AA21F1F7D}" name="County of Injury_ESSEX" dataDxfId="120"/>
    <tableColumn id="38" xr3:uid="{CAFB2148-51BA-4D5D-BBCA-2CF77FC828D8}" name="County of Injury_FRANKLIN" dataDxfId="119"/>
    <tableColumn id="39" xr3:uid="{60BA719F-B0E0-4B8D-82FA-7544C7BE1E43}" name="County of Injury_FULTON" dataDxfId="118"/>
    <tableColumn id="40" xr3:uid="{A94D42C6-3A18-405A-B85B-D0A701F64430}" name="County of Injury_GENESEE" dataDxfId="117"/>
    <tableColumn id="41" xr3:uid="{C7586B11-BE2C-401F-B076-7F26C5BB631A}" name="County of Injury_GREENE" dataDxfId="116"/>
    <tableColumn id="42" xr3:uid="{23D29C66-7E50-4C31-A0CD-2B9CDD799039}" name="County of Injury_HAMILTON" dataDxfId="115"/>
    <tableColumn id="43" xr3:uid="{175B2BB0-7BD3-4161-A091-C6A817CF7A08}" name="County of Injury_HERKIMER" dataDxfId="114"/>
    <tableColumn id="44" xr3:uid="{A5BFEF07-8E1A-4406-81DA-FEB0AD5778B8}" name="County of Injury_JEFFERSON" dataDxfId="113"/>
    <tableColumn id="45" xr3:uid="{94197AD9-3401-4233-B820-A576D6B91788}" name="County of Injury_KINGS" dataDxfId="112"/>
    <tableColumn id="46" xr3:uid="{9760DE39-DF45-43DC-A4FD-AA434608CA45}" name="County of Injury_LEWIS" dataDxfId="111"/>
    <tableColumn id="47" xr3:uid="{3D554CED-1648-4017-B119-8FBC37FBB0D4}" name="County of Injury_LIVINGSTON" dataDxfId="110"/>
    <tableColumn id="48" xr3:uid="{06E025AA-3365-4DEC-95CC-76414C0211D9}" name="County of Injury_MADISON" dataDxfId="109"/>
    <tableColumn id="49" xr3:uid="{2156AA6F-4456-460A-A696-1BFF17EAC9BD}" name="County of Injury_MONROE" dataDxfId="108"/>
    <tableColumn id="50" xr3:uid="{0E7AB2E1-6E10-4557-83FA-8F7CAC42E310}" name="County of Injury_MONTGOMERY" dataDxfId="107"/>
    <tableColumn id="51" xr3:uid="{B9260602-595C-46CF-B8A9-EC6FA46249F5}" name="County of Injury_NASSAU" dataDxfId="106"/>
    <tableColumn id="52" xr3:uid="{0A49D108-B511-4542-A3BF-E1DB4CFA4834}" name="County of Injury_NEW YORK" dataDxfId="105"/>
    <tableColumn id="53" xr3:uid="{1F2823C5-2464-42D3-B0EC-1A4A72F03BA1}" name="County of Injury_NIAGARA" dataDxfId="104"/>
    <tableColumn id="54" xr3:uid="{5AED6D8D-1EB5-45E8-9507-E8664314E517}" name="County of Injury_ONEIDA" dataDxfId="103"/>
    <tableColumn id="55" xr3:uid="{6A654ABA-EC5A-4C16-A30B-4E44D3F49838}" name="County of Injury_ONONDAGA" dataDxfId="102"/>
    <tableColumn id="56" xr3:uid="{3E4DD06A-2BE9-4A97-B9BB-B2D10E166ACB}" name="County of Injury_ONTARIO" dataDxfId="101"/>
    <tableColumn id="57" xr3:uid="{D5F62C27-B681-4A09-A82F-B453CBAB8F36}" name="County of Injury_ORANGE" dataDxfId="100"/>
    <tableColumn id="58" xr3:uid="{DD1E0F2D-0CDF-42D4-94A0-CACE953704A6}" name="County of Injury_ORLEANS" dataDxfId="99"/>
    <tableColumn id="59" xr3:uid="{4E9735B5-6CDD-4048-98F0-07E263C3A261}" name="County of Injury_OSWEGO" dataDxfId="98"/>
    <tableColumn id="60" xr3:uid="{5F36EA9F-D359-40A1-B86B-20F2AA1C1304}" name="County of Injury_OTSEGO" dataDxfId="97"/>
    <tableColumn id="61" xr3:uid="{EEB53A09-D4A1-412A-A836-865CF642A662}" name="County of Injury_PUTNAM" dataDxfId="96"/>
    <tableColumn id="62" xr3:uid="{22B826ED-587A-43EB-98DE-2DF2328275C7}" name="County of Injury_QUEENS" dataDxfId="95"/>
    <tableColumn id="63" xr3:uid="{9CEF5F64-E013-484E-AB1B-2756A54D28A7}" name="County of Injury_RENSSELAER" dataDxfId="94"/>
    <tableColumn id="64" xr3:uid="{0AEE358F-268A-4C36-B2A0-9336AF122565}" name="County of Injury_RICHMOND" dataDxfId="93"/>
    <tableColumn id="65" xr3:uid="{61C85E31-A14B-4E58-B2EF-76C2BDCA9EB5}" name="County of Injury_ROCKLAND" dataDxfId="92"/>
    <tableColumn id="66" xr3:uid="{3BBCDDF1-9C1F-499B-8093-793A095D3725}" name="County of Injury_SARATOGA" dataDxfId="91"/>
    <tableColumn id="67" xr3:uid="{EBB9AE9C-92FB-48DC-B4C7-82232E5FA513}" name="County of Injury_SCHENECTADY" dataDxfId="90"/>
    <tableColumn id="68" xr3:uid="{B4B5D155-F940-4060-96EB-3E0EBB181F97}" name="County of Injury_SCHOHARIE" dataDxfId="89"/>
    <tableColumn id="69" xr3:uid="{FFF92751-A508-4278-9787-C0AC893F46A9}" name="County of Injury_SCHUYLER" dataDxfId="88"/>
    <tableColumn id="70" xr3:uid="{AFC7F92B-7148-4C65-A9AF-03EDED8E594E}" name="County of Injury_SENECA" dataDxfId="87"/>
    <tableColumn id="71" xr3:uid="{B9FE8037-DDDB-4C7F-B9BC-CC06012E5366}" name="County of Injury_ST. LAWRENCE" dataDxfId="86"/>
    <tableColumn id="72" xr3:uid="{69027141-A50F-4E1F-AA93-2314AFD3E4DB}" name="County of Injury_STEUBEN" dataDxfId="85"/>
    <tableColumn id="73" xr3:uid="{1E21BC7A-2E0D-41C2-91B8-3F52B830B75F}" name="County of Injury_SUFFOLK" dataDxfId="84"/>
    <tableColumn id="74" xr3:uid="{CDA87186-E598-4D74-BEB1-AA6654D29829}" name="County of Injury_SULLIVAN" dataDxfId="83"/>
    <tableColumn id="75" xr3:uid="{67ABC877-8873-4288-9086-A7C97C62E966}" name="County of Injury_TIOGA" dataDxfId="82"/>
    <tableColumn id="76" xr3:uid="{CEA919C8-6FFA-4A93-A9EE-AA2CB2838687}" name="County of Injury_TOMPKINS" dataDxfId="81"/>
    <tableColumn id="77" xr3:uid="{D981AE3E-4487-4CF0-9CE0-646AFC6A5B08}" name="County of Injury_ULSTER" dataDxfId="80"/>
    <tableColumn id="78" xr3:uid="{501F1E9B-01BA-4205-87C1-90984B2412B7}" name="County of Injury_UNKNOWN" dataDxfId="79"/>
    <tableColumn id="79" xr3:uid="{7415FCBB-46CA-419D-952A-29C09BC63DD1}" name="County of Injury_WARREN" dataDxfId="78"/>
    <tableColumn id="80" xr3:uid="{6E4B6FDD-DA6A-47AB-8B74-46C0318EA689}" name="County of Injury_WASHINGTON" dataDxfId="77"/>
    <tableColumn id="81" xr3:uid="{C4DAB0FF-D442-4D9E-8E3C-66FFADB4F1AA}" name="County of Injury_WAYNE" dataDxfId="76"/>
    <tableColumn id="82" xr3:uid="{1D9DCE66-F2F4-49B4-9053-62B3F82D9B5C}" name="County of Injury_WESTCHESTER" dataDxfId="75"/>
    <tableColumn id="83" xr3:uid="{FB22477F-8BE0-478A-AC3D-B3B4A3DEF061}" name="County of Injury_WYOMING" dataDxfId="74"/>
    <tableColumn id="84" xr3:uid="{865DAAD9-DE03-426B-AFA4-E02BAB867B0D}" name="County of Injury_YATES" dataDxfId="73"/>
    <tableColumn id="85" xr3:uid="{686534CB-5619-46F1-8DE1-0B3773EA41F1}" name="District Name_BINGHAMTON" dataDxfId="72"/>
    <tableColumn id="86" xr3:uid="{0C70E907-9EAB-4BD3-8FB6-83ED776DE772}" name="District Name_BUFFALO" dataDxfId="71"/>
    <tableColumn id="87" xr3:uid="{789D9539-CB0C-4D27-BAF3-4D89E83D9234}" name="District Name_HAUPPAUGE" dataDxfId="70"/>
    <tableColumn id="88" xr3:uid="{840D8B5B-3977-43EC-A583-159C48D7BFDE}" name="District Name_NYC" dataDxfId="69"/>
    <tableColumn id="89" xr3:uid="{EAD7A1F1-A879-484A-B293-2386C5ADA0A2}" name="District Name_ROCHESTER" dataDxfId="68"/>
    <tableColumn id="90" xr3:uid="{91798F46-962D-483B-B869-2100BA451251}" name="District Name_STATEWIDE" dataDxfId="67"/>
    <tableColumn id="91" xr3:uid="{91CC60AA-3C01-41F0-B7DF-EC525BCD186E}" name="District Name_SYRACUSE" dataDxfId="66"/>
    <tableColumn id="92" xr3:uid="{9731DEDE-DE11-4DCC-86B8-883819533626}" name="First Hearing Date Binary" dataDxfId="65"/>
    <tableColumn id="93" xr3:uid="{36239168-EBAF-4081-820E-B8C7C0A79A2A}" name="Gender_M" dataDxfId="64"/>
    <tableColumn id="94" xr3:uid="{226C51E9-763C-471D-9170-D1B65AE79C2B}" name="Gender_U" dataDxfId="63"/>
    <tableColumn id="95" xr3:uid="{383E43F1-24BF-4936-81F2-AFD6F933B8FD}" name="Gender_X" dataDxfId="62"/>
    <tableColumn id="96" xr3:uid="{30DCA89E-8C3E-4A10-917C-F7914DA77F02}" name="IME-4 Reported" dataDxfId="61"/>
    <tableColumn id="97" xr3:uid="{89A548C0-3404-425F-94AC-F56749F0FF0B}" name="Industry Code Description_ADMINISTRATIVE AND SUPPORT AND WASTE MANAGEMENT AND REMEDIAT" dataDxfId="60"/>
    <tableColumn id="98" xr3:uid="{BCD661CB-2E97-4103-A42C-18CF435382F2}" name="Industry Code Description_AGRICULTURE, FORESTRY, FISHING AND HUNTING" dataDxfId="59"/>
    <tableColumn id="99" xr3:uid="{C04C8A20-EFD6-4ADA-8EC6-E0F63A332618}" name="Industry Code Description_ARTS, ENTERTAINMENT, AND RECREATION" dataDxfId="58"/>
    <tableColumn id="100" xr3:uid="{BCFAD869-CAF8-4562-9DAC-9CE3CB99EBD2}" name="Industry Code Description_CONSTRUCTION" dataDxfId="57"/>
    <tableColumn id="101" xr3:uid="{68179ED7-8F58-4352-BC90-3536DEC794BF}" name="Industry Code Description_EDUCATIONAL SERVICES" dataDxfId="56"/>
    <tableColumn id="102" xr3:uid="{93E8C0D3-08D9-46F9-941A-DEE689945D8E}" name="Industry Code Description_FINANCE AND INSURANCE" dataDxfId="55"/>
    <tableColumn id="103" xr3:uid="{8AC20E76-0E39-43C0-A09E-E2FB651B6A8D}" name="Industry Code Description_HEALTH CARE AND SOCIAL ASSISTANCE" dataDxfId="54"/>
    <tableColumn id="104" xr3:uid="{0E160A44-BE03-4ABF-8938-C5923A2FFAA6}" name="Industry Code Description_INFORMATION" dataDxfId="53"/>
    <tableColumn id="105" xr3:uid="{DA5DDDC7-9B45-473F-898B-C3448B5E9DE8}" name="Industry Code Description_MANAGEMENT OF COMPANIES AND ENTERPRISES" dataDxfId="52"/>
    <tableColumn id="106" xr3:uid="{FF9D0736-53AE-4448-93C7-5C2E11F9C458}" name="Industry Code Description_MANUFACTURING" dataDxfId="51"/>
    <tableColumn id="107" xr3:uid="{2E0C54A4-7A09-4404-9444-DBDA2844EDBF}" name="Industry Code Description_MINING" dataDxfId="50"/>
    <tableColumn id="108" xr3:uid="{B645DA3D-A0AF-4BF3-B3C0-333461505B2C}" name="Industry Code Description_OTHER SERVICES (EXCEPT PUBLIC ADMINISTRATION)" dataDxfId="49"/>
    <tableColumn id="109" xr3:uid="{3C50151A-2B71-4002-A666-860BB067780A}" name="Industry Code Description_PROFESSIONAL, SCIENTIFIC, AND TECHNICAL SERVICES" dataDxfId="48"/>
    <tableColumn id="110" xr3:uid="{9952B2A7-0BAC-495C-826C-EDF922B991E8}" name="Industry Code Description_PUBLIC ADMINISTRATION" dataDxfId="47"/>
    <tableColumn id="111" xr3:uid="{B2E29B2B-0CFA-4A33-8B08-3288498D1F45}" name="Industry Code Description_REAL ESTATE AND RENTAL AND LEASING" dataDxfId="46"/>
    <tableColumn id="112" xr3:uid="{3CFB2CD2-76DE-472C-BA9D-0272FA438B92}" name="Industry Code Description_RETAIL TRADE" dataDxfId="45"/>
    <tableColumn id="113" xr3:uid="{71745586-9D13-461F-8675-325C88F6407B}" name="Industry Code Description_TRANSPORTATION AND WAREHOUSING" dataDxfId="44"/>
    <tableColumn id="114" xr3:uid="{359AC640-26F4-498A-B13D-93446C5C4AD4}" name="Industry Code Description_UTILITIES" dataDxfId="43"/>
    <tableColumn id="115" xr3:uid="{D3C87266-7DC1-4B1B-BBB1-30F389BD1C81}" name="Industry Code Description_Unknown" dataDxfId="42"/>
    <tableColumn id="116" xr3:uid="{CAAB398B-98F5-4F32-A136-8FD697D40B7E}" name="Industry Code Description_WHOLESALE TRADE" dataDxfId="41"/>
    <tableColumn id="117" xr3:uid="{EF515AFD-3435-4077-836E-52E105AC49CA}" name="Medical Fee Region_II" dataDxfId="40"/>
    <tableColumn id="118" xr3:uid="{D887FE3F-997B-4730-8C50-2434A31649C8}" name="Medical Fee Region_III" dataDxfId="39"/>
    <tableColumn id="119" xr3:uid="{B67FA253-0F37-4C8A-8E49-F74EEAF53370}" name="Medical Fee Region_IV" dataDxfId="38"/>
    <tableColumn id="120" xr3:uid="{2D7AD4BB-1B12-42DA-85FC-E1B7991B403D}" name="Medical Fee Region_UK" dataDxfId="37"/>
    <tableColumn id="121" xr3:uid="{08C74EFB-A5F1-4EE4-9A66-BB65F041C83C}" name="WCIO Cause of Injury Bucket_1 - Temp" dataDxfId="36"/>
    <tableColumn id="122" xr3:uid="{A71996E3-2D66-4DD8-ABED-6E4673C34E97}" name="WCIO Cause of Injury Bucket_10 - Miscellaneous" dataDxfId="35"/>
    <tableColumn id="123" xr3:uid="{815B18DB-DB81-4701-87F1-628572F49CC9}" name="WCIO Cause of Injury Bucket_2 - Caught" dataDxfId="34"/>
    <tableColumn id="124" xr3:uid="{DC8ED394-B474-4C32-815C-02E30EB2606B}" name="WCIO Cause of Injury Bucket_3 - Cut" dataDxfId="33"/>
    <tableColumn id="125" xr3:uid="{628AC9C9-983D-44BC-AD20-908A96F1131B}" name="WCIO Cause of Injury Bucket_4 - Fall" dataDxfId="32"/>
    <tableColumn id="126" xr3:uid="{5738474B-DA9F-4CA3-A5E4-FCD24E26CA72}" name="WCIO Cause of Injury Bucket_5 - Motor Vehicle" dataDxfId="31"/>
    <tableColumn id="127" xr3:uid="{FB1E239A-87D8-4380-B1F0-2CCFAD722482}" name="WCIO Cause of Injury Bucket_6 - Strain_data" dataDxfId="30"/>
    <tableColumn id="128" xr3:uid="{1F5846AC-944B-43AD-852D-51601FC9EC1E}" name="WCIO Cause of Injury Bucket_7 - Striking" dataDxfId="29"/>
    <tableColumn id="129" xr3:uid="{53CD22D4-A166-4060-8FCE-4D22F4FFAF69}" name="WCIO Cause of Injury Bucket_8 - Struck" dataDxfId="28"/>
    <tableColumn id="130" xr3:uid="{63DC96D4-E998-4E7F-A1CF-DB3D52AF3E2F}" name="WCIO Cause of Injury Bucket_9 - Rubbed" dataDxfId="27"/>
    <tableColumn id="131" xr3:uid="{02240D39-4F04-4A05-A726-58BAA595092B}" name="WCIO Nature of Injury Bucket_1 - Specific" dataDxfId="26"/>
    <tableColumn id="132" xr3:uid="{6A61B6F1-8D96-4B2F-95B0-D0AEBCFC755C}" name="WCIO Nature of Injury Bucket_2 - Occupational/Cumulative" dataDxfId="25"/>
    <tableColumn id="133" xr3:uid="{FB404B30-0715-4BF5-9411-03747EDCCB89}" name="WCIO Nature of Injury Bucket_3 - Multiple" dataDxfId="24"/>
    <tableColumn id="134" xr3:uid="{C025E614-5575-49FB-B7A3-355484DBA899}" name="WCIO Part of Body Bucket_I - Head" dataDxfId="23"/>
    <tableColumn id="135" xr3:uid="{86273415-E6CC-42CA-96C5-0335A13E4611}" name="WCIO Part of Body Bucket_II - Neck" dataDxfId="22"/>
    <tableColumn id="136" xr3:uid="{6A9E39FB-F78C-408D-9F45-6571797A37A3}" name="WCIO Part of Body Bucket_III - Upper Extremities" dataDxfId="21"/>
    <tableColumn id="137" xr3:uid="{A7FBF79F-717B-4BF0-972A-9F6939551A2D}" name="WCIO Part of Body Bucket_IV - Trunk" dataDxfId="20"/>
    <tableColumn id="138" xr3:uid="{53712DD2-092C-46AE-AB01-D2B78C89DB6A}" name="WCIO Part of Body Bucket_V - Lower Extremities" dataDxfId="19"/>
    <tableColumn id="139" xr3:uid="{CAED7B4D-58AC-458C-868C-6903E277BC98}" name="WCIO Part of Body Bucket_VI - Multiple Body Parts" dataDxfId="18"/>
    <tableColumn id="140" xr3:uid="{18170C2D-563D-4414-8DC5-1AF40EB8A10C}" name="Weekly Wage Reported" dataDxfId="17"/>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E04B7-96EF-4004-AD79-12112DCC70D5}">
  <sheetPr>
    <tabColor theme="3" tint="0.89999084444715716"/>
  </sheetPr>
  <dimension ref="B1:F62"/>
  <sheetViews>
    <sheetView topLeftCell="E1" zoomScaleNormal="100" workbookViewId="0">
      <selection activeCell="I38" sqref="I38"/>
    </sheetView>
  </sheetViews>
  <sheetFormatPr defaultColWidth="8.81640625" defaultRowHeight="14.5"/>
  <cols>
    <col min="2" max="2" width="42.81640625" customWidth="1"/>
    <col min="3" max="6" width="39.453125" customWidth="1"/>
    <col min="7" max="7" width="25.81640625" customWidth="1"/>
  </cols>
  <sheetData>
    <row r="1" spans="2:6" ht="15" thickBot="1"/>
    <row r="2" spans="2:6" ht="14.5" customHeight="1">
      <c r="B2" s="218" t="s">
        <v>0</v>
      </c>
      <c r="C2" s="220" t="s">
        <v>1</v>
      </c>
      <c r="D2" s="220"/>
      <c r="E2" s="220"/>
      <c r="F2" s="221"/>
    </row>
    <row r="3" spans="2:6" ht="14.5" customHeight="1" thickBot="1">
      <c r="B3" s="219"/>
      <c r="C3" s="222"/>
      <c r="D3" s="222"/>
      <c r="E3" s="222"/>
      <c r="F3" s="223"/>
    </row>
    <row r="6" spans="2:6" ht="14.5" customHeight="1">
      <c r="B6" s="217" t="s">
        <v>0</v>
      </c>
      <c r="C6" s="217"/>
      <c r="D6" s="217"/>
      <c r="E6" s="217"/>
      <c r="F6" s="217"/>
    </row>
    <row r="7" spans="2:6" ht="15" customHeight="1">
      <c r="B7" s="217"/>
      <c r="C7" s="217"/>
      <c r="D7" s="217"/>
      <c r="E7" s="217"/>
      <c r="F7" s="217"/>
    </row>
    <row r="8" spans="2:6" ht="16" thickBot="1">
      <c r="B8" s="21"/>
      <c r="C8" s="216" t="s">
        <v>2</v>
      </c>
      <c r="D8" s="216"/>
      <c r="E8" s="216"/>
      <c r="F8" s="216"/>
    </row>
    <row r="9" spans="2:6" ht="15.5" thickTop="1" thickBot="1">
      <c r="B9" s="3" t="s">
        <v>3</v>
      </c>
      <c r="C9" s="4" t="s">
        <v>4</v>
      </c>
      <c r="D9" s="4" t="s">
        <v>5</v>
      </c>
      <c r="E9" s="4" t="s">
        <v>6</v>
      </c>
      <c r="F9" s="4" t="s">
        <v>7</v>
      </c>
    </row>
    <row r="10" spans="2:6" ht="15" thickTop="1">
      <c r="B10" t="s">
        <v>8</v>
      </c>
      <c r="C10" t="b">
        <v>0</v>
      </c>
      <c r="D10" t="b">
        <v>0</v>
      </c>
      <c r="E10" t="b">
        <v>1</v>
      </c>
      <c r="F10" t="b">
        <v>1</v>
      </c>
    </row>
    <row r="11" spans="2:6">
      <c r="B11" t="s">
        <v>9</v>
      </c>
      <c r="C11" t="b">
        <v>1</v>
      </c>
      <c r="D11" t="b">
        <v>0</v>
      </c>
      <c r="E11" t="b">
        <v>1</v>
      </c>
      <c r="F11" t="b">
        <v>1</v>
      </c>
    </row>
    <row r="12" spans="2:6">
      <c r="B12" t="s">
        <v>10</v>
      </c>
      <c r="C12" t="b">
        <v>0</v>
      </c>
      <c r="D12" t="b">
        <v>0</v>
      </c>
      <c r="E12" t="b">
        <v>1</v>
      </c>
      <c r="F12" t="b">
        <v>1</v>
      </c>
    </row>
    <row r="13" spans="2:6">
      <c r="B13" t="s">
        <v>11</v>
      </c>
      <c r="C13" t="b">
        <v>0</v>
      </c>
      <c r="D13" t="b">
        <v>1</v>
      </c>
      <c r="E13" t="b">
        <v>1</v>
      </c>
      <c r="F13" t="b">
        <v>1</v>
      </c>
    </row>
    <row r="14" spans="2:6">
      <c r="B14" t="s">
        <v>12</v>
      </c>
      <c r="C14" t="b">
        <v>1</v>
      </c>
      <c r="D14" t="b">
        <v>1</v>
      </c>
      <c r="E14" t="b">
        <v>1</v>
      </c>
      <c r="F14" t="b">
        <v>1</v>
      </c>
    </row>
    <row r="15" spans="2:6">
      <c r="B15" t="s">
        <v>13</v>
      </c>
      <c r="C15" t="b">
        <v>0</v>
      </c>
      <c r="D15" t="b">
        <v>1</v>
      </c>
      <c r="E15" t="b">
        <v>1</v>
      </c>
      <c r="F15" t="b">
        <v>1</v>
      </c>
    </row>
    <row r="16" spans="2:6">
      <c r="B16" t="s">
        <v>14</v>
      </c>
      <c r="C16" t="b">
        <v>0</v>
      </c>
      <c r="D16" t="b">
        <v>0</v>
      </c>
      <c r="E16" t="b">
        <v>1</v>
      </c>
      <c r="F16" t="b">
        <v>1</v>
      </c>
    </row>
    <row r="17" spans="2:6">
      <c r="B17" t="s">
        <v>15</v>
      </c>
      <c r="C17" t="b">
        <v>1</v>
      </c>
      <c r="D17" t="b">
        <v>0</v>
      </c>
      <c r="E17" t="b">
        <v>1</v>
      </c>
      <c r="F17" t="b">
        <v>1</v>
      </c>
    </row>
    <row r="18" spans="2:6">
      <c r="B18" t="s">
        <v>16</v>
      </c>
      <c r="C18" t="b">
        <v>0</v>
      </c>
      <c r="D18" t="b">
        <v>0</v>
      </c>
      <c r="E18" t="b">
        <v>1</v>
      </c>
      <c r="F18" t="b">
        <v>1</v>
      </c>
    </row>
    <row r="19" spans="2:6">
      <c r="B19" t="s">
        <v>17</v>
      </c>
      <c r="C19" t="b">
        <v>0</v>
      </c>
      <c r="D19" t="b">
        <v>1</v>
      </c>
      <c r="E19" t="b">
        <v>1</v>
      </c>
      <c r="F19" t="b">
        <v>1</v>
      </c>
    </row>
    <row r="20" spans="2:6">
      <c r="B20" t="s">
        <v>18</v>
      </c>
      <c r="C20" t="b">
        <v>1</v>
      </c>
      <c r="D20" t="b">
        <v>1</v>
      </c>
      <c r="E20" t="b">
        <v>1</v>
      </c>
      <c r="F20" t="b">
        <v>0</v>
      </c>
    </row>
    <row r="21" spans="2:6">
      <c r="B21" t="s">
        <v>19</v>
      </c>
      <c r="C21" t="b">
        <v>0</v>
      </c>
      <c r="D21" s="39" t="b">
        <v>0</v>
      </c>
      <c r="E21" t="b">
        <v>1</v>
      </c>
      <c r="F21" t="b">
        <v>1</v>
      </c>
    </row>
    <row r="22" spans="2:6">
      <c r="B22" t="s">
        <v>20</v>
      </c>
      <c r="C22" t="b">
        <v>1</v>
      </c>
      <c r="D22" t="b">
        <v>0</v>
      </c>
      <c r="E22" t="b">
        <v>1</v>
      </c>
      <c r="F22" t="b">
        <v>1</v>
      </c>
    </row>
    <row r="23" spans="2:6">
      <c r="B23" t="s">
        <v>21</v>
      </c>
      <c r="C23" t="b">
        <v>0</v>
      </c>
      <c r="D23" t="b">
        <v>0</v>
      </c>
      <c r="E23" t="b">
        <v>1</v>
      </c>
      <c r="F23" t="b">
        <v>1</v>
      </c>
    </row>
    <row r="24" spans="2:6">
      <c r="B24" t="s">
        <v>22</v>
      </c>
      <c r="C24" t="b">
        <v>0</v>
      </c>
      <c r="D24" t="b">
        <v>1</v>
      </c>
      <c r="E24" t="b">
        <v>1</v>
      </c>
      <c r="F24" t="b">
        <v>1</v>
      </c>
    </row>
    <row r="25" spans="2:6">
      <c r="B25" t="s">
        <v>23</v>
      </c>
      <c r="C25" t="b">
        <v>1</v>
      </c>
      <c r="D25" t="b">
        <v>1</v>
      </c>
      <c r="E25" t="b">
        <v>1</v>
      </c>
      <c r="F25" t="b">
        <v>0</v>
      </c>
    </row>
    <row r="26" spans="2:6">
      <c r="B26" t="s">
        <v>24</v>
      </c>
      <c r="C26" t="b">
        <v>0</v>
      </c>
      <c r="D26" t="b">
        <v>1</v>
      </c>
      <c r="E26" t="b">
        <v>1</v>
      </c>
      <c r="F26" t="b">
        <v>0</v>
      </c>
    </row>
    <row r="27" spans="2:6">
      <c r="B27" t="s">
        <v>25</v>
      </c>
      <c r="C27" t="b">
        <v>0</v>
      </c>
      <c r="D27" t="b">
        <v>0</v>
      </c>
      <c r="E27" t="b">
        <v>1</v>
      </c>
      <c r="F27" t="b">
        <v>1</v>
      </c>
    </row>
    <row r="28" spans="2:6">
      <c r="B28" t="s">
        <v>26</v>
      </c>
      <c r="C28" t="b">
        <v>1</v>
      </c>
      <c r="D28" t="b">
        <v>0</v>
      </c>
      <c r="E28" t="b">
        <v>1</v>
      </c>
      <c r="F28" t="b">
        <v>1</v>
      </c>
    </row>
    <row r="29" spans="2:6">
      <c r="B29" t="s">
        <v>27</v>
      </c>
      <c r="C29" t="b">
        <v>0</v>
      </c>
      <c r="D29" t="b">
        <v>0</v>
      </c>
      <c r="E29" t="b">
        <v>1</v>
      </c>
      <c r="F29" t="b">
        <v>1</v>
      </c>
    </row>
    <row r="30" spans="2:6">
      <c r="B30" t="s">
        <v>28</v>
      </c>
      <c r="C30" t="b">
        <v>1</v>
      </c>
      <c r="D30" t="b">
        <v>1</v>
      </c>
      <c r="E30" t="b">
        <v>1</v>
      </c>
      <c r="F30" t="b">
        <v>0</v>
      </c>
    </row>
    <row r="31" spans="2:6">
      <c r="B31" t="s">
        <v>29</v>
      </c>
      <c r="C31" t="b">
        <v>0</v>
      </c>
      <c r="D31" t="b">
        <v>1</v>
      </c>
      <c r="E31" t="b">
        <v>1</v>
      </c>
      <c r="F31" t="b">
        <v>1</v>
      </c>
    </row>
    <row r="32" spans="2:6">
      <c r="B32" t="s">
        <v>30</v>
      </c>
      <c r="C32" t="b">
        <v>1</v>
      </c>
      <c r="D32" t="b">
        <v>1</v>
      </c>
      <c r="E32" t="b">
        <v>1</v>
      </c>
      <c r="F32" t="b">
        <v>0</v>
      </c>
    </row>
    <row r="33" spans="2:6">
      <c r="B33" t="s">
        <v>31</v>
      </c>
      <c r="C33" t="b">
        <v>1</v>
      </c>
      <c r="D33" t="b">
        <v>1</v>
      </c>
      <c r="E33" t="b">
        <v>1</v>
      </c>
      <c r="F33" t="b">
        <v>1</v>
      </c>
    </row>
    <row r="34" spans="2:6">
      <c r="B34" t="s">
        <v>32</v>
      </c>
      <c r="C34" t="b">
        <v>1</v>
      </c>
      <c r="D34" t="b">
        <v>1</v>
      </c>
      <c r="E34" t="b">
        <v>1</v>
      </c>
      <c r="F34" t="b">
        <v>1</v>
      </c>
    </row>
    <row r="35" spans="2:6">
      <c r="B35" t="s">
        <v>33</v>
      </c>
      <c r="C35" t="b">
        <v>0</v>
      </c>
      <c r="D35" t="b">
        <v>0</v>
      </c>
      <c r="E35" t="b">
        <v>1</v>
      </c>
      <c r="F35" t="b">
        <v>0</v>
      </c>
    </row>
    <row r="36" spans="2:6">
      <c r="B36" t="s">
        <v>34</v>
      </c>
      <c r="C36" t="b">
        <v>1</v>
      </c>
      <c r="D36" t="b">
        <v>1</v>
      </c>
      <c r="E36" t="b">
        <v>1</v>
      </c>
      <c r="F36" t="b">
        <v>1</v>
      </c>
    </row>
    <row r="37" spans="2:6">
      <c r="B37" t="s">
        <v>35</v>
      </c>
      <c r="C37" t="b">
        <v>0</v>
      </c>
      <c r="D37" t="b">
        <v>1</v>
      </c>
      <c r="E37" t="b">
        <v>1</v>
      </c>
      <c r="F37" t="b">
        <v>1</v>
      </c>
    </row>
    <row r="38" spans="2:6">
      <c r="B38" t="s">
        <v>36</v>
      </c>
      <c r="C38" t="b">
        <v>1</v>
      </c>
      <c r="D38" t="b">
        <v>1</v>
      </c>
      <c r="E38" t="b">
        <v>1</v>
      </c>
      <c r="F38" t="b">
        <v>1</v>
      </c>
    </row>
    <row r="39" spans="2:6" ht="15" thickBot="1">
      <c r="B39" s="2" t="s">
        <v>37</v>
      </c>
      <c r="C39" s="22" t="b">
        <v>1</v>
      </c>
      <c r="D39" s="22" t="b">
        <v>1</v>
      </c>
      <c r="E39" s="2" t="b">
        <v>1</v>
      </c>
      <c r="F39" s="2" t="b">
        <v>0</v>
      </c>
    </row>
    <row r="41" spans="2:6">
      <c r="C41" s="40" t="s">
        <v>38</v>
      </c>
      <c r="D41" s="40" t="s">
        <v>38</v>
      </c>
      <c r="E41" s="40" t="s">
        <v>38</v>
      </c>
      <c r="F41" s="40" t="s">
        <v>38</v>
      </c>
    </row>
    <row r="62" spans="4:4">
      <c r="D62" s="40"/>
    </row>
  </sheetData>
  <sortState xmlns:xlrd2="http://schemas.microsoft.com/office/spreadsheetml/2017/richdata2" ref="B10:C39">
    <sortCondition ref="B10:B39"/>
  </sortState>
  <mergeCells count="4">
    <mergeCell ref="C8:F8"/>
    <mergeCell ref="B6:F7"/>
    <mergeCell ref="B2:B3"/>
    <mergeCell ref="C2:F3"/>
  </mergeCells>
  <phoneticPr fontId="13" type="noConversion"/>
  <conditionalFormatting sqref="C10:F39">
    <cfRule type="containsText" dxfId="16" priority="1" operator="containsText" text="TRUE">
      <formula>NOT(ISERROR(SEARCH("TRUE",C10)))</formula>
    </cfRule>
    <cfRule type="containsText" dxfId="15" priority="2" operator="containsText" text="FALSE">
      <formula>NOT(ISERROR(SEARCH("FALSE",C10)))</formula>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563D35-C56B-466C-BA52-C225F1CD6181}">
  <sheetPr>
    <tabColor theme="3" tint="0.89999084444715716"/>
  </sheetPr>
  <dimension ref="B1:V133"/>
  <sheetViews>
    <sheetView zoomScale="70" zoomScaleNormal="70" workbookViewId="0">
      <selection activeCell="I38" sqref="I38"/>
    </sheetView>
  </sheetViews>
  <sheetFormatPr defaultColWidth="8.81640625" defaultRowHeight="14.5"/>
  <cols>
    <col min="2" max="2" width="43.453125" bestFit="1" customWidth="1"/>
    <col min="3" max="4" width="11.81640625" customWidth="1"/>
    <col min="5" max="5" width="15.1796875" customWidth="1"/>
    <col min="10" max="10" width="48.81640625" customWidth="1"/>
    <col min="11" max="11" width="12.453125" customWidth="1"/>
    <col min="12" max="12" width="5.453125" customWidth="1"/>
    <col min="13" max="13" width="13.453125" customWidth="1"/>
    <col min="14" max="14" width="5.453125" customWidth="1"/>
    <col min="15" max="15" width="8.453125" customWidth="1"/>
    <col min="17" max="17" width="48.81640625" customWidth="1"/>
    <col min="18" max="18" width="12.453125" customWidth="1"/>
    <col min="19" max="19" width="5.453125" customWidth="1"/>
    <col min="20" max="20" width="13.453125" customWidth="1"/>
    <col min="21" max="21" width="5.453125" customWidth="1"/>
    <col min="22" max="22" width="8.453125" customWidth="1"/>
  </cols>
  <sheetData>
    <row r="1" spans="2:22" ht="15" thickBot="1"/>
    <row r="2" spans="2:22" ht="14.5" customHeight="1">
      <c r="B2" s="224" t="s">
        <v>39</v>
      </c>
      <c r="C2" s="225"/>
      <c r="D2" s="232" t="s">
        <v>40</v>
      </c>
      <c r="E2" s="233"/>
      <c r="F2" s="233"/>
      <c r="G2" s="233"/>
      <c r="H2" s="233"/>
      <c r="I2" s="233"/>
      <c r="J2" s="233"/>
      <c r="K2" s="233"/>
      <c r="L2" s="233"/>
      <c r="M2" s="233"/>
      <c r="N2" s="233"/>
      <c r="O2" s="233"/>
      <c r="P2" s="233"/>
      <c r="Q2" s="234"/>
      <c r="S2" s="244" t="s">
        <v>41</v>
      </c>
      <c r="T2" s="245"/>
      <c r="U2" s="245"/>
      <c r="V2" s="245"/>
    </row>
    <row r="3" spans="2:22" ht="14.5" customHeight="1" thickBot="1">
      <c r="B3" s="226"/>
      <c r="C3" s="227"/>
      <c r="D3" s="235" t="s">
        <v>42</v>
      </c>
      <c r="E3" s="236"/>
      <c r="F3" s="236"/>
      <c r="G3" s="236"/>
      <c r="H3" s="236"/>
      <c r="I3" s="236"/>
      <c r="J3" s="236"/>
      <c r="K3" s="236"/>
      <c r="L3" s="236"/>
      <c r="M3" s="236"/>
      <c r="N3" s="236"/>
      <c r="O3" s="236"/>
      <c r="P3" s="236"/>
      <c r="Q3" s="237"/>
      <c r="S3" s="69">
        <v>0</v>
      </c>
      <c r="T3" s="238" t="s">
        <v>43</v>
      </c>
      <c r="U3" s="238"/>
      <c r="V3" s="239"/>
    </row>
    <row r="4" spans="2:22">
      <c r="S4" s="70">
        <v>1</v>
      </c>
      <c r="T4" s="240" t="s">
        <v>44</v>
      </c>
      <c r="U4" s="240"/>
      <c r="V4" s="241"/>
    </row>
    <row r="5" spans="2:22">
      <c r="S5" s="70">
        <v>2</v>
      </c>
      <c r="T5" s="240" t="s">
        <v>45</v>
      </c>
      <c r="U5" s="240"/>
      <c r="V5" s="241"/>
    </row>
    <row r="6" spans="2:22">
      <c r="S6" s="71">
        <v>3</v>
      </c>
      <c r="T6" s="242" t="s">
        <v>46</v>
      </c>
      <c r="U6" s="242"/>
      <c r="V6" s="243"/>
    </row>
    <row r="8" spans="2:22" ht="14.5" customHeight="1">
      <c r="B8" s="246" t="s">
        <v>47</v>
      </c>
      <c r="C8" s="246"/>
      <c r="D8" s="246"/>
      <c r="E8" s="246"/>
      <c r="F8" s="246"/>
      <c r="G8" s="246"/>
      <c r="H8" s="1"/>
      <c r="I8" s="1"/>
      <c r="J8" s="228" t="s">
        <v>48</v>
      </c>
      <c r="K8" s="228"/>
      <c r="L8" s="228"/>
      <c r="M8" s="228"/>
      <c r="N8" s="228"/>
      <c r="O8" s="228"/>
      <c r="Q8" s="228" t="s">
        <v>49</v>
      </c>
      <c r="R8" s="228"/>
      <c r="S8" s="228"/>
      <c r="T8" s="228"/>
      <c r="U8" s="228"/>
      <c r="V8" s="228"/>
    </row>
    <row r="9" spans="2:22" ht="15" customHeight="1" thickBot="1">
      <c r="B9" s="247"/>
      <c r="C9" s="247"/>
      <c r="D9" s="247"/>
      <c r="E9" s="247"/>
      <c r="F9" s="247"/>
      <c r="G9" s="247"/>
      <c r="H9" s="1"/>
      <c r="I9" s="1"/>
      <c r="J9" s="229"/>
      <c r="K9" s="229"/>
      <c r="L9" s="229"/>
      <c r="M9" s="229"/>
      <c r="N9" s="229"/>
      <c r="O9" s="229"/>
      <c r="Q9" s="229"/>
      <c r="R9" s="229"/>
      <c r="S9" s="229"/>
      <c r="T9" s="229"/>
      <c r="U9" s="229"/>
      <c r="V9" s="229"/>
    </row>
    <row r="10" spans="2:22" ht="15.5" thickTop="1" thickBot="1">
      <c r="B10" s="34" t="s">
        <v>3</v>
      </c>
      <c r="C10" s="230" t="s">
        <v>50</v>
      </c>
      <c r="D10" s="231"/>
      <c r="E10" s="230" t="s">
        <v>51</v>
      </c>
      <c r="F10" s="231"/>
      <c r="G10" s="34" t="s">
        <v>52</v>
      </c>
      <c r="J10" s="3" t="s">
        <v>3</v>
      </c>
      <c r="K10" s="230" t="s">
        <v>50</v>
      </c>
      <c r="L10" s="231"/>
      <c r="M10" s="230" t="s">
        <v>51</v>
      </c>
      <c r="N10" s="231"/>
      <c r="O10" s="3" t="s">
        <v>52</v>
      </c>
      <c r="Q10" s="3" t="s">
        <v>3</v>
      </c>
      <c r="R10" s="230" t="s">
        <v>50</v>
      </c>
      <c r="S10" s="231"/>
      <c r="T10" s="230" t="s">
        <v>51</v>
      </c>
      <c r="U10" s="231"/>
      <c r="V10" s="3" t="s">
        <v>52</v>
      </c>
    </row>
    <row r="11" spans="2:22" ht="15" thickTop="1">
      <c r="B11" t="s">
        <v>37</v>
      </c>
      <c r="C11" s="67">
        <v>0.28283269481592033</v>
      </c>
      <c r="D11" s="7" cm="1">
        <f t="array" ref="D11:D40">VLOOKUP(B11:B40,Sheet1__6[#All],3,FALSE)</f>
        <v>1</v>
      </c>
      <c r="E11" s="67">
        <v>1.350240067153015</v>
      </c>
      <c r="F11" s="7" cm="1">
        <f t="array" ref="F11:F40">VLOOKUP(B11:B40,Sheet1__6[#All],5,FALSE)</f>
        <v>1</v>
      </c>
      <c r="G11" s="5" cm="1">
        <f t="array" ref="G11:G40">VLOOKUP(B11:B40,Sheet1__6[#All],7,FALSE)</f>
        <v>2</v>
      </c>
      <c r="J11" t="s">
        <v>37</v>
      </c>
      <c r="K11" s="67">
        <v>0.28511923177640192</v>
      </c>
      <c r="L11" s="7" cm="1">
        <f t="array" ref="L11:L133">VLOOKUP(J11:J133,Sheet1__3[#All],3,FALSE)</f>
        <v>1</v>
      </c>
      <c r="M11" s="67">
        <v>1.365367184996187</v>
      </c>
      <c r="N11" s="7" cm="1">
        <f t="array" ref="N11:N133">VLOOKUP(J11:J133,Sheet1__3[#All],5,FALSE)</f>
        <v>1</v>
      </c>
      <c r="O11" s="5" cm="1">
        <f t="array" ref="O11:O133">VLOOKUP(J11:J133,Sheet1__3[#All],7,FALSE)</f>
        <v>2</v>
      </c>
      <c r="Q11" t="s">
        <v>22</v>
      </c>
      <c r="R11" s="67">
        <v>6.2372439986877861</v>
      </c>
      <c r="S11" s="7" cm="1">
        <f t="array" ref="S11:S133">VLOOKUP(Q11:Q133,Sheet1__7[#All],3,FALSE)</f>
        <v>1</v>
      </c>
      <c r="T11" s="67">
        <v>3.9445196059935839</v>
      </c>
      <c r="U11" s="7" cm="1">
        <f t="array" ref="U11:U133">VLOOKUP(Q11:Q133,Sheet1__7[#All],5,FALSE)</f>
        <v>1</v>
      </c>
      <c r="V11" s="5" cm="1">
        <f t="array" ref="V11:V133">VLOOKUP(Q11:Q133,Sheet1__7[#All],7,FALSE)</f>
        <v>2</v>
      </c>
    </row>
    <row r="12" spans="2:22">
      <c r="B12" t="s">
        <v>18</v>
      </c>
      <c r="C12" s="67">
        <v>0.1414461048269697</v>
      </c>
      <c r="D12" s="35">
        <v>1</v>
      </c>
      <c r="E12" s="67">
        <v>0.49847041012666082</v>
      </c>
      <c r="F12" s="7">
        <v>1</v>
      </c>
      <c r="G12" s="5">
        <v>2</v>
      </c>
      <c r="J12" t="s">
        <v>30</v>
      </c>
      <c r="K12" s="67">
        <v>0.1436329995927926</v>
      </c>
      <c r="L12" s="7">
        <v>1</v>
      </c>
      <c r="M12" s="67">
        <v>0.55208473358240018</v>
      </c>
      <c r="N12" s="7">
        <v>1</v>
      </c>
      <c r="O12" s="5">
        <v>2</v>
      </c>
      <c r="Q12" t="s">
        <v>37</v>
      </c>
      <c r="R12" s="67">
        <v>2.9478617531391378</v>
      </c>
      <c r="S12" s="7">
        <v>1</v>
      </c>
      <c r="T12" s="67">
        <v>3.290362333835966</v>
      </c>
      <c r="U12" s="7">
        <v>1</v>
      </c>
      <c r="V12" s="5">
        <v>2</v>
      </c>
    </row>
    <row r="13" spans="2:22">
      <c r="B13" t="s">
        <v>30</v>
      </c>
      <c r="C13" s="67">
        <v>0.14131195655003881</v>
      </c>
      <c r="D13" s="35">
        <v>1</v>
      </c>
      <c r="E13" s="67">
        <v>0.53871918700634502</v>
      </c>
      <c r="F13" s="7">
        <v>1</v>
      </c>
      <c r="G13" s="5">
        <v>2</v>
      </c>
      <c r="J13" t="s">
        <v>53</v>
      </c>
      <c r="K13" s="67">
        <v>0.1419686697379321</v>
      </c>
      <c r="L13" s="7">
        <v>1</v>
      </c>
      <c r="M13" s="67">
        <v>0.49833190559905838</v>
      </c>
      <c r="N13" s="7">
        <v>1</v>
      </c>
      <c r="O13" s="5">
        <v>2</v>
      </c>
      <c r="Q13" t="s">
        <v>11</v>
      </c>
      <c r="R13" s="67">
        <v>2.9159208601520592</v>
      </c>
      <c r="S13" s="7">
        <v>1</v>
      </c>
      <c r="T13" s="67">
        <v>2.8279868354690012</v>
      </c>
      <c r="U13" s="7">
        <v>1</v>
      </c>
      <c r="V13" s="5">
        <v>2</v>
      </c>
    </row>
    <row r="14" spans="2:22">
      <c r="B14" t="s">
        <v>28</v>
      </c>
      <c r="C14" s="67">
        <v>0.12082036446797149</v>
      </c>
      <c r="D14" s="35">
        <v>1</v>
      </c>
      <c r="E14" s="67">
        <v>0.32691395645865529</v>
      </c>
      <c r="F14" s="7">
        <v>1</v>
      </c>
      <c r="G14" s="5">
        <v>2</v>
      </c>
      <c r="J14" t="s">
        <v>28</v>
      </c>
      <c r="K14" s="67">
        <v>0.1223755876906554</v>
      </c>
      <c r="L14" s="7">
        <v>1</v>
      </c>
      <c r="M14" s="67">
        <v>0.33988421796862378</v>
      </c>
      <c r="N14" s="7">
        <v>1</v>
      </c>
      <c r="O14" s="5">
        <v>2</v>
      </c>
      <c r="Q14" t="s">
        <v>12</v>
      </c>
      <c r="R14" s="67">
        <v>2.11630523750501</v>
      </c>
      <c r="S14" s="7">
        <v>1</v>
      </c>
      <c r="T14" s="67">
        <v>1.7840783409322221</v>
      </c>
      <c r="U14" s="7">
        <v>1</v>
      </c>
      <c r="V14" s="5">
        <v>2</v>
      </c>
    </row>
    <row r="15" spans="2:22">
      <c r="B15" t="s">
        <v>23</v>
      </c>
      <c r="C15" s="67">
        <v>0.1025610361436726</v>
      </c>
      <c r="D15" s="35">
        <v>1</v>
      </c>
      <c r="E15" s="67">
        <v>0.21810958246478659</v>
      </c>
      <c r="F15" s="7">
        <v>1</v>
      </c>
      <c r="G15" s="5">
        <v>2</v>
      </c>
      <c r="J15" t="s">
        <v>23</v>
      </c>
      <c r="K15" s="67">
        <v>0.10249609957393541</v>
      </c>
      <c r="L15" s="7">
        <v>1</v>
      </c>
      <c r="M15" s="67">
        <v>0.20847467755980159</v>
      </c>
      <c r="N15" s="7">
        <v>1</v>
      </c>
      <c r="O15" s="5">
        <v>2</v>
      </c>
      <c r="Q15" t="s">
        <v>28</v>
      </c>
      <c r="R15" s="67">
        <v>2.0187926936044769</v>
      </c>
      <c r="S15" s="7">
        <v>1</v>
      </c>
      <c r="T15" s="67">
        <v>2.0255377436020079</v>
      </c>
      <c r="U15" s="7">
        <v>1</v>
      </c>
      <c r="V15" s="5">
        <v>2</v>
      </c>
    </row>
    <row r="16" spans="2:22">
      <c r="B16" t="s">
        <v>34</v>
      </c>
      <c r="C16" s="67">
        <v>7.7569736915371001E-2</v>
      </c>
      <c r="D16" s="35">
        <v>1</v>
      </c>
      <c r="E16" s="67">
        <v>0.13211348267594339</v>
      </c>
      <c r="F16" s="7">
        <v>0</v>
      </c>
      <c r="G16" s="5">
        <v>1</v>
      </c>
      <c r="J16" t="s">
        <v>54</v>
      </c>
      <c r="K16" s="67">
        <v>3.3222199945071841E-2</v>
      </c>
      <c r="L16" s="7">
        <v>1</v>
      </c>
      <c r="M16" s="67">
        <v>0.1099769509697576</v>
      </c>
      <c r="N16" s="7">
        <v>1</v>
      </c>
      <c r="O16" s="5">
        <v>2</v>
      </c>
      <c r="Q16" t="s">
        <v>30</v>
      </c>
      <c r="R16" s="67">
        <v>1.966833488202975</v>
      </c>
      <c r="S16" s="7">
        <v>1</v>
      </c>
      <c r="T16" s="67">
        <v>1.8732896420130389</v>
      </c>
      <c r="U16" s="7">
        <v>1</v>
      </c>
      <c r="V16" s="5">
        <v>2</v>
      </c>
    </row>
    <row r="17" spans="2:22">
      <c r="B17" t="s">
        <v>36</v>
      </c>
      <c r="C17" s="67">
        <v>5.1600723021843799E-2</v>
      </c>
      <c r="D17" s="35">
        <v>1</v>
      </c>
      <c r="E17" s="67">
        <v>8.2969084067627139E-2</v>
      </c>
      <c r="F17" s="7">
        <v>0</v>
      </c>
      <c r="G17" s="5">
        <v>1</v>
      </c>
      <c r="J17" t="s">
        <v>55</v>
      </c>
      <c r="K17" s="67">
        <v>3.2369826320722633E-2</v>
      </c>
      <c r="L17" s="7">
        <v>1</v>
      </c>
      <c r="M17" s="67">
        <v>0.27735488388305568</v>
      </c>
      <c r="N17" s="7">
        <v>1</v>
      </c>
      <c r="O17" s="5">
        <v>2</v>
      </c>
      <c r="Q17" t="s">
        <v>53</v>
      </c>
      <c r="R17" s="67">
        <v>1.6166312518624739</v>
      </c>
      <c r="S17" s="7">
        <v>1</v>
      </c>
      <c r="T17" s="67">
        <v>1.623379698122994</v>
      </c>
      <c r="U17" s="7">
        <v>1</v>
      </c>
      <c r="V17" s="5">
        <v>2</v>
      </c>
    </row>
    <row r="18" spans="2:22">
      <c r="B18" t="s">
        <v>17</v>
      </c>
      <c r="C18" s="67">
        <v>2.469003602960787E-2</v>
      </c>
      <c r="D18" s="35">
        <v>0</v>
      </c>
      <c r="E18" s="67">
        <v>7.3047825322219026E-2</v>
      </c>
      <c r="F18" s="7">
        <v>0</v>
      </c>
      <c r="G18" s="5">
        <v>0</v>
      </c>
      <c r="J18" t="s">
        <v>56</v>
      </c>
      <c r="K18" s="67">
        <v>3.1343140787549538E-2</v>
      </c>
      <c r="L18" s="7">
        <v>1</v>
      </c>
      <c r="M18" s="67">
        <v>0.22301016585364239</v>
      </c>
      <c r="N18" s="7">
        <v>1</v>
      </c>
      <c r="O18" s="5">
        <v>2</v>
      </c>
      <c r="Q18" t="s">
        <v>56</v>
      </c>
      <c r="R18" s="67">
        <v>1.4902381626580421</v>
      </c>
      <c r="S18" s="7">
        <v>1</v>
      </c>
      <c r="T18" s="67">
        <v>1.410297738671527</v>
      </c>
      <c r="U18" s="7">
        <v>1</v>
      </c>
      <c r="V18" s="5">
        <v>2</v>
      </c>
    </row>
    <row r="19" spans="2:22">
      <c r="B19" t="s">
        <v>11</v>
      </c>
      <c r="C19" s="67">
        <v>2.416837142757404E-2</v>
      </c>
      <c r="D19" s="35">
        <v>0</v>
      </c>
      <c r="E19" s="67">
        <v>5.6454728424644711E-2</v>
      </c>
      <c r="F19" s="7">
        <v>0</v>
      </c>
      <c r="G19" s="5">
        <v>0</v>
      </c>
      <c r="J19" t="s">
        <v>57</v>
      </c>
      <c r="K19" s="67">
        <v>3.121739954499804E-2</v>
      </c>
      <c r="L19" s="7">
        <v>1</v>
      </c>
      <c r="M19" s="67">
        <v>0.130914185686795</v>
      </c>
      <c r="N19" s="7">
        <v>1</v>
      </c>
      <c r="O19" s="5">
        <v>2</v>
      </c>
      <c r="Q19" t="s">
        <v>58</v>
      </c>
      <c r="R19" s="67">
        <v>1.378898860867579</v>
      </c>
      <c r="S19" s="7">
        <v>1</v>
      </c>
      <c r="T19" s="67">
        <v>1.5199490834352729</v>
      </c>
      <c r="U19" s="7">
        <v>1</v>
      </c>
      <c r="V19" s="5">
        <v>2</v>
      </c>
    </row>
    <row r="20" spans="2:22">
      <c r="B20" t="s">
        <v>32</v>
      </c>
      <c r="C20" s="67">
        <v>2.3021519155315279E-2</v>
      </c>
      <c r="D20" s="35">
        <v>0</v>
      </c>
      <c r="E20" s="67">
        <v>6.897189817914931E-2</v>
      </c>
      <c r="F20" s="7">
        <v>0</v>
      </c>
      <c r="G20" s="5">
        <v>0</v>
      </c>
      <c r="J20" t="s">
        <v>59</v>
      </c>
      <c r="K20" s="67">
        <v>3.0071443845377809E-2</v>
      </c>
      <c r="L20" s="7">
        <v>1</v>
      </c>
      <c r="M20" s="67">
        <v>0.30588372951192078</v>
      </c>
      <c r="N20" s="7">
        <v>1</v>
      </c>
      <c r="O20" s="5">
        <v>2</v>
      </c>
      <c r="Q20" t="s">
        <v>60</v>
      </c>
      <c r="R20" s="67">
        <v>1.2643924683125629</v>
      </c>
      <c r="S20" s="7">
        <v>1</v>
      </c>
      <c r="T20" s="67">
        <v>1.2691109514063481</v>
      </c>
      <c r="U20" s="7">
        <v>1</v>
      </c>
      <c r="V20" s="5">
        <v>2</v>
      </c>
    </row>
    <row r="21" spans="2:22">
      <c r="B21" t="s">
        <v>35</v>
      </c>
      <c r="C21" s="67">
        <v>2.1292864694696208E-2</v>
      </c>
      <c r="D21" s="35">
        <v>0</v>
      </c>
      <c r="E21" s="67">
        <v>0.1476522095072208</v>
      </c>
      <c r="F21" s="7">
        <v>0</v>
      </c>
      <c r="G21" s="5">
        <v>0</v>
      </c>
      <c r="J21" t="s">
        <v>11</v>
      </c>
      <c r="K21" s="67">
        <v>2.533280834346948E-2</v>
      </c>
      <c r="L21" s="7">
        <v>1</v>
      </c>
      <c r="M21" s="67">
        <v>5.8889213126660178E-2</v>
      </c>
      <c r="N21" s="7">
        <v>0</v>
      </c>
      <c r="O21" s="5">
        <v>1</v>
      </c>
      <c r="Q21" t="s">
        <v>59</v>
      </c>
      <c r="R21" s="67">
        <v>1.216530469821262</v>
      </c>
      <c r="S21" s="7">
        <v>1</v>
      </c>
      <c r="T21" s="67">
        <v>1.2048016708561911</v>
      </c>
      <c r="U21" s="7">
        <v>1</v>
      </c>
      <c r="V21" s="5">
        <v>2</v>
      </c>
    </row>
    <row r="22" spans="2:22">
      <c r="B22" t="s">
        <v>29</v>
      </c>
      <c r="C22" s="67">
        <v>2.1130645558164501E-2</v>
      </c>
      <c r="D22" s="35">
        <v>0</v>
      </c>
      <c r="E22" s="67">
        <v>0.1076223104373248</v>
      </c>
      <c r="F22" s="7">
        <v>0</v>
      </c>
      <c r="G22" s="5">
        <v>0</v>
      </c>
      <c r="J22" t="s">
        <v>17</v>
      </c>
      <c r="K22" s="67">
        <v>2.5224907298575929E-2</v>
      </c>
      <c r="L22" s="7">
        <v>1</v>
      </c>
      <c r="M22" s="67">
        <v>7.3766705268738408E-2</v>
      </c>
      <c r="N22" s="7">
        <v>1</v>
      </c>
      <c r="O22" s="5">
        <v>2</v>
      </c>
      <c r="Q22" t="s">
        <v>61</v>
      </c>
      <c r="R22" s="67">
        <v>1.202994092629537</v>
      </c>
      <c r="S22" s="7">
        <v>1</v>
      </c>
      <c r="T22" s="67">
        <v>1.1391459233750041</v>
      </c>
      <c r="U22" s="7">
        <v>1</v>
      </c>
      <c r="V22" s="5">
        <v>2</v>
      </c>
    </row>
    <row r="23" spans="2:22">
      <c r="B23" t="s">
        <v>24</v>
      </c>
      <c r="C23" s="67">
        <v>1.9072743345268279E-2</v>
      </c>
      <c r="D23" s="35">
        <v>0</v>
      </c>
      <c r="E23" s="67">
        <v>5.3327085023884377E-2</v>
      </c>
      <c r="F23" s="7">
        <v>0</v>
      </c>
      <c r="G23" s="5">
        <v>0</v>
      </c>
      <c r="J23" t="s">
        <v>62</v>
      </c>
      <c r="K23" s="67">
        <v>2.5042838911142191E-2</v>
      </c>
      <c r="L23" s="7">
        <v>1</v>
      </c>
      <c r="M23" s="67">
        <v>0.1208447027782481</v>
      </c>
      <c r="N23" s="7">
        <v>1</v>
      </c>
      <c r="O23" s="5">
        <v>2</v>
      </c>
      <c r="Q23" t="s">
        <v>17</v>
      </c>
      <c r="R23" s="67">
        <v>1.086723824983183</v>
      </c>
      <c r="S23" s="7">
        <v>1</v>
      </c>
      <c r="T23" s="67">
        <v>1.002200102582516</v>
      </c>
      <c r="U23" s="7">
        <v>1</v>
      </c>
      <c r="V23" s="5">
        <v>2</v>
      </c>
    </row>
    <row r="24" spans="2:22">
      <c r="B24" t="s">
        <v>12</v>
      </c>
      <c r="C24" s="67">
        <v>1.765751251714762E-2</v>
      </c>
      <c r="D24" s="35">
        <v>0</v>
      </c>
      <c r="E24" s="67">
        <v>2.622382314206724E-2</v>
      </c>
      <c r="F24" s="7">
        <v>0</v>
      </c>
      <c r="G24" s="5">
        <v>0</v>
      </c>
      <c r="J24" t="s">
        <v>63</v>
      </c>
      <c r="K24" s="67">
        <v>2.471660761331641E-2</v>
      </c>
      <c r="L24" s="7">
        <v>1</v>
      </c>
      <c r="M24" s="67">
        <v>0.1105440718227963</v>
      </c>
      <c r="N24" s="7">
        <v>1</v>
      </c>
      <c r="O24" s="5">
        <v>2</v>
      </c>
      <c r="Q24" t="s">
        <v>23</v>
      </c>
      <c r="R24" s="67">
        <v>0.89594922760862516</v>
      </c>
      <c r="S24" s="7">
        <v>1</v>
      </c>
      <c r="T24" s="67">
        <v>1.168797162698733</v>
      </c>
      <c r="U24" s="7">
        <v>1</v>
      </c>
      <c r="V24" s="5">
        <v>2</v>
      </c>
    </row>
    <row r="25" spans="2:22">
      <c r="B25" t="s">
        <v>26</v>
      </c>
      <c r="C25" s="67">
        <v>1.235659631514574E-2</v>
      </c>
      <c r="D25" s="35">
        <v>0</v>
      </c>
      <c r="E25" s="67">
        <v>0.14718917828047889</v>
      </c>
      <c r="F25" s="7">
        <v>0</v>
      </c>
      <c r="G25" s="5">
        <v>0</v>
      </c>
      <c r="J25" t="s">
        <v>64</v>
      </c>
      <c r="K25" s="67">
        <v>2.3378213179623838E-2</v>
      </c>
      <c r="L25" s="7">
        <v>1</v>
      </c>
      <c r="M25" s="67">
        <v>0.1135854900588122</v>
      </c>
      <c r="N25" s="7">
        <v>1</v>
      </c>
      <c r="O25" s="5">
        <v>2</v>
      </c>
      <c r="Q25" t="s">
        <v>65</v>
      </c>
      <c r="R25" s="67">
        <v>0.83302695661860815</v>
      </c>
      <c r="S25" s="7">
        <v>1</v>
      </c>
      <c r="T25" s="67">
        <v>1.107922461104081</v>
      </c>
      <c r="U25" s="7">
        <v>1</v>
      </c>
      <c r="V25" s="5">
        <v>2</v>
      </c>
    </row>
    <row r="26" spans="2:22">
      <c r="B26" t="s">
        <v>22</v>
      </c>
      <c r="C26" s="67">
        <v>1.2045897903864761E-2</v>
      </c>
      <c r="D26" s="35">
        <v>0</v>
      </c>
      <c r="E26" s="67">
        <v>7.0197157836614316E-2</v>
      </c>
      <c r="F26" s="7">
        <v>0</v>
      </c>
      <c r="G26" s="5">
        <v>0</v>
      </c>
      <c r="J26" t="s">
        <v>60</v>
      </c>
      <c r="K26" s="67">
        <v>2.0996046797481391E-2</v>
      </c>
      <c r="L26" s="7">
        <v>1</v>
      </c>
      <c r="M26" s="67">
        <v>0.1647236593740192</v>
      </c>
      <c r="N26" s="7">
        <v>1</v>
      </c>
      <c r="O26" s="5">
        <v>2</v>
      </c>
      <c r="Q26" t="s">
        <v>66</v>
      </c>
      <c r="R26" s="67">
        <v>0.80115384689453562</v>
      </c>
      <c r="S26" s="7">
        <v>1</v>
      </c>
      <c r="T26" s="67">
        <v>0.74771563782983397</v>
      </c>
      <c r="U26" s="7">
        <v>1</v>
      </c>
      <c r="V26" s="5">
        <v>2</v>
      </c>
    </row>
    <row r="27" spans="2:22">
      <c r="B27" t="s">
        <v>27</v>
      </c>
      <c r="C27" s="67">
        <v>1.123338919405442E-2</v>
      </c>
      <c r="D27" s="35">
        <v>0</v>
      </c>
      <c r="E27" s="67">
        <v>1.711672857931909E-2</v>
      </c>
      <c r="F27" s="7">
        <v>0</v>
      </c>
      <c r="G27" s="5">
        <v>0</v>
      </c>
      <c r="J27" t="s">
        <v>67</v>
      </c>
      <c r="K27" s="67">
        <v>2.0197906323601859E-2</v>
      </c>
      <c r="L27" s="7">
        <v>1</v>
      </c>
      <c r="M27" s="67">
        <v>9.2209507423513512E-2</v>
      </c>
      <c r="N27" s="7">
        <v>1</v>
      </c>
      <c r="O27" s="5">
        <v>2</v>
      </c>
      <c r="Q27" t="s">
        <v>57</v>
      </c>
      <c r="R27" s="67">
        <v>0.78886246191326059</v>
      </c>
      <c r="S27" s="7">
        <v>1</v>
      </c>
      <c r="T27" s="67">
        <v>0.82812955923445897</v>
      </c>
      <c r="U27" s="7">
        <v>1</v>
      </c>
      <c r="V27" s="5">
        <v>2</v>
      </c>
    </row>
    <row r="28" spans="2:22">
      <c r="B28" t="s">
        <v>31</v>
      </c>
      <c r="C28" s="67">
        <v>1.0583305575072879E-2</v>
      </c>
      <c r="D28" s="35">
        <v>0</v>
      </c>
      <c r="E28" s="67">
        <v>8.4023178552827087E-3</v>
      </c>
      <c r="F28" s="7">
        <v>0</v>
      </c>
      <c r="G28" s="5">
        <v>0</v>
      </c>
      <c r="J28" t="s">
        <v>68</v>
      </c>
      <c r="K28" s="67">
        <v>2.0009837619507548E-2</v>
      </c>
      <c r="L28" s="7">
        <v>1</v>
      </c>
      <c r="M28" s="67">
        <v>9.3953639912108797E-2</v>
      </c>
      <c r="N28" s="7">
        <v>1</v>
      </c>
      <c r="O28" s="5">
        <v>2</v>
      </c>
      <c r="Q28" t="s">
        <v>68</v>
      </c>
      <c r="R28" s="67">
        <v>0.72455408523147447</v>
      </c>
      <c r="S28" s="7">
        <v>1</v>
      </c>
      <c r="T28" s="67">
        <v>0.90507526412219974</v>
      </c>
      <c r="U28" s="7">
        <v>1</v>
      </c>
      <c r="V28" s="5">
        <v>2</v>
      </c>
    </row>
    <row r="29" spans="2:22">
      <c r="B29" t="s">
        <v>15</v>
      </c>
      <c r="C29" s="67">
        <v>8.0128670098060795E-3</v>
      </c>
      <c r="D29" s="35">
        <v>0</v>
      </c>
      <c r="E29" s="67">
        <v>2.0798063601131851E-2</v>
      </c>
      <c r="F29" s="7">
        <v>0</v>
      </c>
      <c r="G29" s="5">
        <v>0</v>
      </c>
      <c r="J29" t="s">
        <v>69</v>
      </c>
      <c r="K29" s="67">
        <v>1.9603245787539102E-2</v>
      </c>
      <c r="L29" s="7">
        <v>1</v>
      </c>
      <c r="M29" s="67">
        <v>8.0972562359023198E-2</v>
      </c>
      <c r="N29" s="7">
        <v>1</v>
      </c>
      <c r="O29" s="5">
        <v>2</v>
      </c>
      <c r="Q29" t="s">
        <v>31</v>
      </c>
      <c r="R29" s="67">
        <v>0.69031682314368714</v>
      </c>
      <c r="S29" s="7">
        <v>1</v>
      </c>
      <c r="T29" s="67">
        <v>0.71404391369747944</v>
      </c>
      <c r="U29" s="7">
        <v>1</v>
      </c>
      <c r="V29" s="5">
        <v>2</v>
      </c>
    </row>
    <row r="30" spans="2:22">
      <c r="B30" t="s">
        <v>20</v>
      </c>
      <c r="C30" s="67">
        <v>8.0022506203745441E-3</v>
      </c>
      <c r="D30" s="35">
        <v>0</v>
      </c>
      <c r="E30" s="67">
        <v>6.492267339192637E-3</v>
      </c>
      <c r="F30" s="7">
        <v>0</v>
      </c>
      <c r="G30" s="5">
        <v>0</v>
      </c>
      <c r="J30" t="s">
        <v>70</v>
      </c>
      <c r="K30" s="67">
        <v>1.8883610819283869E-2</v>
      </c>
      <c r="L30" s="7">
        <v>1</v>
      </c>
      <c r="M30" s="67">
        <v>9.6973364632351372E-2</v>
      </c>
      <c r="N30" s="7">
        <v>1</v>
      </c>
      <c r="O30" s="5">
        <v>2</v>
      </c>
      <c r="Q30" t="s">
        <v>71</v>
      </c>
      <c r="R30" s="67">
        <v>0.67793445720503254</v>
      </c>
      <c r="S30" s="7">
        <v>1</v>
      </c>
      <c r="T30" s="67">
        <v>0.76694442128328411</v>
      </c>
      <c r="U30" s="7">
        <v>1</v>
      </c>
      <c r="V30" s="5">
        <v>2</v>
      </c>
    </row>
    <row r="31" spans="2:22">
      <c r="B31" t="s">
        <v>13</v>
      </c>
      <c r="C31" s="67">
        <v>7.5366802067186652E-3</v>
      </c>
      <c r="D31" s="35">
        <v>0</v>
      </c>
      <c r="E31" s="67">
        <v>9.7263262035547762E-2</v>
      </c>
      <c r="F31" s="7">
        <v>0</v>
      </c>
      <c r="G31" s="5">
        <v>0</v>
      </c>
      <c r="J31" t="s">
        <v>12</v>
      </c>
      <c r="K31" s="67">
        <v>1.763207614807133E-2</v>
      </c>
      <c r="L31" s="7">
        <v>1</v>
      </c>
      <c r="M31" s="67">
        <v>2.6663766145669138E-2</v>
      </c>
      <c r="N31" s="7">
        <v>0</v>
      </c>
      <c r="O31" s="5">
        <v>1</v>
      </c>
      <c r="Q31" t="s">
        <v>72</v>
      </c>
      <c r="R31" s="67">
        <v>0.66972836954624282</v>
      </c>
      <c r="S31" s="7">
        <v>1</v>
      </c>
      <c r="T31" s="67">
        <v>0.75959781183456987</v>
      </c>
      <c r="U31" s="7">
        <v>1</v>
      </c>
      <c r="V31" s="5">
        <v>2</v>
      </c>
    </row>
    <row r="32" spans="2:22">
      <c r="B32" t="s">
        <v>21</v>
      </c>
      <c r="C32" s="67">
        <v>5.8317804439856468E-3</v>
      </c>
      <c r="D32" s="35">
        <v>0</v>
      </c>
      <c r="E32" s="67">
        <v>1.1328695164349249E-2</v>
      </c>
      <c r="F32" s="7">
        <v>0</v>
      </c>
      <c r="G32" s="5">
        <v>0</v>
      </c>
      <c r="J32" t="s">
        <v>73</v>
      </c>
      <c r="K32" s="67">
        <v>1.644429559065106E-2</v>
      </c>
      <c r="L32" s="7">
        <v>1</v>
      </c>
      <c r="M32" s="67">
        <v>4.9793370067902451E-2</v>
      </c>
      <c r="N32" s="7">
        <v>0</v>
      </c>
      <c r="O32" s="5">
        <v>1</v>
      </c>
      <c r="Q32" t="s">
        <v>55</v>
      </c>
      <c r="R32" s="67">
        <v>0.66328119649110284</v>
      </c>
      <c r="S32" s="7">
        <v>1</v>
      </c>
      <c r="T32" s="67">
        <v>0.80781592064548036</v>
      </c>
      <c r="U32" s="7">
        <v>1</v>
      </c>
      <c r="V32" s="5">
        <v>2</v>
      </c>
    </row>
    <row r="33" spans="2:22">
      <c r="B33" t="s">
        <v>9</v>
      </c>
      <c r="C33" s="67">
        <v>5.6181743642342314E-3</v>
      </c>
      <c r="D33" s="35">
        <v>0</v>
      </c>
      <c r="E33" s="67">
        <v>1.041345200874976E-2</v>
      </c>
      <c r="F33" s="7">
        <v>0</v>
      </c>
      <c r="G33" s="5">
        <v>0</v>
      </c>
      <c r="J33" t="s">
        <v>31</v>
      </c>
      <c r="K33" s="67">
        <v>1.4171579883199611E-2</v>
      </c>
      <c r="L33" s="7">
        <v>0</v>
      </c>
      <c r="M33" s="67">
        <v>1.039925373161203E-2</v>
      </c>
      <c r="N33" s="7">
        <v>0</v>
      </c>
      <c r="O33" s="5">
        <v>0</v>
      </c>
      <c r="Q33" t="s">
        <v>67</v>
      </c>
      <c r="R33" s="67">
        <v>0.62791399909344625</v>
      </c>
      <c r="S33" s="7">
        <v>1</v>
      </c>
      <c r="T33" s="67">
        <v>0.75034654682337665</v>
      </c>
      <c r="U33" s="7">
        <v>1</v>
      </c>
      <c r="V33" s="5">
        <v>2</v>
      </c>
    </row>
    <row r="34" spans="2:22">
      <c r="B34" t="s">
        <v>25</v>
      </c>
      <c r="C34" s="67">
        <v>2.7818708142609461E-3</v>
      </c>
      <c r="D34" s="35">
        <v>0</v>
      </c>
      <c r="E34" s="67">
        <v>3.821456776436243E-3</v>
      </c>
      <c r="F34" s="7">
        <v>0</v>
      </c>
      <c r="G34" s="5">
        <v>0</v>
      </c>
      <c r="J34" t="s">
        <v>22</v>
      </c>
      <c r="K34" s="67">
        <v>1.309212747798612E-2</v>
      </c>
      <c r="L34" s="7">
        <v>0</v>
      </c>
      <c r="M34" s="67">
        <v>5.9901905478357997E-2</v>
      </c>
      <c r="N34" s="7">
        <v>0</v>
      </c>
      <c r="O34" s="5">
        <v>0</v>
      </c>
      <c r="Q34" t="s">
        <v>74</v>
      </c>
      <c r="R34" s="67">
        <v>0.58486017814796076</v>
      </c>
      <c r="S34" s="7">
        <v>1</v>
      </c>
      <c r="T34" s="67">
        <v>0.67919087271709655</v>
      </c>
      <c r="U34" s="7">
        <v>1</v>
      </c>
      <c r="V34" s="5">
        <v>2</v>
      </c>
    </row>
    <row r="35" spans="2:22">
      <c r="B35" t="s">
        <v>10</v>
      </c>
      <c r="C35" s="67">
        <v>2.52220947213345E-3</v>
      </c>
      <c r="D35" s="35">
        <v>0</v>
      </c>
      <c r="E35" s="67">
        <v>1.424756738977666E-2</v>
      </c>
      <c r="F35" s="7">
        <v>0</v>
      </c>
      <c r="G35" s="5">
        <v>0</v>
      </c>
      <c r="J35" t="s">
        <v>58</v>
      </c>
      <c r="K35" s="67">
        <v>1.2642954792873119E-2</v>
      </c>
      <c r="L35" s="7">
        <v>0</v>
      </c>
      <c r="M35" s="67">
        <v>0.1145407896163995</v>
      </c>
      <c r="N35" s="7">
        <v>1</v>
      </c>
      <c r="O35" s="5">
        <v>1</v>
      </c>
      <c r="Q35" t="s">
        <v>73</v>
      </c>
      <c r="R35" s="67">
        <v>0.57472724484598814</v>
      </c>
      <c r="S35" s="7">
        <v>1</v>
      </c>
      <c r="T35" s="67">
        <v>0.72203812403739587</v>
      </c>
      <c r="U35" s="7">
        <v>1</v>
      </c>
      <c r="V35" s="5">
        <v>2</v>
      </c>
    </row>
    <row r="36" spans="2:22">
      <c r="B36" t="s">
        <v>19</v>
      </c>
      <c r="C36" s="67">
        <v>2.1476234760538422E-3</v>
      </c>
      <c r="D36" s="35">
        <v>0</v>
      </c>
      <c r="E36" s="67">
        <v>5.7944366366698714E-3</v>
      </c>
      <c r="F36" s="7">
        <v>0</v>
      </c>
      <c r="G36" s="5">
        <v>0</v>
      </c>
      <c r="J36" t="s">
        <v>75</v>
      </c>
      <c r="K36" s="67">
        <v>1.2222315097686121E-2</v>
      </c>
      <c r="L36" s="7">
        <v>0</v>
      </c>
      <c r="M36" s="67">
        <v>6.5132869791540954E-2</v>
      </c>
      <c r="N36" s="7">
        <v>0</v>
      </c>
      <c r="O36" s="5">
        <v>0</v>
      </c>
      <c r="Q36" t="s">
        <v>54</v>
      </c>
      <c r="R36" s="67">
        <v>0.55662716496434161</v>
      </c>
      <c r="S36" s="7">
        <v>0</v>
      </c>
      <c r="T36" s="67">
        <v>0.64770554959096382</v>
      </c>
      <c r="U36" s="7">
        <v>0</v>
      </c>
      <c r="V36" s="5">
        <v>0</v>
      </c>
    </row>
    <row r="37" spans="2:22">
      <c r="B37" t="s">
        <v>16</v>
      </c>
      <c r="C37" s="67">
        <v>1.873392613959506E-3</v>
      </c>
      <c r="D37" s="35">
        <v>0</v>
      </c>
      <c r="E37" s="67">
        <v>4.4134565730953052E-3</v>
      </c>
      <c r="F37" s="7">
        <v>0</v>
      </c>
      <c r="G37" s="5">
        <v>0</v>
      </c>
      <c r="J37" t="s">
        <v>76</v>
      </c>
      <c r="K37" s="67">
        <v>1.1444461974565169E-2</v>
      </c>
      <c r="L37" s="7">
        <v>0</v>
      </c>
      <c r="M37" s="67">
        <v>5.4209853505842689E-2</v>
      </c>
      <c r="N37" s="7">
        <v>0</v>
      </c>
      <c r="O37" s="5">
        <v>0</v>
      </c>
      <c r="Q37" t="s">
        <v>77</v>
      </c>
      <c r="R37" s="67">
        <v>0.55403516694357957</v>
      </c>
      <c r="S37" s="7">
        <v>0</v>
      </c>
      <c r="T37" s="67">
        <v>0.58970066684706235</v>
      </c>
      <c r="U37" s="7">
        <v>0</v>
      </c>
      <c r="V37" s="5">
        <v>0</v>
      </c>
    </row>
    <row r="38" spans="2:22">
      <c r="B38" t="s">
        <v>8</v>
      </c>
      <c r="C38" s="67">
        <v>1.699203972424952E-3</v>
      </c>
      <c r="D38" s="35">
        <v>0</v>
      </c>
      <c r="E38" s="67">
        <v>8.7774999818355046E-3</v>
      </c>
      <c r="F38" s="7">
        <v>0</v>
      </c>
      <c r="G38" s="5">
        <v>0</v>
      </c>
      <c r="J38" t="s">
        <v>78</v>
      </c>
      <c r="K38" s="67">
        <v>1.1150225288889809E-2</v>
      </c>
      <c r="L38" s="7">
        <v>0</v>
      </c>
      <c r="M38" s="67">
        <v>9.0251714855179827E-2</v>
      </c>
      <c r="N38" s="7">
        <v>1</v>
      </c>
      <c r="O38" s="5">
        <v>1</v>
      </c>
      <c r="Q38" t="s">
        <v>75</v>
      </c>
      <c r="R38" s="67">
        <v>0.54530273040513255</v>
      </c>
      <c r="S38" s="7">
        <v>0</v>
      </c>
      <c r="T38" s="67">
        <v>0.56628251443150901</v>
      </c>
      <c r="U38" s="7">
        <v>0</v>
      </c>
      <c r="V38" s="5">
        <v>0</v>
      </c>
    </row>
    <row r="39" spans="2:22">
      <c r="B39" t="s">
        <v>33</v>
      </c>
      <c r="C39" s="67">
        <v>1.114679125439957E-3</v>
      </c>
      <c r="D39" s="35">
        <v>0</v>
      </c>
      <c r="E39" s="67">
        <v>3.6799862089486862E-3</v>
      </c>
      <c r="F39" s="7">
        <v>0</v>
      </c>
      <c r="G39" s="5">
        <v>0</v>
      </c>
      <c r="J39" t="s">
        <v>79</v>
      </c>
      <c r="K39" s="67">
        <v>1.018673591779872E-2</v>
      </c>
      <c r="L39" s="7">
        <v>0</v>
      </c>
      <c r="M39" s="67">
        <v>4.4856621449463542E-2</v>
      </c>
      <c r="N39" s="7">
        <v>0</v>
      </c>
      <c r="O39" s="5">
        <v>0</v>
      </c>
      <c r="Q39" t="s">
        <v>80</v>
      </c>
      <c r="R39" s="67">
        <v>0.52666409226752964</v>
      </c>
      <c r="S39" s="7">
        <v>0</v>
      </c>
      <c r="T39" s="67">
        <v>0.66584108588517887</v>
      </c>
      <c r="U39" s="7">
        <v>1</v>
      </c>
      <c r="V39" s="5">
        <v>1</v>
      </c>
    </row>
    <row r="40" spans="2:22" ht="15" thickBot="1">
      <c r="B40" s="2" t="s">
        <v>14</v>
      </c>
      <c r="C40" s="68">
        <v>1.1145390040165821E-3</v>
      </c>
      <c r="D40" s="36">
        <v>0</v>
      </c>
      <c r="E40" s="68">
        <v>5.3833229591938279E-3</v>
      </c>
      <c r="F40" s="8">
        <v>0</v>
      </c>
      <c r="G40" s="6">
        <v>0</v>
      </c>
      <c r="J40" t="s">
        <v>81</v>
      </c>
      <c r="K40" s="67">
        <v>1.00651743849688E-2</v>
      </c>
      <c r="L40" s="7">
        <v>0</v>
      </c>
      <c r="M40" s="67">
        <v>4.5162660797595802E-2</v>
      </c>
      <c r="N40" s="7">
        <v>0</v>
      </c>
      <c r="O40" s="5">
        <v>0</v>
      </c>
      <c r="Q40" t="s">
        <v>82</v>
      </c>
      <c r="R40" s="67">
        <v>0.50955155007056174</v>
      </c>
      <c r="S40" s="7">
        <v>0</v>
      </c>
      <c r="T40" s="67">
        <v>0.52812566475892431</v>
      </c>
      <c r="U40" s="7">
        <v>0</v>
      </c>
      <c r="V40" s="5">
        <v>0</v>
      </c>
    </row>
    <row r="41" spans="2:22">
      <c r="J41" t="s">
        <v>83</v>
      </c>
      <c r="K41" s="67">
        <v>8.8220411001726506E-3</v>
      </c>
      <c r="L41" s="7">
        <v>0</v>
      </c>
      <c r="M41" s="67">
        <v>7.5196227078917932E-2</v>
      </c>
      <c r="N41" s="7">
        <v>1</v>
      </c>
      <c r="O41" s="5">
        <v>1</v>
      </c>
      <c r="Q41" t="s">
        <v>84</v>
      </c>
      <c r="R41" s="67">
        <v>0.50072124599524459</v>
      </c>
      <c r="S41" s="7">
        <v>0</v>
      </c>
      <c r="T41" s="67">
        <v>0.57662032928303164</v>
      </c>
      <c r="U41" s="7">
        <v>0</v>
      </c>
      <c r="V41" s="5">
        <v>0</v>
      </c>
    </row>
    <row r="42" spans="2:22">
      <c r="J42" t="s">
        <v>85</v>
      </c>
      <c r="K42" s="67">
        <v>8.5910617977596297E-3</v>
      </c>
      <c r="L42" s="7">
        <v>0</v>
      </c>
      <c r="M42" s="67">
        <v>5.6675225930068032E-2</v>
      </c>
      <c r="N42" s="7">
        <v>0</v>
      </c>
      <c r="O42" s="5">
        <v>0</v>
      </c>
      <c r="Q42" t="s">
        <v>15</v>
      </c>
      <c r="R42" s="67">
        <v>0.43769880373756059</v>
      </c>
      <c r="S42" s="7">
        <v>0</v>
      </c>
      <c r="T42" s="67">
        <v>0.46090570880816217</v>
      </c>
      <c r="U42" s="7">
        <v>0</v>
      </c>
      <c r="V42" s="5">
        <v>0</v>
      </c>
    </row>
    <row r="43" spans="2:22">
      <c r="B43" s="246" t="s">
        <v>86</v>
      </c>
      <c r="C43" s="246"/>
      <c r="D43" s="246"/>
      <c r="E43" s="246"/>
      <c r="F43" s="246"/>
      <c r="G43" s="246"/>
      <c r="J43" t="s">
        <v>74</v>
      </c>
      <c r="K43" s="67">
        <v>8.1107771726373467E-3</v>
      </c>
      <c r="L43" s="7">
        <v>0</v>
      </c>
      <c r="M43" s="67">
        <v>0.10214839938441821</v>
      </c>
      <c r="N43" s="7">
        <v>1</v>
      </c>
      <c r="O43" s="5">
        <v>1</v>
      </c>
      <c r="Q43" t="s">
        <v>87</v>
      </c>
      <c r="R43" s="67">
        <v>0.41799237122842109</v>
      </c>
      <c r="S43" s="7">
        <v>0</v>
      </c>
      <c r="T43" s="67">
        <v>0.44182558996964832</v>
      </c>
      <c r="U43" s="7">
        <v>0</v>
      </c>
      <c r="V43" s="5">
        <v>0</v>
      </c>
    </row>
    <row r="44" spans="2:22" ht="15" thickBot="1">
      <c r="B44" s="247"/>
      <c r="C44" s="247"/>
      <c r="D44" s="247"/>
      <c r="E44" s="247"/>
      <c r="F44" s="247"/>
      <c r="G44" s="247"/>
      <c r="J44" t="s">
        <v>20</v>
      </c>
      <c r="K44" s="67">
        <v>7.9251761428484214E-3</v>
      </c>
      <c r="L44" s="7">
        <v>0</v>
      </c>
      <c r="M44" s="67">
        <v>5.645775319959077E-3</v>
      </c>
      <c r="N44" s="7">
        <v>0</v>
      </c>
      <c r="O44" s="5">
        <v>0</v>
      </c>
      <c r="Q44" t="s">
        <v>69</v>
      </c>
      <c r="R44" s="67">
        <v>0.4059411530928495</v>
      </c>
      <c r="S44" s="7">
        <v>0</v>
      </c>
      <c r="T44" s="67">
        <v>0.6955311376197999</v>
      </c>
      <c r="U44" s="7">
        <v>1</v>
      </c>
      <c r="V44" s="5">
        <v>1</v>
      </c>
    </row>
    <row r="45" spans="2:22">
      <c r="B45" s="34" t="s">
        <v>3</v>
      </c>
      <c r="C45" s="230" t="s">
        <v>50</v>
      </c>
      <c r="D45" s="231"/>
      <c r="E45" s="230" t="s">
        <v>51</v>
      </c>
      <c r="F45" s="231"/>
      <c r="G45" s="34" t="s">
        <v>52</v>
      </c>
      <c r="J45" t="s">
        <v>15</v>
      </c>
      <c r="K45" s="67">
        <v>7.8433047915469414E-3</v>
      </c>
      <c r="L45" s="7">
        <v>0</v>
      </c>
      <c r="M45" s="67">
        <v>1.867198934412214E-2</v>
      </c>
      <c r="N45" s="7">
        <v>0</v>
      </c>
      <c r="O45" s="5">
        <v>0</v>
      </c>
      <c r="Q45" t="s">
        <v>88</v>
      </c>
      <c r="R45" s="67">
        <v>0.40193170979338377</v>
      </c>
      <c r="S45" s="7">
        <v>0</v>
      </c>
      <c r="T45" s="67">
        <v>0.52862593369522337</v>
      </c>
      <c r="U45" s="7">
        <v>0</v>
      </c>
      <c r="V45" s="5">
        <v>0</v>
      </c>
    </row>
    <row r="46" spans="2:22" ht="15" thickTop="1">
      <c r="B46" t="s">
        <v>37</v>
      </c>
      <c r="C46" s="67">
        <v>1.575413177832935</v>
      </c>
      <c r="D46" s="7" cm="1">
        <f t="array" ref="D46:D75">VLOOKUP(B46:B75,Sheet1__4[#All],3,FALSE)</f>
        <v>1</v>
      </c>
      <c r="E46" s="67">
        <v>1.6300533484812481</v>
      </c>
      <c r="F46" s="7" cm="1">
        <f t="array" ref="F46:F75">VLOOKUP(B46:B75,Sheet1__4[#All],5,FALSE)</f>
        <v>1</v>
      </c>
      <c r="G46" s="5" cm="1">
        <f t="array" ref="G46:G75">VLOOKUP(B46:B75,Sheet1__4[#All],7,FALSE)</f>
        <v>2</v>
      </c>
      <c r="J46" t="s">
        <v>71</v>
      </c>
      <c r="K46" s="67">
        <v>7.5097496189129639E-3</v>
      </c>
      <c r="L46" s="7">
        <v>0</v>
      </c>
      <c r="M46" s="67">
        <v>5.0816246898175557E-2</v>
      </c>
      <c r="N46" s="7">
        <v>0</v>
      </c>
      <c r="O46" s="5">
        <v>0</v>
      </c>
      <c r="Q46" t="s">
        <v>64</v>
      </c>
      <c r="R46" s="67">
        <v>0.39953610901774378</v>
      </c>
      <c r="S46" s="7">
        <v>0</v>
      </c>
      <c r="T46" s="67">
        <v>0.44779990005385117</v>
      </c>
      <c r="U46" s="7">
        <v>0</v>
      </c>
      <c r="V46" s="5">
        <v>0</v>
      </c>
    </row>
    <row r="47" spans="2:22">
      <c r="B47" t="s">
        <v>28</v>
      </c>
      <c r="C47" s="67">
        <v>0.80991286527837691</v>
      </c>
      <c r="D47" s="35">
        <v>1</v>
      </c>
      <c r="E47" s="67">
        <v>1.094470013452554</v>
      </c>
      <c r="F47" s="7">
        <v>1</v>
      </c>
      <c r="G47" s="5">
        <v>2</v>
      </c>
      <c r="J47" t="s">
        <v>21</v>
      </c>
      <c r="K47" s="67">
        <v>5.7051564658394107E-3</v>
      </c>
      <c r="L47" s="7">
        <v>0</v>
      </c>
      <c r="M47" s="67">
        <v>1.0193582224316509E-2</v>
      </c>
      <c r="N47" s="7">
        <v>0</v>
      </c>
      <c r="O47" s="5">
        <v>0</v>
      </c>
      <c r="Q47" t="s">
        <v>89</v>
      </c>
      <c r="R47" s="67">
        <v>0.39565558311677862</v>
      </c>
      <c r="S47" s="7">
        <v>0</v>
      </c>
      <c r="T47" s="67">
        <v>0.57983646157858326</v>
      </c>
      <c r="U47" s="7">
        <v>0</v>
      </c>
      <c r="V47" s="5">
        <v>0</v>
      </c>
    </row>
    <row r="48" spans="2:22">
      <c r="B48" t="s">
        <v>30</v>
      </c>
      <c r="C48" s="67">
        <v>0.78941072308599125</v>
      </c>
      <c r="D48" s="35">
        <v>1</v>
      </c>
      <c r="E48" s="67">
        <v>0.85917984158882788</v>
      </c>
      <c r="F48" s="7">
        <v>1</v>
      </c>
      <c r="G48" s="5">
        <v>2</v>
      </c>
      <c r="J48" t="s">
        <v>90</v>
      </c>
      <c r="K48" s="67">
        <v>5.6729509452327753E-3</v>
      </c>
      <c r="L48" s="7">
        <v>0</v>
      </c>
      <c r="M48" s="67">
        <v>3.3343481081997021E-2</v>
      </c>
      <c r="N48" s="7">
        <v>0</v>
      </c>
      <c r="O48" s="5">
        <v>0</v>
      </c>
      <c r="Q48" t="s">
        <v>70</v>
      </c>
      <c r="R48" s="67">
        <v>0.38398545888892188</v>
      </c>
      <c r="S48" s="7">
        <v>0</v>
      </c>
      <c r="T48" s="67">
        <v>0.41200907001663872</v>
      </c>
      <c r="U48" s="7">
        <v>0</v>
      </c>
      <c r="V48" s="5">
        <v>0</v>
      </c>
    </row>
    <row r="49" spans="2:22">
      <c r="B49" t="s">
        <v>18</v>
      </c>
      <c r="C49" s="67">
        <v>0.69369075355800924</v>
      </c>
      <c r="D49" s="35">
        <v>1</v>
      </c>
      <c r="E49" s="67">
        <v>0.81541153149959933</v>
      </c>
      <c r="F49" s="7">
        <v>1</v>
      </c>
      <c r="G49" s="5">
        <v>2</v>
      </c>
      <c r="J49" t="s">
        <v>91</v>
      </c>
      <c r="K49" s="67">
        <v>5.5270440159564454E-3</v>
      </c>
      <c r="L49" s="7">
        <v>0</v>
      </c>
      <c r="M49" s="67">
        <v>3.9895450779087717E-2</v>
      </c>
      <c r="N49" s="7">
        <v>0</v>
      </c>
      <c r="O49" s="5">
        <v>0</v>
      </c>
      <c r="Q49" t="s">
        <v>78</v>
      </c>
      <c r="R49" s="67">
        <v>0.35250750960251032</v>
      </c>
      <c r="S49" s="7">
        <v>0</v>
      </c>
      <c r="T49" s="67">
        <v>0.47287681881987909</v>
      </c>
      <c r="U49" s="7">
        <v>0</v>
      </c>
      <c r="V49" s="5">
        <v>0</v>
      </c>
    </row>
    <row r="50" spans="2:22">
      <c r="B50" t="s">
        <v>17</v>
      </c>
      <c r="C50" s="67">
        <v>0.53630432164516717</v>
      </c>
      <c r="D50" s="35">
        <v>1</v>
      </c>
      <c r="E50" s="67">
        <v>0.61521978826043888</v>
      </c>
      <c r="F50" s="7">
        <v>1</v>
      </c>
      <c r="G50" s="5">
        <v>2</v>
      </c>
      <c r="J50" t="s">
        <v>92</v>
      </c>
      <c r="K50" s="67">
        <v>5.4220278089909032E-3</v>
      </c>
      <c r="L50" s="7">
        <v>0</v>
      </c>
      <c r="M50" s="67">
        <v>2.365515558235276E-2</v>
      </c>
      <c r="N50" s="7">
        <v>0</v>
      </c>
      <c r="O50" s="5">
        <v>0</v>
      </c>
      <c r="Q50" t="s">
        <v>62</v>
      </c>
      <c r="R50" s="67">
        <v>0.34458158439512121</v>
      </c>
      <c r="S50" s="7">
        <v>0</v>
      </c>
      <c r="T50" s="67">
        <v>0.45357952679092511</v>
      </c>
      <c r="U50" s="7">
        <v>0</v>
      </c>
      <c r="V50" s="5">
        <v>0</v>
      </c>
    </row>
    <row r="51" spans="2:22">
      <c r="B51" t="s">
        <v>22</v>
      </c>
      <c r="C51" s="67">
        <v>0.4562868856291955</v>
      </c>
      <c r="D51" s="35">
        <v>1</v>
      </c>
      <c r="E51" s="67">
        <v>0.60508002123653148</v>
      </c>
      <c r="F51" s="7">
        <v>1</v>
      </c>
      <c r="G51" s="5">
        <v>2</v>
      </c>
      <c r="J51" t="s">
        <v>87</v>
      </c>
      <c r="K51" s="67">
        <v>5.3527037635364696E-3</v>
      </c>
      <c r="L51" s="7">
        <v>0</v>
      </c>
      <c r="M51" s="67">
        <v>6.2222396470587651E-2</v>
      </c>
      <c r="N51" s="7">
        <v>0</v>
      </c>
      <c r="O51" s="5">
        <v>0</v>
      </c>
      <c r="Q51" t="s">
        <v>83</v>
      </c>
      <c r="R51" s="67">
        <v>0.33788212530988282</v>
      </c>
      <c r="S51" s="7">
        <v>0</v>
      </c>
      <c r="T51" s="67">
        <v>0.43713866569624171</v>
      </c>
      <c r="U51" s="7">
        <v>0</v>
      </c>
      <c r="V51" s="5">
        <v>0</v>
      </c>
    </row>
    <row r="52" spans="2:22">
      <c r="B52" t="s">
        <v>23</v>
      </c>
      <c r="C52" s="67">
        <v>0.4106703976631263</v>
      </c>
      <c r="D52" s="35">
        <v>1</v>
      </c>
      <c r="E52" s="67">
        <v>0.51974400269104915</v>
      </c>
      <c r="F52" s="7">
        <v>1</v>
      </c>
      <c r="G52" s="5">
        <v>2</v>
      </c>
      <c r="J52" t="s">
        <v>80</v>
      </c>
      <c r="K52" s="67">
        <v>5.3249734837029104E-3</v>
      </c>
      <c r="L52" s="7">
        <v>0</v>
      </c>
      <c r="M52" s="67">
        <v>3.2151901966036713E-2</v>
      </c>
      <c r="N52" s="7">
        <v>0</v>
      </c>
      <c r="O52" s="5">
        <v>0</v>
      </c>
      <c r="Q52" t="s">
        <v>93</v>
      </c>
      <c r="R52" s="67">
        <v>0.31243779622770862</v>
      </c>
      <c r="S52" s="7">
        <v>0</v>
      </c>
      <c r="T52" s="67">
        <v>0.41180414907054691</v>
      </c>
      <c r="U52" s="7">
        <v>0</v>
      </c>
      <c r="V52" s="5">
        <v>0</v>
      </c>
    </row>
    <row r="53" spans="2:22">
      <c r="B53" t="s">
        <v>26</v>
      </c>
      <c r="C53" s="67">
        <v>0.3394080891756463</v>
      </c>
      <c r="D53" s="35">
        <v>0</v>
      </c>
      <c r="E53" s="67">
        <v>0.35862364793033408</v>
      </c>
      <c r="F53" s="7">
        <v>0</v>
      </c>
      <c r="G53" s="5">
        <v>0</v>
      </c>
      <c r="J53" t="s">
        <v>9</v>
      </c>
      <c r="K53" s="67">
        <v>5.1984510044823604E-3</v>
      </c>
      <c r="L53" s="7">
        <v>0</v>
      </c>
      <c r="M53" s="67">
        <v>1.0596929680261361E-2</v>
      </c>
      <c r="N53" s="7">
        <v>0</v>
      </c>
      <c r="O53" s="5">
        <v>0</v>
      </c>
      <c r="Q53" t="s">
        <v>94</v>
      </c>
      <c r="R53" s="67">
        <v>0.31058085887519499</v>
      </c>
      <c r="S53" s="7">
        <v>0</v>
      </c>
      <c r="T53" s="67">
        <v>0.46400266548920022</v>
      </c>
      <c r="U53" s="7">
        <v>0</v>
      </c>
      <c r="V53" s="5">
        <v>0</v>
      </c>
    </row>
    <row r="54" spans="2:22">
      <c r="B54" t="s">
        <v>34</v>
      </c>
      <c r="C54" s="67">
        <v>0.29644724732094418</v>
      </c>
      <c r="D54" s="35">
        <v>0</v>
      </c>
      <c r="E54" s="67">
        <v>0.31792940316459029</v>
      </c>
      <c r="F54" s="7">
        <v>0</v>
      </c>
      <c r="G54" s="5">
        <v>0</v>
      </c>
      <c r="J54" t="s">
        <v>77</v>
      </c>
      <c r="K54" s="67">
        <v>5.073136222581081E-3</v>
      </c>
      <c r="L54" s="7">
        <v>0</v>
      </c>
      <c r="M54" s="67">
        <v>5.523713119678228E-2</v>
      </c>
      <c r="N54" s="7">
        <v>0</v>
      </c>
      <c r="O54" s="5">
        <v>0</v>
      </c>
      <c r="Q54" t="s">
        <v>95</v>
      </c>
      <c r="R54" s="67">
        <v>0.30653603422285242</v>
      </c>
      <c r="S54" s="7">
        <v>0</v>
      </c>
      <c r="T54" s="67">
        <v>0.37326928649557112</v>
      </c>
      <c r="U54" s="7">
        <v>0</v>
      </c>
      <c r="V54" s="5">
        <v>0</v>
      </c>
    </row>
    <row r="55" spans="2:22">
      <c r="B55" t="s">
        <v>12</v>
      </c>
      <c r="C55" s="67">
        <v>0.27044784559742402</v>
      </c>
      <c r="D55" s="35">
        <v>0</v>
      </c>
      <c r="E55" s="67">
        <v>0.29876652848114188</v>
      </c>
      <c r="F55" s="7">
        <v>0</v>
      </c>
      <c r="G55" s="5">
        <v>0</v>
      </c>
      <c r="J55" t="s">
        <v>96</v>
      </c>
      <c r="K55" s="67">
        <v>4.2967229032161817E-3</v>
      </c>
      <c r="L55" s="7">
        <v>0</v>
      </c>
      <c r="M55" s="67">
        <v>2.3240738873809719E-2</v>
      </c>
      <c r="N55" s="7">
        <v>0</v>
      </c>
      <c r="O55" s="5">
        <v>0</v>
      </c>
      <c r="Q55" t="s">
        <v>97</v>
      </c>
      <c r="R55" s="67">
        <v>0.30237043759991561</v>
      </c>
      <c r="S55" s="7">
        <v>0</v>
      </c>
      <c r="T55" s="67">
        <v>0.43725732290825431</v>
      </c>
      <c r="U55" s="7">
        <v>0</v>
      </c>
      <c r="V55" s="5">
        <v>0</v>
      </c>
    </row>
    <row r="56" spans="2:22">
      <c r="B56" t="s">
        <v>32</v>
      </c>
      <c r="C56" s="67">
        <v>0.22191834161679</v>
      </c>
      <c r="D56" s="35">
        <v>0</v>
      </c>
      <c r="E56" s="67">
        <v>0.2286831282903497</v>
      </c>
      <c r="F56" s="7">
        <v>0</v>
      </c>
      <c r="G56" s="5">
        <v>0</v>
      </c>
      <c r="J56" t="s">
        <v>65</v>
      </c>
      <c r="K56" s="67">
        <v>4.1010730352792979E-3</v>
      </c>
      <c r="L56" s="7">
        <v>0</v>
      </c>
      <c r="M56" s="67">
        <v>4.9024902238652447E-2</v>
      </c>
      <c r="N56" s="7">
        <v>0</v>
      </c>
      <c r="O56" s="5">
        <v>0</v>
      </c>
      <c r="Q56" t="s">
        <v>98</v>
      </c>
      <c r="R56" s="67">
        <v>0.29994323797912098</v>
      </c>
      <c r="S56" s="7">
        <v>0</v>
      </c>
      <c r="T56" s="67">
        <v>0.36807022092743502</v>
      </c>
      <c r="U56" s="7">
        <v>0</v>
      </c>
      <c r="V56" s="5">
        <v>0</v>
      </c>
    </row>
    <row r="57" spans="2:22">
      <c r="B57" t="s">
        <v>15</v>
      </c>
      <c r="C57" s="67">
        <v>0.20196865928708629</v>
      </c>
      <c r="D57" s="35">
        <v>0</v>
      </c>
      <c r="E57" s="67">
        <v>0.22732323644872179</v>
      </c>
      <c r="F57" s="7">
        <v>0</v>
      </c>
      <c r="G57" s="5">
        <v>0</v>
      </c>
      <c r="J57" t="s">
        <v>99</v>
      </c>
      <c r="K57" s="67">
        <v>4.0623937538475704E-3</v>
      </c>
      <c r="L57" s="7">
        <v>0</v>
      </c>
      <c r="M57" s="67">
        <v>5.5230871087736597E-2</v>
      </c>
      <c r="N57" s="7">
        <v>0</v>
      </c>
      <c r="O57" s="5">
        <v>0</v>
      </c>
      <c r="Q57" t="s">
        <v>100</v>
      </c>
      <c r="R57" s="67">
        <v>0.29928361475191828</v>
      </c>
      <c r="S57" s="7">
        <v>0</v>
      </c>
      <c r="T57" s="67">
        <v>0.36577779937096988</v>
      </c>
      <c r="U57" s="7">
        <v>0</v>
      </c>
      <c r="V57" s="5">
        <v>0</v>
      </c>
    </row>
    <row r="58" spans="2:22">
      <c r="B58" t="s">
        <v>31</v>
      </c>
      <c r="C58" s="67">
        <v>0.19932309813787141</v>
      </c>
      <c r="D58" s="35">
        <v>0</v>
      </c>
      <c r="E58" s="67">
        <v>0.20175233159244141</v>
      </c>
      <c r="F58" s="7">
        <v>0</v>
      </c>
      <c r="G58" s="5">
        <v>0</v>
      </c>
      <c r="J58" t="s">
        <v>101</v>
      </c>
      <c r="K58" s="67">
        <v>3.6477248072221808E-3</v>
      </c>
      <c r="L58" s="7">
        <v>0</v>
      </c>
      <c r="M58" s="67">
        <v>5.8308749424595463E-2</v>
      </c>
      <c r="N58" s="7">
        <v>0</v>
      </c>
      <c r="O58" s="5">
        <v>0</v>
      </c>
      <c r="Q58" t="s">
        <v>102</v>
      </c>
      <c r="R58" s="67">
        <v>0.29806410609102668</v>
      </c>
      <c r="S58" s="7">
        <v>0</v>
      </c>
      <c r="T58" s="67">
        <v>0.45290039541051258</v>
      </c>
      <c r="U58" s="7">
        <v>0</v>
      </c>
      <c r="V58" s="5">
        <v>0</v>
      </c>
    </row>
    <row r="59" spans="2:22">
      <c r="B59" t="s">
        <v>29</v>
      </c>
      <c r="C59" s="67">
        <v>0.18846675292508541</v>
      </c>
      <c r="D59" s="35">
        <v>0</v>
      </c>
      <c r="E59" s="67">
        <v>0.21588231999590249</v>
      </c>
      <c r="F59" s="7">
        <v>0</v>
      </c>
      <c r="G59" s="5">
        <v>0</v>
      </c>
      <c r="J59" t="s">
        <v>84</v>
      </c>
      <c r="K59" s="67">
        <v>3.5139983231573862E-3</v>
      </c>
      <c r="L59" s="7">
        <v>0</v>
      </c>
      <c r="M59" s="67">
        <v>4.6656971274462583E-2</v>
      </c>
      <c r="N59" s="7">
        <v>0</v>
      </c>
      <c r="O59" s="5">
        <v>0</v>
      </c>
      <c r="Q59" t="s">
        <v>99</v>
      </c>
      <c r="R59" s="67">
        <v>0.2726991954767618</v>
      </c>
      <c r="S59" s="7">
        <v>0</v>
      </c>
      <c r="T59" s="67">
        <v>0.36700308164913648</v>
      </c>
      <c r="U59" s="7">
        <v>0</v>
      </c>
      <c r="V59" s="5">
        <v>0</v>
      </c>
    </row>
    <row r="60" spans="2:22">
      <c r="B60" t="s">
        <v>35</v>
      </c>
      <c r="C60" s="67">
        <v>0.16955378892167339</v>
      </c>
      <c r="D60" s="35">
        <v>0</v>
      </c>
      <c r="E60" s="67">
        <v>0.17363716074849561</v>
      </c>
      <c r="F60" s="7">
        <v>0</v>
      </c>
      <c r="G60" s="5">
        <v>0</v>
      </c>
      <c r="J60" t="s">
        <v>103</v>
      </c>
      <c r="K60" s="67">
        <v>3.440308771773861E-3</v>
      </c>
      <c r="L60" s="7">
        <v>0</v>
      </c>
      <c r="M60" s="67">
        <v>2.9140695044108361E-2</v>
      </c>
      <c r="N60" s="7">
        <v>0</v>
      </c>
      <c r="O60" s="5">
        <v>0</v>
      </c>
      <c r="Q60" t="s">
        <v>104</v>
      </c>
      <c r="R60" s="67">
        <v>0.25487383352022858</v>
      </c>
      <c r="S60" s="7">
        <v>0</v>
      </c>
      <c r="T60" s="67">
        <v>0.35001185208778901</v>
      </c>
      <c r="U60" s="7">
        <v>0</v>
      </c>
      <c r="V60" s="5">
        <v>0</v>
      </c>
    </row>
    <row r="61" spans="2:22">
      <c r="B61" t="s">
        <v>13</v>
      </c>
      <c r="C61" s="67">
        <v>0.16869386887247551</v>
      </c>
      <c r="D61" s="35">
        <v>0</v>
      </c>
      <c r="E61" s="67">
        <v>0.18424376383467331</v>
      </c>
      <c r="F61" s="7">
        <v>0</v>
      </c>
      <c r="G61" s="5">
        <v>0</v>
      </c>
      <c r="J61" t="s">
        <v>61</v>
      </c>
      <c r="K61" s="67">
        <v>3.423240405539135E-3</v>
      </c>
      <c r="L61" s="7">
        <v>0</v>
      </c>
      <c r="M61" s="67">
        <v>4.2019087739477302E-2</v>
      </c>
      <c r="N61" s="7">
        <v>0</v>
      </c>
      <c r="O61" s="5">
        <v>0</v>
      </c>
      <c r="Q61" t="s">
        <v>105</v>
      </c>
      <c r="R61" s="67">
        <v>0.25250339975793229</v>
      </c>
      <c r="S61" s="7">
        <v>0</v>
      </c>
      <c r="T61" s="67">
        <v>0.4682205809139528</v>
      </c>
      <c r="U61" s="7">
        <v>0</v>
      </c>
      <c r="V61" s="5">
        <v>0</v>
      </c>
    </row>
    <row r="62" spans="2:22">
      <c r="B62" t="s">
        <v>36</v>
      </c>
      <c r="C62" s="67">
        <v>0.13037059245640881</v>
      </c>
      <c r="D62" s="35">
        <v>0</v>
      </c>
      <c r="E62" s="67">
        <v>0.15912056838594801</v>
      </c>
      <c r="F62" s="7">
        <v>0</v>
      </c>
      <c r="G62" s="5">
        <v>0</v>
      </c>
      <c r="J62" t="s">
        <v>89</v>
      </c>
      <c r="K62" s="67">
        <v>3.4219891301322139E-3</v>
      </c>
      <c r="L62" s="7">
        <v>0</v>
      </c>
      <c r="M62" s="67">
        <v>2.5741202327079028E-2</v>
      </c>
      <c r="N62" s="7">
        <v>0</v>
      </c>
      <c r="O62" s="5">
        <v>0</v>
      </c>
      <c r="Q62" t="s">
        <v>106</v>
      </c>
      <c r="R62" s="67">
        <v>0.24815099953614089</v>
      </c>
      <c r="S62" s="7">
        <v>0</v>
      </c>
      <c r="T62" s="67">
        <v>0.37658105619526527</v>
      </c>
      <c r="U62" s="7">
        <v>0</v>
      </c>
      <c r="V62" s="5">
        <v>0</v>
      </c>
    </row>
    <row r="63" spans="2:22">
      <c r="B63" t="s">
        <v>11</v>
      </c>
      <c r="C63" s="67">
        <v>0.12769651027026169</v>
      </c>
      <c r="D63" s="35">
        <v>0</v>
      </c>
      <c r="E63" s="67">
        <v>0.14242022156532241</v>
      </c>
      <c r="F63" s="7">
        <v>0</v>
      </c>
      <c r="G63" s="5">
        <v>0</v>
      </c>
      <c r="J63" t="s">
        <v>105</v>
      </c>
      <c r="K63" s="67">
        <v>3.209861188148927E-3</v>
      </c>
      <c r="L63" s="7">
        <v>0</v>
      </c>
      <c r="M63" s="67">
        <v>3.6332885266181232E-2</v>
      </c>
      <c r="N63" s="7">
        <v>0</v>
      </c>
      <c r="O63" s="5">
        <v>0</v>
      </c>
      <c r="Q63" t="s">
        <v>107</v>
      </c>
      <c r="R63" s="67">
        <v>0.24531586916105211</v>
      </c>
      <c r="S63" s="7">
        <v>0</v>
      </c>
      <c r="T63" s="67">
        <v>0.3717502312460631</v>
      </c>
      <c r="U63" s="7">
        <v>0</v>
      </c>
      <c r="V63" s="5">
        <v>0</v>
      </c>
    </row>
    <row r="64" spans="2:22">
      <c r="B64" t="s">
        <v>20</v>
      </c>
      <c r="C64" s="67">
        <v>0.11750601799523699</v>
      </c>
      <c r="D64" s="35">
        <v>0</v>
      </c>
      <c r="E64" s="67">
        <v>0.17948616746975379</v>
      </c>
      <c r="F64" s="7">
        <v>0</v>
      </c>
      <c r="G64" s="5">
        <v>0</v>
      </c>
      <c r="J64" t="s">
        <v>10</v>
      </c>
      <c r="K64" s="67">
        <v>3.149716713668239E-3</v>
      </c>
      <c r="L64" s="7">
        <v>0</v>
      </c>
      <c r="M64" s="67">
        <v>1.344432622384336E-2</v>
      </c>
      <c r="N64" s="7">
        <v>0</v>
      </c>
      <c r="O64" s="5">
        <v>0</v>
      </c>
      <c r="Q64" t="s">
        <v>101</v>
      </c>
      <c r="R64" s="67">
        <v>0.24499240464816829</v>
      </c>
      <c r="S64" s="7">
        <v>0</v>
      </c>
      <c r="T64" s="67">
        <v>0.27038812413148772</v>
      </c>
      <c r="U64" s="7">
        <v>0</v>
      </c>
      <c r="V64" s="5">
        <v>0</v>
      </c>
    </row>
    <row r="65" spans="2:22">
      <c r="B65" t="s">
        <v>27</v>
      </c>
      <c r="C65" s="67">
        <v>7.7586399510504223E-2</v>
      </c>
      <c r="D65" s="35">
        <v>0</v>
      </c>
      <c r="E65" s="67">
        <v>8.8096134684858343E-2</v>
      </c>
      <c r="F65" s="7">
        <v>0</v>
      </c>
      <c r="G65" s="5">
        <v>0</v>
      </c>
      <c r="J65" t="s">
        <v>108</v>
      </c>
      <c r="K65" s="67">
        <v>3.098181400468177E-3</v>
      </c>
      <c r="L65" s="7">
        <v>0</v>
      </c>
      <c r="M65" s="67">
        <v>4.624727730424321E-2</v>
      </c>
      <c r="N65" s="7">
        <v>0</v>
      </c>
      <c r="O65" s="5">
        <v>0</v>
      </c>
      <c r="Q65" t="s">
        <v>20</v>
      </c>
      <c r="R65" s="67">
        <v>0.23374416151525981</v>
      </c>
      <c r="S65" s="7">
        <v>0</v>
      </c>
      <c r="T65" s="67">
        <v>0.20087656493887529</v>
      </c>
      <c r="U65" s="7">
        <v>0</v>
      </c>
      <c r="V65" s="5">
        <v>0</v>
      </c>
    </row>
    <row r="66" spans="2:22">
      <c r="B66" t="s">
        <v>8</v>
      </c>
      <c r="C66" s="67">
        <v>5.6609089357325712E-2</v>
      </c>
      <c r="D66" s="35">
        <v>0</v>
      </c>
      <c r="E66" s="67">
        <v>8.6076011678832109E-2</v>
      </c>
      <c r="F66" s="7">
        <v>0</v>
      </c>
      <c r="G66" s="5">
        <v>0</v>
      </c>
      <c r="J66" t="s">
        <v>100</v>
      </c>
      <c r="K66" s="67">
        <v>2.864756290444255E-3</v>
      </c>
      <c r="L66" s="7">
        <v>0</v>
      </c>
      <c r="M66" s="67">
        <v>3.6933805539873743E-2</v>
      </c>
      <c r="N66" s="7">
        <v>0</v>
      </c>
      <c r="O66" s="5">
        <v>0</v>
      </c>
      <c r="Q66" t="s">
        <v>109</v>
      </c>
      <c r="R66" s="67">
        <v>0.22886516066221149</v>
      </c>
      <c r="S66" s="7">
        <v>0</v>
      </c>
      <c r="T66" s="67">
        <v>0.40806916369108148</v>
      </c>
      <c r="U66" s="7">
        <v>0</v>
      </c>
      <c r="V66" s="5">
        <v>0</v>
      </c>
    </row>
    <row r="67" spans="2:22">
      <c r="B67" t="s">
        <v>10</v>
      </c>
      <c r="C67" s="67">
        <v>5.4099314168978077E-2</v>
      </c>
      <c r="D67" s="35">
        <v>0</v>
      </c>
      <c r="E67" s="67">
        <v>5.9996564659153068E-2</v>
      </c>
      <c r="F67" s="7">
        <v>0</v>
      </c>
      <c r="G67" s="5">
        <v>0</v>
      </c>
      <c r="J67" t="s">
        <v>110</v>
      </c>
      <c r="K67" s="67">
        <v>2.739869507651994E-3</v>
      </c>
      <c r="L67" s="7">
        <v>0</v>
      </c>
      <c r="M67" s="67">
        <v>2.3438996306576459E-2</v>
      </c>
      <c r="N67" s="7">
        <v>0</v>
      </c>
      <c r="O67" s="5">
        <v>0</v>
      </c>
      <c r="Q67" t="s">
        <v>103</v>
      </c>
      <c r="R67" s="67">
        <v>0.21045215544163251</v>
      </c>
      <c r="S67" s="7">
        <v>0</v>
      </c>
      <c r="T67" s="67">
        <v>0.26648928215261353</v>
      </c>
      <c r="U67" s="7">
        <v>0</v>
      </c>
      <c r="V67" s="5">
        <v>0</v>
      </c>
    </row>
    <row r="68" spans="2:22">
      <c r="B68" t="s">
        <v>25</v>
      </c>
      <c r="C68" s="67">
        <v>4.953475809003266E-2</v>
      </c>
      <c r="D68" s="35">
        <v>0</v>
      </c>
      <c r="E68" s="67">
        <v>5.3691100655960361E-2</v>
      </c>
      <c r="F68" s="7">
        <v>0</v>
      </c>
      <c r="G68" s="5">
        <v>0</v>
      </c>
      <c r="J68" t="s">
        <v>111</v>
      </c>
      <c r="K68" s="67">
        <v>2.643991492316903E-3</v>
      </c>
      <c r="L68" s="7">
        <v>0</v>
      </c>
      <c r="M68" s="67">
        <v>3.6094249199403967E-2</v>
      </c>
      <c r="N68" s="7">
        <v>0</v>
      </c>
      <c r="O68" s="5">
        <v>0</v>
      </c>
      <c r="Q68" t="s">
        <v>112</v>
      </c>
      <c r="R68" s="67">
        <v>0.20991696194618659</v>
      </c>
      <c r="S68" s="7">
        <v>0</v>
      </c>
      <c r="T68" s="67">
        <v>0.2711957148341389</v>
      </c>
      <c r="U68" s="7">
        <v>0</v>
      </c>
      <c r="V68" s="5">
        <v>0</v>
      </c>
    </row>
    <row r="69" spans="2:22">
      <c r="B69" t="s">
        <v>24</v>
      </c>
      <c r="C69" s="67">
        <v>4.0670129936012309E-2</v>
      </c>
      <c r="D69" s="35">
        <v>0</v>
      </c>
      <c r="E69" s="67">
        <v>4.9497947728037353E-2</v>
      </c>
      <c r="F69" s="7">
        <v>0</v>
      </c>
      <c r="G69" s="5">
        <v>0</v>
      </c>
      <c r="J69" t="s">
        <v>113</v>
      </c>
      <c r="K69" s="67">
        <v>2.5482526572853949E-3</v>
      </c>
      <c r="L69" s="7">
        <v>0</v>
      </c>
      <c r="M69" s="67">
        <v>2.4162548481003941E-2</v>
      </c>
      <c r="N69" s="7">
        <v>0</v>
      </c>
      <c r="O69" s="5">
        <v>0</v>
      </c>
      <c r="Q69" t="s">
        <v>114</v>
      </c>
      <c r="R69" s="67">
        <v>0.20782418540739039</v>
      </c>
      <c r="S69" s="7">
        <v>0</v>
      </c>
      <c r="T69" s="67">
        <v>0.30147567947862719</v>
      </c>
      <c r="U69" s="7">
        <v>0</v>
      </c>
      <c r="V69" s="5">
        <v>0</v>
      </c>
    </row>
    <row r="70" spans="2:22">
      <c r="B70" t="s">
        <v>19</v>
      </c>
      <c r="C70" s="67">
        <v>3.7141553173676768E-2</v>
      </c>
      <c r="D70" s="35">
        <v>0</v>
      </c>
      <c r="E70" s="67">
        <v>3.983693846739509E-2</v>
      </c>
      <c r="F70" s="7">
        <v>0</v>
      </c>
      <c r="G70" s="5">
        <v>0</v>
      </c>
      <c r="J70" t="s">
        <v>19</v>
      </c>
      <c r="K70" s="67">
        <v>1.951583613816196E-3</v>
      </c>
      <c r="L70" s="7">
        <v>0</v>
      </c>
      <c r="M70" s="67">
        <v>5.9566245888166176E-3</v>
      </c>
      <c r="N70" s="7">
        <v>0</v>
      </c>
      <c r="O70" s="5">
        <v>0</v>
      </c>
      <c r="Q70" t="s">
        <v>115</v>
      </c>
      <c r="R70" s="67">
        <v>0.20463665742706741</v>
      </c>
      <c r="S70" s="7">
        <v>0</v>
      </c>
      <c r="T70" s="67">
        <v>0.33697832382581372</v>
      </c>
      <c r="U70" s="7">
        <v>0</v>
      </c>
      <c r="V70" s="5">
        <v>0</v>
      </c>
    </row>
    <row r="71" spans="2:22">
      <c r="B71" t="s">
        <v>9</v>
      </c>
      <c r="C71" s="67">
        <v>3.4987358392413348E-2</v>
      </c>
      <c r="D71" s="35">
        <v>0</v>
      </c>
      <c r="E71" s="67">
        <v>3.9266856230474101E-2</v>
      </c>
      <c r="F71" s="7">
        <v>0</v>
      </c>
      <c r="G71" s="5">
        <v>0</v>
      </c>
      <c r="J71" t="s">
        <v>16</v>
      </c>
      <c r="K71" s="67">
        <v>1.8820390123999861E-3</v>
      </c>
      <c r="L71" s="7">
        <v>0</v>
      </c>
      <c r="M71" s="67">
        <v>4.7767592826990354E-3</v>
      </c>
      <c r="N71" s="7">
        <v>0</v>
      </c>
      <c r="O71" s="5">
        <v>0</v>
      </c>
      <c r="Q71" t="s">
        <v>116</v>
      </c>
      <c r="R71" s="67">
        <v>0.20193294352135421</v>
      </c>
      <c r="S71" s="7">
        <v>0</v>
      </c>
      <c r="T71" s="67">
        <v>0.34726587137268639</v>
      </c>
      <c r="U71" s="7">
        <v>0</v>
      </c>
      <c r="V71" s="5">
        <v>0</v>
      </c>
    </row>
    <row r="72" spans="2:22">
      <c r="B72" t="s">
        <v>21</v>
      </c>
      <c r="C72" s="67">
        <v>3.0014848770974378E-2</v>
      </c>
      <c r="D72" s="35">
        <v>0</v>
      </c>
      <c r="E72" s="67">
        <v>3.5879509309618592E-2</v>
      </c>
      <c r="F72" s="7">
        <v>0</v>
      </c>
      <c r="G72" s="5">
        <v>0</v>
      </c>
      <c r="J72" t="s">
        <v>8</v>
      </c>
      <c r="K72" s="67">
        <v>1.695263731830978E-3</v>
      </c>
      <c r="L72" s="7">
        <v>0</v>
      </c>
      <c r="M72" s="67">
        <v>8.7941725321126121E-3</v>
      </c>
      <c r="N72" s="7">
        <v>0</v>
      </c>
      <c r="O72" s="5">
        <v>0</v>
      </c>
      <c r="Q72" t="s">
        <v>90</v>
      </c>
      <c r="R72" s="67">
        <v>0.19859274749981171</v>
      </c>
      <c r="S72" s="7">
        <v>0</v>
      </c>
      <c r="T72" s="67">
        <v>0.2483677544072021</v>
      </c>
      <c r="U72" s="7">
        <v>0</v>
      </c>
      <c r="V72" s="5">
        <v>0</v>
      </c>
    </row>
    <row r="73" spans="2:22">
      <c r="B73" t="s">
        <v>33</v>
      </c>
      <c r="C73" s="67">
        <v>2.561609175055557E-2</v>
      </c>
      <c r="D73" s="35">
        <v>0</v>
      </c>
      <c r="E73" s="67">
        <v>4.5420451973829323E-2</v>
      </c>
      <c r="F73" s="7">
        <v>0</v>
      </c>
      <c r="G73" s="5">
        <v>0</v>
      </c>
      <c r="J73" t="s">
        <v>117</v>
      </c>
      <c r="K73" s="67">
        <v>1.677533539474776E-3</v>
      </c>
      <c r="L73" s="7">
        <v>0</v>
      </c>
      <c r="M73" s="67">
        <v>1.4159827006039981E-2</v>
      </c>
      <c r="N73" s="7">
        <v>0</v>
      </c>
      <c r="O73" s="5">
        <v>0</v>
      </c>
      <c r="Q73" t="s">
        <v>85</v>
      </c>
      <c r="R73" s="67">
        <v>0.1983737483970989</v>
      </c>
      <c r="S73" s="7">
        <v>0</v>
      </c>
      <c r="T73" s="67">
        <v>0.30429866583106829</v>
      </c>
      <c r="U73" s="7">
        <v>0</v>
      </c>
      <c r="V73" s="5">
        <v>0</v>
      </c>
    </row>
    <row r="74" spans="2:22">
      <c r="B74" t="s">
        <v>14</v>
      </c>
      <c r="C74" s="67">
        <v>2.5224344548974289E-2</v>
      </c>
      <c r="D74" s="35">
        <v>0</v>
      </c>
      <c r="E74" s="67">
        <v>2.640935493105815E-2</v>
      </c>
      <c r="F74" s="7">
        <v>0</v>
      </c>
      <c r="G74" s="5">
        <v>0</v>
      </c>
      <c r="J74" t="s">
        <v>104</v>
      </c>
      <c r="K74" s="67">
        <v>1.4972050417104239E-3</v>
      </c>
      <c r="L74" s="7">
        <v>0</v>
      </c>
      <c r="M74" s="67">
        <v>7.6944333535267188E-3</v>
      </c>
      <c r="N74" s="7">
        <v>0</v>
      </c>
      <c r="O74" s="5">
        <v>0</v>
      </c>
      <c r="Q74" t="s">
        <v>91</v>
      </c>
      <c r="R74" s="67">
        <v>0.197889332929547</v>
      </c>
      <c r="S74" s="7">
        <v>0</v>
      </c>
      <c r="T74" s="67">
        <v>0.170695561746318</v>
      </c>
      <c r="U74" s="7">
        <v>0</v>
      </c>
      <c r="V74" s="5">
        <v>0</v>
      </c>
    </row>
    <row r="75" spans="2:22" ht="15" thickBot="1">
      <c r="B75" s="2" t="s">
        <v>16</v>
      </c>
      <c r="C75" s="68">
        <v>1.7197171887450291E-2</v>
      </c>
      <c r="D75" s="36">
        <v>0</v>
      </c>
      <c r="E75" s="68">
        <v>2.5703577579191651E-2</v>
      </c>
      <c r="F75" s="8">
        <v>0</v>
      </c>
      <c r="G75" s="6">
        <v>0</v>
      </c>
      <c r="J75" t="s">
        <v>95</v>
      </c>
      <c r="K75" s="67">
        <v>1.423841011997293E-3</v>
      </c>
      <c r="L75" s="7">
        <v>0</v>
      </c>
      <c r="M75" s="67">
        <v>2.1420261978475179E-2</v>
      </c>
      <c r="N75" s="7">
        <v>0</v>
      </c>
      <c r="O75" s="5">
        <v>0</v>
      </c>
      <c r="Q75" t="s">
        <v>113</v>
      </c>
      <c r="R75" s="67">
        <v>0.1941800162443208</v>
      </c>
      <c r="S75" s="7">
        <v>0</v>
      </c>
      <c r="T75" s="67">
        <v>0.23333145654987611</v>
      </c>
      <c r="U75" s="7">
        <v>0</v>
      </c>
      <c r="V75" s="5">
        <v>0</v>
      </c>
    </row>
    <row r="76" spans="2:22">
      <c r="J76" t="s">
        <v>118</v>
      </c>
      <c r="K76" s="67">
        <v>1.404817684923578E-3</v>
      </c>
      <c r="L76" s="7">
        <v>0</v>
      </c>
      <c r="M76" s="67">
        <v>1.263798498741291E-2</v>
      </c>
      <c r="N76" s="7">
        <v>0</v>
      </c>
      <c r="O76" s="5">
        <v>0</v>
      </c>
      <c r="Q76" t="s">
        <v>63</v>
      </c>
      <c r="R76" s="67">
        <v>0.19204784251175941</v>
      </c>
      <c r="S76" s="7">
        <v>0</v>
      </c>
      <c r="T76" s="67">
        <v>0.27937076786787179</v>
      </c>
      <c r="U76" s="7">
        <v>0</v>
      </c>
      <c r="V76" s="5">
        <v>0</v>
      </c>
    </row>
    <row r="77" spans="2:22">
      <c r="J77" t="s">
        <v>119</v>
      </c>
      <c r="K77" s="67">
        <v>1.394603990981102E-3</v>
      </c>
      <c r="L77" s="7">
        <v>0</v>
      </c>
      <c r="M77" s="67">
        <v>1.3653815744135579E-2</v>
      </c>
      <c r="N77" s="7">
        <v>0</v>
      </c>
      <c r="O77" s="5">
        <v>0</v>
      </c>
      <c r="Q77" t="s">
        <v>8</v>
      </c>
      <c r="R77" s="67">
        <v>0.18499429326816361</v>
      </c>
      <c r="S77" s="7">
        <v>0</v>
      </c>
      <c r="T77" s="67">
        <v>0.2574034880863415</v>
      </c>
      <c r="U77" s="7">
        <v>0</v>
      </c>
      <c r="V77" s="5">
        <v>0</v>
      </c>
    </row>
    <row r="78" spans="2:22">
      <c r="J78" t="s">
        <v>33</v>
      </c>
      <c r="K78" s="67">
        <v>1.1972064969854371E-3</v>
      </c>
      <c r="L78" s="7">
        <v>0</v>
      </c>
      <c r="M78" s="67">
        <v>3.7435994698466462E-3</v>
      </c>
      <c r="N78" s="7">
        <v>0</v>
      </c>
      <c r="O78" s="5">
        <v>0</v>
      </c>
      <c r="Q78" t="s">
        <v>120</v>
      </c>
      <c r="R78" s="67">
        <v>0.18348812044786519</v>
      </c>
      <c r="S78" s="7">
        <v>0</v>
      </c>
      <c r="T78" s="67">
        <v>0.33444854110045991</v>
      </c>
      <c r="U78" s="7">
        <v>0</v>
      </c>
      <c r="V78" s="5">
        <v>0</v>
      </c>
    </row>
    <row r="79" spans="2:22">
      <c r="J79" t="s">
        <v>14</v>
      </c>
      <c r="K79" s="67">
        <v>1.165545607960597E-3</v>
      </c>
      <c r="L79" s="7">
        <v>0</v>
      </c>
      <c r="M79" s="67">
        <v>5.5980695974315146E-3</v>
      </c>
      <c r="N79" s="7">
        <v>0</v>
      </c>
      <c r="O79" s="5">
        <v>0</v>
      </c>
      <c r="Q79" t="s">
        <v>111</v>
      </c>
      <c r="R79" s="67">
        <v>0.18146375533807529</v>
      </c>
      <c r="S79" s="7">
        <v>0</v>
      </c>
      <c r="T79" s="67">
        <v>0.25239162850673103</v>
      </c>
      <c r="U79" s="7">
        <v>0</v>
      </c>
      <c r="V79" s="5">
        <v>0</v>
      </c>
    </row>
    <row r="80" spans="2:22">
      <c r="J80" t="s">
        <v>121</v>
      </c>
      <c r="K80" s="67">
        <v>1.097786035554381E-3</v>
      </c>
      <c r="L80" s="7">
        <v>0</v>
      </c>
      <c r="M80" s="67">
        <v>1.157632546733822E-2</v>
      </c>
      <c r="N80" s="7">
        <v>0</v>
      </c>
      <c r="O80" s="5">
        <v>0</v>
      </c>
      <c r="Q80" t="s">
        <v>92</v>
      </c>
      <c r="R80" s="67">
        <v>0.17878024187137001</v>
      </c>
      <c r="S80" s="7">
        <v>0</v>
      </c>
      <c r="T80" s="67">
        <v>0.24164523290203899</v>
      </c>
      <c r="U80" s="7">
        <v>0</v>
      </c>
      <c r="V80" s="5">
        <v>0</v>
      </c>
    </row>
    <row r="81" spans="10:22">
      <c r="J81" t="s">
        <v>122</v>
      </c>
      <c r="K81" s="67">
        <v>9.7974166365422349E-4</v>
      </c>
      <c r="L81" s="7">
        <v>0</v>
      </c>
      <c r="M81" s="67">
        <v>6.651402010009788E-3</v>
      </c>
      <c r="N81" s="7">
        <v>0</v>
      </c>
      <c r="O81" s="5">
        <v>0</v>
      </c>
      <c r="Q81" t="s">
        <v>123</v>
      </c>
      <c r="R81" s="67">
        <v>0.16849845878048669</v>
      </c>
      <c r="S81" s="7">
        <v>0</v>
      </c>
      <c r="T81" s="67">
        <v>0.31465666791013691</v>
      </c>
      <c r="U81" s="7">
        <v>0</v>
      </c>
      <c r="V81" s="5">
        <v>0</v>
      </c>
    </row>
    <row r="82" spans="10:22">
      <c r="J82" t="s">
        <v>124</v>
      </c>
      <c r="K82" s="67">
        <v>9.2625626984720326E-4</v>
      </c>
      <c r="L82" s="7">
        <v>0</v>
      </c>
      <c r="M82" s="67">
        <v>7.3521346482565376E-3</v>
      </c>
      <c r="N82" s="7">
        <v>0</v>
      </c>
      <c r="O82" s="5">
        <v>0</v>
      </c>
      <c r="Q82" t="s">
        <v>125</v>
      </c>
      <c r="R82" s="67">
        <v>0.16369691390388769</v>
      </c>
      <c r="S82" s="7">
        <v>0</v>
      </c>
      <c r="T82" s="67">
        <v>0.41690976925200379</v>
      </c>
      <c r="U82" s="7">
        <v>0</v>
      </c>
      <c r="V82" s="5">
        <v>0</v>
      </c>
    </row>
    <row r="83" spans="10:22">
      <c r="J83" t="s">
        <v>126</v>
      </c>
      <c r="K83" s="67">
        <v>9.0868553029978629E-4</v>
      </c>
      <c r="L83" s="7">
        <v>0</v>
      </c>
      <c r="M83" s="67">
        <v>1.005654079490528E-2</v>
      </c>
      <c r="N83" s="7">
        <v>0</v>
      </c>
      <c r="O83" s="5">
        <v>0</v>
      </c>
      <c r="Q83" t="s">
        <v>127</v>
      </c>
      <c r="R83" s="67">
        <v>0.1613189815770423</v>
      </c>
      <c r="S83" s="7">
        <v>0</v>
      </c>
      <c r="T83" s="67">
        <v>0.25669953788281841</v>
      </c>
      <c r="U83" s="7">
        <v>0</v>
      </c>
      <c r="V83" s="5">
        <v>0</v>
      </c>
    </row>
    <row r="84" spans="10:22">
      <c r="J84" t="s">
        <v>128</v>
      </c>
      <c r="K84" s="67">
        <v>9.0452097292081988E-4</v>
      </c>
      <c r="L84" s="7">
        <v>0</v>
      </c>
      <c r="M84" s="67">
        <v>9.5068036923625174E-3</v>
      </c>
      <c r="N84" s="7">
        <v>0</v>
      </c>
      <c r="O84" s="5">
        <v>0</v>
      </c>
      <c r="Q84" t="s">
        <v>10</v>
      </c>
      <c r="R84" s="67">
        <v>0.16092129163755431</v>
      </c>
      <c r="S84" s="7">
        <v>0</v>
      </c>
      <c r="T84" s="67">
        <v>0.17698251348413771</v>
      </c>
      <c r="U84" s="7">
        <v>0</v>
      </c>
      <c r="V84" s="5">
        <v>0</v>
      </c>
    </row>
    <row r="85" spans="10:22">
      <c r="J85" t="s">
        <v>82</v>
      </c>
      <c r="K85" s="67">
        <v>8.8590234389117263E-4</v>
      </c>
      <c r="L85" s="7">
        <v>0</v>
      </c>
      <c r="M85" s="67">
        <v>4.201593325960272E-2</v>
      </c>
      <c r="N85" s="7">
        <v>0</v>
      </c>
      <c r="O85" s="5">
        <v>0</v>
      </c>
      <c r="Q85" t="s">
        <v>129</v>
      </c>
      <c r="R85" s="67">
        <v>0.160684079060438</v>
      </c>
      <c r="S85" s="7">
        <v>0</v>
      </c>
      <c r="T85" s="67">
        <v>0.24039980485156801</v>
      </c>
      <c r="U85" s="7">
        <v>0</v>
      </c>
      <c r="V85" s="5">
        <v>0</v>
      </c>
    </row>
    <row r="86" spans="10:22">
      <c r="J86" t="s">
        <v>130</v>
      </c>
      <c r="K86" s="67">
        <v>7.6702706917874974E-4</v>
      </c>
      <c r="L86" s="7">
        <v>0</v>
      </c>
      <c r="M86" s="67">
        <v>6.0184321646171443E-3</v>
      </c>
      <c r="N86" s="7">
        <v>0</v>
      </c>
      <c r="O86" s="5">
        <v>0</v>
      </c>
      <c r="Q86" t="s">
        <v>131</v>
      </c>
      <c r="R86" s="67">
        <v>0.15351685565947609</v>
      </c>
      <c r="S86" s="7">
        <v>0</v>
      </c>
      <c r="T86" s="67">
        <v>0.27925412744828121</v>
      </c>
      <c r="U86" s="7">
        <v>0</v>
      </c>
      <c r="V86" s="5">
        <v>0</v>
      </c>
    </row>
    <row r="87" spans="10:22">
      <c r="J87" t="s">
        <v>129</v>
      </c>
      <c r="K87" s="67">
        <v>7.3693558076051713E-4</v>
      </c>
      <c r="L87" s="7">
        <v>0</v>
      </c>
      <c r="M87" s="67">
        <v>1.113923181744415E-2</v>
      </c>
      <c r="N87" s="7">
        <v>0</v>
      </c>
      <c r="O87" s="5">
        <v>0</v>
      </c>
      <c r="Q87" t="s">
        <v>118</v>
      </c>
      <c r="R87" s="67">
        <v>0.15247709661864201</v>
      </c>
      <c r="S87" s="7">
        <v>0</v>
      </c>
      <c r="T87" s="67">
        <v>0.1831557210122767</v>
      </c>
      <c r="U87" s="7">
        <v>0</v>
      </c>
      <c r="V87" s="5">
        <v>0</v>
      </c>
    </row>
    <row r="88" spans="10:22">
      <c r="J88" t="s">
        <v>132</v>
      </c>
      <c r="K88" s="67">
        <v>7.2106167560756008E-4</v>
      </c>
      <c r="L88" s="7">
        <v>0</v>
      </c>
      <c r="M88" s="67">
        <v>7.5231706476912548E-3</v>
      </c>
      <c r="N88" s="7">
        <v>0</v>
      </c>
      <c r="O88" s="5">
        <v>0</v>
      </c>
      <c r="Q88" t="s">
        <v>133</v>
      </c>
      <c r="R88" s="67">
        <v>0.14618616049614769</v>
      </c>
      <c r="S88" s="7">
        <v>0</v>
      </c>
      <c r="T88" s="67">
        <v>0.27845995927757639</v>
      </c>
      <c r="U88" s="7">
        <v>0</v>
      </c>
      <c r="V88" s="5">
        <v>0</v>
      </c>
    </row>
    <row r="89" spans="10:22">
      <c r="J89" t="s">
        <v>97</v>
      </c>
      <c r="K89" s="67">
        <v>6.5903867753469244E-4</v>
      </c>
      <c r="L89" s="7">
        <v>0</v>
      </c>
      <c r="M89" s="67">
        <v>7.2460990178751543E-3</v>
      </c>
      <c r="N89" s="7">
        <v>0</v>
      </c>
      <c r="O89" s="5">
        <v>0</v>
      </c>
      <c r="Q89" t="s">
        <v>134</v>
      </c>
      <c r="R89" s="67">
        <v>0.14307066216304379</v>
      </c>
      <c r="S89" s="7">
        <v>0</v>
      </c>
      <c r="T89" s="67">
        <v>0.28290756994225102</v>
      </c>
      <c r="U89" s="7">
        <v>0</v>
      </c>
      <c r="V89" s="5">
        <v>0</v>
      </c>
    </row>
    <row r="90" spans="10:22">
      <c r="J90" t="s">
        <v>135</v>
      </c>
      <c r="K90" s="67">
        <v>6.5336108341146587E-4</v>
      </c>
      <c r="L90" s="7">
        <v>0</v>
      </c>
      <c r="M90" s="67">
        <v>7.323196864116214E-3</v>
      </c>
      <c r="N90" s="7">
        <v>0</v>
      </c>
      <c r="O90" s="5">
        <v>0</v>
      </c>
      <c r="Q90" t="s">
        <v>121</v>
      </c>
      <c r="R90" s="67">
        <v>0.14187240229695189</v>
      </c>
      <c r="S90" s="7">
        <v>0</v>
      </c>
      <c r="T90" s="67">
        <v>0.27174450215949458</v>
      </c>
      <c r="U90" s="7">
        <v>0</v>
      </c>
      <c r="V90" s="5">
        <v>0</v>
      </c>
    </row>
    <row r="91" spans="10:22">
      <c r="J91" t="s">
        <v>127</v>
      </c>
      <c r="K91" s="67">
        <v>6.3987106002138486E-4</v>
      </c>
      <c r="L91" s="7">
        <v>0</v>
      </c>
      <c r="M91" s="67">
        <v>1.0398607604379891E-2</v>
      </c>
      <c r="N91" s="7">
        <v>0</v>
      </c>
      <c r="O91" s="5">
        <v>0</v>
      </c>
      <c r="Q91" t="s">
        <v>124</v>
      </c>
      <c r="R91" s="67">
        <v>0.1417259234356614</v>
      </c>
      <c r="S91" s="7">
        <v>0</v>
      </c>
      <c r="T91" s="67">
        <v>0.17457123378677081</v>
      </c>
      <c r="U91" s="7">
        <v>0</v>
      </c>
      <c r="V91" s="5">
        <v>0</v>
      </c>
    </row>
    <row r="92" spans="10:22">
      <c r="J92" t="s">
        <v>106</v>
      </c>
      <c r="K92" s="67">
        <v>6.3642838138543048E-4</v>
      </c>
      <c r="L92" s="7">
        <v>0</v>
      </c>
      <c r="M92" s="67">
        <v>5.9129345131687982E-3</v>
      </c>
      <c r="N92" s="7">
        <v>0</v>
      </c>
      <c r="O92" s="5">
        <v>0</v>
      </c>
      <c r="Q92" t="s">
        <v>128</v>
      </c>
      <c r="R92" s="67">
        <v>0.14001692414851161</v>
      </c>
      <c r="S92" s="7">
        <v>0</v>
      </c>
      <c r="T92" s="67">
        <v>0.28560033220976422</v>
      </c>
      <c r="U92" s="7">
        <v>0</v>
      </c>
      <c r="V92" s="5">
        <v>0</v>
      </c>
    </row>
    <row r="93" spans="10:22">
      <c r="J93" t="s">
        <v>136</v>
      </c>
      <c r="K93" s="67">
        <v>6.3595184023489148E-4</v>
      </c>
      <c r="L93" s="7">
        <v>0</v>
      </c>
      <c r="M93" s="67">
        <v>6.3950022758128781E-3</v>
      </c>
      <c r="N93" s="7">
        <v>0</v>
      </c>
      <c r="O93" s="5">
        <v>0</v>
      </c>
      <c r="Q93" t="s">
        <v>137</v>
      </c>
      <c r="R93" s="67">
        <v>0.13842251892751581</v>
      </c>
      <c r="S93" s="7">
        <v>0</v>
      </c>
      <c r="T93" s="67">
        <v>0.24606295016883181</v>
      </c>
      <c r="U93" s="7">
        <v>0</v>
      </c>
      <c r="V93" s="5">
        <v>0</v>
      </c>
    </row>
    <row r="94" spans="10:22">
      <c r="J94" t="s">
        <v>137</v>
      </c>
      <c r="K94" s="67">
        <v>5.7344409142210252E-4</v>
      </c>
      <c r="L94" s="7">
        <v>0</v>
      </c>
      <c r="M94" s="67">
        <v>1.0671481524325951E-2</v>
      </c>
      <c r="N94" s="7">
        <v>0</v>
      </c>
      <c r="O94" s="5">
        <v>0</v>
      </c>
      <c r="Q94" t="s">
        <v>132</v>
      </c>
      <c r="R94" s="67">
        <v>0.1369053538109393</v>
      </c>
      <c r="S94" s="7">
        <v>0</v>
      </c>
      <c r="T94" s="67">
        <v>0.35202153711542999</v>
      </c>
      <c r="U94" s="7">
        <v>0</v>
      </c>
      <c r="V94" s="5">
        <v>0</v>
      </c>
    </row>
    <row r="95" spans="10:22">
      <c r="J95" t="s">
        <v>138</v>
      </c>
      <c r="K95" s="67">
        <v>5.687417253322193E-4</v>
      </c>
      <c r="L95" s="7">
        <v>0</v>
      </c>
      <c r="M95" s="67">
        <v>7.8529484092074667E-3</v>
      </c>
      <c r="N95" s="7">
        <v>0</v>
      </c>
      <c r="O95" s="5">
        <v>0</v>
      </c>
      <c r="Q95" t="s">
        <v>139</v>
      </c>
      <c r="R95" s="67">
        <v>0.13682936705224641</v>
      </c>
      <c r="S95" s="7">
        <v>0</v>
      </c>
      <c r="T95" s="67">
        <v>0.32001008708747319</v>
      </c>
      <c r="U95" s="7">
        <v>0</v>
      </c>
      <c r="V95" s="5">
        <v>0</v>
      </c>
    </row>
    <row r="96" spans="10:22">
      <c r="J96" t="s">
        <v>140</v>
      </c>
      <c r="K96" s="67">
        <v>5.5310121188929166E-4</v>
      </c>
      <c r="L96" s="7">
        <v>0</v>
      </c>
      <c r="M96" s="67">
        <v>6.2974476183306352E-3</v>
      </c>
      <c r="N96" s="7">
        <v>0</v>
      </c>
      <c r="O96" s="5">
        <v>0</v>
      </c>
      <c r="Q96" t="s">
        <v>141</v>
      </c>
      <c r="R96" s="67">
        <v>0.13088305574301259</v>
      </c>
      <c r="S96" s="7">
        <v>0</v>
      </c>
      <c r="T96" s="67">
        <v>0.19892923214516031</v>
      </c>
      <c r="U96" s="7">
        <v>0</v>
      </c>
      <c r="V96" s="5">
        <v>0</v>
      </c>
    </row>
    <row r="97" spans="10:22">
      <c r="J97" t="s">
        <v>142</v>
      </c>
      <c r="K97" s="67">
        <v>5.4077046940255566E-4</v>
      </c>
      <c r="L97" s="7">
        <v>0</v>
      </c>
      <c r="M97" s="67">
        <v>5.2760621523679626E-3</v>
      </c>
      <c r="N97" s="7">
        <v>0</v>
      </c>
      <c r="O97" s="5">
        <v>0</v>
      </c>
      <c r="Q97" t="s">
        <v>143</v>
      </c>
      <c r="R97" s="67">
        <v>0.12689276245960049</v>
      </c>
      <c r="S97" s="7">
        <v>0</v>
      </c>
      <c r="T97" s="67">
        <v>0.32788546298399551</v>
      </c>
      <c r="U97" s="7">
        <v>0</v>
      </c>
      <c r="V97" s="5">
        <v>0</v>
      </c>
    </row>
    <row r="98" spans="10:22">
      <c r="J98" t="s">
        <v>144</v>
      </c>
      <c r="K98" s="67">
        <v>4.304547810817051E-4</v>
      </c>
      <c r="L98" s="7">
        <v>0</v>
      </c>
      <c r="M98" s="67">
        <v>6.4072947555846773E-3</v>
      </c>
      <c r="N98" s="7">
        <v>0</v>
      </c>
      <c r="O98" s="5">
        <v>0</v>
      </c>
      <c r="Q98" t="s">
        <v>76</v>
      </c>
      <c r="R98" s="67">
        <v>0.12672850153964119</v>
      </c>
      <c r="S98" s="7">
        <v>0</v>
      </c>
      <c r="T98" s="67">
        <v>0.12867146032002141</v>
      </c>
      <c r="U98" s="7">
        <v>0</v>
      </c>
      <c r="V98" s="5">
        <v>0</v>
      </c>
    </row>
    <row r="99" spans="10:22">
      <c r="J99" t="s">
        <v>145</v>
      </c>
      <c r="K99" s="67">
        <v>3.9394150857685693E-4</v>
      </c>
      <c r="L99" s="7">
        <v>0</v>
      </c>
      <c r="M99" s="67">
        <v>3.1205321827662141E-3</v>
      </c>
      <c r="N99" s="7">
        <v>0</v>
      </c>
      <c r="O99" s="5">
        <v>0</v>
      </c>
      <c r="Q99" t="s">
        <v>140</v>
      </c>
      <c r="R99" s="67">
        <v>0.12568393841414591</v>
      </c>
      <c r="S99" s="7">
        <v>0</v>
      </c>
      <c r="T99" s="67">
        <v>0.32459696792423498</v>
      </c>
      <c r="U99" s="7">
        <v>0</v>
      </c>
      <c r="V99" s="5">
        <v>0</v>
      </c>
    </row>
    <row r="100" spans="10:22">
      <c r="J100" t="s">
        <v>72</v>
      </c>
      <c r="K100" s="67">
        <v>3.8713038961638501E-4</v>
      </c>
      <c r="L100" s="7">
        <v>0</v>
      </c>
      <c r="M100" s="67">
        <v>3.6174509167693652E-3</v>
      </c>
      <c r="N100" s="7">
        <v>0</v>
      </c>
      <c r="O100" s="5">
        <v>0</v>
      </c>
      <c r="Q100" t="s">
        <v>146</v>
      </c>
      <c r="R100" s="67">
        <v>0.12189444233351</v>
      </c>
      <c r="S100" s="7">
        <v>0</v>
      </c>
      <c r="T100" s="67">
        <v>0.28985971150911721</v>
      </c>
      <c r="U100" s="7">
        <v>0</v>
      </c>
      <c r="V100" s="5">
        <v>0</v>
      </c>
    </row>
    <row r="101" spans="10:22">
      <c r="J101" t="s">
        <v>143</v>
      </c>
      <c r="K101" s="67">
        <v>3.828220192248711E-4</v>
      </c>
      <c r="L101" s="7">
        <v>0</v>
      </c>
      <c r="M101" s="67">
        <v>2.9887979556816619E-3</v>
      </c>
      <c r="N101" s="7">
        <v>0</v>
      </c>
      <c r="O101" s="5">
        <v>0</v>
      </c>
      <c r="Q101" t="s">
        <v>119</v>
      </c>
      <c r="R101" s="67">
        <v>0.12077518166483731</v>
      </c>
      <c r="S101" s="7">
        <v>0</v>
      </c>
      <c r="T101" s="67">
        <v>0.200827374426301</v>
      </c>
      <c r="U101" s="7">
        <v>0</v>
      </c>
      <c r="V101" s="5">
        <v>0</v>
      </c>
    </row>
    <row r="102" spans="10:22">
      <c r="J102" t="s">
        <v>147</v>
      </c>
      <c r="K102" s="67">
        <v>3.6245344124328707E-4</v>
      </c>
      <c r="L102" s="7">
        <v>0</v>
      </c>
      <c r="M102" s="67">
        <v>5.6487391109810558E-3</v>
      </c>
      <c r="N102" s="7">
        <v>0</v>
      </c>
      <c r="O102" s="5">
        <v>0</v>
      </c>
      <c r="Q102" t="s">
        <v>81</v>
      </c>
      <c r="R102" s="67">
        <v>0.1174470552376107</v>
      </c>
      <c r="S102" s="7">
        <v>0</v>
      </c>
      <c r="T102" s="67">
        <v>0.14553491827075599</v>
      </c>
      <c r="U102" s="7">
        <v>0</v>
      </c>
      <c r="V102" s="5">
        <v>0</v>
      </c>
    </row>
    <row r="103" spans="10:22">
      <c r="J103" t="s">
        <v>98</v>
      </c>
      <c r="K103" s="67">
        <v>3.6005826672068521E-4</v>
      </c>
      <c r="L103" s="7">
        <v>0</v>
      </c>
      <c r="M103" s="67">
        <v>3.9099944107295467E-3</v>
      </c>
      <c r="N103" s="7">
        <v>0</v>
      </c>
      <c r="O103" s="5">
        <v>0</v>
      </c>
      <c r="Q103" t="s">
        <v>126</v>
      </c>
      <c r="R103" s="67">
        <v>0.1159192286050978</v>
      </c>
      <c r="S103" s="7">
        <v>0</v>
      </c>
      <c r="T103" s="67">
        <v>0.18832345373812889</v>
      </c>
      <c r="U103" s="7">
        <v>0</v>
      </c>
      <c r="V103" s="5">
        <v>0</v>
      </c>
    </row>
    <row r="104" spans="10:22">
      <c r="J104" t="s">
        <v>146</v>
      </c>
      <c r="K104" s="67">
        <v>3.5715397993556349E-4</v>
      </c>
      <c r="L104" s="7">
        <v>0</v>
      </c>
      <c r="M104" s="67">
        <v>6.3708466592704146E-3</v>
      </c>
      <c r="N104" s="7">
        <v>0</v>
      </c>
      <c r="O104" s="5">
        <v>0</v>
      </c>
      <c r="Q104" t="s">
        <v>122</v>
      </c>
      <c r="R104" s="67">
        <v>0.1152848680574225</v>
      </c>
      <c r="S104" s="7">
        <v>0</v>
      </c>
      <c r="T104" s="67">
        <v>0.24102415605231639</v>
      </c>
      <c r="U104" s="7">
        <v>0</v>
      </c>
      <c r="V104" s="5">
        <v>0</v>
      </c>
    </row>
    <row r="105" spans="10:22">
      <c r="J105" t="s">
        <v>116</v>
      </c>
      <c r="K105" s="67">
        <v>3.3404740769600019E-4</v>
      </c>
      <c r="L105" s="7">
        <v>0</v>
      </c>
      <c r="M105" s="67">
        <v>5.0804744195892459E-3</v>
      </c>
      <c r="N105" s="7">
        <v>0</v>
      </c>
      <c r="O105" s="5">
        <v>0</v>
      </c>
      <c r="Q105" t="s">
        <v>148</v>
      </c>
      <c r="R105" s="67">
        <v>0.1146401226506531</v>
      </c>
      <c r="S105" s="7">
        <v>0</v>
      </c>
      <c r="T105" s="67">
        <v>0.287772448352905</v>
      </c>
      <c r="U105" s="7">
        <v>0</v>
      </c>
      <c r="V105" s="5">
        <v>0</v>
      </c>
    </row>
    <row r="106" spans="10:22">
      <c r="J106" t="s">
        <v>149</v>
      </c>
      <c r="K106" s="67">
        <v>3.2532562082068268E-4</v>
      </c>
      <c r="L106" s="7">
        <v>0</v>
      </c>
      <c r="M106" s="67">
        <v>3.9418716604852624E-3</v>
      </c>
      <c r="N106" s="7">
        <v>0</v>
      </c>
      <c r="O106" s="5">
        <v>0</v>
      </c>
      <c r="Q106" t="s">
        <v>79</v>
      </c>
      <c r="R106" s="67">
        <v>0.1138885488389323</v>
      </c>
      <c r="S106" s="7">
        <v>0</v>
      </c>
      <c r="T106" s="67">
        <v>0.23561275826280231</v>
      </c>
      <c r="U106" s="7">
        <v>0</v>
      </c>
      <c r="V106" s="5">
        <v>0</v>
      </c>
    </row>
    <row r="107" spans="10:22">
      <c r="J107" t="s">
        <v>150</v>
      </c>
      <c r="K107" s="67">
        <v>3.0950034879088619E-4</v>
      </c>
      <c r="L107" s="7">
        <v>0</v>
      </c>
      <c r="M107" s="67">
        <v>3.291628006145401E-3</v>
      </c>
      <c r="N107" s="7">
        <v>0</v>
      </c>
      <c r="O107" s="5">
        <v>0</v>
      </c>
      <c r="Q107" t="s">
        <v>19</v>
      </c>
      <c r="R107" s="67">
        <v>0.1132854665071425</v>
      </c>
      <c r="S107" s="7">
        <v>0</v>
      </c>
      <c r="T107" s="67">
        <v>0.14074572979007641</v>
      </c>
      <c r="U107" s="7">
        <v>0</v>
      </c>
      <c r="V107" s="5">
        <v>0</v>
      </c>
    </row>
    <row r="108" spans="10:22">
      <c r="J108" t="s">
        <v>120</v>
      </c>
      <c r="K108" s="67">
        <v>3.0404683846480148E-4</v>
      </c>
      <c r="L108" s="7">
        <v>0</v>
      </c>
      <c r="M108" s="67">
        <v>4.3437053427001753E-3</v>
      </c>
      <c r="N108" s="7">
        <v>0</v>
      </c>
      <c r="O108" s="5">
        <v>0</v>
      </c>
      <c r="Q108" t="s">
        <v>96</v>
      </c>
      <c r="R108" s="67">
        <v>0.11268015364048049</v>
      </c>
      <c r="S108" s="7">
        <v>0</v>
      </c>
      <c r="T108" s="67">
        <v>0.14539566275678509</v>
      </c>
      <c r="U108" s="7">
        <v>0</v>
      </c>
      <c r="V108" s="5">
        <v>0</v>
      </c>
    </row>
    <row r="109" spans="10:22">
      <c r="J109" t="s">
        <v>151</v>
      </c>
      <c r="K109" s="67">
        <v>2.8601121325892552E-4</v>
      </c>
      <c r="L109" s="7">
        <v>0</v>
      </c>
      <c r="M109" s="67">
        <v>2.3436479822381822E-3</v>
      </c>
      <c r="N109" s="7">
        <v>0</v>
      </c>
      <c r="O109" s="5">
        <v>0</v>
      </c>
      <c r="Q109" t="s">
        <v>108</v>
      </c>
      <c r="R109" s="67">
        <v>0.1123139521441292</v>
      </c>
      <c r="S109" s="7">
        <v>0</v>
      </c>
      <c r="T109" s="67">
        <v>0.19724842665264819</v>
      </c>
      <c r="U109" s="7">
        <v>0</v>
      </c>
      <c r="V109" s="5">
        <v>0</v>
      </c>
    </row>
    <row r="110" spans="10:22">
      <c r="J110" t="s">
        <v>152</v>
      </c>
      <c r="K110" s="67">
        <v>2.7409509043722241E-4</v>
      </c>
      <c r="L110" s="7">
        <v>0</v>
      </c>
      <c r="M110" s="67">
        <v>3.3444258802342161E-3</v>
      </c>
      <c r="N110" s="7">
        <v>0</v>
      </c>
      <c r="O110" s="5">
        <v>0</v>
      </c>
      <c r="Q110" t="s">
        <v>117</v>
      </c>
      <c r="R110" s="67">
        <v>0.1106414178162524</v>
      </c>
      <c r="S110" s="7">
        <v>0</v>
      </c>
      <c r="T110" s="67">
        <v>0.26532463086974872</v>
      </c>
      <c r="U110" s="7">
        <v>0</v>
      </c>
      <c r="V110" s="5">
        <v>0</v>
      </c>
    </row>
    <row r="111" spans="10:22">
      <c r="J111" t="s">
        <v>102</v>
      </c>
      <c r="K111" s="67">
        <v>2.7033430592151252E-4</v>
      </c>
      <c r="L111" s="7">
        <v>0</v>
      </c>
      <c r="M111" s="67">
        <v>5.0950514828101813E-3</v>
      </c>
      <c r="N111" s="7">
        <v>0</v>
      </c>
      <c r="O111" s="5">
        <v>0</v>
      </c>
      <c r="Q111" t="s">
        <v>130</v>
      </c>
      <c r="R111" s="67">
        <v>0.1095549421742861</v>
      </c>
      <c r="S111" s="7">
        <v>0</v>
      </c>
      <c r="T111" s="67">
        <v>0.26789091765592138</v>
      </c>
      <c r="U111" s="7">
        <v>0</v>
      </c>
      <c r="V111" s="5">
        <v>0</v>
      </c>
    </row>
    <row r="112" spans="10:22">
      <c r="J112" t="s">
        <v>66</v>
      </c>
      <c r="K112" s="67">
        <v>2.5781334252258101E-4</v>
      </c>
      <c r="L112" s="7">
        <v>0</v>
      </c>
      <c r="M112" s="67">
        <v>9.7770752605387274E-3</v>
      </c>
      <c r="N112" s="7">
        <v>0</v>
      </c>
      <c r="O112" s="5">
        <v>0</v>
      </c>
      <c r="Q112" t="s">
        <v>136</v>
      </c>
      <c r="R112" s="67">
        <v>0.10796982520187839</v>
      </c>
      <c r="S112" s="7">
        <v>0</v>
      </c>
      <c r="T112" s="67">
        <v>0.30223402632268831</v>
      </c>
      <c r="U112" s="7">
        <v>0</v>
      </c>
      <c r="V112" s="5">
        <v>0</v>
      </c>
    </row>
    <row r="113" spans="10:22">
      <c r="J113" t="s">
        <v>153</v>
      </c>
      <c r="K113" s="67">
        <v>2.4898875077189751E-4</v>
      </c>
      <c r="L113" s="7">
        <v>0</v>
      </c>
      <c r="M113" s="67">
        <v>2.2017386202175201E-3</v>
      </c>
      <c r="N113" s="7">
        <v>0</v>
      </c>
      <c r="O113" s="5">
        <v>0</v>
      </c>
      <c r="Q113" t="s">
        <v>154</v>
      </c>
      <c r="R113" s="67">
        <v>0.1069947781732291</v>
      </c>
      <c r="S113" s="7">
        <v>0</v>
      </c>
      <c r="T113" s="67">
        <v>0.20348918883106851</v>
      </c>
      <c r="U113" s="7">
        <v>0</v>
      </c>
      <c r="V113" s="5">
        <v>0</v>
      </c>
    </row>
    <row r="114" spans="10:22">
      <c r="J114" t="s">
        <v>141</v>
      </c>
      <c r="K114" s="67">
        <v>2.4706979032964558E-4</v>
      </c>
      <c r="L114" s="7">
        <v>0</v>
      </c>
      <c r="M114" s="67">
        <v>4.0971164852953131E-3</v>
      </c>
      <c r="N114" s="7">
        <v>0</v>
      </c>
      <c r="O114" s="5">
        <v>0</v>
      </c>
      <c r="Q114" t="s">
        <v>142</v>
      </c>
      <c r="R114" s="67">
        <v>0.1046620718590229</v>
      </c>
      <c r="S114" s="7">
        <v>0</v>
      </c>
      <c r="T114" s="67">
        <v>0.29383133244488979</v>
      </c>
      <c r="U114" s="7">
        <v>0</v>
      </c>
      <c r="V114" s="5">
        <v>0</v>
      </c>
    </row>
    <row r="115" spans="10:22">
      <c r="J115" t="s">
        <v>154</v>
      </c>
      <c r="K115" s="67">
        <v>2.1721615576060911E-4</v>
      </c>
      <c r="L115" s="7">
        <v>0</v>
      </c>
      <c r="M115" s="67">
        <v>1.810909513672291E-3</v>
      </c>
      <c r="N115" s="7">
        <v>0</v>
      </c>
      <c r="O115" s="5">
        <v>0</v>
      </c>
      <c r="Q115" t="s">
        <v>150</v>
      </c>
      <c r="R115" s="67">
        <v>0.1040195361032055</v>
      </c>
      <c r="S115" s="7">
        <v>0</v>
      </c>
      <c r="T115" s="67">
        <v>0.31797967737760702</v>
      </c>
      <c r="U115" s="7">
        <v>0</v>
      </c>
      <c r="V115" s="5">
        <v>0</v>
      </c>
    </row>
    <row r="116" spans="10:22">
      <c r="J116" t="s">
        <v>134</v>
      </c>
      <c r="K116" s="67">
        <v>2.1554331278363621E-4</v>
      </c>
      <c r="L116" s="7">
        <v>0</v>
      </c>
      <c r="M116" s="67">
        <v>2.6854820613717132E-3</v>
      </c>
      <c r="N116" s="7">
        <v>0</v>
      </c>
      <c r="O116" s="5">
        <v>0</v>
      </c>
      <c r="Q116" t="s">
        <v>149</v>
      </c>
      <c r="R116" s="67">
        <v>0.100219681169257</v>
      </c>
      <c r="S116" s="7">
        <v>0</v>
      </c>
      <c r="T116" s="67">
        <v>0.1767109918945878</v>
      </c>
      <c r="U116" s="7">
        <v>0</v>
      </c>
      <c r="V116" s="5">
        <v>0</v>
      </c>
    </row>
    <row r="117" spans="10:22">
      <c r="J117" t="s">
        <v>107</v>
      </c>
      <c r="K117" s="67">
        <v>2.1387575904418811E-4</v>
      </c>
      <c r="L117" s="7">
        <v>0</v>
      </c>
      <c r="M117" s="67">
        <v>3.7850041896963708E-3</v>
      </c>
      <c r="N117" s="7">
        <v>0</v>
      </c>
      <c r="O117" s="5">
        <v>0</v>
      </c>
      <c r="Q117" t="s">
        <v>155</v>
      </c>
      <c r="R117" s="67">
        <v>9.9473597016241755E-2</v>
      </c>
      <c r="S117" s="7">
        <v>0</v>
      </c>
      <c r="T117" s="67">
        <v>0.22809184437650021</v>
      </c>
      <c r="U117" s="7">
        <v>0</v>
      </c>
      <c r="V117" s="5">
        <v>0</v>
      </c>
    </row>
    <row r="118" spans="10:22">
      <c r="J118" t="s">
        <v>131</v>
      </c>
      <c r="K118" s="67">
        <v>2.087245472115555E-4</v>
      </c>
      <c r="L118" s="7">
        <v>0</v>
      </c>
      <c r="M118" s="67">
        <v>2.6243655597376222E-3</v>
      </c>
      <c r="N118" s="7">
        <v>0</v>
      </c>
      <c r="O118" s="5">
        <v>0</v>
      </c>
      <c r="Q118" t="s">
        <v>14</v>
      </c>
      <c r="R118" s="67">
        <v>9.8090990155116797E-2</v>
      </c>
      <c r="S118" s="7">
        <v>0</v>
      </c>
      <c r="T118" s="67">
        <v>0.1335448531565539</v>
      </c>
      <c r="U118" s="7">
        <v>0</v>
      </c>
      <c r="V118" s="5">
        <v>0</v>
      </c>
    </row>
    <row r="119" spans="10:22">
      <c r="J119" t="s">
        <v>156</v>
      </c>
      <c r="K119" s="67">
        <v>1.8756151797677089E-4</v>
      </c>
      <c r="L119" s="7">
        <v>0</v>
      </c>
      <c r="M119" s="67">
        <v>2.2973117978185862E-3</v>
      </c>
      <c r="N119" s="7">
        <v>0</v>
      </c>
      <c r="O119" s="5">
        <v>0</v>
      </c>
      <c r="Q119" t="s">
        <v>157</v>
      </c>
      <c r="R119" s="67">
        <v>9.5963712337749918E-2</v>
      </c>
      <c r="S119" s="7">
        <v>0</v>
      </c>
      <c r="T119" s="67">
        <v>0.21365645465798391</v>
      </c>
      <c r="U119" s="7">
        <v>0</v>
      </c>
      <c r="V119" s="5">
        <v>0</v>
      </c>
    </row>
    <row r="120" spans="10:22">
      <c r="J120" t="s">
        <v>123</v>
      </c>
      <c r="K120" s="67">
        <v>1.8475727564796061E-4</v>
      </c>
      <c r="L120" s="7">
        <v>0</v>
      </c>
      <c r="M120" s="67">
        <v>3.4117648160926339E-3</v>
      </c>
      <c r="N120" s="7">
        <v>0</v>
      </c>
      <c r="O120" s="5">
        <v>0</v>
      </c>
      <c r="Q120" t="s">
        <v>21</v>
      </c>
      <c r="R120" s="67">
        <v>8.8283242654868602E-2</v>
      </c>
      <c r="S120" s="7">
        <v>0</v>
      </c>
      <c r="T120" s="67">
        <v>0.1352686593655609</v>
      </c>
      <c r="U120" s="7">
        <v>0</v>
      </c>
      <c r="V120" s="5">
        <v>0</v>
      </c>
    </row>
    <row r="121" spans="10:22">
      <c r="J121" t="s">
        <v>88</v>
      </c>
      <c r="K121" s="67">
        <v>1.6857417638484521E-4</v>
      </c>
      <c r="L121" s="7">
        <v>0</v>
      </c>
      <c r="M121" s="67">
        <v>1.6217472179029459E-3</v>
      </c>
      <c r="N121" s="7">
        <v>0</v>
      </c>
      <c r="O121" s="5">
        <v>0</v>
      </c>
      <c r="Q121" t="s">
        <v>156</v>
      </c>
      <c r="R121" s="67">
        <v>8.3912392894611568E-2</v>
      </c>
      <c r="S121" s="7">
        <v>0</v>
      </c>
      <c r="T121" s="67">
        <v>0.19952654909591</v>
      </c>
      <c r="U121" s="7">
        <v>0</v>
      </c>
      <c r="V121" s="5">
        <v>0</v>
      </c>
    </row>
    <row r="122" spans="10:22">
      <c r="J122" t="s">
        <v>133</v>
      </c>
      <c r="K122" s="67">
        <v>1.6727552911509149E-4</v>
      </c>
      <c r="L122" s="7">
        <v>0</v>
      </c>
      <c r="M122" s="67">
        <v>3.561807392967862E-3</v>
      </c>
      <c r="N122" s="7">
        <v>0</v>
      </c>
      <c r="O122" s="5">
        <v>0</v>
      </c>
      <c r="Q122" t="s">
        <v>9</v>
      </c>
      <c r="R122" s="67">
        <v>7.9717267277004206E-2</v>
      </c>
      <c r="S122" s="7">
        <v>0</v>
      </c>
      <c r="T122" s="67">
        <v>0.13724178250863059</v>
      </c>
      <c r="U122" s="7">
        <v>0</v>
      </c>
      <c r="V122" s="5">
        <v>0</v>
      </c>
    </row>
    <row r="123" spans="10:22">
      <c r="J123" t="s">
        <v>139</v>
      </c>
      <c r="K123" s="67">
        <v>1.475710164486964E-4</v>
      </c>
      <c r="L123" s="7">
        <v>0</v>
      </c>
      <c r="M123" s="67">
        <v>2.2336539578359858E-3</v>
      </c>
      <c r="N123" s="7">
        <v>0</v>
      </c>
      <c r="O123" s="5">
        <v>0</v>
      </c>
      <c r="Q123" t="s">
        <v>151</v>
      </c>
      <c r="R123" s="67">
        <v>7.841928159009566E-2</v>
      </c>
      <c r="S123" s="7">
        <v>0</v>
      </c>
      <c r="T123" s="67">
        <v>0.26389767973679429</v>
      </c>
      <c r="U123" s="7">
        <v>0</v>
      </c>
      <c r="V123" s="5">
        <v>0</v>
      </c>
    </row>
    <row r="124" spans="10:22">
      <c r="J124" t="s">
        <v>148</v>
      </c>
      <c r="K124" s="67">
        <v>1.4646136329773491E-4</v>
      </c>
      <c r="L124" s="7">
        <v>0</v>
      </c>
      <c r="M124" s="67">
        <v>1.06907734535301E-3</v>
      </c>
      <c r="N124" s="7">
        <v>0</v>
      </c>
      <c r="O124" s="5">
        <v>0</v>
      </c>
      <c r="Q124" t="s">
        <v>144</v>
      </c>
      <c r="R124" s="67">
        <v>7.3181218752860919E-2</v>
      </c>
      <c r="S124" s="7">
        <v>0</v>
      </c>
      <c r="T124" s="67">
        <v>0.16810005976722861</v>
      </c>
      <c r="U124" s="7">
        <v>0</v>
      </c>
      <c r="V124" s="5">
        <v>0</v>
      </c>
    </row>
    <row r="125" spans="10:22">
      <c r="J125" t="s">
        <v>114</v>
      </c>
      <c r="K125" s="67">
        <v>1.4491619934746199E-4</v>
      </c>
      <c r="L125" s="7">
        <v>0</v>
      </c>
      <c r="M125" s="67">
        <v>3.7800017957585709E-3</v>
      </c>
      <c r="N125" s="7">
        <v>0</v>
      </c>
      <c r="O125" s="5">
        <v>0</v>
      </c>
      <c r="Q125" t="s">
        <v>33</v>
      </c>
      <c r="R125" s="67">
        <v>7.294472495934029E-2</v>
      </c>
      <c r="S125" s="7">
        <v>0</v>
      </c>
      <c r="T125" s="67">
        <v>0.122240738134115</v>
      </c>
      <c r="U125" s="7">
        <v>0</v>
      </c>
      <c r="V125" s="5">
        <v>0</v>
      </c>
    </row>
    <row r="126" spans="10:22">
      <c r="J126" t="s">
        <v>94</v>
      </c>
      <c r="K126" s="67">
        <v>1.4404880251105609E-4</v>
      </c>
      <c r="L126" s="7">
        <v>0</v>
      </c>
      <c r="M126" s="67">
        <v>3.2098627242281492E-3</v>
      </c>
      <c r="N126" s="7">
        <v>0</v>
      </c>
      <c r="O126" s="5">
        <v>0</v>
      </c>
      <c r="Q126" t="s">
        <v>135</v>
      </c>
      <c r="R126" s="67">
        <v>6.9696874058777003E-2</v>
      </c>
      <c r="S126" s="7">
        <v>0</v>
      </c>
      <c r="T126" s="67">
        <v>0.27198871464269569</v>
      </c>
      <c r="U126" s="7">
        <v>0</v>
      </c>
      <c r="V126" s="5">
        <v>0</v>
      </c>
    </row>
    <row r="127" spans="10:22">
      <c r="J127" t="s">
        <v>155</v>
      </c>
      <c r="K127" s="67">
        <v>1.3448850948310069E-4</v>
      </c>
      <c r="L127" s="7">
        <v>0</v>
      </c>
      <c r="M127" s="67">
        <v>1.517773376568452E-3</v>
      </c>
      <c r="N127" s="7">
        <v>0</v>
      </c>
      <c r="O127" s="5">
        <v>0</v>
      </c>
      <c r="Q127" t="s">
        <v>152</v>
      </c>
      <c r="R127" s="67">
        <v>6.8144013593695568E-2</v>
      </c>
      <c r="S127" s="7">
        <v>0</v>
      </c>
      <c r="T127" s="67">
        <v>0.24727564623659651</v>
      </c>
      <c r="U127" s="7">
        <v>0</v>
      </c>
      <c r="V127" s="5">
        <v>0</v>
      </c>
    </row>
    <row r="128" spans="10:22">
      <c r="J128" t="s">
        <v>115</v>
      </c>
      <c r="K128" s="67">
        <v>1.2854495163501669E-4</v>
      </c>
      <c r="L128" s="7">
        <v>0</v>
      </c>
      <c r="M128" s="67">
        <v>2.7603162998021992E-3</v>
      </c>
      <c r="N128" s="7">
        <v>0</v>
      </c>
      <c r="O128" s="5">
        <v>0</v>
      </c>
      <c r="Q128" t="s">
        <v>138</v>
      </c>
      <c r="R128" s="67">
        <v>6.2554896570452517E-2</v>
      </c>
      <c r="S128" s="7">
        <v>0</v>
      </c>
      <c r="T128" s="67">
        <v>0.22827153310237591</v>
      </c>
      <c r="U128" s="7">
        <v>0</v>
      </c>
      <c r="V128" s="5">
        <v>0</v>
      </c>
    </row>
    <row r="129" spans="10:22">
      <c r="J129" t="s">
        <v>125</v>
      </c>
      <c r="K129" s="67">
        <v>5.7311909342178313E-5</v>
      </c>
      <c r="L129" s="7">
        <v>0</v>
      </c>
      <c r="M129" s="67">
        <v>1.0945098428504041E-3</v>
      </c>
      <c r="N129" s="7">
        <v>0</v>
      </c>
      <c r="O129" s="5">
        <v>0</v>
      </c>
      <c r="Q129" t="s">
        <v>16</v>
      </c>
      <c r="R129" s="67">
        <v>4.8049386368717778E-2</v>
      </c>
      <c r="S129" s="7">
        <v>0</v>
      </c>
      <c r="T129" s="67">
        <v>0.1099047434896875</v>
      </c>
      <c r="U129" s="7">
        <v>0</v>
      </c>
      <c r="V129" s="5">
        <v>0</v>
      </c>
    </row>
    <row r="130" spans="10:22">
      <c r="J130" t="s">
        <v>157</v>
      </c>
      <c r="K130" s="67">
        <v>5.3128508056125352E-5</v>
      </c>
      <c r="L130" s="7">
        <v>0</v>
      </c>
      <c r="M130" s="67">
        <v>1.614044374053928E-3</v>
      </c>
      <c r="N130" s="7">
        <v>0</v>
      </c>
      <c r="O130" s="5">
        <v>0</v>
      </c>
      <c r="Q130" t="s">
        <v>147</v>
      </c>
      <c r="R130" s="67">
        <v>4.6726331182491462E-2</v>
      </c>
      <c r="S130" s="7">
        <v>0</v>
      </c>
      <c r="T130" s="67">
        <v>0.1176442385928196</v>
      </c>
      <c r="U130" s="7">
        <v>0</v>
      </c>
      <c r="V130" s="5">
        <v>0</v>
      </c>
    </row>
    <row r="131" spans="10:22">
      <c r="J131" t="s">
        <v>109</v>
      </c>
      <c r="K131" s="67">
        <v>4.6975201604129682E-5</v>
      </c>
      <c r="L131" s="7">
        <v>0</v>
      </c>
      <c r="M131" s="67">
        <v>9.9531813062969914E-4</v>
      </c>
      <c r="N131" s="7">
        <v>0</v>
      </c>
      <c r="O131" s="5">
        <v>0</v>
      </c>
      <c r="Q131" t="s">
        <v>110</v>
      </c>
      <c r="R131" s="67">
        <v>4.360743786241443E-2</v>
      </c>
      <c r="S131" s="7">
        <v>0</v>
      </c>
      <c r="T131" s="67">
        <v>0.12924115861364999</v>
      </c>
      <c r="U131" s="7">
        <v>0</v>
      </c>
      <c r="V131" s="5">
        <v>0</v>
      </c>
    </row>
    <row r="132" spans="10:22">
      <c r="J132" t="s">
        <v>93</v>
      </c>
      <c r="K132" s="67">
        <v>4.4181370821879133E-5</v>
      </c>
      <c r="L132" s="7">
        <v>0</v>
      </c>
      <c r="M132" s="67">
        <v>9.9510029340233374E-4</v>
      </c>
      <c r="N132" s="7">
        <v>0</v>
      </c>
      <c r="O132" s="5">
        <v>0</v>
      </c>
      <c r="Q132" t="s">
        <v>145</v>
      </c>
      <c r="R132" s="67">
        <v>3.8216265626530639E-2</v>
      </c>
      <c r="S132" s="7">
        <v>0</v>
      </c>
      <c r="T132" s="67">
        <v>0.20364788061470379</v>
      </c>
      <c r="U132" s="7">
        <v>0</v>
      </c>
      <c r="V132" s="5">
        <v>0</v>
      </c>
    </row>
    <row r="133" spans="10:22" ht="15" thickBot="1">
      <c r="J133" s="2" t="s">
        <v>112</v>
      </c>
      <c r="K133" s="68">
        <v>1.541254697057654E-6</v>
      </c>
      <c r="L133" s="8">
        <v>0</v>
      </c>
      <c r="M133" s="68">
        <v>1.3269980122294499E-4</v>
      </c>
      <c r="N133" s="8">
        <v>0</v>
      </c>
      <c r="O133" s="6">
        <v>0</v>
      </c>
      <c r="Q133" s="2" t="s">
        <v>153</v>
      </c>
      <c r="R133" s="68">
        <v>2.7248793235951491E-2</v>
      </c>
      <c r="S133" s="8">
        <v>0</v>
      </c>
      <c r="T133" s="68">
        <v>0.1135734169880632</v>
      </c>
      <c r="U133" s="8">
        <v>0</v>
      </c>
      <c r="V133" s="6">
        <v>0</v>
      </c>
    </row>
  </sheetData>
  <mergeCells count="20">
    <mergeCell ref="B43:G44"/>
    <mergeCell ref="C45:D45"/>
    <mergeCell ref="E45:F45"/>
    <mergeCell ref="B8:G9"/>
    <mergeCell ref="C10:D10"/>
    <mergeCell ref="E10:F10"/>
    <mergeCell ref="B2:C3"/>
    <mergeCell ref="Q8:V9"/>
    <mergeCell ref="R10:S10"/>
    <mergeCell ref="T10:U10"/>
    <mergeCell ref="J8:O9"/>
    <mergeCell ref="K10:L10"/>
    <mergeCell ref="M10:N10"/>
    <mergeCell ref="D2:Q2"/>
    <mergeCell ref="D3:Q3"/>
    <mergeCell ref="T3:V3"/>
    <mergeCell ref="T4:V4"/>
    <mergeCell ref="T5:V5"/>
    <mergeCell ref="T6:V6"/>
    <mergeCell ref="S2:V2"/>
  </mergeCells>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9" id="{D2BF6E8E-ED6D-4E1F-962C-9F32067A3708}">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xm:sqref>
        </x14:conditionalFormatting>
        <x14:conditionalFormatting xmlns:xm="http://schemas.microsoft.com/office/excel/2006/main">
          <x14:cfRule type="iconSet" priority="18" id="{F136D218-CD16-488F-A34C-9CDA5E2AD3D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D12:D40</xm:sqref>
        </x14:conditionalFormatting>
        <x14:conditionalFormatting xmlns:xm="http://schemas.microsoft.com/office/excel/2006/main">
          <x14:cfRule type="iconSet" priority="2" id="{3693A515-8271-43FB-981F-6D6F54B6ADC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D46</xm:sqref>
        </x14:conditionalFormatting>
        <x14:conditionalFormatting xmlns:xm="http://schemas.microsoft.com/office/excel/2006/main">
          <x14:cfRule type="iconSet" priority="3" id="{D841CB73-1DD2-414B-8125-6BE07F45CDC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D47:D75</xm:sqref>
        </x14:conditionalFormatting>
        <x14:conditionalFormatting xmlns:xm="http://schemas.microsoft.com/office/excel/2006/main">
          <x14:cfRule type="iconSet" priority="19" id="{381617D9-2C42-43E6-A4DA-527DFB48021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F11:F40</xm:sqref>
        </x14:conditionalFormatting>
        <x14:conditionalFormatting xmlns:xm="http://schemas.microsoft.com/office/excel/2006/main">
          <x14:cfRule type="iconSet" priority="4" id="{EC8F5E43-DA17-4F44-80A8-75301FDE7EFB}">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F46:F75</xm:sqref>
        </x14:conditionalFormatting>
        <x14:conditionalFormatting xmlns:xm="http://schemas.microsoft.com/office/excel/2006/main">
          <x14:cfRule type="iconSet" priority="20" id="{167E6759-CC25-444B-88B6-658D9ECF9AFB}">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G11:G40</xm:sqref>
        </x14:conditionalFormatting>
        <x14:conditionalFormatting xmlns:xm="http://schemas.microsoft.com/office/excel/2006/main">
          <x14:cfRule type="iconSet" priority="5" id="{0C1E2D00-D747-49CC-9492-B0816B90F287}">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G46:G75</xm:sqref>
        </x14:conditionalFormatting>
        <x14:conditionalFormatting xmlns:xm="http://schemas.microsoft.com/office/excel/2006/main">
          <x14:cfRule type="iconSet" priority="16" id="{EE4CDAA6-4DE3-4C11-8A62-97D56C3DC180}">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L11:L133</xm:sqref>
        </x14:conditionalFormatting>
        <x14:conditionalFormatting xmlns:xm="http://schemas.microsoft.com/office/excel/2006/main">
          <x14:cfRule type="iconSet" priority="14" id="{FCC722EF-D0B4-49BF-89EE-B6C884D69F7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N11:N133</xm:sqref>
        </x14:conditionalFormatting>
        <x14:conditionalFormatting xmlns:xm="http://schemas.microsoft.com/office/excel/2006/main">
          <x14:cfRule type="iconSet" priority="15" id="{150F8D5A-B0E4-4558-91EE-518BBD6EE3D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O11:O133</xm:sqref>
        </x14:conditionalFormatting>
        <x14:conditionalFormatting xmlns:xm="http://schemas.microsoft.com/office/excel/2006/main">
          <x14:cfRule type="iconSet" priority="1" id="{5A54EF4A-B0A7-4A44-9F43-7C82DFDAC227}">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S3:S6</xm:sqref>
        </x14:conditionalFormatting>
        <x14:conditionalFormatting xmlns:xm="http://schemas.microsoft.com/office/excel/2006/main">
          <x14:cfRule type="iconSet" priority="8" id="{DA5A11A5-4E68-4FBF-81D3-B8155644A7A1}">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S11:S133</xm:sqref>
        </x14:conditionalFormatting>
        <x14:conditionalFormatting xmlns:xm="http://schemas.microsoft.com/office/excel/2006/main">
          <x14:cfRule type="iconSet" priority="6" id="{2DBDE9F1-BB6D-4148-9F34-55C995593EAA}">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U11:U133</xm:sqref>
        </x14:conditionalFormatting>
        <x14:conditionalFormatting xmlns:xm="http://schemas.microsoft.com/office/excel/2006/main">
          <x14:cfRule type="iconSet" priority="7" id="{A59F2638-598C-4181-B6C5-4D19B051792D}">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V11:V133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6E2B76-5876-4F04-B7AB-32666CF8CC67}">
  <sheetPr>
    <tabColor theme="4" tint="0.79998168889431442"/>
  </sheetPr>
  <dimension ref="B1:T77"/>
  <sheetViews>
    <sheetView zoomScale="74" zoomScaleNormal="74" workbookViewId="0">
      <selection activeCell="I38" sqref="I38"/>
    </sheetView>
  </sheetViews>
  <sheetFormatPr defaultColWidth="8.81640625" defaultRowHeight="14.5"/>
  <cols>
    <col min="1" max="1" width="5.453125" customWidth="1"/>
    <col min="2" max="2" width="34.81640625" customWidth="1"/>
    <col min="3" max="3" width="16.453125" customWidth="1"/>
    <col min="4" max="4" width="17.453125" customWidth="1"/>
    <col min="5" max="5" width="20.453125" customWidth="1"/>
    <col min="6" max="6" width="19.81640625" customWidth="1"/>
    <col min="7" max="7" width="18.1796875" customWidth="1"/>
    <col min="8" max="8" width="20.453125" customWidth="1"/>
    <col min="9" max="9" width="12.81640625" customWidth="1"/>
    <col min="11" max="11" width="8.453125" bestFit="1" customWidth="1"/>
    <col min="12" max="12" width="16.453125" customWidth="1"/>
    <col min="13" max="13" width="8.453125" bestFit="1" customWidth="1"/>
    <col min="14" max="14" width="12.1796875" bestFit="1" customWidth="1"/>
    <col min="16" max="16" width="12.1796875" bestFit="1" customWidth="1"/>
    <col min="17" max="17" width="8.453125" bestFit="1" customWidth="1"/>
    <col min="18" max="18" width="12.1796875" bestFit="1" customWidth="1"/>
    <col min="20" max="20" width="12.1796875" bestFit="1" customWidth="1"/>
  </cols>
  <sheetData>
    <row r="1" spans="2:20" ht="15" thickBot="1"/>
    <row r="2" spans="2:20" ht="14.5" customHeight="1">
      <c r="B2" s="255" t="s">
        <v>158</v>
      </c>
      <c r="C2" s="256"/>
      <c r="D2" s="220" t="s">
        <v>159</v>
      </c>
      <c r="E2" s="220"/>
      <c r="F2" s="220"/>
      <c r="G2" s="220"/>
      <c r="H2" s="221"/>
    </row>
    <row r="3" spans="2:20" ht="14.5" customHeight="1" thickBot="1">
      <c r="B3" s="257"/>
      <c r="C3" s="258"/>
      <c r="D3" s="222"/>
      <c r="E3" s="222"/>
      <c r="F3" s="222"/>
      <c r="G3" s="222"/>
      <c r="H3" s="223"/>
    </row>
    <row r="5" spans="2:20" ht="21" customHeight="1">
      <c r="C5" s="259" t="s">
        <v>160</v>
      </c>
      <c r="D5" s="259"/>
      <c r="E5" s="259"/>
      <c r="F5" s="259"/>
      <c r="G5" s="259"/>
      <c r="H5" s="259"/>
      <c r="K5" s="259" t="s">
        <v>161</v>
      </c>
      <c r="L5" s="259"/>
      <c r="M5" s="259"/>
      <c r="N5" s="259"/>
      <c r="O5" s="259"/>
      <c r="P5" s="259"/>
      <c r="Q5" s="259"/>
      <c r="R5" s="259"/>
      <c r="S5" s="259"/>
      <c r="T5" s="259"/>
    </row>
    <row r="6" spans="2:20" ht="15" customHeight="1" thickBot="1">
      <c r="C6" s="260"/>
      <c r="D6" s="260"/>
      <c r="E6" s="260"/>
      <c r="F6" s="260"/>
      <c r="G6" s="260"/>
      <c r="H6" s="260"/>
      <c r="K6" s="251" t="s">
        <v>162</v>
      </c>
      <c r="L6" s="252"/>
      <c r="M6" s="252" t="s">
        <v>163</v>
      </c>
      <c r="N6" s="252"/>
      <c r="O6" s="252" t="s">
        <v>164</v>
      </c>
      <c r="P6" s="252"/>
      <c r="Q6" s="252" t="s">
        <v>165</v>
      </c>
      <c r="R6" s="252"/>
      <c r="S6" s="252" t="s">
        <v>166</v>
      </c>
      <c r="T6" s="252"/>
    </row>
    <row r="7" spans="2:20" ht="16.5" thickTop="1" thickBot="1">
      <c r="B7" s="12"/>
      <c r="C7" s="9" t="s">
        <v>162</v>
      </c>
      <c r="D7" s="9" t="s">
        <v>163</v>
      </c>
      <c r="E7" s="9" t="s">
        <v>164</v>
      </c>
      <c r="F7" s="9" t="s">
        <v>165</v>
      </c>
      <c r="G7" s="9" t="s">
        <v>166</v>
      </c>
      <c r="H7" s="47" t="s">
        <v>167</v>
      </c>
      <c r="K7" s="66" t="s">
        <v>168</v>
      </c>
      <c r="L7" s="43" t="s">
        <v>169</v>
      </c>
      <c r="M7" s="66" t="s">
        <v>168</v>
      </c>
      <c r="N7" s="43" t="s">
        <v>169</v>
      </c>
      <c r="O7" s="66" t="s">
        <v>168</v>
      </c>
      <c r="P7" s="43" t="s">
        <v>169</v>
      </c>
      <c r="Q7" s="66" t="s">
        <v>168</v>
      </c>
      <c r="R7" s="43" t="s">
        <v>169</v>
      </c>
      <c r="S7" s="66" t="s">
        <v>168</v>
      </c>
      <c r="T7" s="43" t="s">
        <v>169</v>
      </c>
    </row>
    <row r="8" spans="2:20" ht="15" thickTop="1">
      <c r="B8" s="13" t="s">
        <v>8</v>
      </c>
      <c r="C8" s="10">
        <v>1</v>
      </c>
      <c r="D8" s="10">
        <v>0</v>
      </c>
      <c r="E8" s="10">
        <v>0</v>
      </c>
      <c r="F8" s="10">
        <v>0</v>
      </c>
      <c r="G8" s="10">
        <v>0</v>
      </c>
      <c r="H8" s="48">
        <v>0</v>
      </c>
      <c r="K8" s="10">
        <v>1</v>
      </c>
      <c r="L8" s="253" t="s">
        <v>170</v>
      </c>
      <c r="M8" s="10">
        <v>0</v>
      </c>
      <c r="N8" s="248" t="s">
        <v>171</v>
      </c>
      <c r="O8" s="10">
        <v>0</v>
      </c>
      <c r="P8" s="248" t="s">
        <v>171</v>
      </c>
      <c r="Q8" s="10">
        <v>0</v>
      </c>
      <c r="R8" s="248" t="s">
        <v>171</v>
      </c>
      <c r="S8" s="44">
        <v>0</v>
      </c>
      <c r="T8" s="248" t="s">
        <v>171</v>
      </c>
    </row>
    <row r="9" spans="2:20">
      <c r="B9" s="13" t="s">
        <v>9</v>
      </c>
      <c r="C9" s="10">
        <v>1</v>
      </c>
      <c r="D9" s="10">
        <v>0</v>
      </c>
      <c r="E9" s="10">
        <v>0</v>
      </c>
      <c r="F9" s="10">
        <v>0</v>
      </c>
      <c r="G9" s="10">
        <v>0</v>
      </c>
      <c r="H9" s="49">
        <v>0</v>
      </c>
      <c r="K9" s="10">
        <v>1</v>
      </c>
      <c r="L9" s="253"/>
      <c r="M9" s="10">
        <v>0</v>
      </c>
      <c r="N9" s="248"/>
      <c r="O9" s="10">
        <v>0</v>
      </c>
      <c r="P9" s="248"/>
      <c r="Q9" s="10">
        <v>0</v>
      </c>
      <c r="R9" s="248"/>
      <c r="S9" s="45">
        <v>0</v>
      </c>
      <c r="T9" s="248"/>
    </row>
    <row r="10" spans="2:20">
      <c r="B10" s="13" t="s">
        <v>10</v>
      </c>
      <c r="C10" s="10">
        <v>1</v>
      </c>
      <c r="D10" s="10">
        <v>0</v>
      </c>
      <c r="E10" s="10">
        <v>0</v>
      </c>
      <c r="F10" s="10">
        <v>0</v>
      </c>
      <c r="G10" s="10">
        <v>0</v>
      </c>
      <c r="H10" s="49">
        <v>0</v>
      </c>
      <c r="K10" s="10">
        <v>1</v>
      </c>
      <c r="L10" s="253"/>
      <c r="M10" s="10">
        <v>0</v>
      </c>
      <c r="N10" s="248"/>
      <c r="O10" s="10">
        <v>0</v>
      </c>
      <c r="P10" s="248"/>
      <c r="Q10" s="10">
        <v>0</v>
      </c>
      <c r="R10" s="248"/>
      <c r="S10" s="45">
        <v>0</v>
      </c>
      <c r="T10" s="248"/>
    </row>
    <row r="11" spans="2:20">
      <c r="B11" s="13" t="s">
        <v>11</v>
      </c>
      <c r="C11" s="10">
        <v>1</v>
      </c>
      <c r="D11" s="10">
        <v>1</v>
      </c>
      <c r="E11" s="10">
        <v>0</v>
      </c>
      <c r="F11" s="10">
        <v>1</v>
      </c>
      <c r="G11" s="10">
        <v>0</v>
      </c>
      <c r="H11" s="49">
        <v>0</v>
      </c>
      <c r="K11" s="10">
        <v>1</v>
      </c>
      <c r="L11" s="253"/>
      <c r="M11" s="10">
        <v>1</v>
      </c>
      <c r="N11" s="248"/>
      <c r="O11" s="10">
        <v>0</v>
      </c>
      <c r="P11" s="248"/>
      <c r="Q11" s="10">
        <v>1</v>
      </c>
      <c r="R11" s="248"/>
      <c r="S11" s="45">
        <v>0</v>
      </c>
      <c r="T11" s="248"/>
    </row>
    <row r="12" spans="2:20">
      <c r="B12" s="13" t="s">
        <v>12</v>
      </c>
      <c r="C12" s="10">
        <v>1</v>
      </c>
      <c r="D12" s="10">
        <v>0</v>
      </c>
      <c r="E12" s="10">
        <v>0</v>
      </c>
      <c r="F12" s="10">
        <v>0</v>
      </c>
      <c r="G12" s="10">
        <v>1</v>
      </c>
      <c r="H12" s="49">
        <v>1</v>
      </c>
      <c r="K12" s="10">
        <v>1</v>
      </c>
      <c r="L12" s="253"/>
      <c r="M12" s="10">
        <v>0</v>
      </c>
      <c r="N12" s="248"/>
      <c r="O12" s="10">
        <v>0</v>
      </c>
      <c r="P12" s="248"/>
      <c r="Q12" s="10">
        <v>0</v>
      </c>
      <c r="R12" s="248"/>
      <c r="S12" s="45">
        <v>1</v>
      </c>
      <c r="T12" s="248"/>
    </row>
    <row r="13" spans="2:20">
      <c r="B13" s="13" t="s">
        <v>13</v>
      </c>
      <c r="C13" s="10">
        <v>1</v>
      </c>
      <c r="D13" s="10">
        <v>1</v>
      </c>
      <c r="E13" s="10">
        <v>0</v>
      </c>
      <c r="F13" s="10">
        <v>1</v>
      </c>
      <c r="G13" s="10">
        <v>0</v>
      </c>
      <c r="H13" s="49">
        <v>0</v>
      </c>
      <c r="K13" s="10">
        <v>1</v>
      </c>
      <c r="L13" s="253"/>
      <c r="M13" s="10">
        <v>1</v>
      </c>
      <c r="N13" s="248"/>
      <c r="O13" s="10">
        <v>0</v>
      </c>
      <c r="P13" s="248"/>
      <c r="Q13" s="10">
        <v>1</v>
      </c>
      <c r="R13" s="248"/>
      <c r="S13" s="45">
        <v>0</v>
      </c>
      <c r="T13" s="248"/>
    </row>
    <row r="14" spans="2:20">
      <c r="B14" s="13" t="s">
        <v>14</v>
      </c>
      <c r="C14" s="10">
        <v>1</v>
      </c>
      <c r="D14" s="10">
        <v>0</v>
      </c>
      <c r="E14" s="10">
        <v>0</v>
      </c>
      <c r="F14" s="10">
        <v>0</v>
      </c>
      <c r="G14" s="10">
        <v>0</v>
      </c>
      <c r="H14" s="49">
        <v>0</v>
      </c>
      <c r="K14" s="10">
        <v>1</v>
      </c>
      <c r="L14" s="253"/>
      <c r="M14" s="10">
        <v>0</v>
      </c>
      <c r="N14" s="248"/>
      <c r="O14" s="10">
        <v>0</v>
      </c>
      <c r="P14" s="248"/>
      <c r="Q14" s="10">
        <v>0</v>
      </c>
      <c r="R14" s="248"/>
      <c r="S14" s="45">
        <v>0</v>
      </c>
      <c r="T14" s="248"/>
    </row>
    <row r="15" spans="2:20">
      <c r="B15" s="13" t="s">
        <v>15</v>
      </c>
      <c r="C15" s="10">
        <v>1</v>
      </c>
      <c r="D15" s="10">
        <v>0</v>
      </c>
      <c r="E15" s="10">
        <v>0</v>
      </c>
      <c r="F15" s="10">
        <v>0</v>
      </c>
      <c r="G15" s="10">
        <v>0</v>
      </c>
      <c r="H15" s="49">
        <v>0</v>
      </c>
      <c r="K15" s="10">
        <v>1</v>
      </c>
      <c r="L15" s="253"/>
      <c r="M15" s="10">
        <v>0</v>
      </c>
      <c r="N15" s="248"/>
      <c r="O15" s="10">
        <v>0</v>
      </c>
      <c r="P15" s="248"/>
      <c r="Q15" s="10">
        <v>0</v>
      </c>
      <c r="R15" s="248"/>
      <c r="S15" s="45">
        <v>0</v>
      </c>
      <c r="T15" s="248"/>
    </row>
    <row r="16" spans="2:20">
      <c r="B16" s="13" t="s">
        <v>16</v>
      </c>
      <c r="C16" s="10">
        <v>1</v>
      </c>
      <c r="D16" s="10">
        <v>0</v>
      </c>
      <c r="E16" s="10">
        <v>0</v>
      </c>
      <c r="F16" s="10">
        <v>0</v>
      </c>
      <c r="G16" s="10">
        <v>0</v>
      </c>
      <c r="H16" s="49">
        <v>0</v>
      </c>
      <c r="K16" s="10">
        <v>1</v>
      </c>
      <c r="L16" s="253"/>
      <c r="M16" s="10">
        <v>0</v>
      </c>
      <c r="N16" s="248"/>
      <c r="O16" s="10">
        <v>0</v>
      </c>
      <c r="P16" s="248"/>
      <c r="Q16" s="10">
        <v>0</v>
      </c>
      <c r="R16" s="248"/>
      <c r="S16" s="45">
        <v>0</v>
      </c>
      <c r="T16" s="248"/>
    </row>
    <row r="17" spans="2:20">
      <c r="B17" s="13" t="s">
        <v>17</v>
      </c>
      <c r="C17" s="10">
        <v>1</v>
      </c>
      <c r="D17" s="10">
        <v>0</v>
      </c>
      <c r="E17" s="10">
        <v>0</v>
      </c>
      <c r="F17" s="10">
        <v>0</v>
      </c>
      <c r="G17" s="10">
        <v>0</v>
      </c>
      <c r="H17" s="49">
        <v>0</v>
      </c>
      <c r="K17" s="10">
        <v>1</v>
      </c>
      <c r="L17" s="253"/>
      <c r="M17" s="10">
        <v>0</v>
      </c>
      <c r="N17" s="248"/>
      <c r="O17" s="10">
        <v>0</v>
      </c>
      <c r="P17" s="248"/>
      <c r="Q17" s="10">
        <v>0</v>
      </c>
      <c r="R17" s="248"/>
      <c r="S17" s="45">
        <v>0</v>
      </c>
      <c r="T17" s="248"/>
    </row>
    <row r="18" spans="2:20">
      <c r="B18" s="13" t="s">
        <v>18</v>
      </c>
      <c r="C18" s="10">
        <v>1</v>
      </c>
      <c r="D18" s="10">
        <v>0</v>
      </c>
      <c r="E18" s="10">
        <v>1</v>
      </c>
      <c r="F18" s="10">
        <v>1</v>
      </c>
      <c r="G18" s="10">
        <v>1</v>
      </c>
      <c r="H18" s="49">
        <v>1</v>
      </c>
      <c r="K18" s="10">
        <v>1</v>
      </c>
      <c r="L18" s="253"/>
      <c r="M18" s="10">
        <v>0</v>
      </c>
      <c r="N18" s="248"/>
      <c r="O18" s="10">
        <v>1</v>
      </c>
      <c r="P18" s="248"/>
      <c r="Q18" s="10">
        <v>1</v>
      </c>
      <c r="R18" s="248"/>
      <c r="S18" s="45">
        <v>1</v>
      </c>
      <c r="T18" s="248"/>
    </row>
    <row r="19" spans="2:20">
      <c r="B19" s="13" t="s">
        <v>19</v>
      </c>
      <c r="C19" s="10">
        <v>1</v>
      </c>
      <c r="D19" s="10">
        <v>0</v>
      </c>
      <c r="E19" s="10">
        <v>0</v>
      </c>
      <c r="F19" s="10">
        <v>0</v>
      </c>
      <c r="G19" s="10">
        <v>0</v>
      </c>
      <c r="H19" s="49">
        <v>0</v>
      </c>
      <c r="K19" s="10">
        <v>1</v>
      </c>
      <c r="L19" s="253"/>
      <c r="M19" s="10">
        <v>0</v>
      </c>
      <c r="N19" s="248"/>
      <c r="O19" s="10">
        <v>0</v>
      </c>
      <c r="P19" s="248"/>
      <c r="Q19" s="10">
        <v>0</v>
      </c>
      <c r="R19" s="248"/>
      <c r="S19" s="45">
        <v>0</v>
      </c>
      <c r="T19" s="248"/>
    </row>
    <row r="20" spans="2:20">
      <c r="B20" s="13" t="s">
        <v>20</v>
      </c>
      <c r="C20" s="10">
        <v>1</v>
      </c>
      <c r="D20" s="10">
        <v>0</v>
      </c>
      <c r="E20" s="10">
        <v>0</v>
      </c>
      <c r="F20" s="10">
        <v>0</v>
      </c>
      <c r="G20" s="10">
        <v>0</v>
      </c>
      <c r="H20" s="49">
        <v>0</v>
      </c>
      <c r="K20" s="10">
        <v>1</v>
      </c>
      <c r="L20" s="253"/>
      <c r="M20" s="10">
        <v>0</v>
      </c>
      <c r="N20" s="248"/>
      <c r="O20" s="10">
        <v>0</v>
      </c>
      <c r="P20" s="248"/>
      <c r="Q20" s="10">
        <v>0</v>
      </c>
      <c r="R20" s="248"/>
      <c r="S20" s="45">
        <v>0</v>
      </c>
      <c r="T20" s="248"/>
    </row>
    <row r="21" spans="2:20">
      <c r="B21" s="13" t="s">
        <v>21</v>
      </c>
      <c r="C21" s="10">
        <v>1</v>
      </c>
      <c r="D21" s="10">
        <v>0</v>
      </c>
      <c r="E21" s="10">
        <v>0</v>
      </c>
      <c r="F21" s="10">
        <v>0</v>
      </c>
      <c r="G21" s="10">
        <v>0</v>
      </c>
      <c r="H21" s="49">
        <v>0</v>
      </c>
      <c r="K21" s="10">
        <v>1</v>
      </c>
      <c r="L21" s="253"/>
      <c r="M21" s="10">
        <v>0</v>
      </c>
      <c r="N21" s="248"/>
      <c r="O21" s="10">
        <v>0</v>
      </c>
      <c r="P21" s="248"/>
      <c r="Q21" s="10">
        <v>0</v>
      </c>
      <c r="R21" s="248"/>
      <c r="S21" s="45">
        <v>0</v>
      </c>
      <c r="T21" s="248"/>
    </row>
    <row r="22" spans="2:20">
      <c r="B22" s="13" t="s">
        <v>22</v>
      </c>
      <c r="C22" s="10">
        <v>1</v>
      </c>
      <c r="D22" s="10">
        <v>0</v>
      </c>
      <c r="E22" s="10">
        <v>0</v>
      </c>
      <c r="F22" s="10">
        <v>1</v>
      </c>
      <c r="G22" s="10">
        <v>0</v>
      </c>
      <c r="H22" s="49">
        <v>1</v>
      </c>
      <c r="K22" s="10">
        <v>1</v>
      </c>
      <c r="L22" s="253"/>
      <c r="M22" s="10">
        <v>0</v>
      </c>
      <c r="N22" s="248"/>
      <c r="O22" s="10">
        <v>0</v>
      </c>
      <c r="P22" s="248"/>
      <c r="Q22" s="10">
        <v>1</v>
      </c>
      <c r="R22" s="248"/>
      <c r="S22" s="45">
        <v>0</v>
      </c>
      <c r="T22" s="248"/>
    </row>
    <row r="23" spans="2:20">
      <c r="B23" s="13" t="s">
        <v>23</v>
      </c>
      <c r="C23" s="10">
        <v>1</v>
      </c>
      <c r="D23" s="10">
        <v>0</v>
      </c>
      <c r="E23" s="10">
        <v>1</v>
      </c>
      <c r="F23" s="10">
        <v>0</v>
      </c>
      <c r="G23" s="10">
        <v>1</v>
      </c>
      <c r="H23" s="49">
        <v>1</v>
      </c>
      <c r="K23" s="10">
        <v>1</v>
      </c>
      <c r="L23" s="253"/>
      <c r="M23" s="10">
        <v>0</v>
      </c>
      <c r="N23" s="248"/>
      <c r="O23" s="10">
        <v>1</v>
      </c>
      <c r="P23" s="248"/>
      <c r="Q23" s="10">
        <v>0</v>
      </c>
      <c r="R23" s="248"/>
      <c r="S23" s="45">
        <v>1</v>
      </c>
      <c r="T23" s="248"/>
    </row>
    <row r="24" spans="2:20">
      <c r="B24" s="13" t="s">
        <v>24</v>
      </c>
      <c r="C24" s="10">
        <v>1</v>
      </c>
      <c r="D24" s="10">
        <v>0</v>
      </c>
      <c r="E24" s="10">
        <v>0</v>
      </c>
      <c r="F24" s="10">
        <v>1</v>
      </c>
      <c r="G24" s="10">
        <v>0</v>
      </c>
      <c r="H24" s="49">
        <v>0</v>
      </c>
      <c r="K24" s="10">
        <v>1</v>
      </c>
      <c r="L24" s="253"/>
      <c r="M24" s="10">
        <v>0</v>
      </c>
      <c r="N24" s="248"/>
      <c r="O24" s="10">
        <v>0</v>
      </c>
      <c r="P24" s="248"/>
      <c r="Q24" s="10">
        <v>1</v>
      </c>
      <c r="R24" s="248"/>
      <c r="S24" s="45">
        <v>0</v>
      </c>
      <c r="T24" s="248"/>
    </row>
    <row r="25" spans="2:20">
      <c r="B25" s="13" t="s">
        <v>25</v>
      </c>
      <c r="C25" s="10">
        <v>1</v>
      </c>
      <c r="D25" s="10">
        <v>0</v>
      </c>
      <c r="E25" s="10">
        <v>0</v>
      </c>
      <c r="F25" s="10">
        <v>1</v>
      </c>
      <c r="G25" s="10">
        <v>0</v>
      </c>
      <c r="H25" s="49">
        <v>0</v>
      </c>
      <c r="K25" s="10">
        <v>1</v>
      </c>
      <c r="L25" s="253"/>
      <c r="M25" s="10">
        <v>0</v>
      </c>
      <c r="N25" s="248"/>
      <c r="O25" s="10">
        <v>0</v>
      </c>
      <c r="P25" s="248"/>
      <c r="Q25" s="10">
        <v>1</v>
      </c>
      <c r="R25" s="248"/>
      <c r="S25" s="45">
        <v>0</v>
      </c>
      <c r="T25" s="248"/>
    </row>
    <row r="26" spans="2:20">
      <c r="B26" s="13" t="s">
        <v>26</v>
      </c>
      <c r="C26" s="10">
        <v>1</v>
      </c>
      <c r="D26" s="10">
        <v>1</v>
      </c>
      <c r="E26" s="10">
        <v>0</v>
      </c>
      <c r="F26" s="10">
        <v>1</v>
      </c>
      <c r="G26" s="10">
        <v>0</v>
      </c>
      <c r="H26" s="49">
        <v>0</v>
      </c>
      <c r="K26" s="10">
        <v>1</v>
      </c>
      <c r="L26" s="253"/>
      <c r="M26" s="10">
        <v>1</v>
      </c>
      <c r="N26" s="248"/>
      <c r="O26" s="10">
        <v>0</v>
      </c>
      <c r="P26" s="248"/>
      <c r="Q26" s="10">
        <v>1</v>
      </c>
      <c r="R26" s="248"/>
      <c r="S26" s="45">
        <v>0</v>
      </c>
      <c r="T26" s="248"/>
    </row>
    <row r="27" spans="2:20">
      <c r="B27" s="13" t="s">
        <v>27</v>
      </c>
      <c r="C27" s="10">
        <v>1</v>
      </c>
      <c r="D27" s="10">
        <v>0</v>
      </c>
      <c r="E27" s="10">
        <v>0</v>
      </c>
      <c r="F27" s="10">
        <v>1</v>
      </c>
      <c r="G27" s="10">
        <v>0</v>
      </c>
      <c r="H27" s="49">
        <v>0</v>
      </c>
      <c r="K27" s="10">
        <v>1</v>
      </c>
      <c r="L27" s="253"/>
      <c r="M27" s="10">
        <v>0</v>
      </c>
      <c r="N27" s="248"/>
      <c r="O27" s="10">
        <v>0</v>
      </c>
      <c r="P27" s="248"/>
      <c r="Q27" s="10">
        <v>1</v>
      </c>
      <c r="R27" s="248"/>
      <c r="S27" s="45">
        <v>0</v>
      </c>
      <c r="T27" s="248"/>
    </row>
    <row r="28" spans="2:20">
      <c r="B28" s="13" t="s">
        <v>28</v>
      </c>
      <c r="C28" s="10">
        <v>1</v>
      </c>
      <c r="D28" s="10">
        <v>1</v>
      </c>
      <c r="E28" s="10">
        <v>1</v>
      </c>
      <c r="F28" s="10">
        <v>1</v>
      </c>
      <c r="G28" s="10">
        <v>1</v>
      </c>
      <c r="H28" s="49">
        <v>1</v>
      </c>
      <c r="K28" s="10">
        <v>1</v>
      </c>
      <c r="L28" s="253"/>
      <c r="M28" s="10">
        <v>1</v>
      </c>
      <c r="N28" s="248"/>
      <c r="O28" s="10">
        <v>1</v>
      </c>
      <c r="P28" s="248"/>
      <c r="Q28" s="10">
        <v>1</v>
      </c>
      <c r="R28" s="248"/>
      <c r="S28" s="45">
        <v>1</v>
      </c>
      <c r="T28" s="248"/>
    </row>
    <row r="29" spans="2:20">
      <c r="B29" s="13" t="s">
        <v>29</v>
      </c>
      <c r="C29" s="10">
        <v>1</v>
      </c>
      <c r="D29" s="10">
        <v>0</v>
      </c>
      <c r="E29" s="10">
        <v>0</v>
      </c>
      <c r="F29" s="10">
        <v>1</v>
      </c>
      <c r="G29" s="10">
        <v>0</v>
      </c>
      <c r="H29" s="49">
        <v>0</v>
      </c>
      <c r="K29" s="10">
        <v>1</v>
      </c>
      <c r="L29" s="253"/>
      <c r="M29" s="10">
        <v>0</v>
      </c>
      <c r="N29" s="248"/>
      <c r="O29" s="10">
        <v>0</v>
      </c>
      <c r="P29" s="248"/>
      <c r="Q29" s="10">
        <v>1</v>
      </c>
      <c r="R29" s="248"/>
      <c r="S29" s="45">
        <v>0</v>
      </c>
      <c r="T29" s="248"/>
    </row>
    <row r="30" spans="2:20">
      <c r="B30" s="13" t="s">
        <v>30</v>
      </c>
      <c r="C30" s="10">
        <v>1</v>
      </c>
      <c r="D30" s="10">
        <v>1</v>
      </c>
      <c r="E30" s="10">
        <v>1</v>
      </c>
      <c r="F30" s="10">
        <v>1</v>
      </c>
      <c r="G30" s="10">
        <v>1</v>
      </c>
      <c r="H30" s="49">
        <v>1</v>
      </c>
      <c r="K30" s="10">
        <v>1</v>
      </c>
      <c r="L30" s="253"/>
      <c r="M30" s="10">
        <v>1</v>
      </c>
      <c r="N30" s="248"/>
      <c r="O30" s="10">
        <v>1</v>
      </c>
      <c r="P30" s="248"/>
      <c r="Q30" s="10">
        <v>1</v>
      </c>
      <c r="R30" s="248"/>
      <c r="S30" s="45">
        <v>1</v>
      </c>
      <c r="T30" s="248"/>
    </row>
    <row r="31" spans="2:20">
      <c r="B31" s="13" t="s">
        <v>31</v>
      </c>
      <c r="C31" s="10">
        <v>1</v>
      </c>
      <c r="D31" s="10">
        <v>0</v>
      </c>
      <c r="E31" s="10">
        <v>0</v>
      </c>
      <c r="F31" s="10">
        <v>1</v>
      </c>
      <c r="G31" s="10">
        <v>0</v>
      </c>
      <c r="H31" s="49">
        <v>0</v>
      </c>
      <c r="K31" s="10">
        <v>1</v>
      </c>
      <c r="L31" s="253"/>
      <c r="M31" s="10">
        <v>0</v>
      </c>
      <c r="N31" s="248"/>
      <c r="O31" s="10">
        <v>0</v>
      </c>
      <c r="P31" s="248"/>
      <c r="Q31" s="10">
        <v>1</v>
      </c>
      <c r="R31" s="248"/>
      <c r="S31" s="45">
        <v>0</v>
      </c>
      <c r="T31" s="248"/>
    </row>
    <row r="32" spans="2:20">
      <c r="B32" s="13" t="s">
        <v>32</v>
      </c>
      <c r="C32" s="10">
        <v>1</v>
      </c>
      <c r="D32" s="10">
        <v>1</v>
      </c>
      <c r="E32" s="10">
        <v>0</v>
      </c>
      <c r="F32" s="10">
        <v>1</v>
      </c>
      <c r="G32" s="10">
        <v>0</v>
      </c>
      <c r="H32" s="49">
        <v>0</v>
      </c>
      <c r="K32" s="10">
        <v>1</v>
      </c>
      <c r="L32" s="253"/>
      <c r="M32" s="10">
        <v>1</v>
      </c>
      <c r="N32" s="248"/>
      <c r="O32" s="10">
        <v>0</v>
      </c>
      <c r="P32" s="248"/>
      <c r="Q32" s="10">
        <v>1</v>
      </c>
      <c r="R32" s="248"/>
      <c r="S32" s="45">
        <v>0</v>
      </c>
      <c r="T32" s="248"/>
    </row>
    <row r="33" spans="2:20">
      <c r="B33" s="13" t="s">
        <v>33</v>
      </c>
      <c r="C33" s="10">
        <v>1</v>
      </c>
      <c r="D33" s="10">
        <v>0</v>
      </c>
      <c r="E33" s="10">
        <v>0</v>
      </c>
      <c r="F33" s="10">
        <v>0</v>
      </c>
      <c r="G33" s="10">
        <v>0</v>
      </c>
      <c r="H33" s="49">
        <v>0</v>
      </c>
      <c r="K33" s="10">
        <v>1</v>
      </c>
      <c r="L33" s="253"/>
      <c r="M33" s="10">
        <v>0</v>
      </c>
      <c r="N33" s="248"/>
      <c r="O33" s="10">
        <v>0</v>
      </c>
      <c r="P33" s="248"/>
      <c r="Q33" s="10">
        <v>0</v>
      </c>
      <c r="R33" s="248"/>
      <c r="S33" s="45">
        <v>0</v>
      </c>
      <c r="T33" s="248"/>
    </row>
    <row r="34" spans="2:20">
      <c r="B34" s="13" t="s">
        <v>34</v>
      </c>
      <c r="C34" s="10">
        <v>1</v>
      </c>
      <c r="D34" s="10">
        <v>1</v>
      </c>
      <c r="E34" s="10">
        <v>0</v>
      </c>
      <c r="F34" s="10">
        <v>1</v>
      </c>
      <c r="G34" s="10">
        <v>1</v>
      </c>
      <c r="H34" s="49">
        <v>1</v>
      </c>
      <c r="K34" s="10">
        <v>1</v>
      </c>
      <c r="L34" s="253"/>
      <c r="M34" s="10">
        <v>1</v>
      </c>
      <c r="N34" s="248"/>
      <c r="O34" s="10">
        <v>0</v>
      </c>
      <c r="P34" s="248"/>
      <c r="Q34" s="10">
        <v>1</v>
      </c>
      <c r="R34" s="248"/>
      <c r="S34" s="45">
        <v>1</v>
      </c>
      <c r="T34" s="248"/>
    </row>
    <row r="35" spans="2:20">
      <c r="B35" s="13" t="s">
        <v>35</v>
      </c>
      <c r="C35" s="10">
        <v>1</v>
      </c>
      <c r="D35" s="10">
        <v>0</v>
      </c>
      <c r="E35" s="10">
        <v>0</v>
      </c>
      <c r="F35" s="10">
        <v>1</v>
      </c>
      <c r="G35" s="10">
        <v>0</v>
      </c>
      <c r="H35" s="49">
        <v>0</v>
      </c>
      <c r="K35" s="10">
        <v>1</v>
      </c>
      <c r="L35" s="253"/>
      <c r="M35" s="10">
        <v>0</v>
      </c>
      <c r="N35" s="248"/>
      <c r="O35" s="10">
        <v>0</v>
      </c>
      <c r="P35" s="248"/>
      <c r="Q35" s="10">
        <v>1</v>
      </c>
      <c r="R35" s="248"/>
      <c r="S35" s="45">
        <v>0</v>
      </c>
      <c r="T35" s="248"/>
    </row>
    <row r="36" spans="2:20">
      <c r="B36" s="13" t="s">
        <v>36</v>
      </c>
      <c r="C36" s="10">
        <v>1</v>
      </c>
      <c r="D36" s="10">
        <v>1</v>
      </c>
      <c r="E36" s="10">
        <v>0</v>
      </c>
      <c r="F36" s="10">
        <v>1</v>
      </c>
      <c r="G36" s="10">
        <v>1</v>
      </c>
      <c r="H36" s="49">
        <v>1</v>
      </c>
      <c r="K36" s="10">
        <v>1</v>
      </c>
      <c r="L36" s="253"/>
      <c r="M36" s="10">
        <v>1</v>
      </c>
      <c r="N36" s="248"/>
      <c r="O36" s="10">
        <v>0</v>
      </c>
      <c r="P36" s="248"/>
      <c r="Q36" s="10">
        <v>1</v>
      </c>
      <c r="R36" s="248"/>
      <c r="S36" s="45">
        <v>1</v>
      </c>
      <c r="T36" s="248"/>
    </row>
    <row r="37" spans="2:20" ht="15" thickBot="1">
      <c r="B37" s="13" t="s">
        <v>37</v>
      </c>
      <c r="C37" s="11">
        <v>1</v>
      </c>
      <c r="D37" s="11">
        <v>1</v>
      </c>
      <c r="E37" s="11">
        <v>1</v>
      </c>
      <c r="F37" s="11">
        <v>1</v>
      </c>
      <c r="G37" s="11">
        <v>1</v>
      </c>
      <c r="H37" s="50">
        <v>1</v>
      </c>
      <c r="K37" s="11">
        <v>1</v>
      </c>
      <c r="L37" s="254"/>
      <c r="M37" s="11">
        <v>1</v>
      </c>
      <c r="N37" s="249"/>
      <c r="O37" s="11">
        <v>1</v>
      </c>
      <c r="P37" s="249"/>
      <c r="Q37" s="11">
        <v>1</v>
      </c>
      <c r="R37" s="249"/>
      <c r="S37" s="46">
        <v>1</v>
      </c>
      <c r="T37" s="249"/>
    </row>
    <row r="38" spans="2:20">
      <c r="C38" s="250" t="s">
        <v>172</v>
      </c>
      <c r="D38" s="250"/>
      <c r="E38" s="250"/>
      <c r="F38" s="250"/>
      <c r="G38" s="250"/>
    </row>
    <row r="39" spans="2:20">
      <c r="H39" s="39" t="s">
        <v>173</v>
      </c>
    </row>
    <row r="40" spans="2:20">
      <c r="H40" s="39" t="s">
        <v>174</v>
      </c>
    </row>
    <row r="44" spans="2:20" ht="32.5" customHeight="1"/>
    <row r="45" spans="2:20">
      <c r="M45" s="12"/>
      <c r="P45" s="12"/>
    </row>
    <row r="77" spans="2:4">
      <c r="B77" s="37"/>
      <c r="C77" s="37"/>
      <c r="D77" s="38"/>
    </row>
  </sheetData>
  <sortState xmlns:xlrd2="http://schemas.microsoft.com/office/spreadsheetml/2017/richdata2" ref="B8:B37">
    <sortCondition ref="B8:B37"/>
  </sortState>
  <mergeCells count="15">
    <mergeCell ref="B2:C3"/>
    <mergeCell ref="D2:H3"/>
    <mergeCell ref="S6:T6"/>
    <mergeCell ref="K5:T5"/>
    <mergeCell ref="C5:H6"/>
    <mergeCell ref="T8:T37"/>
    <mergeCell ref="C38:G38"/>
    <mergeCell ref="K6:L6"/>
    <mergeCell ref="M6:N6"/>
    <mergeCell ref="O6:P6"/>
    <mergeCell ref="Q6:R6"/>
    <mergeCell ref="L8:L37"/>
    <mergeCell ref="N8:N37"/>
    <mergeCell ref="R8:R37"/>
    <mergeCell ref="P8:P37"/>
  </mergeCells>
  <conditionalFormatting sqref="C8:C37 F8:F37">
    <cfRule type="iconSet" priority="29">
      <iconSet iconSet="5Quarters">
        <cfvo type="percent" val="0"/>
        <cfvo type="percent" val="20"/>
        <cfvo type="percent" val="40"/>
        <cfvo type="percent" val="60"/>
        <cfvo type="percent" val="80"/>
      </iconSet>
    </cfRule>
  </conditionalFormatting>
  <conditionalFormatting sqref="D8:D36">
    <cfRule type="iconSet" priority="16">
      <iconSet iconSet="5Quarters">
        <cfvo type="percent" val="0"/>
        <cfvo type="percent" val="20"/>
        <cfvo type="percent" val="40"/>
        <cfvo type="percent" val="60"/>
        <cfvo type="percent" val="80"/>
      </iconSet>
    </cfRule>
  </conditionalFormatting>
  <conditionalFormatting sqref="D37:E37">
    <cfRule type="iconSet" priority="15">
      <iconSet iconSet="5Quarters">
        <cfvo type="percent" val="0"/>
        <cfvo type="percent" val="20"/>
        <cfvo type="percent" val="40"/>
        <cfvo type="percent" val="60"/>
        <cfvo type="percent" val="80"/>
      </iconSet>
    </cfRule>
  </conditionalFormatting>
  <conditionalFormatting sqref="E8:E36">
    <cfRule type="iconSet" priority="14">
      <iconSet iconSet="5Quarters">
        <cfvo type="percent" val="0"/>
        <cfvo type="percent" val="20"/>
        <cfvo type="percent" val="40"/>
        <cfvo type="percent" val="60"/>
        <cfvo type="percent" val="80"/>
      </iconSet>
    </cfRule>
  </conditionalFormatting>
  <conditionalFormatting sqref="G8:G37">
    <cfRule type="iconSet" priority="8">
      <iconSet iconSet="5Quarters">
        <cfvo type="percent" val="0"/>
        <cfvo type="percent" val="20"/>
        <cfvo type="percent" val="40"/>
        <cfvo type="percent" val="60"/>
        <cfvo type="percent" val="80"/>
      </iconSet>
    </cfRule>
  </conditionalFormatting>
  <conditionalFormatting sqref="H8:H37">
    <cfRule type="iconSet" priority="17">
      <iconSet iconSet="5Quarters">
        <cfvo type="percent" val="0"/>
        <cfvo type="percent" val="20"/>
        <cfvo type="percent" val="40"/>
        <cfvo type="percent" val="60"/>
        <cfvo type="percent" val="80"/>
      </iconSet>
    </cfRule>
  </conditionalFormatting>
  <conditionalFormatting sqref="K8:K36">
    <cfRule type="iconSet" priority="11">
      <iconSet iconSet="5Quarters">
        <cfvo type="percent" val="0"/>
        <cfvo type="percent" val="20"/>
        <cfvo type="percent" val="40"/>
        <cfvo type="percent" val="60"/>
        <cfvo type="percent" val="80"/>
      </iconSet>
    </cfRule>
  </conditionalFormatting>
  <conditionalFormatting sqref="K37 M37">
    <cfRule type="iconSet" priority="30">
      <iconSet iconSet="5Quarters">
        <cfvo type="percent" val="0"/>
        <cfvo type="percent" val="20"/>
        <cfvo type="percent" val="40"/>
        <cfvo type="percent" val="60"/>
        <cfvo type="percent" val="80"/>
      </iconSet>
    </cfRule>
  </conditionalFormatting>
  <conditionalFormatting sqref="M8:M36">
    <cfRule type="iconSet" priority="13">
      <iconSet iconSet="5Quarters">
        <cfvo type="percent" val="0"/>
        <cfvo type="percent" val="20"/>
        <cfvo type="percent" val="40"/>
        <cfvo type="percent" val="60"/>
        <cfvo type="percent" val="80"/>
      </iconSet>
    </cfRule>
  </conditionalFormatting>
  <conditionalFormatting sqref="O8:O36">
    <cfRule type="iconSet" priority="1">
      <iconSet iconSet="5Quarters">
        <cfvo type="percent" val="0"/>
        <cfvo type="percent" val="20"/>
        <cfvo type="percent" val="40"/>
        <cfvo type="percent" val="60"/>
        <cfvo type="percent" val="80"/>
      </iconSet>
    </cfRule>
  </conditionalFormatting>
  <conditionalFormatting sqref="O37">
    <cfRule type="iconSet" priority="2">
      <iconSet iconSet="5Quarters">
        <cfvo type="percent" val="0"/>
        <cfvo type="percent" val="20"/>
        <cfvo type="percent" val="40"/>
        <cfvo type="percent" val="60"/>
        <cfvo type="percent" val="80"/>
      </iconSet>
    </cfRule>
  </conditionalFormatting>
  <conditionalFormatting sqref="Q8:Q37">
    <cfRule type="iconSet" priority="5">
      <iconSet iconSet="5Quarters">
        <cfvo type="percent" val="0"/>
        <cfvo type="percent" val="20"/>
        <cfvo type="percent" val="40"/>
        <cfvo type="percent" val="60"/>
        <cfvo type="percent" val="80"/>
      </iconSet>
    </cfRule>
  </conditionalFormatting>
  <conditionalFormatting sqref="S8:S37">
    <cfRule type="iconSet" priority="9">
      <iconSet iconSet="5Quarters">
        <cfvo type="percent" val="0"/>
        <cfvo type="percent" val="20"/>
        <cfvo type="percent" val="40"/>
        <cfvo type="percent" val="60"/>
        <cfvo type="percent" val="80"/>
      </iconSet>
    </cfRule>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7FA73-09B4-47DB-BFEB-8FFC43542F39}">
  <dimension ref="A1:K146"/>
  <sheetViews>
    <sheetView topLeftCell="A115" workbookViewId="0">
      <selection activeCell="C122" sqref="C122"/>
    </sheetView>
  </sheetViews>
  <sheetFormatPr defaultColWidth="8.81640625" defaultRowHeight="14.5"/>
  <cols>
    <col min="1" max="1" width="50.81640625" bestFit="1" customWidth="1"/>
    <col min="2" max="2" width="7.36328125" bestFit="1" customWidth="1"/>
    <col min="3" max="3" width="7.81640625" bestFit="1" customWidth="1"/>
    <col min="4" max="4" width="7.36328125" bestFit="1" customWidth="1"/>
    <col min="5" max="5" width="7.81640625" bestFit="1" customWidth="1"/>
    <col min="6" max="6" width="9.6328125" bestFit="1" customWidth="1"/>
    <col min="7" max="7" width="10.453125" bestFit="1" customWidth="1"/>
    <col min="9" max="9" width="50.81640625" bestFit="1" customWidth="1"/>
    <col min="10" max="11" width="11.81640625" bestFit="1" customWidth="1"/>
  </cols>
  <sheetData>
    <row r="1" spans="1:11">
      <c r="A1" t="s">
        <v>175</v>
      </c>
      <c r="B1" t="s">
        <v>176</v>
      </c>
      <c r="C1" t="s">
        <v>177</v>
      </c>
      <c r="D1" t="s">
        <v>178</v>
      </c>
      <c r="E1" t="s">
        <v>179</v>
      </c>
      <c r="F1" t="s">
        <v>180</v>
      </c>
      <c r="G1" t="s">
        <v>181</v>
      </c>
      <c r="I1" t="s">
        <v>175</v>
      </c>
      <c r="J1" t="s">
        <v>182</v>
      </c>
      <c r="K1" t="s">
        <v>183</v>
      </c>
    </row>
    <row r="2" spans="1:11">
      <c r="A2" t="s">
        <v>184</v>
      </c>
      <c r="B2" t="s">
        <v>176</v>
      </c>
      <c r="C2">
        <v>1</v>
      </c>
      <c r="D2" t="s">
        <v>178</v>
      </c>
      <c r="E2">
        <v>1</v>
      </c>
      <c r="F2" t="s">
        <v>185</v>
      </c>
      <c r="G2">
        <v>2</v>
      </c>
      <c r="I2" t="s">
        <v>22</v>
      </c>
      <c r="J2">
        <v>5.7690503921776459</v>
      </c>
      <c r="K2">
        <v>3.7901157895587678</v>
      </c>
    </row>
    <row r="3" spans="1:11">
      <c r="A3" t="s">
        <v>8</v>
      </c>
      <c r="C3">
        <v>0</v>
      </c>
      <c r="E3">
        <v>0</v>
      </c>
      <c r="G3">
        <v>0</v>
      </c>
      <c r="I3" t="s">
        <v>37</v>
      </c>
      <c r="J3">
        <v>2.941951930645534</v>
      </c>
      <c r="K3">
        <v>3.2906537777036609</v>
      </c>
    </row>
    <row r="4" spans="1:11">
      <c r="A4" t="s">
        <v>9</v>
      </c>
      <c r="C4">
        <v>0</v>
      </c>
      <c r="E4">
        <v>0</v>
      </c>
      <c r="G4">
        <v>0</v>
      </c>
      <c r="I4" t="s">
        <v>11</v>
      </c>
      <c r="J4">
        <v>2.8096707718883449</v>
      </c>
      <c r="K4">
        <v>2.7744703019613799</v>
      </c>
    </row>
    <row r="5" spans="1:11">
      <c r="A5" t="s">
        <v>10</v>
      </c>
      <c r="C5">
        <v>0</v>
      </c>
      <c r="E5">
        <v>0</v>
      </c>
      <c r="G5">
        <v>0</v>
      </c>
      <c r="I5" t="s">
        <v>30</v>
      </c>
      <c r="J5">
        <v>2.0020930694248422</v>
      </c>
      <c r="K5">
        <v>1.8928024187274599</v>
      </c>
    </row>
    <row r="6" spans="1:11">
      <c r="A6" t="s">
        <v>11</v>
      </c>
      <c r="B6" t="s">
        <v>176</v>
      </c>
      <c r="C6">
        <v>1</v>
      </c>
      <c r="D6" t="s">
        <v>178</v>
      </c>
      <c r="E6">
        <v>1</v>
      </c>
      <c r="F6" t="s">
        <v>185</v>
      </c>
      <c r="G6">
        <v>2</v>
      </c>
      <c r="I6" t="s">
        <v>28</v>
      </c>
      <c r="J6">
        <v>1.9964496478913181</v>
      </c>
      <c r="K6">
        <v>2.020005215820194</v>
      </c>
    </row>
    <row r="7" spans="1:11">
      <c r="A7" t="s">
        <v>12</v>
      </c>
      <c r="B7" t="s">
        <v>176</v>
      </c>
      <c r="C7">
        <v>1</v>
      </c>
      <c r="D7" t="s">
        <v>178</v>
      </c>
      <c r="E7">
        <v>1</v>
      </c>
      <c r="F7" t="s">
        <v>185</v>
      </c>
      <c r="G7">
        <v>2</v>
      </c>
      <c r="I7" t="s">
        <v>12</v>
      </c>
      <c r="J7">
        <v>1.707447287682474</v>
      </c>
      <c r="K7">
        <v>1.3308279743079181</v>
      </c>
    </row>
    <row r="8" spans="1:11">
      <c r="A8" t="s">
        <v>186</v>
      </c>
      <c r="C8">
        <v>0</v>
      </c>
      <c r="D8" t="s">
        <v>178</v>
      </c>
      <c r="E8">
        <v>1</v>
      </c>
      <c r="F8" t="s">
        <v>178</v>
      </c>
      <c r="G8">
        <v>1</v>
      </c>
      <c r="I8" t="s">
        <v>53</v>
      </c>
      <c r="J8">
        <v>1.6626559729235171</v>
      </c>
      <c r="K8">
        <v>1.632637552037689</v>
      </c>
    </row>
    <row r="9" spans="1:11">
      <c r="A9" t="s">
        <v>112</v>
      </c>
      <c r="C9">
        <v>0</v>
      </c>
      <c r="E9">
        <v>0</v>
      </c>
      <c r="G9">
        <v>0</v>
      </c>
      <c r="I9" t="s">
        <v>184</v>
      </c>
      <c r="J9">
        <v>1.44680879058394</v>
      </c>
      <c r="K9">
        <v>1.3467562471997689</v>
      </c>
    </row>
    <row r="10" spans="1:11">
      <c r="A10" t="s">
        <v>65</v>
      </c>
      <c r="B10" t="s">
        <v>176</v>
      </c>
      <c r="C10">
        <v>1</v>
      </c>
      <c r="D10" t="s">
        <v>178</v>
      </c>
      <c r="E10">
        <v>1</v>
      </c>
      <c r="F10" t="s">
        <v>185</v>
      </c>
      <c r="G10">
        <v>2</v>
      </c>
      <c r="I10" t="s">
        <v>58</v>
      </c>
      <c r="J10">
        <v>1.3683776314049301</v>
      </c>
      <c r="K10">
        <v>1.4808537459029689</v>
      </c>
    </row>
    <row r="11" spans="1:11">
      <c r="A11" t="s">
        <v>14</v>
      </c>
      <c r="C11">
        <v>0</v>
      </c>
      <c r="E11">
        <v>0</v>
      </c>
      <c r="G11">
        <v>0</v>
      </c>
      <c r="I11" t="s">
        <v>56</v>
      </c>
      <c r="J11">
        <v>1.2393124185117721</v>
      </c>
      <c r="K11">
        <v>1.2780179003737211</v>
      </c>
    </row>
    <row r="12" spans="1:11">
      <c r="A12" t="s">
        <v>15</v>
      </c>
      <c r="C12">
        <v>0</v>
      </c>
      <c r="E12">
        <v>0</v>
      </c>
      <c r="G12">
        <v>0</v>
      </c>
      <c r="I12" t="s">
        <v>17</v>
      </c>
      <c r="J12">
        <v>1.041964320397601</v>
      </c>
      <c r="K12">
        <v>0.97151652687775369</v>
      </c>
    </row>
    <row r="13" spans="1:11">
      <c r="A13" t="s">
        <v>16</v>
      </c>
      <c r="C13">
        <v>0</v>
      </c>
      <c r="E13">
        <v>0</v>
      </c>
      <c r="G13">
        <v>0</v>
      </c>
      <c r="I13" t="s">
        <v>60</v>
      </c>
      <c r="J13">
        <v>1.012377262293195</v>
      </c>
      <c r="K13">
        <v>1.0728794493425611</v>
      </c>
    </row>
    <row r="14" spans="1:11">
      <c r="A14" t="s">
        <v>17</v>
      </c>
      <c r="B14" t="s">
        <v>176</v>
      </c>
      <c r="C14">
        <v>1</v>
      </c>
      <c r="D14" t="s">
        <v>178</v>
      </c>
      <c r="E14">
        <v>1</v>
      </c>
      <c r="F14" t="s">
        <v>185</v>
      </c>
      <c r="G14">
        <v>2</v>
      </c>
      <c r="I14" t="s">
        <v>59</v>
      </c>
      <c r="J14">
        <v>1.0029342585028229</v>
      </c>
      <c r="K14">
        <v>0.99276421830164852</v>
      </c>
    </row>
    <row r="15" spans="1:11">
      <c r="A15" t="s">
        <v>53</v>
      </c>
      <c r="B15" t="s">
        <v>176</v>
      </c>
      <c r="C15">
        <v>1</v>
      </c>
      <c r="D15" t="s">
        <v>178</v>
      </c>
      <c r="E15">
        <v>1</v>
      </c>
      <c r="F15" t="s">
        <v>185</v>
      </c>
      <c r="G15">
        <v>2</v>
      </c>
      <c r="I15" t="s">
        <v>65</v>
      </c>
      <c r="J15">
        <v>0.92336932972087693</v>
      </c>
      <c r="K15">
        <v>1.1560448757765009</v>
      </c>
    </row>
    <row r="16" spans="1:11">
      <c r="A16" t="s">
        <v>187</v>
      </c>
      <c r="B16" t="s">
        <v>176</v>
      </c>
      <c r="C16">
        <v>1</v>
      </c>
      <c r="D16" t="s">
        <v>178</v>
      </c>
      <c r="E16">
        <v>1</v>
      </c>
      <c r="F16" t="s">
        <v>185</v>
      </c>
      <c r="G16">
        <v>2</v>
      </c>
      <c r="I16" t="s">
        <v>23</v>
      </c>
      <c r="J16">
        <v>0.89121840397536733</v>
      </c>
      <c r="K16">
        <v>1.1668451176191621</v>
      </c>
    </row>
    <row r="17" spans="1:11">
      <c r="A17" t="s">
        <v>19</v>
      </c>
      <c r="C17">
        <v>0</v>
      </c>
      <c r="E17">
        <v>0</v>
      </c>
      <c r="G17">
        <v>0</v>
      </c>
      <c r="I17" t="s">
        <v>187</v>
      </c>
      <c r="J17">
        <v>0.86605299894437482</v>
      </c>
      <c r="K17">
        <v>0.94125740142876357</v>
      </c>
    </row>
    <row r="18" spans="1:11">
      <c r="A18" t="s">
        <v>20</v>
      </c>
      <c r="C18">
        <v>0</v>
      </c>
      <c r="E18">
        <v>0</v>
      </c>
      <c r="G18">
        <v>0</v>
      </c>
      <c r="I18" t="s">
        <v>61</v>
      </c>
      <c r="J18">
        <v>0.81450467865219356</v>
      </c>
      <c r="K18">
        <v>0.8090753070119171</v>
      </c>
    </row>
    <row r="19" spans="1:11">
      <c r="A19" t="s">
        <v>21</v>
      </c>
      <c r="C19">
        <v>0</v>
      </c>
      <c r="E19">
        <v>0</v>
      </c>
      <c r="G19">
        <v>0</v>
      </c>
      <c r="I19" t="s">
        <v>71</v>
      </c>
      <c r="J19">
        <v>0.73569618543155069</v>
      </c>
      <c r="K19">
        <v>0.79765510614682233</v>
      </c>
    </row>
    <row r="20" spans="1:11">
      <c r="A20" t="s">
        <v>22</v>
      </c>
      <c r="B20" t="s">
        <v>176</v>
      </c>
      <c r="C20">
        <v>1</v>
      </c>
      <c r="D20" t="s">
        <v>178</v>
      </c>
      <c r="E20">
        <v>1</v>
      </c>
      <c r="F20" t="s">
        <v>185</v>
      </c>
      <c r="G20">
        <v>2</v>
      </c>
      <c r="I20" t="s">
        <v>57</v>
      </c>
      <c r="J20">
        <v>0.73053618631867046</v>
      </c>
      <c r="K20">
        <v>0.82030228497591806</v>
      </c>
    </row>
    <row r="21" spans="1:11">
      <c r="A21" t="s">
        <v>23</v>
      </c>
      <c r="B21" t="s">
        <v>176</v>
      </c>
      <c r="C21">
        <v>1</v>
      </c>
      <c r="D21" t="s">
        <v>178</v>
      </c>
      <c r="E21">
        <v>1</v>
      </c>
      <c r="F21" t="s">
        <v>185</v>
      </c>
      <c r="G21">
        <v>2</v>
      </c>
      <c r="I21" t="s">
        <v>68</v>
      </c>
      <c r="J21">
        <v>0.72287535393913371</v>
      </c>
      <c r="K21">
        <v>0.91646893529594187</v>
      </c>
    </row>
    <row r="22" spans="1:11">
      <c r="A22" t="s">
        <v>58</v>
      </c>
      <c r="B22" t="s">
        <v>176</v>
      </c>
      <c r="C22">
        <v>1</v>
      </c>
      <c r="D22" t="s">
        <v>178</v>
      </c>
      <c r="E22">
        <v>1</v>
      </c>
      <c r="F22" t="s">
        <v>185</v>
      </c>
      <c r="G22">
        <v>2</v>
      </c>
      <c r="I22" t="s">
        <v>66</v>
      </c>
      <c r="J22">
        <v>0.70123116381091211</v>
      </c>
      <c r="K22">
        <v>0.72270946966057736</v>
      </c>
    </row>
    <row r="23" spans="1:11">
      <c r="A23" t="s">
        <v>73</v>
      </c>
      <c r="B23" t="s">
        <v>176</v>
      </c>
      <c r="C23">
        <v>1</v>
      </c>
      <c r="D23" t="s">
        <v>178</v>
      </c>
      <c r="E23">
        <v>1</v>
      </c>
      <c r="F23" t="s">
        <v>185</v>
      </c>
      <c r="G23">
        <v>2</v>
      </c>
      <c r="I23" t="s">
        <v>73</v>
      </c>
      <c r="J23">
        <v>0.68717639449208079</v>
      </c>
      <c r="K23">
        <v>0.72185070079178726</v>
      </c>
    </row>
    <row r="24" spans="1:11">
      <c r="A24" t="s">
        <v>57</v>
      </c>
      <c r="B24" t="s">
        <v>176</v>
      </c>
      <c r="C24">
        <v>1</v>
      </c>
      <c r="D24" t="s">
        <v>178</v>
      </c>
      <c r="E24">
        <v>1</v>
      </c>
      <c r="F24" t="s">
        <v>185</v>
      </c>
      <c r="G24">
        <v>2</v>
      </c>
      <c r="I24" t="s">
        <v>72</v>
      </c>
      <c r="J24">
        <v>0.67801686447034593</v>
      </c>
      <c r="K24">
        <v>0.74727499080293169</v>
      </c>
    </row>
    <row r="25" spans="1:11">
      <c r="A25" t="s">
        <v>68</v>
      </c>
      <c r="B25" t="s">
        <v>176</v>
      </c>
      <c r="C25">
        <v>1</v>
      </c>
      <c r="D25" t="s">
        <v>178</v>
      </c>
      <c r="E25">
        <v>1</v>
      </c>
      <c r="F25" t="s">
        <v>185</v>
      </c>
      <c r="G25">
        <v>2</v>
      </c>
      <c r="I25" t="s">
        <v>188</v>
      </c>
      <c r="J25">
        <v>0.58237291574712047</v>
      </c>
      <c r="K25">
        <v>0.74150979254832894</v>
      </c>
    </row>
    <row r="26" spans="1:11">
      <c r="A26" t="s">
        <v>71</v>
      </c>
      <c r="B26" t="s">
        <v>176</v>
      </c>
      <c r="C26">
        <v>1</v>
      </c>
      <c r="D26" t="s">
        <v>178</v>
      </c>
      <c r="E26">
        <v>1</v>
      </c>
      <c r="F26" t="s">
        <v>185</v>
      </c>
      <c r="G26">
        <v>2</v>
      </c>
      <c r="I26" t="s">
        <v>189</v>
      </c>
      <c r="J26">
        <v>0.54353692274533283</v>
      </c>
      <c r="K26">
        <v>0.62901593437036618</v>
      </c>
    </row>
    <row r="27" spans="1:11">
      <c r="A27" t="s">
        <v>66</v>
      </c>
      <c r="B27" t="s">
        <v>176</v>
      </c>
      <c r="C27">
        <v>1</v>
      </c>
      <c r="D27" t="s">
        <v>178</v>
      </c>
      <c r="E27">
        <v>1</v>
      </c>
      <c r="F27" t="s">
        <v>185</v>
      </c>
      <c r="G27">
        <v>2</v>
      </c>
      <c r="I27" t="s">
        <v>55</v>
      </c>
      <c r="J27">
        <v>0.53012022253070423</v>
      </c>
      <c r="K27">
        <v>0.57321539371062757</v>
      </c>
    </row>
    <row r="28" spans="1:11">
      <c r="A28" t="s">
        <v>94</v>
      </c>
      <c r="C28">
        <v>0</v>
      </c>
      <c r="E28">
        <v>0</v>
      </c>
      <c r="G28">
        <v>0</v>
      </c>
      <c r="I28" t="s">
        <v>75</v>
      </c>
      <c r="J28">
        <v>0.52465804446875808</v>
      </c>
      <c r="K28">
        <v>0.5168510058092628</v>
      </c>
    </row>
    <row r="29" spans="1:11">
      <c r="A29" t="s">
        <v>100</v>
      </c>
      <c r="C29">
        <v>0</v>
      </c>
      <c r="E29">
        <v>0</v>
      </c>
      <c r="G29">
        <v>0</v>
      </c>
      <c r="I29" t="s">
        <v>80</v>
      </c>
      <c r="J29">
        <v>0.48565480318835952</v>
      </c>
      <c r="K29">
        <v>0.60218741793351804</v>
      </c>
    </row>
    <row r="30" spans="1:11">
      <c r="A30" t="s">
        <v>95</v>
      </c>
      <c r="C30">
        <v>0</v>
      </c>
      <c r="E30">
        <v>0</v>
      </c>
      <c r="G30">
        <v>0</v>
      </c>
      <c r="I30" t="s">
        <v>82</v>
      </c>
      <c r="J30">
        <v>0.48448152188377469</v>
      </c>
      <c r="K30">
        <v>0.52015716569815462</v>
      </c>
    </row>
    <row r="31" spans="1:11">
      <c r="A31" t="s">
        <v>146</v>
      </c>
      <c r="C31">
        <v>0</v>
      </c>
      <c r="E31">
        <v>0</v>
      </c>
      <c r="G31">
        <v>0</v>
      </c>
      <c r="I31" t="s">
        <v>67</v>
      </c>
      <c r="J31">
        <v>0.47630777577893829</v>
      </c>
      <c r="K31">
        <v>0.53084382401120578</v>
      </c>
    </row>
    <row r="32" spans="1:11">
      <c r="A32" t="s">
        <v>121</v>
      </c>
      <c r="C32">
        <v>0</v>
      </c>
      <c r="E32">
        <v>0</v>
      </c>
      <c r="G32">
        <v>0</v>
      </c>
      <c r="I32" t="s">
        <v>54</v>
      </c>
      <c r="J32">
        <v>0.47483719451219081</v>
      </c>
      <c r="K32">
        <v>0.61671604580713757</v>
      </c>
    </row>
    <row r="33" spans="1:11">
      <c r="A33" t="s">
        <v>126</v>
      </c>
      <c r="C33">
        <v>0</v>
      </c>
      <c r="E33">
        <v>0</v>
      </c>
      <c r="G33">
        <v>0</v>
      </c>
      <c r="I33" t="s">
        <v>190</v>
      </c>
      <c r="J33">
        <v>0.45302683125898902</v>
      </c>
      <c r="K33">
        <v>0.51085708184321699</v>
      </c>
    </row>
    <row r="34" spans="1:11">
      <c r="A34" t="s">
        <v>130</v>
      </c>
      <c r="C34">
        <v>0</v>
      </c>
      <c r="E34">
        <v>0</v>
      </c>
      <c r="G34">
        <v>0</v>
      </c>
      <c r="I34" t="s">
        <v>77</v>
      </c>
      <c r="J34">
        <v>0.43777999363766917</v>
      </c>
      <c r="K34">
        <v>0.47749811618866828</v>
      </c>
    </row>
    <row r="35" spans="1:11">
      <c r="A35" t="s">
        <v>144</v>
      </c>
      <c r="C35">
        <v>0</v>
      </c>
      <c r="E35">
        <v>0</v>
      </c>
      <c r="G35">
        <v>0</v>
      </c>
      <c r="I35" t="s">
        <v>84</v>
      </c>
      <c r="J35">
        <v>0.432782356624552</v>
      </c>
      <c r="K35">
        <v>0.47915643366092942</v>
      </c>
    </row>
    <row r="36" spans="1:11">
      <c r="A36" t="s">
        <v>136</v>
      </c>
      <c r="C36">
        <v>0</v>
      </c>
      <c r="E36">
        <v>0</v>
      </c>
      <c r="G36">
        <v>0</v>
      </c>
      <c r="I36" t="s">
        <v>88</v>
      </c>
      <c r="J36">
        <v>0.42895273539280271</v>
      </c>
      <c r="K36">
        <v>0.56203571695061572</v>
      </c>
    </row>
    <row r="37" spans="1:11">
      <c r="A37" t="s">
        <v>151</v>
      </c>
      <c r="C37">
        <v>0</v>
      </c>
      <c r="E37">
        <v>0</v>
      </c>
      <c r="G37">
        <v>0</v>
      </c>
      <c r="I37" t="s">
        <v>186</v>
      </c>
      <c r="J37">
        <v>0.42251758751772123</v>
      </c>
      <c r="K37">
        <v>0.80957376797971303</v>
      </c>
    </row>
    <row r="38" spans="1:11">
      <c r="A38" t="s">
        <v>107</v>
      </c>
      <c r="C38">
        <v>0</v>
      </c>
      <c r="E38">
        <v>0</v>
      </c>
      <c r="G38">
        <v>0</v>
      </c>
      <c r="I38" t="s">
        <v>64</v>
      </c>
      <c r="J38">
        <v>0.40500393432992732</v>
      </c>
      <c r="K38">
        <v>0.44762098770799169</v>
      </c>
    </row>
    <row r="39" spans="1:11">
      <c r="A39" t="s">
        <v>138</v>
      </c>
      <c r="C39">
        <v>0</v>
      </c>
      <c r="E39">
        <v>0</v>
      </c>
      <c r="G39">
        <v>0</v>
      </c>
      <c r="I39" t="s">
        <v>87</v>
      </c>
      <c r="J39">
        <v>0.40011941603693529</v>
      </c>
      <c r="K39">
        <v>0.42886812185490669</v>
      </c>
    </row>
    <row r="40" spans="1:11">
      <c r="A40" t="s">
        <v>129</v>
      </c>
      <c r="C40">
        <v>0</v>
      </c>
      <c r="E40">
        <v>0</v>
      </c>
      <c r="G40">
        <v>0</v>
      </c>
      <c r="I40" t="s">
        <v>15</v>
      </c>
      <c r="J40">
        <v>0.39234250283896832</v>
      </c>
      <c r="K40">
        <v>0.43453206492303298</v>
      </c>
    </row>
    <row r="41" spans="1:11">
      <c r="A41" t="s">
        <v>111</v>
      </c>
      <c r="C41">
        <v>0</v>
      </c>
      <c r="E41">
        <v>0</v>
      </c>
      <c r="G41">
        <v>0</v>
      </c>
      <c r="I41" t="s">
        <v>70</v>
      </c>
      <c r="J41">
        <v>0.3920431902515647</v>
      </c>
      <c r="K41">
        <v>0.42279895933862138</v>
      </c>
    </row>
    <row r="42" spans="1:11">
      <c r="A42" t="s">
        <v>154</v>
      </c>
      <c r="C42">
        <v>0</v>
      </c>
      <c r="E42">
        <v>0</v>
      </c>
      <c r="G42">
        <v>0</v>
      </c>
      <c r="I42" t="s">
        <v>191</v>
      </c>
      <c r="J42">
        <v>0.38349677912722002</v>
      </c>
      <c r="K42">
        <v>0.47729167965143632</v>
      </c>
    </row>
    <row r="43" spans="1:11">
      <c r="A43" t="s">
        <v>148</v>
      </c>
      <c r="C43">
        <v>0</v>
      </c>
      <c r="E43">
        <v>0</v>
      </c>
      <c r="G43">
        <v>0</v>
      </c>
      <c r="I43" t="s">
        <v>69</v>
      </c>
      <c r="J43">
        <v>0.36214260902837642</v>
      </c>
      <c r="K43">
        <v>0.66330928773748332</v>
      </c>
    </row>
    <row r="44" spans="1:11">
      <c r="A44" t="s">
        <v>141</v>
      </c>
      <c r="C44">
        <v>0</v>
      </c>
      <c r="E44">
        <v>0</v>
      </c>
      <c r="G44">
        <v>0</v>
      </c>
      <c r="I44" t="s">
        <v>192</v>
      </c>
      <c r="J44">
        <v>0.3482574955639135</v>
      </c>
      <c r="K44">
        <v>0.38991519198498159</v>
      </c>
    </row>
    <row r="45" spans="1:11">
      <c r="A45" t="s">
        <v>120</v>
      </c>
      <c r="C45">
        <v>0</v>
      </c>
      <c r="E45">
        <v>0</v>
      </c>
      <c r="G45">
        <v>0</v>
      </c>
      <c r="I45" t="s">
        <v>102</v>
      </c>
      <c r="J45">
        <v>0.33157224072223251</v>
      </c>
      <c r="K45">
        <v>0.4500770039195946</v>
      </c>
    </row>
    <row r="46" spans="1:11">
      <c r="A46" t="s">
        <v>123</v>
      </c>
      <c r="C46">
        <v>0</v>
      </c>
      <c r="E46">
        <v>0</v>
      </c>
      <c r="G46">
        <v>0</v>
      </c>
      <c r="I46" t="s">
        <v>74</v>
      </c>
      <c r="J46">
        <v>0.32906681181276198</v>
      </c>
      <c r="K46">
        <v>0.40469217513406941</v>
      </c>
    </row>
    <row r="47" spans="1:11">
      <c r="A47" t="s">
        <v>125</v>
      </c>
      <c r="C47">
        <v>0</v>
      </c>
      <c r="E47">
        <v>0</v>
      </c>
      <c r="G47">
        <v>0</v>
      </c>
      <c r="I47" t="s">
        <v>193</v>
      </c>
      <c r="J47">
        <v>0.3286943953435516</v>
      </c>
      <c r="K47">
        <v>0.40384351052284212</v>
      </c>
    </row>
    <row r="48" spans="1:11">
      <c r="A48" t="s">
        <v>135</v>
      </c>
      <c r="C48">
        <v>0</v>
      </c>
      <c r="E48">
        <v>0</v>
      </c>
      <c r="G48">
        <v>0</v>
      </c>
      <c r="I48" t="s">
        <v>97</v>
      </c>
      <c r="J48">
        <v>0.32246878981086069</v>
      </c>
      <c r="K48">
        <v>0.45385485025014022</v>
      </c>
    </row>
    <row r="49" spans="1:11">
      <c r="A49" t="s">
        <v>140</v>
      </c>
      <c r="C49">
        <v>0</v>
      </c>
      <c r="E49">
        <v>0</v>
      </c>
      <c r="G49">
        <v>0</v>
      </c>
      <c r="I49" t="s">
        <v>89</v>
      </c>
      <c r="J49">
        <v>0.31534316603680812</v>
      </c>
      <c r="K49">
        <v>0.53065865738495377</v>
      </c>
    </row>
    <row r="50" spans="1:11">
      <c r="A50" t="s">
        <v>90</v>
      </c>
      <c r="C50">
        <v>0</v>
      </c>
      <c r="E50">
        <v>0</v>
      </c>
      <c r="G50">
        <v>0</v>
      </c>
      <c r="I50" t="s">
        <v>93</v>
      </c>
      <c r="J50">
        <v>0.31481346545670591</v>
      </c>
      <c r="K50">
        <v>0.42188043138234932</v>
      </c>
    </row>
    <row r="51" spans="1:11">
      <c r="A51" t="s">
        <v>150</v>
      </c>
      <c r="C51">
        <v>0</v>
      </c>
      <c r="E51">
        <v>0</v>
      </c>
      <c r="G51">
        <v>0</v>
      </c>
      <c r="I51" t="s">
        <v>94</v>
      </c>
      <c r="J51">
        <v>0.31435103162470313</v>
      </c>
      <c r="K51">
        <v>0.46508714753745961</v>
      </c>
    </row>
    <row r="52" spans="1:11">
      <c r="A52" t="s">
        <v>114</v>
      </c>
      <c r="C52">
        <v>0</v>
      </c>
      <c r="E52">
        <v>0</v>
      </c>
      <c r="G52">
        <v>0</v>
      </c>
      <c r="I52" t="s">
        <v>95</v>
      </c>
      <c r="J52">
        <v>0.30720482554098288</v>
      </c>
      <c r="K52">
        <v>0.36449820970591051</v>
      </c>
    </row>
    <row r="53" spans="1:11">
      <c r="A53" t="s">
        <v>152</v>
      </c>
      <c r="C53">
        <v>0</v>
      </c>
      <c r="E53">
        <v>0</v>
      </c>
      <c r="G53">
        <v>0</v>
      </c>
      <c r="I53" t="s">
        <v>98</v>
      </c>
      <c r="J53">
        <v>0.29724104234876891</v>
      </c>
      <c r="K53">
        <v>0.37139043775879182</v>
      </c>
    </row>
    <row r="54" spans="1:11">
      <c r="A54" t="s">
        <v>105</v>
      </c>
      <c r="C54">
        <v>0</v>
      </c>
      <c r="E54">
        <v>0</v>
      </c>
      <c r="G54">
        <v>0</v>
      </c>
      <c r="I54" t="s">
        <v>78</v>
      </c>
      <c r="J54">
        <v>0.29026626523485788</v>
      </c>
      <c r="K54">
        <v>0.38578672963091309</v>
      </c>
    </row>
    <row r="55" spans="1:11">
      <c r="A55" t="s">
        <v>157</v>
      </c>
      <c r="C55">
        <v>0</v>
      </c>
      <c r="E55">
        <v>0</v>
      </c>
      <c r="G55">
        <v>0</v>
      </c>
      <c r="I55" t="s">
        <v>100</v>
      </c>
      <c r="J55">
        <v>0.28840062923607068</v>
      </c>
      <c r="K55">
        <v>0.36102110993321768</v>
      </c>
    </row>
    <row r="56" spans="1:11">
      <c r="A56" t="s">
        <v>108</v>
      </c>
      <c r="C56">
        <v>0</v>
      </c>
      <c r="E56">
        <v>0</v>
      </c>
      <c r="G56">
        <v>0</v>
      </c>
      <c r="I56" t="s">
        <v>194</v>
      </c>
      <c r="J56">
        <v>0.28467786408803719</v>
      </c>
      <c r="K56">
        <v>0.34879166036526171</v>
      </c>
    </row>
    <row r="57" spans="1:11">
      <c r="A57" t="s">
        <v>85</v>
      </c>
      <c r="C57">
        <v>0</v>
      </c>
      <c r="E57">
        <v>0</v>
      </c>
      <c r="G57">
        <v>0</v>
      </c>
      <c r="I57" t="s">
        <v>62</v>
      </c>
      <c r="J57">
        <v>0.28076361338248801</v>
      </c>
      <c r="K57">
        <v>0.40655090461617321</v>
      </c>
    </row>
    <row r="58" spans="1:11">
      <c r="A58" t="s">
        <v>137</v>
      </c>
      <c r="C58">
        <v>0</v>
      </c>
      <c r="E58">
        <v>0</v>
      </c>
      <c r="G58">
        <v>0</v>
      </c>
      <c r="I58" t="s">
        <v>195</v>
      </c>
      <c r="J58">
        <v>0.2757221791452209</v>
      </c>
      <c r="K58">
        <v>0.39851408424791901</v>
      </c>
    </row>
    <row r="59" spans="1:11">
      <c r="A59" t="s">
        <v>128</v>
      </c>
      <c r="C59">
        <v>0</v>
      </c>
      <c r="E59">
        <v>0</v>
      </c>
      <c r="G59">
        <v>0</v>
      </c>
      <c r="I59" t="s">
        <v>20</v>
      </c>
      <c r="J59">
        <v>0.27163373481324182</v>
      </c>
      <c r="K59">
        <v>0.21895102721719961</v>
      </c>
    </row>
    <row r="60" spans="1:11">
      <c r="A60" t="s">
        <v>117</v>
      </c>
      <c r="C60">
        <v>0</v>
      </c>
      <c r="E60">
        <v>0</v>
      </c>
      <c r="G60">
        <v>0</v>
      </c>
      <c r="I60" t="s">
        <v>99</v>
      </c>
      <c r="J60">
        <v>0.26748234965706591</v>
      </c>
      <c r="K60">
        <v>0.36080038598626291</v>
      </c>
    </row>
    <row r="61" spans="1:11">
      <c r="A61" t="s">
        <v>127</v>
      </c>
      <c r="C61">
        <v>0</v>
      </c>
      <c r="E61">
        <v>0</v>
      </c>
      <c r="G61">
        <v>0</v>
      </c>
      <c r="I61" t="s">
        <v>105</v>
      </c>
      <c r="J61">
        <v>0.26645839472475619</v>
      </c>
      <c r="K61">
        <v>0.49310470387391231</v>
      </c>
    </row>
    <row r="62" spans="1:11">
      <c r="A62" t="s">
        <v>118</v>
      </c>
      <c r="C62">
        <v>0</v>
      </c>
      <c r="E62">
        <v>0</v>
      </c>
      <c r="G62">
        <v>0</v>
      </c>
      <c r="I62" t="s">
        <v>106</v>
      </c>
      <c r="J62">
        <v>0.26566896589081512</v>
      </c>
      <c r="K62">
        <v>0.3932680063232421</v>
      </c>
    </row>
    <row r="63" spans="1:11">
      <c r="A63" t="s">
        <v>115</v>
      </c>
      <c r="C63">
        <v>0</v>
      </c>
      <c r="E63">
        <v>0</v>
      </c>
      <c r="G63">
        <v>0</v>
      </c>
      <c r="I63" t="s">
        <v>63</v>
      </c>
      <c r="J63">
        <v>0.26382651374533228</v>
      </c>
      <c r="K63">
        <v>0.28862796729628748</v>
      </c>
    </row>
    <row r="64" spans="1:11">
      <c r="A64" t="s">
        <v>143</v>
      </c>
      <c r="C64">
        <v>0</v>
      </c>
      <c r="E64">
        <v>0</v>
      </c>
      <c r="G64">
        <v>0</v>
      </c>
      <c r="I64" t="s">
        <v>196</v>
      </c>
      <c r="J64">
        <v>0.2437587913540154</v>
      </c>
      <c r="K64">
        <v>0.32639061004179409</v>
      </c>
    </row>
    <row r="65" spans="1:11">
      <c r="A65" t="s">
        <v>116</v>
      </c>
      <c r="C65">
        <v>0</v>
      </c>
      <c r="E65">
        <v>0</v>
      </c>
      <c r="G65">
        <v>0</v>
      </c>
      <c r="I65" t="s">
        <v>101</v>
      </c>
      <c r="J65">
        <v>0.24153940956694259</v>
      </c>
      <c r="K65">
        <v>0.2425222533502569</v>
      </c>
    </row>
    <row r="66" spans="1:11">
      <c r="A66" t="s">
        <v>106</v>
      </c>
      <c r="C66">
        <v>0</v>
      </c>
      <c r="E66">
        <v>0</v>
      </c>
      <c r="G66">
        <v>0</v>
      </c>
      <c r="I66" t="s">
        <v>83</v>
      </c>
      <c r="J66">
        <v>0.24055070007416379</v>
      </c>
      <c r="K66">
        <v>0.32177165758659632</v>
      </c>
    </row>
    <row r="67" spans="1:11">
      <c r="A67" t="s">
        <v>92</v>
      </c>
      <c r="C67">
        <v>0</v>
      </c>
      <c r="E67">
        <v>0</v>
      </c>
      <c r="G67">
        <v>0</v>
      </c>
      <c r="I67" t="s">
        <v>104</v>
      </c>
      <c r="J67">
        <v>0.2359103038218946</v>
      </c>
      <c r="K67">
        <v>0.32741518132775838</v>
      </c>
    </row>
    <row r="68" spans="1:11">
      <c r="A68" t="s">
        <v>142</v>
      </c>
      <c r="C68">
        <v>0</v>
      </c>
      <c r="E68">
        <v>0</v>
      </c>
      <c r="G68">
        <v>0</v>
      </c>
      <c r="I68" t="s">
        <v>109</v>
      </c>
      <c r="J68">
        <v>0.2353991251665172</v>
      </c>
      <c r="K68">
        <v>0.410991747490554</v>
      </c>
    </row>
    <row r="69" spans="1:11">
      <c r="A69" t="s">
        <v>124</v>
      </c>
      <c r="C69">
        <v>0</v>
      </c>
      <c r="E69">
        <v>0</v>
      </c>
      <c r="G69">
        <v>0</v>
      </c>
      <c r="I69" t="s">
        <v>107</v>
      </c>
      <c r="J69">
        <v>0.23526711236050851</v>
      </c>
      <c r="K69">
        <v>0.37007304549810011</v>
      </c>
    </row>
    <row r="70" spans="1:11">
      <c r="A70" t="s">
        <v>119</v>
      </c>
      <c r="C70">
        <v>0</v>
      </c>
      <c r="E70">
        <v>0</v>
      </c>
      <c r="G70">
        <v>0</v>
      </c>
      <c r="I70" t="s">
        <v>197</v>
      </c>
      <c r="J70">
        <v>0.21961158870229089</v>
      </c>
      <c r="K70">
        <v>0.31898680170293509</v>
      </c>
    </row>
    <row r="71" spans="1:11">
      <c r="A71" t="s">
        <v>122</v>
      </c>
      <c r="C71">
        <v>0</v>
      </c>
      <c r="E71">
        <v>0</v>
      </c>
      <c r="G71">
        <v>0</v>
      </c>
      <c r="I71" t="s">
        <v>198</v>
      </c>
      <c r="J71">
        <v>0.21645593327005841</v>
      </c>
      <c r="K71">
        <v>0.2476166925234328</v>
      </c>
    </row>
    <row r="72" spans="1:11">
      <c r="A72" t="s">
        <v>156</v>
      </c>
      <c r="C72">
        <v>0</v>
      </c>
      <c r="E72">
        <v>0</v>
      </c>
      <c r="G72">
        <v>0</v>
      </c>
      <c r="I72" t="s">
        <v>199</v>
      </c>
      <c r="J72">
        <v>0.21579978879795919</v>
      </c>
      <c r="K72">
        <v>0.28198539690253649</v>
      </c>
    </row>
    <row r="73" spans="1:11">
      <c r="A73" t="s">
        <v>139</v>
      </c>
      <c r="C73">
        <v>0</v>
      </c>
      <c r="E73">
        <v>0</v>
      </c>
      <c r="G73">
        <v>0</v>
      </c>
      <c r="I73" t="s">
        <v>114</v>
      </c>
      <c r="J73">
        <v>0.21538355176137691</v>
      </c>
      <c r="K73">
        <v>0.30690480104328127</v>
      </c>
    </row>
    <row r="74" spans="1:11">
      <c r="A74" t="s">
        <v>155</v>
      </c>
      <c r="C74">
        <v>0</v>
      </c>
      <c r="E74">
        <v>0</v>
      </c>
      <c r="G74">
        <v>0</v>
      </c>
      <c r="I74" t="s">
        <v>200</v>
      </c>
      <c r="J74">
        <v>0.21537342147247579</v>
      </c>
      <c r="K74">
        <v>0.27356108860014389</v>
      </c>
    </row>
    <row r="75" spans="1:11">
      <c r="A75" t="s">
        <v>131</v>
      </c>
      <c r="C75">
        <v>0</v>
      </c>
      <c r="E75">
        <v>0</v>
      </c>
      <c r="G75">
        <v>0</v>
      </c>
      <c r="I75" t="s">
        <v>201</v>
      </c>
      <c r="J75">
        <v>0.21094645775790291</v>
      </c>
      <c r="K75">
        <v>0.24806516791657299</v>
      </c>
    </row>
    <row r="76" spans="1:11">
      <c r="A76" t="s">
        <v>149</v>
      </c>
      <c r="C76">
        <v>0</v>
      </c>
      <c r="E76">
        <v>0</v>
      </c>
      <c r="G76">
        <v>0</v>
      </c>
      <c r="I76" t="s">
        <v>123</v>
      </c>
      <c r="J76">
        <v>0.20754781261827229</v>
      </c>
      <c r="K76">
        <v>0.3241969836994204</v>
      </c>
    </row>
    <row r="77" spans="1:11">
      <c r="A77" t="s">
        <v>88</v>
      </c>
      <c r="C77">
        <v>0</v>
      </c>
      <c r="E77">
        <v>0</v>
      </c>
      <c r="G77">
        <v>0</v>
      </c>
      <c r="I77" t="s">
        <v>115</v>
      </c>
      <c r="J77">
        <v>0.19768938134614569</v>
      </c>
      <c r="K77">
        <v>0.34322578531167669</v>
      </c>
    </row>
    <row r="78" spans="1:11">
      <c r="A78" t="s">
        <v>81</v>
      </c>
      <c r="C78">
        <v>0</v>
      </c>
      <c r="E78">
        <v>0</v>
      </c>
      <c r="G78">
        <v>0</v>
      </c>
      <c r="I78" t="s">
        <v>202</v>
      </c>
      <c r="J78">
        <v>0.1938238928515828</v>
      </c>
      <c r="K78">
        <v>0.35364965821060701</v>
      </c>
    </row>
    <row r="79" spans="1:11">
      <c r="A79" t="s">
        <v>97</v>
      </c>
      <c r="C79">
        <v>0</v>
      </c>
      <c r="E79">
        <v>0</v>
      </c>
      <c r="G79">
        <v>0</v>
      </c>
      <c r="I79" t="s">
        <v>112</v>
      </c>
      <c r="J79">
        <v>0.19327823557582449</v>
      </c>
      <c r="K79">
        <v>0.25594413019578288</v>
      </c>
    </row>
    <row r="80" spans="1:11">
      <c r="A80" t="s">
        <v>147</v>
      </c>
      <c r="C80">
        <v>0</v>
      </c>
      <c r="E80">
        <v>0</v>
      </c>
      <c r="G80">
        <v>0</v>
      </c>
      <c r="I80" t="s">
        <v>91</v>
      </c>
      <c r="J80">
        <v>0.19325077247771091</v>
      </c>
      <c r="K80">
        <v>0.1763281448157186</v>
      </c>
    </row>
    <row r="81" spans="1:11">
      <c r="A81" t="s">
        <v>153</v>
      </c>
      <c r="C81">
        <v>0</v>
      </c>
      <c r="E81">
        <v>0</v>
      </c>
      <c r="G81">
        <v>0</v>
      </c>
      <c r="I81" t="s">
        <v>113</v>
      </c>
      <c r="J81">
        <v>0.1931683838839858</v>
      </c>
      <c r="K81">
        <v>0.24428008063772341</v>
      </c>
    </row>
    <row r="82" spans="1:11">
      <c r="A82" t="s">
        <v>132</v>
      </c>
      <c r="C82">
        <v>0</v>
      </c>
      <c r="E82">
        <v>0</v>
      </c>
      <c r="G82">
        <v>0</v>
      </c>
      <c r="I82" t="s">
        <v>103</v>
      </c>
      <c r="J82">
        <v>0.19164691275349169</v>
      </c>
      <c r="K82">
        <v>0.25278024504243068</v>
      </c>
    </row>
    <row r="83" spans="1:11">
      <c r="A83" t="s">
        <v>72</v>
      </c>
      <c r="B83" t="s">
        <v>176</v>
      </c>
      <c r="C83">
        <v>1</v>
      </c>
      <c r="D83" t="s">
        <v>178</v>
      </c>
      <c r="E83">
        <v>1</v>
      </c>
      <c r="F83" t="s">
        <v>185</v>
      </c>
      <c r="G83">
        <v>2</v>
      </c>
      <c r="I83" t="s">
        <v>90</v>
      </c>
      <c r="J83">
        <v>0.19046787289128739</v>
      </c>
      <c r="K83">
        <v>0.24914866359171689</v>
      </c>
    </row>
    <row r="84" spans="1:11">
      <c r="A84" t="s">
        <v>98</v>
      </c>
      <c r="C84">
        <v>0</v>
      </c>
      <c r="E84">
        <v>0</v>
      </c>
      <c r="G84">
        <v>0</v>
      </c>
      <c r="I84" t="s">
        <v>116</v>
      </c>
      <c r="J84">
        <v>0.19016520607341619</v>
      </c>
      <c r="K84">
        <v>0.32388846118258091</v>
      </c>
    </row>
    <row r="85" spans="1:11">
      <c r="A85" t="s">
        <v>145</v>
      </c>
      <c r="C85">
        <v>0</v>
      </c>
      <c r="E85">
        <v>0</v>
      </c>
      <c r="G85">
        <v>0</v>
      </c>
      <c r="I85" t="s">
        <v>203</v>
      </c>
      <c r="J85">
        <v>0.18919923281710291</v>
      </c>
      <c r="K85">
        <v>0.26737155735806711</v>
      </c>
    </row>
    <row r="86" spans="1:11">
      <c r="A86" t="s">
        <v>133</v>
      </c>
      <c r="C86">
        <v>0</v>
      </c>
      <c r="E86">
        <v>0</v>
      </c>
      <c r="G86">
        <v>0</v>
      </c>
      <c r="I86" t="s">
        <v>8</v>
      </c>
      <c r="J86">
        <v>0.18870049132464359</v>
      </c>
      <c r="K86">
        <v>0.2561145784594811</v>
      </c>
    </row>
    <row r="87" spans="1:11">
      <c r="A87" t="s">
        <v>110</v>
      </c>
      <c r="C87">
        <v>0</v>
      </c>
      <c r="E87">
        <v>0</v>
      </c>
      <c r="G87">
        <v>0</v>
      </c>
      <c r="I87" t="s">
        <v>120</v>
      </c>
      <c r="J87">
        <v>0.18434005351322061</v>
      </c>
      <c r="K87">
        <v>0.34816414627600878</v>
      </c>
    </row>
    <row r="88" spans="1:11">
      <c r="A88" t="s">
        <v>134</v>
      </c>
      <c r="C88">
        <v>0</v>
      </c>
      <c r="E88">
        <v>0</v>
      </c>
      <c r="G88">
        <v>0</v>
      </c>
      <c r="I88" t="s">
        <v>10</v>
      </c>
      <c r="J88">
        <v>0.18121933957922259</v>
      </c>
      <c r="K88">
        <v>0.19876707021740869</v>
      </c>
    </row>
    <row r="89" spans="1:11">
      <c r="A89" t="s">
        <v>109</v>
      </c>
      <c r="C89">
        <v>0</v>
      </c>
      <c r="E89">
        <v>0</v>
      </c>
      <c r="G89">
        <v>0</v>
      </c>
      <c r="I89" t="s">
        <v>85</v>
      </c>
      <c r="J89">
        <v>0.1778595085153121</v>
      </c>
      <c r="K89">
        <v>0.27415154352752619</v>
      </c>
    </row>
    <row r="90" spans="1:11">
      <c r="A90" t="s">
        <v>99</v>
      </c>
      <c r="C90">
        <v>0</v>
      </c>
      <c r="E90">
        <v>0</v>
      </c>
      <c r="G90">
        <v>0</v>
      </c>
      <c r="I90" t="s">
        <v>125</v>
      </c>
      <c r="J90">
        <v>0.17609556499983689</v>
      </c>
      <c r="K90">
        <v>0.43298840935794469</v>
      </c>
    </row>
    <row r="91" spans="1:11">
      <c r="A91" t="s">
        <v>101</v>
      </c>
      <c r="C91">
        <v>0</v>
      </c>
      <c r="E91">
        <v>0</v>
      </c>
      <c r="G91">
        <v>0</v>
      </c>
      <c r="I91" t="s">
        <v>111</v>
      </c>
      <c r="J91">
        <v>0.171757694482264</v>
      </c>
      <c r="K91">
        <v>0.23760216636924089</v>
      </c>
    </row>
    <row r="92" spans="1:11">
      <c r="A92" t="s">
        <v>79</v>
      </c>
      <c r="C92">
        <v>0</v>
      </c>
      <c r="E92">
        <v>0</v>
      </c>
      <c r="G92">
        <v>0</v>
      </c>
      <c r="I92" t="s">
        <v>92</v>
      </c>
      <c r="J92">
        <v>0.1705864468089297</v>
      </c>
      <c r="K92">
        <v>0.23669290807082299</v>
      </c>
    </row>
    <row r="93" spans="1:11">
      <c r="A93" t="s">
        <v>70</v>
      </c>
      <c r="C93">
        <v>0</v>
      </c>
      <c r="E93">
        <v>0</v>
      </c>
      <c r="G93">
        <v>0</v>
      </c>
      <c r="I93" t="s">
        <v>130</v>
      </c>
      <c r="J93">
        <v>0.16822172104399771</v>
      </c>
      <c r="K93">
        <v>0.31436372194813711</v>
      </c>
    </row>
    <row r="94" spans="1:11">
      <c r="A94" t="s">
        <v>87</v>
      </c>
      <c r="C94">
        <v>0</v>
      </c>
      <c r="E94">
        <v>0</v>
      </c>
      <c r="G94">
        <v>0</v>
      </c>
      <c r="I94" t="s">
        <v>132</v>
      </c>
      <c r="J94">
        <v>0.165190482998923</v>
      </c>
      <c r="K94">
        <v>0.37830506342101072</v>
      </c>
    </row>
    <row r="95" spans="1:11">
      <c r="A95" t="s">
        <v>82</v>
      </c>
      <c r="C95">
        <v>0</v>
      </c>
      <c r="E95">
        <v>0</v>
      </c>
      <c r="G95">
        <v>0</v>
      </c>
      <c r="I95" t="s">
        <v>121</v>
      </c>
      <c r="J95">
        <v>0.16148368070958469</v>
      </c>
      <c r="K95">
        <v>0.26267537795403872</v>
      </c>
    </row>
    <row r="96" spans="1:11">
      <c r="A96" t="s">
        <v>91</v>
      </c>
      <c r="C96">
        <v>0</v>
      </c>
      <c r="E96">
        <v>0</v>
      </c>
      <c r="G96">
        <v>0</v>
      </c>
      <c r="I96" t="s">
        <v>118</v>
      </c>
      <c r="J96">
        <v>0.16071079914007361</v>
      </c>
      <c r="K96">
        <v>0.1966409864330862</v>
      </c>
    </row>
    <row r="97" spans="1:11">
      <c r="A97" t="s">
        <v>28</v>
      </c>
      <c r="B97" t="s">
        <v>176</v>
      </c>
      <c r="C97">
        <v>1</v>
      </c>
      <c r="D97" t="s">
        <v>178</v>
      </c>
      <c r="E97">
        <v>1</v>
      </c>
      <c r="F97" t="s">
        <v>185</v>
      </c>
      <c r="G97">
        <v>2</v>
      </c>
      <c r="I97" t="s">
        <v>129</v>
      </c>
      <c r="J97">
        <v>0.15696548430509111</v>
      </c>
      <c r="K97">
        <v>0.24575157995965199</v>
      </c>
    </row>
    <row r="98" spans="1:11">
      <c r="A98" t="s">
        <v>64</v>
      </c>
      <c r="C98">
        <v>0</v>
      </c>
      <c r="E98">
        <v>0</v>
      </c>
      <c r="G98">
        <v>0</v>
      </c>
      <c r="I98" t="s">
        <v>124</v>
      </c>
      <c r="J98">
        <v>0.15336311287160259</v>
      </c>
      <c r="K98">
        <v>0.19490124145877091</v>
      </c>
    </row>
    <row r="99" spans="1:11">
      <c r="A99" t="s">
        <v>104</v>
      </c>
      <c r="C99">
        <v>0</v>
      </c>
      <c r="E99">
        <v>0</v>
      </c>
      <c r="G99">
        <v>0</v>
      </c>
      <c r="I99" t="s">
        <v>204</v>
      </c>
      <c r="J99">
        <v>0.1505539996197427</v>
      </c>
      <c r="K99">
        <v>0.19589073527764389</v>
      </c>
    </row>
    <row r="100" spans="1:11">
      <c r="A100" t="s">
        <v>93</v>
      </c>
      <c r="C100">
        <v>0</v>
      </c>
      <c r="E100">
        <v>0</v>
      </c>
      <c r="G100">
        <v>0</v>
      </c>
      <c r="I100" t="s">
        <v>76</v>
      </c>
      <c r="J100">
        <v>0.1462639629068235</v>
      </c>
      <c r="K100">
        <v>0.1445315631302132</v>
      </c>
    </row>
    <row r="101" spans="1:11">
      <c r="A101" t="s">
        <v>30</v>
      </c>
      <c r="B101" t="s">
        <v>176</v>
      </c>
      <c r="C101">
        <v>1</v>
      </c>
      <c r="D101" t="s">
        <v>178</v>
      </c>
      <c r="E101">
        <v>1</v>
      </c>
      <c r="F101" t="s">
        <v>185</v>
      </c>
      <c r="G101">
        <v>2</v>
      </c>
      <c r="I101" t="s">
        <v>127</v>
      </c>
      <c r="J101">
        <v>0.1448678833256595</v>
      </c>
      <c r="K101">
        <v>0.2498466568760305</v>
      </c>
    </row>
    <row r="102" spans="1:11">
      <c r="A102" t="s">
        <v>194</v>
      </c>
      <c r="C102">
        <v>0</v>
      </c>
      <c r="E102">
        <v>0</v>
      </c>
      <c r="G102">
        <v>0</v>
      </c>
      <c r="I102" t="s">
        <v>131</v>
      </c>
      <c r="J102">
        <v>0.1433936152754415</v>
      </c>
      <c r="K102">
        <v>0.26209775036107658</v>
      </c>
    </row>
    <row r="103" spans="1:11">
      <c r="A103" t="s">
        <v>193</v>
      </c>
      <c r="C103">
        <v>0</v>
      </c>
      <c r="E103">
        <v>0</v>
      </c>
      <c r="G103">
        <v>0</v>
      </c>
      <c r="I103" t="s">
        <v>141</v>
      </c>
      <c r="J103">
        <v>0.1424641136210647</v>
      </c>
      <c r="K103">
        <v>0.22472792400969679</v>
      </c>
    </row>
    <row r="104" spans="1:11">
      <c r="A104" t="s">
        <v>197</v>
      </c>
      <c r="C104">
        <v>0</v>
      </c>
      <c r="E104">
        <v>0</v>
      </c>
      <c r="G104">
        <v>0</v>
      </c>
      <c r="I104" t="s">
        <v>139</v>
      </c>
      <c r="J104">
        <v>0.13964713960927519</v>
      </c>
      <c r="K104">
        <v>0.3237968970953391</v>
      </c>
    </row>
    <row r="105" spans="1:11">
      <c r="A105" t="s">
        <v>189</v>
      </c>
      <c r="B105" t="s">
        <v>176</v>
      </c>
      <c r="C105">
        <v>1</v>
      </c>
      <c r="D105" t="s">
        <v>178</v>
      </c>
      <c r="E105">
        <v>1</v>
      </c>
      <c r="F105" t="s">
        <v>185</v>
      </c>
      <c r="G105">
        <v>2</v>
      </c>
      <c r="I105" t="s">
        <v>205</v>
      </c>
      <c r="J105">
        <v>0.1390014649865608</v>
      </c>
      <c r="K105">
        <v>0.18076063017796801</v>
      </c>
    </row>
    <row r="106" spans="1:11">
      <c r="A106" t="s">
        <v>200</v>
      </c>
      <c r="C106">
        <v>0</v>
      </c>
      <c r="E106">
        <v>0</v>
      </c>
      <c r="G106">
        <v>0</v>
      </c>
      <c r="I106" t="s">
        <v>206</v>
      </c>
      <c r="J106">
        <v>0.13577346039325841</v>
      </c>
      <c r="K106">
        <v>0.19365536632949129</v>
      </c>
    </row>
    <row r="107" spans="1:11">
      <c r="A107" t="s">
        <v>204</v>
      </c>
      <c r="C107">
        <v>0</v>
      </c>
      <c r="E107">
        <v>0</v>
      </c>
      <c r="G107">
        <v>0</v>
      </c>
      <c r="I107" t="s">
        <v>140</v>
      </c>
      <c r="J107">
        <v>0.1321204496359934</v>
      </c>
      <c r="K107">
        <v>0.3341643155084103</v>
      </c>
    </row>
    <row r="108" spans="1:11">
      <c r="A108" t="s">
        <v>198</v>
      </c>
      <c r="C108">
        <v>0</v>
      </c>
      <c r="E108">
        <v>0</v>
      </c>
      <c r="G108">
        <v>0</v>
      </c>
      <c r="I108" t="s">
        <v>81</v>
      </c>
      <c r="J108">
        <v>0.13083145895969001</v>
      </c>
      <c r="K108">
        <v>0.14414124978941609</v>
      </c>
    </row>
    <row r="109" spans="1:11">
      <c r="A109" t="s">
        <v>196</v>
      </c>
      <c r="C109">
        <v>0</v>
      </c>
      <c r="E109">
        <v>0</v>
      </c>
      <c r="G109">
        <v>0</v>
      </c>
      <c r="I109" t="s">
        <v>108</v>
      </c>
      <c r="J109">
        <v>0.12962672869134559</v>
      </c>
      <c r="K109">
        <v>0.20350759791046891</v>
      </c>
    </row>
    <row r="110" spans="1:11">
      <c r="A110" t="s">
        <v>202</v>
      </c>
      <c r="C110">
        <v>0</v>
      </c>
      <c r="E110">
        <v>0</v>
      </c>
      <c r="G110">
        <v>0</v>
      </c>
      <c r="I110" t="s">
        <v>143</v>
      </c>
      <c r="J110">
        <v>0.12878741187308429</v>
      </c>
      <c r="K110">
        <v>0.32765905543752688</v>
      </c>
    </row>
    <row r="111" spans="1:11">
      <c r="A111" t="s">
        <v>199</v>
      </c>
      <c r="C111">
        <v>0</v>
      </c>
      <c r="E111">
        <v>0</v>
      </c>
      <c r="G111">
        <v>0</v>
      </c>
      <c r="I111" t="s">
        <v>142</v>
      </c>
      <c r="J111">
        <v>0.12753408695212229</v>
      </c>
      <c r="K111">
        <v>0.3148152863083119</v>
      </c>
    </row>
    <row r="112" spans="1:11">
      <c r="A112" t="s">
        <v>195</v>
      </c>
      <c r="C112">
        <v>0</v>
      </c>
      <c r="E112">
        <v>0</v>
      </c>
      <c r="G112">
        <v>0</v>
      </c>
      <c r="I112" t="s">
        <v>122</v>
      </c>
      <c r="J112">
        <v>0.12621208017359689</v>
      </c>
      <c r="K112">
        <v>0.25394800337543438</v>
      </c>
    </row>
    <row r="113" spans="1:11">
      <c r="A113" t="s">
        <v>192</v>
      </c>
      <c r="C113">
        <v>0</v>
      </c>
      <c r="E113">
        <v>0</v>
      </c>
      <c r="G113">
        <v>0</v>
      </c>
      <c r="I113" t="s">
        <v>134</v>
      </c>
      <c r="J113">
        <v>0.12586348776509351</v>
      </c>
      <c r="K113">
        <v>0.25590600212611442</v>
      </c>
    </row>
    <row r="114" spans="1:11">
      <c r="A114" t="s">
        <v>206</v>
      </c>
      <c r="C114">
        <v>0</v>
      </c>
      <c r="E114">
        <v>0</v>
      </c>
      <c r="G114">
        <v>0</v>
      </c>
      <c r="I114" t="s">
        <v>137</v>
      </c>
      <c r="J114">
        <v>0.1227008044945806</v>
      </c>
      <c r="K114">
        <v>0.23756067363577199</v>
      </c>
    </row>
    <row r="115" spans="1:11">
      <c r="A115" t="s">
        <v>190</v>
      </c>
      <c r="C115">
        <v>0</v>
      </c>
      <c r="E115">
        <v>0</v>
      </c>
      <c r="G115">
        <v>0</v>
      </c>
      <c r="I115" t="s">
        <v>133</v>
      </c>
      <c r="J115">
        <v>0.1226758580172197</v>
      </c>
      <c r="K115">
        <v>0.27116025027071189</v>
      </c>
    </row>
    <row r="116" spans="1:11">
      <c r="A116" t="s">
        <v>207</v>
      </c>
      <c r="C116">
        <v>0</v>
      </c>
      <c r="E116">
        <v>0</v>
      </c>
      <c r="G116">
        <v>0</v>
      </c>
      <c r="I116" t="s">
        <v>146</v>
      </c>
      <c r="J116">
        <v>0.12188862133556561</v>
      </c>
      <c r="K116">
        <v>0.30044384846895361</v>
      </c>
    </row>
    <row r="117" spans="1:11">
      <c r="A117" t="s">
        <v>201</v>
      </c>
      <c r="C117">
        <v>0</v>
      </c>
      <c r="E117">
        <v>0</v>
      </c>
      <c r="G117">
        <v>0</v>
      </c>
      <c r="I117" t="s">
        <v>128</v>
      </c>
      <c r="J117">
        <v>0.12065138702467899</v>
      </c>
      <c r="K117">
        <v>0.26245648971927238</v>
      </c>
    </row>
    <row r="118" spans="1:11">
      <c r="A118" t="s">
        <v>205</v>
      </c>
      <c r="C118">
        <v>0</v>
      </c>
      <c r="E118">
        <v>0</v>
      </c>
      <c r="G118">
        <v>0</v>
      </c>
      <c r="I118" t="s">
        <v>148</v>
      </c>
      <c r="J118">
        <v>0.1197163850847736</v>
      </c>
      <c r="K118">
        <v>0.31055860480429381</v>
      </c>
    </row>
    <row r="119" spans="1:11">
      <c r="A119" t="s">
        <v>191</v>
      </c>
      <c r="C119">
        <v>0</v>
      </c>
      <c r="E119">
        <v>0</v>
      </c>
      <c r="G119">
        <v>0</v>
      </c>
      <c r="I119" t="s">
        <v>126</v>
      </c>
      <c r="J119">
        <v>0.11932896701974149</v>
      </c>
      <c r="K119">
        <v>0.20576060844685201</v>
      </c>
    </row>
    <row r="120" spans="1:11">
      <c r="A120" t="s">
        <v>188</v>
      </c>
      <c r="B120" t="s">
        <v>176</v>
      </c>
      <c r="C120">
        <v>1</v>
      </c>
      <c r="D120" t="s">
        <v>178</v>
      </c>
      <c r="E120">
        <v>1</v>
      </c>
      <c r="F120" t="s">
        <v>185</v>
      </c>
      <c r="G120">
        <v>2</v>
      </c>
      <c r="I120" t="s">
        <v>19</v>
      </c>
      <c r="J120">
        <v>0.1158866918252915</v>
      </c>
      <c r="K120">
        <v>0.14492762613745969</v>
      </c>
    </row>
    <row r="121" spans="1:11">
      <c r="A121" t="s">
        <v>203</v>
      </c>
      <c r="C121">
        <v>0</v>
      </c>
      <c r="E121">
        <v>0</v>
      </c>
      <c r="G121">
        <v>0</v>
      </c>
      <c r="I121" t="s">
        <v>155</v>
      </c>
      <c r="J121">
        <v>0.1153366527704893</v>
      </c>
      <c r="K121">
        <v>0.24390245326627419</v>
      </c>
    </row>
    <row r="122" spans="1:11">
      <c r="A122" t="s">
        <v>96</v>
      </c>
      <c r="C122">
        <v>0</v>
      </c>
      <c r="E122">
        <v>0</v>
      </c>
      <c r="G122">
        <v>0</v>
      </c>
      <c r="I122" t="s">
        <v>136</v>
      </c>
      <c r="J122">
        <v>0.11325059438520529</v>
      </c>
      <c r="K122">
        <v>0.29698334559521172</v>
      </c>
    </row>
    <row r="123" spans="1:11">
      <c r="A123" t="s">
        <v>113</v>
      </c>
      <c r="C123">
        <v>0</v>
      </c>
      <c r="E123">
        <v>0</v>
      </c>
      <c r="G123">
        <v>0</v>
      </c>
      <c r="I123" t="s">
        <v>117</v>
      </c>
      <c r="J123">
        <v>0.1127703363399211</v>
      </c>
      <c r="K123">
        <v>0.28375822994406591</v>
      </c>
    </row>
    <row r="124" spans="1:11">
      <c r="A124" t="s">
        <v>76</v>
      </c>
      <c r="C124">
        <v>0</v>
      </c>
      <c r="E124">
        <v>0</v>
      </c>
      <c r="G124">
        <v>0</v>
      </c>
      <c r="I124" t="s">
        <v>96</v>
      </c>
      <c r="J124">
        <v>0.11011657293218</v>
      </c>
      <c r="K124">
        <v>0.13082865241115921</v>
      </c>
    </row>
    <row r="125" spans="1:11">
      <c r="A125" t="s">
        <v>103</v>
      </c>
      <c r="C125">
        <v>0</v>
      </c>
      <c r="E125">
        <v>0</v>
      </c>
      <c r="G125">
        <v>0</v>
      </c>
      <c r="I125" t="s">
        <v>119</v>
      </c>
      <c r="J125">
        <v>0.109216335159201</v>
      </c>
      <c r="K125">
        <v>0.18247712853974349</v>
      </c>
    </row>
    <row r="126" spans="1:11">
      <c r="A126" t="s">
        <v>33</v>
      </c>
      <c r="C126">
        <v>0</v>
      </c>
      <c r="E126">
        <v>0</v>
      </c>
      <c r="G126">
        <v>0</v>
      </c>
      <c r="I126" t="s">
        <v>79</v>
      </c>
      <c r="J126">
        <v>0.1068618014053488</v>
      </c>
      <c r="K126">
        <v>0.2317658043082674</v>
      </c>
    </row>
    <row r="127" spans="1:11">
      <c r="A127" t="s">
        <v>80</v>
      </c>
      <c r="C127">
        <v>0</v>
      </c>
      <c r="E127">
        <v>0</v>
      </c>
      <c r="G127">
        <v>0</v>
      </c>
      <c r="I127" t="s">
        <v>150</v>
      </c>
      <c r="J127">
        <v>0.106677250155016</v>
      </c>
      <c r="K127">
        <v>0.31759884501717989</v>
      </c>
    </row>
    <row r="128" spans="1:11">
      <c r="A128" t="s">
        <v>63</v>
      </c>
      <c r="C128">
        <v>0</v>
      </c>
      <c r="E128">
        <v>0</v>
      </c>
      <c r="G128">
        <v>0</v>
      </c>
      <c r="I128" t="s">
        <v>157</v>
      </c>
      <c r="J128">
        <v>9.9551426767800849E-2</v>
      </c>
      <c r="K128">
        <v>0.2266392273424678</v>
      </c>
    </row>
    <row r="129" spans="1:11">
      <c r="A129" t="s">
        <v>84</v>
      </c>
      <c r="C129">
        <v>0</v>
      </c>
      <c r="E129">
        <v>0</v>
      </c>
      <c r="G129">
        <v>0</v>
      </c>
      <c r="I129" t="s">
        <v>14</v>
      </c>
      <c r="J129">
        <v>9.9270325606198292E-2</v>
      </c>
      <c r="K129">
        <v>0.13362943567698049</v>
      </c>
    </row>
    <row r="130" spans="1:11">
      <c r="A130" t="s">
        <v>69</v>
      </c>
      <c r="C130">
        <v>0</v>
      </c>
      <c r="D130" t="s">
        <v>178</v>
      </c>
      <c r="E130">
        <v>1</v>
      </c>
      <c r="F130" t="s">
        <v>178</v>
      </c>
      <c r="G130">
        <v>1</v>
      </c>
      <c r="I130" t="s">
        <v>21</v>
      </c>
      <c r="J130">
        <v>9.172189769811348E-2</v>
      </c>
      <c r="K130">
        <v>0.1323189168530863</v>
      </c>
    </row>
    <row r="131" spans="1:11">
      <c r="A131" t="s">
        <v>62</v>
      </c>
      <c r="C131">
        <v>0</v>
      </c>
      <c r="E131">
        <v>0</v>
      </c>
      <c r="G131">
        <v>0</v>
      </c>
      <c r="I131" t="s">
        <v>149</v>
      </c>
      <c r="J131">
        <v>8.7033520399869918E-2</v>
      </c>
      <c r="K131">
        <v>0.16108128158621021</v>
      </c>
    </row>
    <row r="132" spans="1:11">
      <c r="A132" t="s">
        <v>78</v>
      </c>
      <c r="C132">
        <v>0</v>
      </c>
      <c r="E132">
        <v>0</v>
      </c>
      <c r="G132">
        <v>0</v>
      </c>
      <c r="I132" t="s">
        <v>154</v>
      </c>
      <c r="J132">
        <v>8.6704985441574289E-2</v>
      </c>
      <c r="K132">
        <v>0.16899196934358701</v>
      </c>
    </row>
    <row r="133" spans="1:11">
      <c r="A133" t="s">
        <v>54</v>
      </c>
      <c r="C133">
        <v>0</v>
      </c>
      <c r="D133" t="s">
        <v>178</v>
      </c>
      <c r="E133">
        <v>1</v>
      </c>
      <c r="F133" t="s">
        <v>178</v>
      </c>
      <c r="G133">
        <v>1</v>
      </c>
      <c r="I133" t="s">
        <v>151</v>
      </c>
      <c r="J133">
        <v>8.6098718319967529E-2</v>
      </c>
      <c r="K133">
        <v>0.28813307204282751</v>
      </c>
    </row>
    <row r="134" spans="1:11">
      <c r="A134" t="s">
        <v>89</v>
      </c>
      <c r="C134">
        <v>0</v>
      </c>
      <c r="E134">
        <v>0</v>
      </c>
      <c r="G134">
        <v>0</v>
      </c>
      <c r="I134" t="s">
        <v>144</v>
      </c>
      <c r="J134">
        <v>8.516367201518435E-2</v>
      </c>
      <c r="K134">
        <v>0.18263958052440291</v>
      </c>
    </row>
    <row r="135" spans="1:11">
      <c r="A135" t="s">
        <v>83</v>
      </c>
      <c r="C135">
        <v>0</v>
      </c>
      <c r="E135">
        <v>0</v>
      </c>
      <c r="G135">
        <v>0</v>
      </c>
      <c r="I135" t="s">
        <v>156</v>
      </c>
      <c r="J135">
        <v>8.2487003010123461E-2</v>
      </c>
      <c r="K135">
        <v>0.19865338443635089</v>
      </c>
    </row>
    <row r="136" spans="1:11">
      <c r="A136" t="s">
        <v>102</v>
      </c>
      <c r="C136">
        <v>0</v>
      </c>
      <c r="E136">
        <v>0</v>
      </c>
      <c r="G136">
        <v>0</v>
      </c>
      <c r="I136" t="s">
        <v>9</v>
      </c>
      <c r="J136">
        <v>7.7921605217892695E-2</v>
      </c>
      <c r="K136">
        <v>0.13538667089251119</v>
      </c>
    </row>
    <row r="137" spans="1:11">
      <c r="A137" t="s">
        <v>59</v>
      </c>
      <c r="B137" t="s">
        <v>176</v>
      </c>
      <c r="C137">
        <v>1</v>
      </c>
      <c r="D137" t="s">
        <v>178</v>
      </c>
      <c r="E137">
        <v>1</v>
      </c>
      <c r="F137" t="s">
        <v>185</v>
      </c>
      <c r="G137">
        <v>2</v>
      </c>
      <c r="I137" t="s">
        <v>207</v>
      </c>
      <c r="J137">
        <v>7.7003911542067621E-2</v>
      </c>
      <c r="K137">
        <v>0.18122653025466171</v>
      </c>
    </row>
    <row r="138" spans="1:11">
      <c r="A138" t="s">
        <v>75</v>
      </c>
      <c r="B138" t="s">
        <v>176</v>
      </c>
      <c r="C138">
        <v>1</v>
      </c>
      <c r="E138">
        <v>0</v>
      </c>
      <c r="F138" t="s">
        <v>176</v>
      </c>
      <c r="G138">
        <v>1</v>
      </c>
      <c r="I138" t="s">
        <v>152</v>
      </c>
      <c r="J138">
        <v>7.6424201172768769E-2</v>
      </c>
      <c r="K138">
        <v>0.24422784818655091</v>
      </c>
    </row>
    <row r="139" spans="1:11">
      <c r="A139" t="s">
        <v>61</v>
      </c>
      <c r="B139" t="s">
        <v>176</v>
      </c>
      <c r="C139">
        <v>1</v>
      </c>
      <c r="D139" t="s">
        <v>178</v>
      </c>
      <c r="E139">
        <v>1</v>
      </c>
      <c r="F139" t="s">
        <v>185</v>
      </c>
      <c r="G139">
        <v>2</v>
      </c>
      <c r="I139" t="s">
        <v>33</v>
      </c>
      <c r="J139">
        <v>7.0844034749317386E-2</v>
      </c>
      <c r="K139">
        <v>0.12097603443825471</v>
      </c>
    </row>
    <row r="140" spans="1:11">
      <c r="A140" t="s">
        <v>67</v>
      </c>
      <c r="C140">
        <v>0</v>
      </c>
      <c r="E140">
        <v>0</v>
      </c>
      <c r="G140">
        <v>0</v>
      </c>
      <c r="I140" t="s">
        <v>138</v>
      </c>
      <c r="J140">
        <v>5.7032015016930497E-2</v>
      </c>
      <c r="K140">
        <v>0.25294266076087712</v>
      </c>
    </row>
    <row r="141" spans="1:11">
      <c r="A141" t="s">
        <v>77</v>
      </c>
      <c r="C141">
        <v>0</v>
      </c>
      <c r="E141">
        <v>0</v>
      </c>
      <c r="G141">
        <v>0</v>
      </c>
      <c r="I141" t="s">
        <v>16</v>
      </c>
      <c r="J141">
        <v>5.6201468139344707E-2</v>
      </c>
      <c r="K141">
        <v>0.1106024293350741</v>
      </c>
    </row>
    <row r="142" spans="1:11">
      <c r="A142" t="s">
        <v>56</v>
      </c>
      <c r="B142" t="s">
        <v>176</v>
      </c>
      <c r="C142">
        <v>1</v>
      </c>
      <c r="D142" t="s">
        <v>178</v>
      </c>
      <c r="E142">
        <v>1</v>
      </c>
      <c r="F142" t="s">
        <v>185</v>
      </c>
      <c r="G142">
        <v>2</v>
      </c>
      <c r="I142" t="s">
        <v>135</v>
      </c>
      <c r="J142">
        <v>5.5879596207585952E-2</v>
      </c>
      <c r="K142">
        <v>0.25634941132662797</v>
      </c>
    </row>
    <row r="143" spans="1:11">
      <c r="A143" t="s">
        <v>55</v>
      </c>
      <c r="B143" t="s">
        <v>176</v>
      </c>
      <c r="C143">
        <v>1</v>
      </c>
      <c r="E143">
        <v>0</v>
      </c>
      <c r="F143" t="s">
        <v>176</v>
      </c>
      <c r="G143">
        <v>1</v>
      </c>
      <c r="I143" t="s">
        <v>145</v>
      </c>
      <c r="J143">
        <v>4.9222854847545343E-2</v>
      </c>
      <c r="K143">
        <v>0.16385954884546311</v>
      </c>
    </row>
    <row r="144" spans="1:11">
      <c r="A144" t="s">
        <v>60</v>
      </c>
      <c r="B144" t="s">
        <v>176</v>
      </c>
      <c r="C144">
        <v>1</v>
      </c>
      <c r="D144" t="s">
        <v>178</v>
      </c>
      <c r="E144">
        <v>1</v>
      </c>
      <c r="F144" t="s">
        <v>185</v>
      </c>
      <c r="G144">
        <v>2</v>
      </c>
      <c r="I144" t="s">
        <v>147</v>
      </c>
      <c r="J144">
        <v>4.510387159874326E-2</v>
      </c>
      <c r="K144">
        <v>0.1093704112005127</v>
      </c>
    </row>
    <row r="145" spans="1:11">
      <c r="A145" t="s">
        <v>74</v>
      </c>
      <c r="C145">
        <v>0</v>
      </c>
      <c r="E145">
        <v>0</v>
      </c>
      <c r="G145">
        <v>0</v>
      </c>
      <c r="I145" t="s">
        <v>110</v>
      </c>
      <c r="J145">
        <v>3.7396387747067897E-2</v>
      </c>
      <c r="K145">
        <v>0.111486162297977</v>
      </c>
    </row>
    <row r="146" spans="1:11">
      <c r="A146" t="s">
        <v>37</v>
      </c>
      <c r="B146" t="s">
        <v>176</v>
      </c>
      <c r="C146">
        <v>1</v>
      </c>
      <c r="D146" t="s">
        <v>178</v>
      </c>
      <c r="E146">
        <v>1</v>
      </c>
      <c r="F146" t="s">
        <v>185</v>
      </c>
      <c r="G146">
        <v>2</v>
      </c>
      <c r="I146" t="s">
        <v>153</v>
      </c>
      <c r="J146">
        <v>2.476809529947031E-2</v>
      </c>
      <c r="K146">
        <v>0.11825197683762791</v>
      </c>
    </row>
  </sheetData>
  <pageMargins left="0.7" right="0.7" top="0.75" bottom="0.75" header="0.3" footer="0.3"/>
  <tableParts count="2">
    <tablePart r:id="rId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45CDDE-3856-4A84-8619-54057DAE9566}">
  <dimension ref="A1:K146"/>
  <sheetViews>
    <sheetView workbookViewId="0">
      <selection activeCell="I8" sqref="I8"/>
    </sheetView>
  </sheetViews>
  <sheetFormatPr defaultColWidth="8.81640625" defaultRowHeight="14.5"/>
  <cols>
    <col min="1" max="1" width="50.81640625" bestFit="1" customWidth="1"/>
    <col min="2" max="2" width="7.36328125" bestFit="1" customWidth="1"/>
    <col min="3" max="3" width="7.81640625" bestFit="1" customWidth="1"/>
    <col min="4" max="4" width="7.36328125" bestFit="1" customWidth="1"/>
    <col min="5" max="5" width="7.81640625" bestFit="1" customWidth="1"/>
    <col min="6" max="6" width="9.6328125" bestFit="1" customWidth="1"/>
    <col min="7" max="7" width="10.453125" bestFit="1" customWidth="1"/>
    <col min="9" max="9" width="50.81640625" bestFit="1" customWidth="1"/>
    <col min="10" max="11" width="11.81640625" bestFit="1" customWidth="1"/>
  </cols>
  <sheetData>
    <row r="1" spans="1:11">
      <c r="A1" t="s">
        <v>175</v>
      </c>
      <c r="B1" t="s">
        <v>176</v>
      </c>
      <c r="C1" t="s">
        <v>177</v>
      </c>
      <c r="D1" t="s">
        <v>178</v>
      </c>
      <c r="E1" t="s">
        <v>179</v>
      </c>
      <c r="F1" t="s">
        <v>180</v>
      </c>
      <c r="G1" t="s">
        <v>181</v>
      </c>
      <c r="I1" t="s">
        <v>175</v>
      </c>
      <c r="J1" t="s">
        <v>182</v>
      </c>
      <c r="K1" t="s">
        <v>183</v>
      </c>
    </row>
    <row r="2" spans="1:11">
      <c r="A2" t="s">
        <v>184</v>
      </c>
      <c r="B2" t="s">
        <v>176</v>
      </c>
      <c r="C2">
        <v>1</v>
      </c>
      <c r="D2" t="s">
        <v>178</v>
      </c>
      <c r="E2">
        <v>1</v>
      </c>
      <c r="F2" t="s">
        <v>185</v>
      </c>
      <c r="G2">
        <v>2</v>
      </c>
      <c r="I2" t="s">
        <v>37</v>
      </c>
      <c r="J2">
        <v>1.218864423961419</v>
      </c>
      <c r="K2">
        <v>1.5073138837214131</v>
      </c>
    </row>
    <row r="3" spans="1:11">
      <c r="A3" t="s">
        <v>8</v>
      </c>
      <c r="C3">
        <v>0</v>
      </c>
      <c r="E3">
        <v>0</v>
      </c>
      <c r="G3">
        <v>0</v>
      </c>
      <c r="I3" t="s">
        <v>30</v>
      </c>
      <c r="J3">
        <v>0.47516184628557151</v>
      </c>
      <c r="K3">
        <v>0.69825003081957049</v>
      </c>
    </row>
    <row r="4" spans="1:11">
      <c r="A4" t="s">
        <v>9</v>
      </c>
      <c r="C4">
        <v>0</v>
      </c>
      <c r="E4">
        <v>0</v>
      </c>
      <c r="G4">
        <v>0</v>
      </c>
      <c r="I4" t="s">
        <v>53</v>
      </c>
      <c r="J4">
        <v>0.442932292131895</v>
      </c>
      <c r="K4">
        <v>0.62804307701258533</v>
      </c>
    </row>
    <row r="5" spans="1:11">
      <c r="A5" t="s">
        <v>10</v>
      </c>
      <c r="C5">
        <v>0</v>
      </c>
      <c r="E5">
        <v>0</v>
      </c>
      <c r="G5">
        <v>0</v>
      </c>
      <c r="I5" t="s">
        <v>28</v>
      </c>
      <c r="J5">
        <v>0.29561051394983279</v>
      </c>
      <c r="K5">
        <v>0.56618330945230511</v>
      </c>
    </row>
    <row r="6" spans="1:11">
      <c r="A6" t="s">
        <v>11</v>
      </c>
      <c r="B6" t="s">
        <v>176</v>
      </c>
      <c r="C6">
        <v>1</v>
      </c>
      <c r="E6">
        <v>0</v>
      </c>
      <c r="F6" t="s">
        <v>176</v>
      </c>
      <c r="G6">
        <v>1</v>
      </c>
      <c r="I6" t="s">
        <v>58</v>
      </c>
      <c r="J6">
        <v>0.24092886815908121</v>
      </c>
      <c r="K6">
        <v>0.33365557821248909</v>
      </c>
    </row>
    <row r="7" spans="1:11">
      <c r="A7" t="s">
        <v>12</v>
      </c>
      <c r="B7" t="s">
        <v>176</v>
      </c>
      <c r="C7">
        <v>1</v>
      </c>
      <c r="D7" t="s">
        <v>178</v>
      </c>
      <c r="E7">
        <v>1</v>
      </c>
      <c r="F7" t="s">
        <v>185</v>
      </c>
      <c r="G7">
        <v>2</v>
      </c>
      <c r="I7" t="s">
        <v>23</v>
      </c>
      <c r="J7">
        <v>0.2386856972511576</v>
      </c>
      <c r="K7">
        <v>0.49544304354094071</v>
      </c>
    </row>
    <row r="8" spans="1:11">
      <c r="A8" t="s">
        <v>186</v>
      </c>
      <c r="C8">
        <v>0</v>
      </c>
      <c r="E8">
        <v>0</v>
      </c>
      <c r="G8">
        <v>0</v>
      </c>
      <c r="I8" t="s">
        <v>17</v>
      </c>
      <c r="J8">
        <v>0.22319071090381171</v>
      </c>
      <c r="K8">
        <v>0.40913945608117391</v>
      </c>
    </row>
    <row r="9" spans="1:11">
      <c r="A9" t="s">
        <v>112</v>
      </c>
      <c r="C9">
        <v>0</v>
      </c>
      <c r="E9">
        <v>0</v>
      </c>
      <c r="G9">
        <v>0</v>
      </c>
      <c r="I9" t="s">
        <v>55</v>
      </c>
      <c r="J9">
        <v>0.19971371914235031</v>
      </c>
      <c r="K9">
        <v>0.2361257141999816</v>
      </c>
    </row>
    <row r="10" spans="1:11">
      <c r="A10" t="s">
        <v>65</v>
      </c>
      <c r="B10" t="s">
        <v>176</v>
      </c>
      <c r="C10">
        <v>1</v>
      </c>
      <c r="D10" t="s">
        <v>178</v>
      </c>
      <c r="E10">
        <v>1</v>
      </c>
      <c r="F10" t="s">
        <v>185</v>
      </c>
      <c r="G10">
        <v>2</v>
      </c>
      <c r="I10" t="s">
        <v>59</v>
      </c>
      <c r="J10">
        <v>0.1980033912088334</v>
      </c>
      <c r="K10">
        <v>0.3040281171782323</v>
      </c>
    </row>
    <row r="11" spans="1:11">
      <c r="A11" t="s">
        <v>14</v>
      </c>
      <c r="C11">
        <v>0</v>
      </c>
      <c r="E11">
        <v>0</v>
      </c>
      <c r="G11">
        <v>0</v>
      </c>
      <c r="I11" t="s">
        <v>65</v>
      </c>
      <c r="J11">
        <v>0.16317585391716791</v>
      </c>
      <c r="K11">
        <v>0.25112347260683471</v>
      </c>
    </row>
    <row r="12" spans="1:11">
      <c r="A12" t="s">
        <v>15</v>
      </c>
      <c r="C12">
        <v>0</v>
      </c>
      <c r="D12" t="s">
        <v>178</v>
      </c>
      <c r="E12">
        <v>1</v>
      </c>
      <c r="F12" t="s">
        <v>178</v>
      </c>
      <c r="G12">
        <v>1</v>
      </c>
      <c r="I12" t="s">
        <v>57</v>
      </c>
      <c r="J12">
        <v>0.14223058876740341</v>
      </c>
      <c r="K12">
        <v>0.29233617103605958</v>
      </c>
    </row>
    <row r="13" spans="1:11">
      <c r="A13" t="s">
        <v>16</v>
      </c>
      <c r="C13">
        <v>0</v>
      </c>
      <c r="E13">
        <v>0</v>
      </c>
      <c r="G13">
        <v>0</v>
      </c>
      <c r="I13" t="s">
        <v>22</v>
      </c>
      <c r="J13">
        <v>0.14124100946347781</v>
      </c>
      <c r="K13">
        <v>0.33665635014092282</v>
      </c>
    </row>
    <row r="14" spans="1:11">
      <c r="A14" t="s">
        <v>17</v>
      </c>
      <c r="B14" t="s">
        <v>176</v>
      </c>
      <c r="C14">
        <v>1</v>
      </c>
      <c r="D14" t="s">
        <v>178</v>
      </c>
      <c r="E14">
        <v>1</v>
      </c>
      <c r="F14" t="s">
        <v>185</v>
      </c>
      <c r="G14">
        <v>2</v>
      </c>
      <c r="I14" t="s">
        <v>187</v>
      </c>
      <c r="J14">
        <v>0.1408527175852802</v>
      </c>
      <c r="K14">
        <v>0.1247265192323963</v>
      </c>
    </row>
    <row r="15" spans="1:11">
      <c r="A15" t="s">
        <v>53</v>
      </c>
      <c r="B15" t="s">
        <v>176</v>
      </c>
      <c r="C15">
        <v>1</v>
      </c>
      <c r="D15" t="s">
        <v>178</v>
      </c>
      <c r="E15">
        <v>1</v>
      </c>
      <c r="F15" t="s">
        <v>185</v>
      </c>
      <c r="G15">
        <v>2</v>
      </c>
      <c r="I15" t="s">
        <v>56</v>
      </c>
      <c r="J15">
        <v>0.13250755919672741</v>
      </c>
      <c r="K15">
        <v>0.35392706282238312</v>
      </c>
    </row>
    <row r="16" spans="1:11">
      <c r="A16" t="s">
        <v>187</v>
      </c>
      <c r="B16" t="s">
        <v>176</v>
      </c>
      <c r="C16">
        <v>1</v>
      </c>
      <c r="E16">
        <v>0</v>
      </c>
      <c r="F16" t="s">
        <v>176</v>
      </c>
      <c r="G16">
        <v>1</v>
      </c>
      <c r="I16" t="s">
        <v>190</v>
      </c>
      <c r="J16">
        <v>0.1215992831627493</v>
      </c>
      <c r="K16">
        <v>0.16798852043863999</v>
      </c>
    </row>
    <row r="17" spans="1:11">
      <c r="A17" t="s">
        <v>19</v>
      </c>
      <c r="C17">
        <v>0</v>
      </c>
      <c r="E17">
        <v>0</v>
      </c>
      <c r="G17">
        <v>0</v>
      </c>
      <c r="I17" t="s">
        <v>60</v>
      </c>
      <c r="J17">
        <v>0.1189421227476264</v>
      </c>
      <c r="K17">
        <v>0.30606882352169751</v>
      </c>
    </row>
    <row r="18" spans="1:11">
      <c r="A18" t="s">
        <v>20</v>
      </c>
      <c r="C18">
        <v>0</v>
      </c>
      <c r="E18">
        <v>0</v>
      </c>
      <c r="G18">
        <v>0</v>
      </c>
      <c r="I18" t="s">
        <v>73</v>
      </c>
      <c r="J18">
        <v>0.1161729617756242</v>
      </c>
      <c r="K18">
        <v>0.31859087200943298</v>
      </c>
    </row>
    <row r="19" spans="1:11">
      <c r="A19" t="s">
        <v>21</v>
      </c>
      <c r="C19">
        <v>0</v>
      </c>
      <c r="E19">
        <v>0</v>
      </c>
      <c r="G19">
        <v>0</v>
      </c>
      <c r="I19" t="s">
        <v>63</v>
      </c>
      <c r="J19">
        <v>0.10787662911886491</v>
      </c>
      <c r="K19">
        <v>0.1078236306424898</v>
      </c>
    </row>
    <row r="20" spans="1:11">
      <c r="A20" t="s">
        <v>22</v>
      </c>
      <c r="B20" t="s">
        <v>176</v>
      </c>
      <c r="C20">
        <v>1</v>
      </c>
      <c r="D20" t="s">
        <v>178</v>
      </c>
      <c r="E20">
        <v>1</v>
      </c>
      <c r="F20" t="s">
        <v>185</v>
      </c>
      <c r="G20">
        <v>2</v>
      </c>
      <c r="I20" t="s">
        <v>68</v>
      </c>
      <c r="J20">
        <v>0.1068109336772016</v>
      </c>
      <c r="K20">
        <v>0.30422289409144382</v>
      </c>
    </row>
    <row r="21" spans="1:11">
      <c r="A21" t="s">
        <v>23</v>
      </c>
      <c r="B21" t="s">
        <v>176</v>
      </c>
      <c r="C21">
        <v>1</v>
      </c>
      <c r="D21" t="s">
        <v>178</v>
      </c>
      <c r="E21">
        <v>1</v>
      </c>
      <c r="F21" t="s">
        <v>185</v>
      </c>
      <c r="G21">
        <v>2</v>
      </c>
      <c r="I21" t="s">
        <v>69</v>
      </c>
      <c r="J21">
        <v>0.10104812181417321</v>
      </c>
      <c r="K21">
        <v>0.13638296744530271</v>
      </c>
    </row>
    <row r="22" spans="1:11">
      <c r="A22" t="s">
        <v>58</v>
      </c>
      <c r="B22" t="s">
        <v>176</v>
      </c>
      <c r="C22">
        <v>1</v>
      </c>
      <c r="D22" t="s">
        <v>178</v>
      </c>
      <c r="E22">
        <v>1</v>
      </c>
      <c r="F22" t="s">
        <v>185</v>
      </c>
      <c r="G22">
        <v>2</v>
      </c>
      <c r="I22" t="s">
        <v>189</v>
      </c>
      <c r="J22">
        <v>9.9782314030215952E-2</v>
      </c>
      <c r="K22">
        <v>0.1414134664964555</v>
      </c>
    </row>
    <row r="23" spans="1:11">
      <c r="A23" t="s">
        <v>73</v>
      </c>
      <c r="B23" t="s">
        <v>176</v>
      </c>
      <c r="C23">
        <v>1</v>
      </c>
      <c r="D23" t="s">
        <v>178</v>
      </c>
      <c r="E23">
        <v>1</v>
      </c>
      <c r="F23" t="s">
        <v>185</v>
      </c>
      <c r="G23">
        <v>2</v>
      </c>
      <c r="I23" t="s">
        <v>184</v>
      </c>
      <c r="J23">
        <v>9.9661363224850599E-2</v>
      </c>
      <c r="K23">
        <v>0.18018625756540621</v>
      </c>
    </row>
    <row r="24" spans="1:11">
      <c r="A24" t="s">
        <v>57</v>
      </c>
      <c r="B24" t="s">
        <v>176</v>
      </c>
      <c r="C24">
        <v>1</v>
      </c>
      <c r="D24" t="s">
        <v>178</v>
      </c>
      <c r="E24">
        <v>1</v>
      </c>
      <c r="F24" t="s">
        <v>185</v>
      </c>
      <c r="G24">
        <v>2</v>
      </c>
      <c r="I24" t="s">
        <v>11</v>
      </c>
      <c r="J24">
        <v>9.7087312067786119E-2</v>
      </c>
      <c r="K24">
        <v>0.1079388162731065</v>
      </c>
    </row>
    <row r="25" spans="1:11">
      <c r="A25" t="s">
        <v>68</v>
      </c>
      <c r="B25" t="s">
        <v>176</v>
      </c>
      <c r="C25">
        <v>1</v>
      </c>
      <c r="D25" t="s">
        <v>178</v>
      </c>
      <c r="E25">
        <v>1</v>
      </c>
      <c r="F25" t="s">
        <v>185</v>
      </c>
      <c r="G25">
        <v>2</v>
      </c>
      <c r="I25" t="s">
        <v>12</v>
      </c>
      <c r="J25">
        <v>9.6688029758509264E-2</v>
      </c>
      <c r="K25">
        <v>0.161849879220578</v>
      </c>
    </row>
    <row r="26" spans="1:11">
      <c r="A26" t="s">
        <v>71</v>
      </c>
      <c r="C26">
        <v>0</v>
      </c>
      <c r="D26" t="s">
        <v>178</v>
      </c>
      <c r="E26">
        <v>1</v>
      </c>
      <c r="F26" t="s">
        <v>178</v>
      </c>
      <c r="G26">
        <v>1</v>
      </c>
      <c r="I26" t="s">
        <v>188</v>
      </c>
      <c r="J26">
        <v>9.3423166083967099E-2</v>
      </c>
      <c r="K26">
        <v>0.1092028133561285</v>
      </c>
    </row>
    <row r="27" spans="1:11">
      <c r="A27" t="s">
        <v>66</v>
      </c>
      <c r="C27">
        <v>0</v>
      </c>
      <c r="E27">
        <v>0</v>
      </c>
      <c r="G27">
        <v>0</v>
      </c>
      <c r="I27" t="s">
        <v>64</v>
      </c>
      <c r="J27">
        <v>8.4383586729804214E-2</v>
      </c>
      <c r="K27">
        <v>0.1668326117384403</v>
      </c>
    </row>
    <row r="28" spans="1:11">
      <c r="A28" t="s">
        <v>94</v>
      </c>
      <c r="C28">
        <v>0</v>
      </c>
      <c r="E28">
        <v>0</v>
      </c>
      <c r="G28">
        <v>0</v>
      </c>
      <c r="I28" t="s">
        <v>62</v>
      </c>
      <c r="J28">
        <v>8.2697516814439043E-2</v>
      </c>
      <c r="K28">
        <v>0.13131428749980581</v>
      </c>
    </row>
    <row r="29" spans="1:11">
      <c r="A29" t="s">
        <v>100</v>
      </c>
      <c r="C29">
        <v>0</v>
      </c>
      <c r="E29">
        <v>0</v>
      </c>
      <c r="G29">
        <v>0</v>
      </c>
      <c r="I29" t="s">
        <v>75</v>
      </c>
      <c r="J29">
        <v>7.9724765028895139E-2</v>
      </c>
      <c r="K29">
        <v>0.13661693984171719</v>
      </c>
    </row>
    <row r="30" spans="1:11">
      <c r="A30" t="s">
        <v>95</v>
      </c>
      <c r="C30">
        <v>0</v>
      </c>
      <c r="E30">
        <v>0</v>
      </c>
      <c r="G30">
        <v>0</v>
      </c>
      <c r="I30" t="s">
        <v>54</v>
      </c>
      <c r="J30">
        <v>7.6338773281491509E-2</v>
      </c>
      <c r="K30">
        <v>0.1786556975906177</v>
      </c>
    </row>
    <row r="31" spans="1:11">
      <c r="A31" t="s">
        <v>146</v>
      </c>
      <c r="C31">
        <v>0</v>
      </c>
      <c r="E31">
        <v>0</v>
      </c>
      <c r="G31">
        <v>0</v>
      </c>
      <c r="I31" t="s">
        <v>61</v>
      </c>
      <c r="J31">
        <v>7.6181212404758031E-2</v>
      </c>
      <c r="K31">
        <v>0.12782677189431321</v>
      </c>
    </row>
    <row r="32" spans="1:11">
      <c r="A32" t="s">
        <v>121</v>
      </c>
      <c r="C32">
        <v>0</v>
      </c>
      <c r="E32">
        <v>0</v>
      </c>
      <c r="G32">
        <v>0</v>
      </c>
      <c r="I32" t="s">
        <v>15</v>
      </c>
      <c r="J32">
        <v>7.3404382118494024E-2</v>
      </c>
      <c r="K32">
        <v>0.15761229132389609</v>
      </c>
    </row>
    <row r="33" spans="1:11">
      <c r="A33" t="s">
        <v>126</v>
      </c>
      <c r="C33">
        <v>0</v>
      </c>
      <c r="E33">
        <v>0</v>
      </c>
      <c r="G33">
        <v>0</v>
      </c>
      <c r="I33" t="s">
        <v>70</v>
      </c>
      <c r="J33">
        <v>6.9891753869241749E-2</v>
      </c>
      <c r="K33">
        <v>0.1386405364971556</v>
      </c>
    </row>
    <row r="34" spans="1:11">
      <c r="A34" t="s">
        <v>130</v>
      </c>
      <c r="C34">
        <v>0</v>
      </c>
      <c r="E34">
        <v>0</v>
      </c>
      <c r="G34">
        <v>0</v>
      </c>
      <c r="I34" t="s">
        <v>83</v>
      </c>
      <c r="J34">
        <v>6.9817528103926094E-2</v>
      </c>
      <c r="K34">
        <v>0.1142933538364386</v>
      </c>
    </row>
    <row r="35" spans="1:11">
      <c r="A35" t="s">
        <v>144</v>
      </c>
      <c r="C35">
        <v>0</v>
      </c>
      <c r="E35">
        <v>0</v>
      </c>
      <c r="G35">
        <v>0</v>
      </c>
      <c r="I35" t="s">
        <v>198</v>
      </c>
      <c r="J35">
        <v>6.5019708993737199E-2</v>
      </c>
      <c r="K35">
        <v>7.1072629046619165E-2</v>
      </c>
    </row>
    <row r="36" spans="1:11">
      <c r="A36" t="s">
        <v>136</v>
      </c>
      <c r="C36">
        <v>0</v>
      </c>
      <c r="E36">
        <v>0</v>
      </c>
      <c r="G36">
        <v>0</v>
      </c>
      <c r="I36" t="s">
        <v>80</v>
      </c>
      <c r="J36">
        <v>6.0821140778511522E-2</v>
      </c>
      <c r="K36">
        <v>8.6522600059062094E-2</v>
      </c>
    </row>
    <row r="37" spans="1:11">
      <c r="A37" t="s">
        <v>151</v>
      </c>
      <c r="C37">
        <v>0</v>
      </c>
      <c r="E37">
        <v>0</v>
      </c>
      <c r="G37">
        <v>0</v>
      </c>
      <c r="I37" t="s">
        <v>78</v>
      </c>
      <c r="J37">
        <v>5.1249945576101748E-2</v>
      </c>
      <c r="K37">
        <v>7.2033880610611195E-2</v>
      </c>
    </row>
    <row r="38" spans="1:11">
      <c r="A38" t="s">
        <v>107</v>
      </c>
      <c r="C38">
        <v>0</v>
      </c>
      <c r="E38">
        <v>0</v>
      </c>
      <c r="G38">
        <v>0</v>
      </c>
      <c r="I38" t="s">
        <v>71</v>
      </c>
      <c r="J38">
        <v>5.0094955174785002E-2</v>
      </c>
      <c r="K38">
        <v>0.1867195895755954</v>
      </c>
    </row>
    <row r="39" spans="1:11">
      <c r="A39" t="s">
        <v>138</v>
      </c>
      <c r="C39">
        <v>0</v>
      </c>
      <c r="E39">
        <v>0</v>
      </c>
      <c r="G39">
        <v>0</v>
      </c>
      <c r="I39" t="s">
        <v>67</v>
      </c>
      <c r="J39">
        <v>4.9811547567662887E-2</v>
      </c>
      <c r="K39">
        <v>0.1439922475674624</v>
      </c>
    </row>
    <row r="40" spans="1:11">
      <c r="A40" t="s">
        <v>129</v>
      </c>
      <c r="C40">
        <v>0</v>
      </c>
      <c r="E40">
        <v>0</v>
      </c>
      <c r="G40">
        <v>0</v>
      </c>
      <c r="I40" t="s">
        <v>82</v>
      </c>
      <c r="J40">
        <v>4.9380985209595801E-2</v>
      </c>
      <c r="K40">
        <v>4.5359942000219623E-2</v>
      </c>
    </row>
    <row r="41" spans="1:11">
      <c r="A41" t="s">
        <v>111</v>
      </c>
      <c r="C41">
        <v>0</v>
      </c>
      <c r="E41">
        <v>0</v>
      </c>
      <c r="G41">
        <v>0</v>
      </c>
      <c r="I41" t="s">
        <v>85</v>
      </c>
      <c r="J41">
        <v>4.908074777840471E-2</v>
      </c>
      <c r="K41">
        <v>6.0075444569287241E-2</v>
      </c>
    </row>
    <row r="42" spans="1:11">
      <c r="A42" t="s">
        <v>154</v>
      </c>
      <c r="C42">
        <v>0</v>
      </c>
      <c r="E42">
        <v>0</v>
      </c>
      <c r="G42">
        <v>0</v>
      </c>
      <c r="I42" t="s">
        <v>77</v>
      </c>
      <c r="J42">
        <v>4.8798603300022579E-2</v>
      </c>
      <c r="K42">
        <v>5.5024192888733989E-2</v>
      </c>
    </row>
    <row r="43" spans="1:11">
      <c r="A43" t="s">
        <v>148</v>
      </c>
      <c r="C43">
        <v>0</v>
      </c>
      <c r="E43">
        <v>0</v>
      </c>
      <c r="G43">
        <v>0</v>
      </c>
      <c r="I43" t="s">
        <v>89</v>
      </c>
      <c r="J43">
        <v>4.8203040689881807E-2</v>
      </c>
      <c r="K43">
        <v>7.9891962599654726E-2</v>
      </c>
    </row>
    <row r="44" spans="1:11">
      <c r="A44" t="s">
        <v>141</v>
      </c>
      <c r="C44">
        <v>0</v>
      </c>
      <c r="E44">
        <v>0</v>
      </c>
      <c r="G44">
        <v>0</v>
      </c>
      <c r="I44" t="s">
        <v>84</v>
      </c>
      <c r="J44">
        <v>4.8150149353949331E-2</v>
      </c>
      <c r="K44">
        <v>8.4451359143611793E-2</v>
      </c>
    </row>
    <row r="45" spans="1:11">
      <c r="A45" t="s">
        <v>120</v>
      </c>
      <c r="C45">
        <v>0</v>
      </c>
      <c r="E45">
        <v>0</v>
      </c>
      <c r="G45">
        <v>0</v>
      </c>
      <c r="I45" t="s">
        <v>76</v>
      </c>
      <c r="J45">
        <v>4.7234125019483778E-2</v>
      </c>
      <c r="K45">
        <v>7.5175410583853366E-2</v>
      </c>
    </row>
    <row r="46" spans="1:11">
      <c r="A46" t="s">
        <v>123</v>
      </c>
      <c r="C46">
        <v>0</v>
      </c>
      <c r="E46">
        <v>0</v>
      </c>
      <c r="G46">
        <v>0</v>
      </c>
      <c r="I46" t="s">
        <v>87</v>
      </c>
      <c r="J46">
        <v>4.65831084090794E-2</v>
      </c>
      <c r="K46">
        <v>9.2791763845047351E-2</v>
      </c>
    </row>
    <row r="47" spans="1:11">
      <c r="A47" t="s">
        <v>125</v>
      </c>
      <c r="C47">
        <v>0</v>
      </c>
      <c r="E47">
        <v>0</v>
      </c>
      <c r="G47">
        <v>0</v>
      </c>
      <c r="I47" t="s">
        <v>200</v>
      </c>
      <c r="J47">
        <v>4.5379787618926158E-2</v>
      </c>
      <c r="K47">
        <v>4.3366913329012949E-2</v>
      </c>
    </row>
    <row r="48" spans="1:11">
      <c r="A48" t="s">
        <v>135</v>
      </c>
      <c r="C48">
        <v>0</v>
      </c>
      <c r="E48">
        <v>0</v>
      </c>
      <c r="G48">
        <v>0</v>
      </c>
      <c r="I48" t="s">
        <v>101</v>
      </c>
      <c r="J48">
        <v>4.5255333636637862E-2</v>
      </c>
      <c r="K48">
        <v>6.4295491867563156E-2</v>
      </c>
    </row>
    <row r="49" spans="1:11">
      <c r="A49" t="s">
        <v>140</v>
      </c>
      <c r="C49">
        <v>0</v>
      </c>
      <c r="E49">
        <v>0</v>
      </c>
      <c r="G49">
        <v>0</v>
      </c>
      <c r="I49" t="s">
        <v>74</v>
      </c>
      <c r="J49">
        <v>4.124816993406534E-2</v>
      </c>
      <c r="K49">
        <v>0.1335439044378266</v>
      </c>
    </row>
    <row r="50" spans="1:11">
      <c r="A50" t="s">
        <v>90</v>
      </c>
      <c r="C50">
        <v>0</v>
      </c>
      <c r="E50">
        <v>0</v>
      </c>
      <c r="G50">
        <v>0</v>
      </c>
      <c r="I50" t="s">
        <v>99</v>
      </c>
      <c r="J50">
        <v>4.0570685486138278E-2</v>
      </c>
      <c r="K50">
        <v>7.1395344780838754E-2</v>
      </c>
    </row>
    <row r="51" spans="1:11">
      <c r="A51" t="s">
        <v>150</v>
      </c>
      <c r="C51">
        <v>0</v>
      </c>
      <c r="E51">
        <v>0</v>
      </c>
      <c r="G51">
        <v>0</v>
      </c>
      <c r="I51" t="s">
        <v>199</v>
      </c>
      <c r="J51">
        <v>4.0386560751532227E-2</v>
      </c>
      <c r="K51">
        <v>5.8258071746372847E-2</v>
      </c>
    </row>
    <row r="52" spans="1:11">
      <c r="A52" t="s">
        <v>114</v>
      </c>
      <c r="C52">
        <v>0</v>
      </c>
      <c r="E52">
        <v>0</v>
      </c>
      <c r="G52">
        <v>0</v>
      </c>
      <c r="I52" t="s">
        <v>201</v>
      </c>
      <c r="J52">
        <v>4.0161809499116949E-2</v>
      </c>
      <c r="K52">
        <v>7.5301916172097694E-2</v>
      </c>
    </row>
    <row r="53" spans="1:11">
      <c r="A53" t="s">
        <v>152</v>
      </c>
      <c r="C53">
        <v>0</v>
      </c>
      <c r="E53">
        <v>0</v>
      </c>
      <c r="G53">
        <v>0</v>
      </c>
      <c r="I53" t="s">
        <v>100</v>
      </c>
      <c r="J53">
        <v>3.9273883543123229E-2</v>
      </c>
      <c r="K53">
        <v>7.8481641382138326E-2</v>
      </c>
    </row>
    <row r="54" spans="1:11">
      <c r="A54" t="s">
        <v>105</v>
      </c>
      <c r="C54">
        <v>0</v>
      </c>
      <c r="E54">
        <v>0</v>
      </c>
      <c r="G54">
        <v>0</v>
      </c>
      <c r="I54" t="s">
        <v>103</v>
      </c>
      <c r="J54">
        <v>3.8430388470289088E-2</v>
      </c>
      <c r="K54">
        <v>6.4870327867481689E-2</v>
      </c>
    </row>
    <row r="55" spans="1:11">
      <c r="A55" t="s">
        <v>157</v>
      </c>
      <c r="C55">
        <v>0</v>
      </c>
      <c r="E55">
        <v>0</v>
      </c>
      <c r="G55">
        <v>0</v>
      </c>
      <c r="I55" t="s">
        <v>90</v>
      </c>
      <c r="J55">
        <v>3.8184218173741701E-2</v>
      </c>
      <c r="K55">
        <v>6.9315935109706475E-2</v>
      </c>
    </row>
    <row r="56" spans="1:11">
      <c r="A56" t="s">
        <v>108</v>
      </c>
      <c r="C56">
        <v>0</v>
      </c>
      <c r="E56">
        <v>0</v>
      </c>
      <c r="G56">
        <v>0</v>
      </c>
      <c r="I56" t="s">
        <v>105</v>
      </c>
      <c r="J56">
        <v>3.5880741831911547E-2</v>
      </c>
      <c r="K56">
        <v>9.1178398073491693E-2</v>
      </c>
    </row>
    <row r="57" spans="1:11">
      <c r="A57" t="s">
        <v>85</v>
      </c>
      <c r="C57">
        <v>0</v>
      </c>
      <c r="E57">
        <v>0</v>
      </c>
      <c r="G57">
        <v>0</v>
      </c>
      <c r="I57" t="s">
        <v>92</v>
      </c>
      <c r="J57">
        <v>3.35158296848811E-2</v>
      </c>
      <c r="K57">
        <v>6.2731757761493798E-2</v>
      </c>
    </row>
    <row r="58" spans="1:11">
      <c r="A58" t="s">
        <v>137</v>
      </c>
      <c r="C58">
        <v>0</v>
      </c>
      <c r="E58">
        <v>0</v>
      </c>
      <c r="G58">
        <v>0</v>
      </c>
      <c r="I58" t="s">
        <v>20</v>
      </c>
      <c r="J58">
        <v>3.3433926438922963E-2</v>
      </c>
      <c r="K58">
        <v>0.10142041687406431</v>
      </c>
    </row>
    <row r="59" spans="1:11">
      <c r="A59" t="s">
        <v>128</v>
      </c>
      <c r="C59">
        <v>0</v>
      </c>
      <c r="E59">
        <v>0</v>
      </c>
      <c r="G59">
        <v>0</v>
      </c>
      <c r="I59" t="s">
        <v>186</v>
      </c>
      <c r="J59">
        <v>3.2845743160793632E-2</v>
      </c>
      <c r="K59">
        <v>6.8778916816337313E-2</v>
      </c>
    </row>
    <row r="60" spans="1:11">
      <c r="A60" t="s">
        <v>117</v>
      </c>
      <c r="C60">
        <v>0</v>
      </c>
      <c r="E60">
        <v>0</v>
      </c>
      <c r="G60">
        <v>0</v>
      </c>
      <c r="I60" t="s">
        <v>196</v>
      </c>
      <c r="J60">
        <v>3.256720041338735E-2</v>
      </c>
      <c r="K60">
        <v>4.7358589766130291E-2</v>
      </c>
    </row>
    <row r="61" spans="1:11">
      <c r="A61" t="s">
        <v>127</v>
      </c>
      <c r="C61">
        <v>0</v>
      </c>
      <c r="E61">
        <v>0</v>
      </c>
      <c r="G61">
        <v>0</v>
      </c>
      <c r="I61" t="s">
        <v>205</v>
      </c>
      <c r="J61">
        <v>3.2433090355208062E-2</v>
      </c>
      <c r="K61">
        <v>4.6716070818716468E-2</v>
      </c>
    </row>
    <row r="62" spans="1:11">
      <c r="A62" t="s">
        <v>118</v>
      </c>
      <c r="C62">
        <v>0</v>
      </c>
      <c r="E62">
        <v>0</v>
      </c>
      <c r="G62">
        <v>0</v>
      </c>
      <c r="I62" t="s">
        <v>91</v>
      </c>
      <c r="J62">
        <v>3.0954682670953481E-2</v>
      </c>
      <c r="K62">
        <v>4.6579585126482692E-2</v>
      </c>
    </row>
    <row r="63" spans="1:11">
      <c r="A63" t="s">
        <v>115</v>
      </c>
      <c r="C63">
        <v>0</v>
      </c>
      <c r="E63">
        <v>0</v>
      </c>
      <c r="G63">
        <v>0</v>
      </c>
      <c r="I63" t="s">
        <v>197</v>
      </c>
      <c r="J63">
        <v>3.057309924380967E-2</v>
      </c>
      <c r="K63">
        <v>3.8431373087255388E-2</v>
      </c>
    </row>
    <row r="64" spans="1:11">
      <c r="A64" t="s">
        <v>143</v>
      </c>
      <c r="C64">
        <v>0</v>
      </c>
      <c r="E64">
        <v>0</v>
      </c>
      <c r="G64">
        <v>0</v>
      </c>
      <c r="I64" t="s">
        <v>72</v>
      </c>
      <c r="J64">
        <v>2.9678950538391341E-2</v>
      </c>
      <c r="K64">
        <v>5.5572116570593258E-2</v>
      </c>
    </row>
    <row r="65" spans="1:11">
      <c r="A65" t="s">
        <v>116</v>
      </c>
      <c r="C65">
        <v>0</v>
      </c>
      <c r="E65">
        <v>0</v>
      </c>
      <c r="G65">
        <v>0</v>
      </c>
      <c r="I65" t="s">
        <v>191</v>
      </c>
      <c r="J65">
        <v>2.7080248561481699E-2</v>
      </c>
      <c r="K65">
        <v>3.9172881074013753E-2</v>
      </c>
    </row>
    <row r="66" spans="1:11">
      <c r="A66" t="s">
        <v>106</v>
      </c>
      <c r="C66">
        <v>0</v>
      </c>
      <c r="E66">
        <v>0</v>
      </c>
      <c r="G66">
        <v>0</v>
      </c>
      <c r="I66" t="s">
        <v>117</v>
      </c>
      <c r="J66">
        <v>2.7020286430610069E-2</v>
      </c>
      <c r="K66">
        <v>5.471738620930644E-2</v>
      </c>
    </row>
    <row r="67" spans="1:11">
      <c r="A67" t="s">
        <v>92</v>
      </c>
      <c r="C67">
        <v>0</v>
      </c>
      <c r="E67">
        <v>0</v>
      </c>
      <c r="G67">
        <v>0</v>
      </c>
      <c r="I67" t="s">
        <v>81</v>
      </c>
      <c r="J67">
        <v>2.6723652639520399E-2</v>
      </c>
      <c r="K67">
        <v>3.8390238424210743E-2</v>
      </c>
    </row>
    <row r="68" spans="1:11">
      <c r="A68" t="s">
        <v>142</v>
      </c>
      <c r="C68">
        <v>0</v>
      </c>
      <c r="E68">
        <v>0</v>
      </c>
      <c r="G68">
        <v>0</v>
      </c>
      <c r="I68" t="s">
        <v>108</v>
      </c>
      <c r="J68">
        <v>2.6148792665157631E-2</v>
      </c>
      <c r="K68">
        <v>4.5510269010515927E-2</v>
      </c>
    </row>
    <row r="69" spans="1:11">
      <c r="A69" t="s">
        <v>124</v>
      </c>
      <c r="C69">
        <v>0</v>
      </c>
      <c r="E69">
        <v>0</v>
      </c>
      <c r="G69">
        <v>0</v>
      </c>
      <c r="I69" t="s">
        <v>104</v>
      </c>
      <c r="J69">
        <v>2.5894056551177439E-2</v>
      </c>
      <c r="K69">
        <v>3.7455547281075752E-2</v>
      </c>
    </row>
    <row r="70" spans="1:11">
      <c r="A70" t="s">
        <v>119</v>
      </c>
      <c r="C70">
        <v>0</v>
      </c>
      <c r="E70">
        <v>0</v>
      </c>
      <c r="G70">
        <v>0</v>
      </c>
      <c r="I70" t="s">
        <v>194</v>
      </c>
      <c r="J70">
        <v>2.4772895081087869E-2</v>
      </c>
      <c r="K70">
        <v>6.291039471895922E-2</v>
      </c>
    </row>
    <row r="71" spans="1:11">
      <c r="A71" t="s">
        <v>122</v>
      </c>
      <c r="C71">
        <v>0</v>
      </c>
      <c r="E71">
        <v>0</v>
      </c>
      <c r="G71">
        <v>0</v>
      </c>
      <c r="I71" t="s">
        <v>192</v>
      </c>
      <c r="J71">
        <v>2.4226900740518101E-2</v>
      </c>
      <c r="K71">
        <v>6.4823006526167626E-2</v>
      </c>
    </row>
    <row r="72" spans="1:11">
      <c r="A72" t="s">
        <v>156</v>
      </c>
      <c r="C72">
        <v>0</v>
      </c>
      <c r="E72">
        <v>0</v>
      </c>
      <c r="G72">
        <v>0</v>
      </c>
      <c r="I72" t="s">
        <v>96</v>
      </c>
      <c r="J72">
        <v>2.3773744702014502E-2</v>
      </c>
      <c r="K72">
        <v>3.5406808047601768E-2</v>
      </c>
    </row>
    <row r="73" spans="1:11">
      <c r="A73" t="s">
        <v>139</v>
      </c>
      <c r="C73">
        <v>0</v>
      </c>
      <c r="E73">
        <v>0</v>
      </c>
      <c r="G73">
        <v>0</v>
      </c>
      <c r="I73" t="s">
        <v>10</v>
      </c>
      <c r="J73">
        <v>2.3491081559250549E-2</v>
      </c>
      <c r="K73">
        <v>5.0430722006420507E-2</v>
      </c>
    </row>
    <row r="74" spans="1:11">
      <c r="A74" t="s">
        <v>155</v>
      </c>
      <c r="C74">
        <v>0</v>
      </c>
      <c r="E74">
        <v>0</v>
      </c>
      <c r="G74">
        <v>0</v>
      </c>
      <c r="I74" t="s">
        <v>111</v>
      </c>
      <c r="J74">
        <v>2.337660938185802E-2</v>
      </c>
      <c r="K74">
        <v>5.0896183643486179E-2</v>
      </c>
    </row>
    <row r="75" spans="1:11">
      <c r="A75" t="s">
        <v>131</v>
      </c>
      <c r="C75">
        <v>0</v>
      </c>
      <c r="E75">
        <v>0</v>
      </c>
      <c r="G75">
        <v>0</v>
      </c>
      <c r="I75" t="s">
        <v>94</v>
      </c>
      <c r="J75">
        <v>2.2717476388894021E-2</v>
      </c>
      <c r="K75">
        <v>3.7066796493559727E-2</v>
      </c>
    </row>
    <row r="76" spans="1:11">
      <c r="A76" t="s">
        <v>149</v>
      </c>
      <c r="C76">
        <v>0</v>
      </c>
      <c r="E76">
        <v>0</v>
      </c>
      <c r="G76">
        <v>0</v>
      </c>
      <c r="I76" t="s">
        <v>19</v>
      </c>
      <c r="J76">
        <v>2.2550393641567409E-2</v>
      </c>
      <c r="K76">
        <v>4.1560608281765291E-2</v>
      </c>
    </row>
    <row r="77" spans="1:11">
      <c r="A77" t="s">
        <v>88</v>
      </c>
      <c r="C77">
        <v>0</v>
      </c>
      <c r="E77">
        <v>0</v>
      </c>
      <c r="G77">
        <v>0</v>
      </c>
      <c r="I77" t="s">
        <v>21</v>
      </c>
      <c r="J77">
        <v>2.254689130658075E-2</v>
      </c>
      <c r="K77">
        <v>2.7316768309265261E-2</v>
      </c>
    </row>
    <row r="78" spans="1:11">
      <c r="A78" t="s">
        <v>81</v>
      </c>
      <c r="C78">
        <v>0</v>
      </c>
      <c r="E78">
        <v>0</v>
      </c>
      <c r="G78">
        <v>0</v>
      </c>
      <c r="I78" t="s">
        <v>79</v>
      </c>
      <c r="J78">
        <v>2.2078626843373781E-2</v>
      </c>
      <c r="K78">
        <v>4.3426466991274899E-2</v>
      </c>
    </row>
    <row r="79" spans="1:11">
      <c r="A79" t="s">
        <v>97</v>
      </c>
      <c r="C79">
        <v>0</v>
      </c>
      <c r="E79">
        <v>0</v>
      </c>
      <c r="G79">
        <v>0</v>
      </c>
      <c r="I79" t="s">
        <v>102</v>
      </c>
      <c r="J79">
        <v>2.1700255149525768E-2</v>
      </c>
      <c r="K79">
        <v>3.6637874723149257E-2</v>
      </c>
    </row>
    <row r="80" spans="1:11">
      <c r="A80" t="s">
        <v>147</v>
      </c>
      <c r="C80">
        <v>0</v>
      </c>
      <c r="E80">
        <v>0</v>
      </c>
      <c r="G80">
        <v>0</v>
      </c>
      <c r="I80" t="s">
        <v>193</v>
      </c>
      <c r="J80">
        <v>2.159677880743607E-2</v>
      </c>
      <c r="K80">
        <v>3.5850677582965507E-2</v>
      </c>
    </row>
    <row r="81" spans="1:11">
      <c r="A81" t="s">
        <v>153</v>
      </c>
      <c r="C81">
        <v>0</v>
      </c>
      <c r="E81">
        <v>0</v>
      </c>
      <c r="G81">
        <v>0</v>
      </c>
      <c r="I81" t="s">
        <v>203</v>
      </c>
      <c r="J81">
        <v>2.15782559516513E-2</v>
      </c>
      <c r="K81">
        <v>5.1206872331600428E-2</v>
      </c>
    </row>
    <row r="82" spans="1:11">
      <c r="A82" t="s">
        <v>132</v>
      </c>
      <c r="C82">
        <v>0</v>
      </c>
      <c r="E82">
        <v>0</v>
      </c>
      <c r="G82">
        <v>0</v>
      </c>
      <c r="I82" t="s">
        <v>66</v>
      </c>
      <c r="J82">
        <v>2.1189820145866681E-2</v>
      </c>
      <c r="K82">
        <v>3.5956821760731159E-2</v>
      </c>
    </row>
    <row r="83" spans="1:11">
      <c r="A83" t="s">
        <v>72</v>
      </c>
      <c r="C83">
        <v>0</v>
      </c>
      <c r="E83">
        <v>0</v>
      </c>
      <c r="G83">
        <v>0</v>
      </c>
      <c r="I83" t="s">
        <v>97</v>
      </c>
      <c r="J83">
        <v>2.038837899101795E-2</v>
      </c>
      <c r="K83">
        <v>4.210847263561876E-2</v>
      </c>
    </row>
    <row r="84" spans="1:11">
      <c r="A84" t="s">
        <v>98</v>
      </c>
      <c r="C84">
        <v>0</v>
      </c>
      <c r="E84">
        <v>0</v>
      </c>
      <c r="G84">
        <v>0</v>
      </c>
      <c r="I84" t="s">
        <v>106</v>
      </c>
      <c r="J84">
        <v>2.006503866775565E-2</v>
      </c>
      <c r="K84">
        <v>3.365538121917995E-2</v>
      </c>
    </row>
    <row r="85" spans="1:11">
      <c r="A85" t="s">
        <v>145</v>
      </c>
      <c r="C85">
        <v>0</v>
      </c>
      <c r="E85">
        <v>0</v>
      </c>
      <c r="G85">
        <v>0</v>
      </c>
      <c r="I85" t="s">
        <v>137</v>
      </c>
      <c r="J85">
        <v>1.9996345617523191E-2</v>
      </c>
      <c r="K85">
        <v>2.7135509384618939E-2</v>
      </c>
    </row>
    <row r="86" spans="1:11">
      <c r="A86" t="s">
        <v>133</v>
      </c>
      <c r="C86">
        <v>0</v>
      </c>
      <c r="E86">
        <v>0</v>
      </c>
      <c r="G86">
        <v>0</v>
      </c>
      <c r="I86" t="s">
        <v>204</v>
      </c>
      <c r="J86">
        <v>1.9711873304793931E-2</v>
      </c>
      <c r="K86">
        <v>2.39167330786305E-2</v>
      </c>
    </row>
    <row r="87" spans="1:11">
      <c r="A87" t="s">
        <v>110</v>
      </c>
      <c r="C87">
        <v>0</v>
      </c>
      <c r="E87">
        <v>0</v>
      </c>
      <c r="G87">
        <v>0</v>
      </c>
      <c r="I87" t="s">
        <v>88</v>
      </c>
      <c r="J87">
        <v>1.9226307375704112E-2</v>
      </c>
      <c r="K87">
        <v>4.0627126259008689E-2</v>
      </c>
    </row>
    <row r="88" spans="1:11">
      <c r="A88" t="s">
        <v>134</v>
      </c>
      <c r="C88">
        <v>0</v>
      </c>
      <c r="E88">
        <v>0</v>
      </c>
      <c r="G88">
        <v>0</v>
      </c>
      <c r="I88" t="s">
        <v>9</v>
      </c>
      <c r="J88">
        <v>1.8929257130287449E-2</v>
      </c>
      <c r="K88">
        <v>3.3204427910117448E-2</v>
      </c>
    </row>
    <row r="89" spans="1:11">
      <c r="A89" t="s">
        <v>109</v>
      </c>
      <c r="C89">
        <v>0</v>
      </c>
      <c r="E89">
        <v>0</v>
      </c>
      <c r="G89">
        <v>0</v>
      </c>
      <c r="I89" t="s">
        <v>110</v>
      </c>
      <c r="J89">
        <v>1.8697461346302739E-2</v>
      </c>
      <c r="K89">
        <v>2.6601226510563122E-2</v>
      </c>
    </row>
    <row r="90" spans="1:11">
      <c r="A90" t="s">
        <v>99</v>
      </c>
      <c r="C90">
        <v>0</v>
      </c>
      <c r="E90">
        <v>0</v>
      </c>
      <c r="G90">
        <v>0</v>
      </c>
      <c r="I90" t="s">
        <v>119</v>
      </c>
      <c r="J90">
        <v>1.8691151439033871E-2</v>
      </c>
      <c r="K90">
        <v>2.2500228377635399E-2</v>
      </c>
    </row>
    <row r="91" spans="1:11">
      <c r="A91" t="s">
        <v>101</v>
      </c>
      <c r="C91">
        <v>0</v>
      </c>
      <c r="E91">
        <v>0</v>
      </c>
      <c r="G91">
        <v>0</v>
      </c>
      <c r="I91" t="s">
        <v>118</v>
      </c>
      <c r="J91">
        <v>1.8626389088741532E-2</v>
      </c>
      <c r="K91">
        <v>4.2154615124788491E-2</v>
      </c>
    </row>
    <row r="92" spans="1:11">
      <c r="A92" t="s">
        <v>79</v>
      </c>
      <c r="C92">
        <v>0</v>
      </c>
      <c r="E92">
        <v>0</v>
      </c>
      <c r="G92">
        <v>0</v>
      </c>
      <c r="I92" t="s">
        <v>127</v>
      </c>
      <c r="J92">
        <v>1.720279143442836E-2</v>
      </c>
      <c r="K92">
        <v>2.5859174343355211E-2</v>
      </c>
    </row>
    <row r="93" spans="1:11">
      <c r="A93" t="s">
        <v>70</v>
      </c>
      <c r="C93">
        <v>0</v>
      </c>
      <c r="D93" t="s">
        <v>178</v>
      </c>
      <c r="E93">
        <v>1</v>
      </c>
      <c r="F93" t="s">
        <v>178</v>
      </c>
      <c r="G93">
        <v>1</v>
      </c>
      <c r="I93" t="s">
        <v>146</v>
      </c>
      <c r="J93">
        <v>1.7041157610716E-2</v>
      </c>
      <c r="K93">
        <v>3.4573919219161378E-2</v>
      </c>
    </row>
    <row r="94" spans="1:11">
      <c r="A94" t="s">
        <v>87</v>
      </c>
      <c r="C94">
        <v>0</v>
      </c>
      <c r="E94">
        <v>0</v>
      </c>
      <c r="G94">
        <v>0</v>
      </c>
      <c r="I94" t="s">
        <v>143</v>
      </c>
      <c r="J94">
        <v>1.7023639232692778E-2</v>
      </c>
      <c r="K94">
        <v>3.4574587405406892E-2</v>
      </c>
    </row>
    <row r="95" spans="1:11">
      <c r="A95" t="s">
        <v>82</v>
      </c>
      <c r="C95">
        <v>0</v>
      </c>
      <c r="E95">
        <v>0</v>
      </c>
      <c r="G95">
        <v>0</v>
      </c>
      <c r="I95" t="s">
        <v>95</v>
      </c>
      <c r="J95">
        <v>1.701261991473265E-2</v>
      </c>
      <c r="K95">
        <v>6.4300072851943696E-2</v>
      </c>
    </row>
    <row r="96" spans="1:11">
      <c r="A96" t="s">
        <v>91</v>
      </c>
      <c r="C96">
        <v>0</v>
      </c>
      <c r="E96">
        <v>0</v>
      </c>
      <c r="G96">
        <v>0</v>
      </c>
      <c r="I96" t="s">
        <v>98</v>
      </c>
      <c r="J96">
        <v>1.6867520456703609E-2</v>
      </c>
      <c r="K96">
        <v>3.2077328430993077E-2</v>
      </c>
    </row>
    <row r="97" spans="1:11">
      <c r="A97" t="s">
        <v>28</v>
      </c>
      <c r="B97" t="s">
        <v>176</v>
      </c>
      <c r="C97">
        <v>1</v>
      </c>
      <c r="D97" t="s">
        <v>178</v>
      </c>
      <c r="E97">
        <v>1</v>
      </c>
      <c r="F97" t="s">
        <v>185</v>
      </c>
      <c r="G97">
        <v>2</v>
      </c>
      <c r="I97" t="s">
        <v>136</v>
      </c>
      <c r="J97">
        <v>1.6577047974384571E-2</v>
      </c>
      <c r="K97">
        <v>3.5048501521912127E-2</v>
      </c>
    </row>
    <row r="98" spans="1:11">
      <c r="A98" t="s">
        <v>64</v>
      </c>
      <c r="B98" t="s">
        <v>176</v>
      </c>
      <c r="C98">
        <v>1</v>
      </c>
      <c r="D98" t="s">
        <v>178</v>
      </c>
      <c r="E98">
        <v>1</v>
      </c>
      <c r="F98" t="s">
        <v>185</v>
      </c>
      <c r="G98">
        <v>2</v>
      </c>
      <c r="I98" t="s">
        <v>129</v>
      </c>
      <c r="J98">
        <v>1.6496279160149809E-2</v>
      </c>
      <c r="K98">
        <v>3.272099735650108E-2</v>
      </c>
    </row>
    <row r="99" spans="1:11">
      <c r="A99" t="s">
        <v>104</v>
      </c>
      <c r="C99">
        <v>0</v>
      </c>
      <c r="E99">
        <v>0</v>
      </c>
      <c r="G99">
        <v>0</v>
      </c>
      <c r="I99" t="s">
        <v>140</v>
      </c>
      <c r="J99">
        <v>1.6490952849971579E-2</v>
      </c>
      <c r="K99">
        <v>3.6576033440220743E-2</v>
      </c>
    </row>
    <row r="100" spans="1:11">
      <c r="A100" t="s">
        <v>93</v>
      </c>
      <c r="C100">
        <v>0</v>
      </c>
      <c r="E100">
        <v>0</v>
      </c>
      <c r="G100">
        <v>0</v>
      </c>
      <c r="I100" t="s">
        <v>128</v>
      </c>
      <c r="J100">
        <v>1.6193040785138391E-2</v>
      </c>
      <c r="K100">
        <v>3.3166252901680793E-2</v>
      </c>
    </row>
    <row r="101" spans="1:11">
      <c r="A101" t="s">
        <v>30</v>
      </c>
      <c r="B101" t="s">
        <v>176</v>
      </c>
      <c r="C101">
        <v>1</v>
      </c>
      <c r="D101" t="s">
        <v>178</v>
      </c>
      <c r="E101">
        <v>1</v>
      </c>
      <c r="F101" t="s">
        <v>185</v>
      </c>
      <c r="G101">
        <v>2</v>
      </c>
      <c r="I101" t="s">
        <v>206</v>
      </c>
      <c r="J101">
        <v>1.6039640876291238E-2</v>
      </c>
      <c r="K101">
        <v>2.6879423623394249E-2</v>
      </c>
    </row>
    <row r="102" spans="1:11">
      <c r="A102" t="s">
        <v>194</v>
      </c>
      <c r="C102">
        <v>0</v>
      </c>
      <c r="E102">
        <v>0</v>
      </c>
      <c r="G102">
        <v>0</v>
      </c>
      <c r="I102" t="s">
        <v>122</v>
      </c>
      <c r="J102">
        <v>1.5317061226422761E-2</v>
      </c>
      <c r="K102">
        <v>3.8536711687968329E-2</v>
      </c>
    </row>
    <row r="103" spans="1:11">
      <c r="A103" t="s">
        <v>193</v>
      </c>
      <c r="C103">
        <v>0</v>
      </c>
      <c r="E103">
        <v>0</v>
      </c>
      <c r="G103">
        <v>0</v>
      </c>
      <c r="I103" t="s">
        <v>141</v>
      </c>
      <c r="J103">
        <v>1.4767320394266431E-2</v>
      </c>
      <c r="K103">
        <v>2.3326733592286798E-2</v>
      </c>
    </row>
    <row r="104" spans="1:11">
      <c r="A104" t="s">
        <v>197</v>
      </c>
      <c r="C104">
        <v>0</v>
      </c>
      <c r="E104">
        <v>0</v>
      </c>
      <c r="G104">
        <v>0</v>
      </c>
      <c r="I104" t="s">
        <v>142</v>
      </c>
      <c r="J104">
        <v>1.4646612358222301E-2</v>
      </c>
      <c r="K104">
        <v>3.0579750482944371E-2</v>
      </c>
    </row>
    <row r="105" spans="1:11">
      <c r="A105" t="s">
        <v>189</v>
      </c>
      <c r="B105" t="s">
        <v>176</v>
      </c>
      <c r="C105">
        <v>1</v>
      </c>
      <c r="D105" t="s">
        <v>178</v>
      </c>
      <c r="E105">
        <v>1</v>
      </c>
      <c r="F105" t="s">
        <v>185</v>
      </c>
      <c r="G105">
        <v>2</v>
      </c>
      <c r="I105" t="s">
        <v>195</v>
      </c>
      <c r="J105">
        <v>1.4510772532166691E-2</v>
      </c>
      <c r="K105">
        <v>2.3527063202207831E-2</v>
      </c>
    </row>
    <row r="106" spans="1:11">
      <c r="A106" t="s">
        <v>200</v>
      </c>
      <c r="C106">
        <v>0</v>
      </c>
      <c r="E106">
        <v>0</v>
      </c>
      <c r="G106">
        <v>0</v>
      </c>
      <c r="I106" t="s">
        <v>14</v>
      </c>
      <c r="J106">
        <v>1.4444165018655549E-2</v>
      </c>
      <c r="K106">
        <v>3.681830720134506E-2</v>
      </c>
    </row>
    <row r="107" spans="1:11">
      <c r="A107" t="s">
        <v>204</v>
      </c>
      <c r="C107">
        <v>0</v>
      </c>
      <c r="E107">
        <v>0</v>
      </c>
      <c r="G107">
        <v>0</v>
      </c>
      <c r="I107" t="s">
        <v>116</v>
      </c>
      <c r="J107">
        <v>1.425934002970345E-2</v>
      </c>
      <c r="K107">
        <v>2.3628812054692649E-2</v>
      </c>
    </row>
    <row r="108" spans="1:11">
      <c r="A108" t="s">
        <v>198</v>
      </c>
      <c r="C108">
        <v>0</v>
      </c>
      <c r="E108">
        <v>0</v>
      </c>
      <c r="G108">
        <v>0</v>
      </c>
      <c r="I108" t="s">
        <v>148</v>
      </c>
      <c r="J108">
        <v>1.383938585234968E-2</v>
      </c>
      <c r="K108">
        <v>2.9678778706603959E-2</v>
      </c>
    </row>
    <row r="109" spans="1:11">
      <c r="A109" t="s">
        <v>196</v>
      </c>
      <c r="C109">
        <v>0</v>
      </c>
      <c r="E109">
        <v>0</v>
      </c>
      <c r="G109">
        <v>0</v>
      </c>
      <c r="I109" t="s">
        <v>121</v>
      </c>
      <c r="J109">
        <v>1.360343851155222E-2</v>
      </c>
      <c r="K109">
        <v>3.6906392371595202E-2</v>
      </c>
    </row>
    <row r="110" spans="1:11">
      <c r="A110" t="s">
        <v>202</v>
      </c>
      <c r="C110">
        <v>0</v>
      </c>
      <c r="E110">
        <v>0</v>
      </c>
      <c r="G110">
        <v>0</v>
      </c>
      <c r="I110" t="s">
        <v>124</v>
      </c>
      <c r="J110">
        <v>1.360175660148347E-2</v>
      </c>
      <c r="K110">
        <v>2.86815381197769E-2</v>
      </c>
    </row>
    <row r="111" spans="1:11">
      <c r="A111" t="s">
        <v>199</v>
      </c>
      <c r="C111">
        <v>0</v>
      </c>
      <c r="E111">
        <v>0</v>
      </c>
      <c r="G111">
        <v>0</v>
      </c>
      <c r="I111" t="s">
        <v>130</v>
      </c>
      <c r="J111">
        <v>1.313024970955144E-2</v>
      </c>
      <c r="K111">
        <v>3.4457340268039087E-2</v>
      </c>
    </row>
    <row r="112" spans="1:11">
      <c r="A112" t="s">
        <v>195</v>
      </c>
      <c r="C112">
        <v>0</v>
      </c>
      <c r="E112">
        <v>0</v>
      </c>
      <c r="G112">
        <v>0</v>
      </c>
      <c r="I112" t="s">
        <v>152</v>
      </c>
      <c r="J112">
        <v>1.265671730828331E-2</v>
      </c>
      <c r="K112">
        <v>2.435400115530743E-2</v>
      </c>
    </row>
    <row r="113" spans="1:11">
      <c r="A113" t="s">
        <v>192</v>
      </c>
      <c r="C113">
        <v>0</v>
      </c>
      <c r="E113">
        <v>0</v>
      </c>
      <c r="G113">
        <v>0</v>
      </c>
      <c r="I113" t="s">
        <v>120</v>
      </c>
      <c r="J113">
        <v>1.262825516990118E-2</v>
      </c>
      <c r="K113">
        <v>3.6621559280847288E-2</v>
      </c>
    </row>
    <row r="114" spans="1:11">
      <c r="A114" t="s">
        <v>206</v>
      </c>
      <c r="C114">
        <v>0</v>
      </c>
      <c r="E114">
        <v>0</v>
      </c>
      <c r="G114">
        <v>0</v>
      </c>
      <c r="I114" t="s">
        <v>114</v>
      </c>
      <c r="J114">
        <v>1.2464978936064051E-2</v>
      </c>
      <c r="K114">
        <v>3.027483254483895E-2</v>
      </c>
    </row>
    <row r="115" spans="1:11">
      <c r="A115" t="s">
        <v>190</v>
      </c>
      <c r="B115" t="s">
        <v>176</v>
      </c>
      <c r="C115">
        <v>1</v>
      </c>
      <c r="D115" t="s">
        <v>178</v>
      </c>
      <c r="E115">
        <v>1</v>
      </c>
      <c r="F115" t="s">
        <v>185</v>
      </c>
      <c r="G115">
        <v>2</v>
      </c>
      <c r="I115" t="s">
        <v>150</v>
      </c>
      <c r="J115">
        <v>1.1903570092551651E-2</v>
      </c>
      <c r="K115">
        <v>3.2526734748012473E-2</v>
      </c>
    </row>
    <row r="116" spans="1:11">
      <c r="A116" t="s">
        <v>207</v>
      </c>
      <c r="C116">
        <v>0</v>
      </c>
      <c r="E116">
        <v>0</v>
      </c>
      <c r="G116">
        <v>0</v>
      </c>
      <c r="I116" t="s">
        <v>8</v>
      </c>
      <c r="J116">
        <v>1.187415256084156E-2</v>
      </c>
      <c r="K116">
        <v>5.448609051178132E-2</v>
      </c>
    </row>
    <row r="117" spans="1:11">
      <c r="A117" t="s">
        <v>201</v>
      </c>
      <c r="C117">
        <v>0</v>
      </c>
      <c r="E117">
        <v>0</v>
      </c>
      <c r="G117">
        <v>0</v>
      </c>
      <c r="I117" t="s">
        <v>126</v>
      </c>
      <c r="J117">
        <v>1.1762689540908349E-2</v>
      </c>
      <c r="K117">
        <v>2.3703316051548112E-2</v>
      </c>
    </row>
    <row r="118" spans="1:11">
      <c r="A118" t="s">
        <v>205</v>
      </c>
      <c r="C118">
        <v>0</v>
      </c>
      <c r="E118">
        <v>0</v>
      </c>
      <c r="G118">
        <v>0</v>
      </c>
      <c r="I118" t="s">
        <v>109</v>
      </c>
      <c r="J118">
        <v>1.158602563677104E-2</v>
      </c>
      <c r="K118">
        <v>2.749654749467282E-2</v>
      </c>
    </row>
    <row r="119" spans="1:11">
      <c r="A119" t="s">
        <v>191</v>
      </c>
      <c r="C119">
        <v>0</v>
      </c>
      <c r="E119">
        <v>0</v>
      </c>
      <c r="G119">
        <v>0</v>
      </c>
      <c r="I119" t="s">
        <v>125</v>
      </c>
      <c r="J119">
        <v>1.1328101891231389E-2</v>
      </c>
      <c r="K119">
        <v>1.816493042211545E-2</v>
      </c>
    </row>
    <row r="120" spans="1:11">
      <c r="A120" t="s">
        <v>188</v>
      </c>
      <c r="B120" t="s">
        <v>176</v>
      </c>
      <c r="C120">
        <v>1</v>
      </c>
      <c r="E120">
        <v>0</v>
      </c>
      <c r="F120" t="s">
        <v>176</v>
      </c>
      <c r="G120">
        <v>1</v>
      </c>
      <c r="I120" t="s">
        <v>133</v>
      </c>
      <c r="J120">
        <v>1.129698678112394E-2</v>
      </c>
      <c r="K120">
        <v>2.1302008639454001E-2</v>
      </c>
    </row>
    <row r="121" spans="1:11">
      <c r="A121" t="s">
        <v>203</v>
      </c>
      <c r="C121">
        <v>0</v>
      </c>
      <c r="E121">
        <v>0</v>
      </c>
      <c r="G121">
        <v>0</v>
      </c>
      <c r="I121" t="s">
        <v>123</v>
      </c>
      <c r="J121">
        <v>1.125061049196016E-2</v>
      </c>
      <c r="K121">
        <v>2.783561125988419E-2</v>
      </c>
    </row>
    <row r="122" spans="1:11">
      <c r="A122" t="s">
        <v>96</v>
      </c>
      <c r="C122">
        <v>0</v>
      </c>
      <c r="E122">
        <v>0</v>
      </c>
      <c r="G122">
        <v>0</v>
      </c>
      <c r="I122" t="s">
        <v>16</v>
      </c>
      <c r="J122">
        <v>1.121792469645278E-2</v>
      </c>
      <c r="K122">
        <v>2.339865539053047E-2</v>
      </c>
    </row>
    <row r="123" spans="1:11">
      <c r="A123" t="s">
        <v>113</v>
      </c>
      <c r="C123">
        <v>0</v>
      </c>
      <c r="E123">
        <v>0</v>
      </c>
      <c r="G123">
        <v>0</v>
      </c>
      <c r="I123" t="s">
        <v>132</v>
      </c>
      <c r="J123">
        <v>1.1165073290801131E-2</v>
      </c>
      <c r="K123">
        <v>3.8394777084413842E-2</v>
      </c>
    </row>
    <row r="124" spans="1:11">
      <c r="A124" t="s">
        <v>76</v>
      </c>
      <c r="C124">
        <v>0</v>
      </c>
      <c r="E124">
        <v>0</v>
      </c>
      <c r="G124">
        <v>0</v>
      </c>
      <c r="I124" t="s">
        <v>149</v>
      </c>
      <c r="J124">
        <v>1.09744448866941E-2</v>
      </c>
      <c r="K124">
        <v>2.470648239219983E-2</v>
      </c>
    </row>
    <row r="125" spans="1:11">
      <c r="A125" t="s">
        <v>103</v>
      </c>
      <c r="C125">
        <v>0</v>
      </c>
      <c r="E125">
        <v>0</v>
      </c>
      <c r="G125">
        <v>0</v>
      </c>
      <c r="I125" t="s">
        <v>139</v>
      </c>
      <c r="J125">
        <v>1.094711918769516E-2</v>
      </c>
      <c r="K125">
        <v>2.0158163718924649E-2</v>
      </c>
    </row>
    <row r="126" spans="1:11">
      <c r="A126" t="s">
        <v>33</v>
      </c>
      <c r="C126">
        <v>0</v>
      </c>
      <c r="E126">
        <v>0</v>
      </c>
      <c r="G126">
        <v>0</v>
      </c>
      <c r="I126" t="s">
        <v>107</v>
      </c>
      <c r="J126">
        <v>1.09339701638355E-2</v>
      </c>
      <c r="K126">
        <v>2.5874680858297309E-2</v>
      </c>
    </row>
    <row r="127" spans="1:11">
      <c r="A127" t="s">
        <v>80</v>
      </c>
      <c r="C127">
        <v>0</v>
      </c>
      <c r="E127">
        <v>0</v>
      </c>
      <c r="G127">
        <v>0</v>
      </c>
      <c r="I127" t="s">
        <v>113</v>
      </c>
      <c r="J127">
        <v>1.0667683715286711E-2</v>
      </c>
      <c r="K127">
        <v>4.9994326011690508E-2</v>
      </c>
    </row>
    <row r="128" spans="1:11">
      <c r="A128" t="s">
        <v>63</v>
      </c>
      <c r="B128" t="s">
        <v>176</v>
      </c>
      <c r="C128">
        <v>1</v>
      </c>
      <c r="E128">
        <v>0</v>
      </c>
      <c r="F128" t="s">
        <v>176</v>
      </c>
      <c r="G128">
        <v>1</v>
      </c>
      <c r="I128" t="s">
        <v>202</v>
      </c>
      <c r="J128">
        <v>1.0232868509089089E-2</v>
      </c>
      <c r="K128">
        <v>3.7809621856810541E-2</v>
      </c>
    </row>
    <row r="129" spans="1:11">
      <c r="A129" t="s">
        <v>84</v>
      </c>
      <c r="C129">
        <v>0</v>
      </c>
      <c r="E129">
        <v>0</v>
      </c>
      <c r="G129">
        <v>0</v>
      </c>
      <c r="I129" t="s">
        <v>115</v>
      </c>
      <c r="J129">
        <v>9.6317231087462186E-3</v>
      </c>
      <c r="K129">
        <v>2.768004730964824E-2</v>
      </c>
    </row>
    <row r="130" spans="1:11">
      <c r="A130" t="s">
        <v>69</v>
      </c>
      <c r="B130" t="s">
        <v>176</v>
      </c>
      <c r="C130">
        <v>1</v>
      </c>
      <c r="D130" t="s">
        <v>178</v>
      </c>
      <c r="E130">
        <v>1</v>
      </c>
      <c r="F130" t="s">
        <v>185</v>
      </c>
      <c r="G130">
        <v>2</v>
      </c>
      <c r="I130" t="s">
        <v>135</v>
      </c>
      <c r="J130">
        <v>8.8905947165382835E-3</v>
      </c>
      <c r="K130">
        <v>3.3984932114535932E-2</v>
      </c>
    </row>
    <row r="131" spans="1:11">
      <c r="A131" t="s">
        <v>62</v>
      </c>
      <c r="B131" t="s">
        <v>176</v>
      </c>
      <c r="C131">
        <v>1</v>
      </c>
      <c r="D131" t="s">
        <v>178</v>
      </c>
      <c r="E131">
        <v>1</v>
      </c>
      <c r="F131" t="s">
        <v>185</v>
      </c>
      <c r="G131">
        <v>2</v>
      </c>
      <c r="I131" t="s">
        <v>155</v>
      </c>
      <c r="J131">
        <v>8.4446793506827884E-3</v>
      </c>
      <c r="K131">
        <v>1.968659854305483E-2</v>
      </c>
    </row>
    <row r="132" spans="1:11">
      <c r="A132" t="s">
        <v>78</v>
      </c>
      <c r="C132">
        <v>0</v>
      </c>
      <c r="E132">
        <v>0</v>
      </c>
      <c r="G132">
        <v>0</v>
      </c>
      <c r="I132" t="s">
        <v>207</v>
      </c>
      <c r="J132">
        <v>8.0056121335880352E-3</v>
      </c>
      <c r="K132">
        <v>2.5410816215932139E-2</v>
      </c>
    </row>
    <row r="133" spans="1:11">
      <c r="A133" t="s">
        <v>54</v>
      </c>
      <c r="B133" t="s">
        <v>176</v>
      </c>
      <c r="C133">
        <v>1</v>
      </c>
      <c r="D133" t="s">
        <v>178</v>
      </c>
      <c r="E133">
        <v>1</v>
      </c>
      <c r="F133" t="s">
        <v>185</v>
      </c>
      <c r="G133">
        <v>2</v>
      </c>
      <c r="I133" t="s">
        <v>154</v>
      </c>
      <c r="J133">
        <v>7.9102711376529758E-3</v>
      </c>
      <c r="K133">
        <v>1.3998648398270089E-2</v>
      </c>
    </row>
    <row r="134" spans="1:11">
      <c r="A134" t="s">
        <v>89</v>
      </c>
      <c r="C134">
        <v>0</v>
      </c>
      <c r="E134">
        <v>0</v>
      </c>
      <c r="G134">
        <v>0</v>
      </c>
      <c r="I134" t="s">
        <v>134</v>
      </c>
      <c r="J134">
        <v>7.9042265392818469E-3</v>
      </c>
      <c r="K134">
        <v>1.8620766689013309E-2</v>
      </c>
    </row>
    <row r="135" spans="1:11">
      <c r="A135" t="s">
        <v>83</v>
      </c>
      <c r="C135">
        <v>0</v>
      </c>
      <c r="E135">
        <v>0</v>
      </c>
      <c r="G135">
        <v>0</v>
      </c>
      <c r="I135" t="s">
        <v>131</v>
      </c>
      <c r="J135">
        <v>7.9015409263313591E-3</v>
      </c>
      <c r="K135">
        <v>2.1249178614861811E-2</v>
      </c>
    </row>
    <row r="136" spans="1:11">
      <c r="A136" t="s">
        <v>102</v>
      </c>
      <c r="C136">
        <v>0</v>
      </c>
      <c r="E136">
        <v>0</v>
      </c>
      <c r="G136">
        <v>0</v>
      </c>
      <c r="I136" t="s">
        <v>144</v>
      </c>
      <c r="J136">
        <v>7.8621097942739374E-3</v>
      </c>
      <c r="K136">
        <v>2.0305598318675799E-2</v>
      </c>
    </row>
    <row r="137" spans="1:11">
      <c r="A137" t="s">
        <v>59</v>
      </c>
      <c r="B137" t="s">
        <v>176</v>
      </c>
      <c r="C137">
        <v>1</v>
      </c>
      <c r="D137" t="s">
        <v>178</v>
      </c>
      <c r="E137">
        <v>1</v>
      </c>
      <c r="F137" t="s">
        <v>185</v>
      </c>
      <c r="G137">
        <v>2</v>
      </c>
      <c r="I137" t="s">
        <v>147</v>
      </c>
      <c r="J137">
        <v>7.8399650348891133E-3</v>
      </c>
      <c r="K137">
        <v>1.2584078813562889E-2</v>
      </c>
    </row>
    <row r="138" spans="1:11">
      <c r="A138" t="s">
        <v>75</v>
      </c>
      <c r="B138" t="s">
        <v>176</v>
      </c>
      <c r="C138">
        <v>1</v>
      </c>
      <c r="D138" t="s">
        <v>178</v>
      </c>
      <c r="E138">
        <v>1</v>
      </c>
      <c r="F138" t="s">
        <v>185</v>
      </c>
      <c r="G138">
        <v>2</v>
      </c>
      <c r="I138" t="s">
        <v>156</v>
      </c>
      <c r="J138">
        <v>7.4636031420621122E-3</v>
      </c>
      <c r="K138">
        <v>2.5852650696640962E-2</v>
      </c>
    </row>
    <row r="139" spans="1:11">
      <c r="A139" t="s">
        <v>61</v>
      </c>
      <c r="B139" t="s">
        <v>176</v>
      </c>
      <c r="C139">
        <v>1</v>
      </c>
      <c r="D139" t="s">
        <v>178</v>
      </c>
      <c r="E139">
        <v>1</v>
      </c>
      <c r="F139" t="s">
        <v>185</v>
      </c>
      <c r="G139">
        <v>2</v>
      </c>
      <c r="I139" t="s">
        <v>157</v>
      </c>
      <c r="J139">
        <v>7.3517258339242378E-3</v>
      </c>
      <c r="K139">
        <v>1.638981599527051E-2</v>
      </c>
    </row>
    <row r="140" spans="1:11">
      <c r="A140" t="s">
        <v>67</v>
      </c>
      <c r="C140">
        <v>0</v>
      </c>
      <c r="D140" t="s">
        <v>178</v>
      </c>
      <c r="E140">
        <v>1</v>
      </c>
      <c r="F140" t="s">
        <v>178</v>
      </c>
      <c r="G140">
        <v>1</v>
      </c>
      <c r="I140" t="s">
        <v>145</v>
      </c>
      <c r="J140">
        <v>7.3516255406971282E-3</v>
      </c>
      <c r="K140">
        <v>1.6865783766644198E-2</v>
      </c>
    </row>
    <row r="141" spans="1:11">
      <c r="A141" t="s">
        <v>77</v>
      </c>
      <c r="C141">
        <v>0</v>
      </c>
      <c r="E141">
        <v>0</v>
      </c>
      <c r="G141">
        <v>0</v>
      </c>
      <c r="I141" t="s">
        <v>33</v>
      </c>
      <c r="J141">
        <v>7.021934414885851E-3</v>
      </c>
      <c r="K141">
        <v>2.8611664902694161E-2</v>
      </c>
    </row>
    <row r="142" spans="1:11">
      <c r="A142" t="s">
        <v>56</v>
      </c>
      <c r="B142" t="s">
        <v>176</v>
      </c>
      <c r="C142">
        <v>1</v>
      </c>
      <c r="D142" t="s">
        <v>178</v>
      </c>
      <c r="E142">
        <v>1</v>
      </c>
      <c r="F142" t="s">
        <v>185</v>
      </c>
      <c r="G142">
        <v>2</v>
      </c>
      <c r="I142" t="s">
        <v>153</v>
      </c>
      <c r="J142">
        <v>6.8883597847328899E-3</v>
      </c>
      <c r="K142">
        <v>1.058047241954512E-2</v>
      </c>
    </row>
    <row r="143" spans="1:11">
      <c r="A143" t="s">
        <v>55</v>
      </c>
      <c r="B143" t="s">
        <v>176</v>
      </c>
      <c r="C143">
        <v>1</v>
      </c>
      <c r="D143" t="s">
        <v>178</v>
      </c>
      <c r="E143">
        <v>1</v>
      </c>
      <c r="F143" t="s">
        <v>185</v>
      </c>
      <c r="G143">
        <v>2</v>
      </c>
      <c r="I143" t="s">
        <v>138</v>
      </c>
      <c r="J143">
        <v>6.7704800903387544E-3</v>
      </c>
      <c r="K143">
        <v>3.3021030619569527E-2</v>
      </c>
    </row>
    <row r="144" spans="1:11">
      <c r="A144" t="s">
        <v>60</v>
      </c>
      <c r="B144" t="s">
        <v>176</v>
      </c>
      <c r="C144">
        <v>1</v>
      </c>
      <c r="D144" t="s">
        <v>178</v>
      </c>
      <c r="E144">
        <v>1</v>
      </c>
      <c r="F144" t="s">
        <v>185</v>
      </c>
      <c r="G144">
        <v>2</v>
      </c>
      <c r="I144" t="s">
        <v>151</v>
      </c>
      <c r="J144">
        <v>6.7356068349758314E-3</v>
      </c>
      <c r="K144">
        <v>2.411625381356846E-2</v>
      </c>
    </row>
    <row r="145" spans="1:11">
      <c r="A145" t="s">
        <v>74</v>
      </c>
      <c r="C145">
        <v>0</v>
      </c>
      <c r="D145" t="s">
        <v>178</v>
      </c>
      <c r="E145">
        <v>1</v>
      </c>
      <c r="F145" t="s">
        <v>178</v>
      </c>
      <c r="G145">
        <v>1</v>
      </c>
      <c r="I145" t="s">
        <v>112</v>
      </c>
      <c r="J145">
        <v>5.9885522868134908E-3</v>
      </c>
      <c r="K145">
        <v>1.297247999212958E-2</v>
      </c>
    </row>
    <row r="146" spans="1:11">
      <c r="A146" t="s">
        <v>37</v>
      </c>
      <c r="B146" t="s">
        <v>176</v>
      </c>
      <c r="C146">
        <v>1</v>
      </c>
      <c r="D146" t="s">
        <v>178</v>
      </c>
      <c r="E146">
        <v>1</v>
      </c>
      <c r="F146" t="s">
        <v>185</v>
      </c>
      <c r="G146">
        <v>2</v>
      </c>
      <c r="I146" t="s">
        <v>93</v>
      </c>
      <c r="J146">
        <v>5.8335386814314426E-3</v>
      </c>
      <c r="K146">
        <v>1.085957122620628E-2</v>
      </c>
    </row>
  </sheetData>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D38F3-2F13-477E-AD58-BDA0F2972DAE}">
  <dimension ref="A1:K146"/>
  <sheetViews>
    <sheetView workbookViewId="0">
      <selection activeCell="G7" sqref="G7"/>
    </sheetView>
  </sheetViews>
  <sheetFormatPr defaultColWidth="8.81640625" defaultRowHeight="14.5"/>
  <cols>
    <col min="1" max="1" width="50.81640625" bestFit="1" customWidth="1"/>
    <col min="2" max="2" width="7.36328125" bestFit="1" customWidth="1"/>
    <col min="3" max="3" width="7.81640625" bestFit="1" customWidth="1"/>
    <col min="4" max="4" width="7.36328125" bestFit="1" customWidth="1"/>
    <col min="5" max="5" width="7.81640625" bestFit="1" customWidth="1"/>
    <col min="6" max="6" width="9.6328125" bestFit="1" customWidth="1"/>
    <col min="7" max="7" width="10.453125" customWidth="1"/>
    <col min="9" max="9" width="50.81640625" bestFit="1" customWidth="1"/>
    <col min="10" max="11" width="11.81640625" bestFit="1" customWidth="1"/>
  </cols>
  <sheetData>
    <row r="1" spans="1:11">
      <c r="A1" t="s">
        <v>175</v>
      </c>
      <c r="B1" t="s">
        <v>176</v>
      </c>
      <c r="C1" t="s">
        <v>177</v>
      </c>
      <c r="D1" t="s">
        <v>178</v>
      </c>
      <c r="E1" t="s">
        <v>179</v>
      </c>
      <c r="F1" t="s">
        <v>180</v>
      </c>
      <c r="G1" t="s">
        <v>181</v>
      </c>
      <c r="I1" t="s">
        <v>175</v>
      </c>
      <c r="J1" t="s">
        <v>182</v>
      </c>
      <c r="K1" t="s">
        <v>183</v>
      </c>
    </row>
    <row r="2" spans="1:11">
      <c r="A2" t="s">
        <v>184</v>
      </c>
      <c r="B2" t="s">
        <v>176</v>
      </c>
      <c r="C2">
        <v>1</v>
      </c>
      <c r="D2" t="s">
        <v>178</v>
      </c>
      <c r="E2">
        <v>1</v>
      </c>
      <c r="F2" t="s">
        <v>185</v>
      </c>
      <c r="G2">
        <v>2</v>
      </c>
      <c r="I2" t="s">
        <v>37</v>
      </c>
      <c r="J2">
        <v>3.202544437967239</v>
      </c>
      <c r="K2">
        <v>3.2967622477789189</v>
      </c>
    </row>
    <row r="3" spans="1:11">
      <c r="A3" t="s">
        <v>8</v>
      </c>
      <c r="C3">
        <v>0</v>
      </c>
      <c r="E3">
        <v>0</v>
      </c>
      <c r="G3">
        <v>0</v>
      </c>
      <c r="I3" t="s">
        <v>30</v>
      </c>
      <c r="J3">
        <v>1.7452032040706991</v>
      </c>
      <c r="K3">
        <v>1.875283890136862</v>
      </c>
    </row>
    <row r="4" spans="1:11">
      <c r="A4" t="s">
        <v>9</v>
      </c>
      <c r="C4">
        <v>0</v>
      </c>
      <c r="E4">
        <v>0</v>
      </c>
      <c r="G4">
        <v>0</v>
      </c>
      <c r="I4" t="s">
        <v>28</v>
      </c>
      <c r="J4">
        <v>1.6571318227130281</v>
      </c>
      <c r="K4">
        <v>1.952297766322695</v>
      </c>
    </row>
    <row r="5" spans="1:11">
      <c r="A5" t="s">
        <v>10</v>
      </c>
      <c r="C5">
        <v>0</v>
      </c>
      <c r="E5">
        <v>0</v>
      </c>
      <c r="G5">
        <v>0</v>
      </c>
      <c r="I5" t="s">
        <v>53</v>
      </c>
      <c r="J5">
        <v>1.4335755371257539</v>
      </c>
      <c r="K5">
        <v>1.582550623338929</v>
      </c>
    </row>
    <row r="6" spans="1:11">
      <c r="A6" t="s">
        <v>11</v>
      </c>
      <c r="C6">
        <v>0</v>
      </c>
      <c r="E6">
        <v>0</v>
      </c>
      <c r="G6">
        <v>0</v>
      </c>
      <c r="I6" t="s">
        <v>58</v>
      </c>
      <c r="J6">
        <v>1.390312394477967</v>
      </c>
      <c r="K6">
        <v>1.5025771889705699</v>
      </c>
    </row>
    <row r="7" spans="1:11">
      <c r="A7" t="s">
        <v>12</v>
      </c>
      <c r="C7">
        <v>0</v>
      </c>
      <c r="E7">
        <v>0</v>
      </c>
      <c r="G7">
        <v>0</v>
      </c>
      <c r="I7" t="s">
        <v>56</v>
      </c>
      <c r="J7">
        <v>1.2606701967199929</v>
      </c>
      <c r="K7">
        <v>1.3147306071074409</v>
      </c>
    </row>
    <row r="8" spans="1:11">
      <c r="A8" t="s">
        <v>186</v>
      </c>
      <c r="C8">
        <v>0</v>
      </c>
      <c r="E8">
        <v>0</v>
      </c>
      <c r="G8">
        <v>0</v>
      </c>
      <c r="I8" t="s">
        <v>184</v>
      </c>
      <c r="J8">
        <v>1.1298892907087681</v>
      </c>
      <c r="K8">
        <v>1.365986017119925</v>
      </c>
    </row>
    <row r="9" spans="1:11">
      <c r="A9" t="s">
        <v>112</v>
      </c>
      <c r="C9">
        <v>0</v>
      </c>
      <c r="E9">
        <v>0</v>
      </c>
      <c r="G9">
        <v>0</v>
      </c>
      <c r="I9" t="s">
        <v>23</v>
      </c>
      <c r="J9">
        <v>1.0942322624787271</v>
      </c>
      <c r="K9">
        <v>1.1764768379247219</v>
      </c>
    </row>
    <row r="10" spans="1:11">
      <c r="A10" t="s">
        <v>65</v>
      </c>
      <c r="B10" t="s">
        <v>176</v>
      </c>
      <c r="C10">
        <v>1</v>
      </c>
      <c r="D10" t="s">
        <v>178</v>
      </c>
      <c r="E10">
        <v>1</v>
      </c>
      <c r="F10" t="s">
        <v>185</v>
      </c>
      <c r="G10">
        <v>2</v>
      </c>
      <c r="I10" t="s">
        <v>60</v>
      </c>
      <c r="J10">
        <v>1.0753350911291311</v>
      </c>
      <c r="K10">
        <v>1.1118476980508201</v>
      </c>
    </row>
    <row r="11" spans="1:11">
      <c r="A11" t="s">
        <v>14</v>
      </c>
      <c r="C11">
        <v>0</v>
      </c>
      <c r="E11">
        <v>0</v>
      </c>
      <c r="G11">
        <v>0</v>
      </c>
      <c r="I11" t="s">
        <v>17</v>
      </c>
      <c r="J11">
        <v>1.0720017438530141</v>
      </c>
      <c r="K11">
        <v>1.218960427915766</v>
      </c>
    </row>
    <row r="12" spans="1:11">
      <c r="A12" t="s">
        <v>15</v>
      </c>
      <c r="C12">
        <v>0</v>
      </c>
      <c r="E12">
        <v>0</v>
      </c>
      <c r="G12">
        <v>0</v>
      </c>
      <c r="I12" t="s">
        <v>65</v>
      </c>
      <c r="J12">
        <v>1.0128294408270331</v>
      </c>
      <c r="K12">
        <v>1.1748039194956439</v>
      </c>
    </row>
    <row r="13" spans="1:11">
      <c r="A13" t="s">
        <v>16</v>
      </c>
      <c r="C13">
        <v>0</v>
      </c>
      <c r="E13">
        <v>0</v>
      </c>
      <c r="G13">
        <v>0</v>
      </c>
      <c r="I13" t="s">
        <v>71</v>
      </c>
      <c r="J13">
        <v>0.98091316467913925</v>
      </c>
      <c r="K13">
        <v>0.8602118084131225</v>
      </c>
    </row>
    <row r="14" spans="1:11">
      <c r="A14" t="s">
        <v>17</v>
      </c>
      <c r="B14" t="s">
        <v>176</v>
      </c>
      <c r="C14">
        <v>1</v>
      </c>
      <c r="D14" t="s">
        <v>178</v>
      </c>
      <c r="E14">
        <v>1</v>
      </c>
      <c r="F14" t="s">
        <v>185</v>
      </c>
      <c r="G14">
        <v>2</v>
      </c>
      <c r="I14" t="s">
        <v>73</v>
      </c>
      <c r="J14">
        <v>0.97605947175138352</v>
      </c>
      <c r="K14">
        <v>0.77939102143377126</v>
      </c>
    </row>
    <row r="15" spans="1:11">
      <c r="A15" t="s">
        <v>53</v>
      </c>
      <c r="B15" t="s">
        <v>176</v>
      </c>
      <c r="C15">
        <v>1</v>
      </c>
      <c r="D15" t="s">
        <v>178</v>
      </c>
      <c r="E15">
        <v>1</v>
      </c>
      <c r="F15" t="s">
        <v>185</v>
      </c>
      <c r="G15">
        <v>2</v>
      </c>
      <c r="I15" t="s">
        <v>57</v>
      </c>
      <c r="J15">
        <v>0.93215160080694526</v>
      </c>
      <c r="K15">
        <v>0.84927036406452361</v>
      </c>
    </row>
    <row r="16" spans="1:11">
      <c r="A16" t="s">
        <v>187</v>
      </c>
      <c r="B16" t="s">
        <v>176</v>
      </c>
      <c r="C16">
        <v>1</v>
      </c>
      <c r="D16" t="s">
        <v>178</v>
      </c>
      <c r="E16">
        <v>1</v>
      </c>
      <c r="F16" t="s">
        <v>185</v>
      </c>
      <c r="G16">
        <v>2</v>
      </c>
      <c r="I16" t="s">
        <v>59</v>
      </c>
      <c r="J16">
        <v>0.91918586884526166</v>
      </c>
      <c r="K16">
        <v>0.97851022995977299</v>
      </c>
    </row>
    <row r="17" spans="1:11">
      <c r="A17" t="s">
        <v>19</v>
      </c>
      <c r="C17">
        <v>0</v>
      </c>
      <c r="E17">
        <v>0</v>
      </c>
      <c r="G17">
        <v>0</v>
      </c>
      <c r="I17" t="s">
        <v>61</v>
      </c>
      <c r="J17">
        <v>0.83109024897278316</v>
      </c>
      <c r="K17">
        <v>0.82055331578960955</v>
      </c>
    </row>
    <row r="18" spans="1:11">
      <c r="A18" t="s">
        <v>20</v>
      </c>
      <c r="C18">
        <v>0</v>
      </c>
      <c r="E18">
        <v>0</v>
      </c>
      <c r="G18">
        <v>0</v>
      </c>
      <c r="I18" t="s">
        <v>68</v>
      </c>
      <c r="J18">
        <v>0.82483954590513808</v>
      </c>
      <c r="K18">
        <v>0.9598154770347207</v>
      </c>
    </row>
    <row r="19" spans="1:11">
      <c r="A19" t="s">
        <v>21</v>
      </c>
      <c r="C19">
        <v>0</v>
      </c>
      <c r="E19">
        <v>0</v>
      </c>
      <c r="G19">
        <v>0</v>
      </c>
      <c r="I19" t="s">
        <v>187</v>
      </c>
      <c r="J19">
        <v>0.69734621401377295</v>
      </c>
      <c r="K19">
        <v>0.87308610214413185</v>
      </c>
    </row>
    <row r="20" spans="1:11">
      <c r="A20" t="s">
        <v>22</v>
      </c>
      <c r="B20" t="s">
        <v>176</v>
      </c>
      <c r="C20">
        <v>1</v>
      </c>
      <c r="D20" t="s">
        <v>178</v>
      </c>
      <c r="E20">
        <v>1</v>
      </c>
      <c r="F20" t="s">
        <v>185</v>
      </c>
      <c r="G20">
        <v>2</v>
      </c>
      <c r="I20" t="s">
        <v>54</v>
      </c>
      <c r="J20">
        <v>0.68787272188169213</v>
      </c>
      <c r="K20">
        <v>0.65953747517321737</v>
      </c>
    </row>
    <row r="21" spans="1:11">
      <c r="A21" t="s">
        <v>23</v>
      </c>
      <c r="B21" t="s">
        <v>176</v>
      </c>
      <c r="C21">
        <v>1</v>
      </c>
      <c r="D21" t="s">
        <v>178</v>
      </c>
      <c r="E21">
        <v>1</v>
      </c>
      <c r="F21" t="s">
        <v>185</v>
      </c>
      <c r="G21">
        <v>2</v>
      </c>
      <c r="I21" t="s">
        <v>188</v>
      </c>
      <c r="J21">
        <v>0.6493875709528989</v>
      </c>
      <c r="K21">
        <v>0.72317610406550736</v>
      </c>
    </row>
    <row r="22" spans="1:11">
      <c r="A22" t="s">
        <v>58</v>
      </c>
      <c r="B22" t="s">
        <v>176</v>
      </c>
      <c r="C22">
        <v>1</v>
      </c>
      <c r="D22" t="s">
        <v>178</v>
      </c>
      <c r="E22">
        <v>1</v>
      </c>
      <c r="F22" t="s">
        <v>185</v>
      </c>
      <c r="G22">
        <v>2</v>
      </c>
      <c r="I22" t="s">
        <v>69</v>
      </c>
      <c r="J22">
        <v>0.64605715822035048</v>
      </c>
      <c r="K22">
        <v>0.68941327229790728</v>
      </c>
    </row>
    <row r="23" spans="1:11">
      <c r="A23" t="s">
        <v>73</v>
      </c>
      <c r="B23" t="s">
        <v>176</v>
      </c>
      <c r="C23">
        <v>1</v>
      </c>
      <c r="D23" t="s">
        <v>178</v>
      </c>
      <c r="E23">
        <v>1</v>
      </c>
      <c r="F23" t="s">
        <v>185</v>
      </c>
      <c r="G23">
        <v>2</v>
      </c>
      <c r="I23" t="s">
        <v>22</v>
      </c>
      <c r="J23">
        <v>0.61356604037164786</v>
      </c>
      <c r="K23">
        <v>0.80253626638467812</v>
      </c>
    </row>
    <row r="24" spans="1:11">
      <c r="A24" t="s">
        <v>57</v>
      </c>
      <c r="B24" t="s">
        <v>176</v>
      </c>
      <c r="C24">
        <v>1</v>
      </c>
      <c r="D24" t="s">
        <v>178</v>
      </c>
      <c r="E24">
        <v>1</v>
      </c>
      <c r="F24" t="s">
        <v>185</v>
      </c>
      <c r="G24">
        <v>2</v>
      </c>
      <c r="I24" t="s">
        <v>190</v>
      </c>
      <c r="J24">
        <v>0.54318287806906518</v>
      </c>
      <c r="K24">
        <v>0.49575842684275379</v>
      </c>
    </row>
    <row r="25" spans="1:11">
      <c r="A25" t="s">
        <v>68</v>
      </c>
      <c r="B25" t="s">
        <v>176</v>
      </c>
      <c r="C25">
        <v>1</v>
      </c>
      <c r="D25" t="s">
        <v>178</v>
      </c>
      <c r="E25">
        <v>1</v>
      </c>
      <c r="F25" t="s">
        <v>185</v>
      </c>
      <c r="G25">
        <v>2</v>
      </c>
      <c r="I25" t="s">
        <v>55</v>
      </c>
      <c r="J25">
        <v>0.54088185591240689</v>
      </c>
      <c r="K25">
        <v>0.54650790074712674</v>
      </c>
    </row>
    <row r="26" spans="1:11">
      <c r="A26" t="s">
        <v>71</v>
      </c>
      <c r="B26" t="s">
        <v>176</v>
      </c>
      <c r="C26">
        <v>1</v>
      </c>
      <c r="D26" t="s">
        <v>178</v>
      </c>
      <c r="E26">
        <v>1</v>
      </c>
      <c r="F26" t="s">
        <v>185</v>
      </c>
      <c r="G26">
        <v>2</v>
      </c>
      <c r="I26" t="s">
        <v>66</v>
      </c>
      <c r="J26">
        <v>0.52384824585614864</v>
      </c>
      <c r="K26">
        <v>0.64670529378220065</v>
      </c>
    </row>
    <row r="27" spans="1:11">
      <c r="A27" t="s">
        <v>66</v>
      </c>
      <c r="B27" t="s">
        <v>176</v>
      </c>
      <c r="C27">
        <v>1</v>
      </c>
      <c r="D27" t="s">
        <v>178</v>
      </c>
      <c r="E27">
        <v>1</v>
      </c>
      <c r="F27" t="s">
        <v>185</v>
      </c>
      <c r="G27">
        <v>2</v>
      </c>
      <c r="I27" t="s">
        <v>189</v>
      </c>
      <c r="J27">
        <v>0.48280159377093412</v>
      </c>
      <c r="K27">
        <v>0.62785237915351111</v>
      </c>
    </row>
    <row r="28" spans="1:11">
      <c r="A28" t="s">
        <v>94</v>
      </c>
      <c r="C28">
        <v>0</v>
      </c>
      <c r="E28">
        <v>0</v>
      </c>
      <c r="G28">
        <v>0</v>
      </c>
      <c r="I28" t="s">
        <v>82</v>
      </c>
      <c r="J28">
        <v>0.48269683777579908</v>
      </c>
      <c r="K28">
        <v>0.53335320829766952</v>
      </c>
    </row>
    <row r="29" spans="1:11">
      <c r="A29" t="s">
        <v>100</v>
      </c>
      <c r="C29">
        <v>0</v>
      </c>
      <c r="E29">
        <v>0</v>
      </c>
      <c r="G29">
        <v>0</v>
      </c>
      <c r="I29" t="s">
        <v>80</v>
      </c>
      <c r="J29">
        <v>0.46676559214218288</v>
      </c>
      <c r="K29">
        <v>0.55759371663187896</v>
      </c>
    </row>
    <row r="30" spans="1:11">
      <c r="A30" t="s">
        <v>95</v>
      </c>
      <c r="C30">
        <v>0</v>
      </c>
      <c r="E30">
        <v>0</v>
      </c>
      <c r="G30">
        <v>0</v>
      </c>
      <c r="I30" t="s">
        <v>75</v>
      </c>
      <c r="J30">
        <v>0.45954713443497031</v>
      </c>
      <c r="K30">
        <v>0.47083171696590281</v>
      </c>
    </row>
    <row r="31" spans="1:11">
      <c r="A31" t="s">
        <v>146</v>
      </c>
      <c r="C31">
        <v>0</v>
      </c>
      <c r="E31">
        <v>0</v>
      </c>
      <c r="G31">
        <v>0</v>
      </c>
      <c r="I31" t="s">
        <v>74</v>
      </c>
      <c r="J31">
        <v>0.44075911496359688</v>
      </c>
      <c r="K31">
        <v>0.43497522500432489</v>
      </c>
    </row>
    <row r="32" spans="1:11">
      <c r="A32" t="s">
        <v>121</v>
      </c>
      <c r="C32">
        <v>0</v>
      </c>
      <c r="E32">
        <v>0</v>
      </c>
      <c r="G32">
        <v>0</v>
      </c>
      <c r="I32" t="s">
        <v>64</v>
      </c>
      <c r="J32">
        <v>0.4369736015296648</v>
      </c>
      <c r="K32">
        <v>0.44639152109873448</v>
      </c>
    </row>
    <row r="33" spans="1:11">
      <c r="A33" t="s">
        <v>126</v>
      </c>
      <c r="C33">
        <v>0</v>
      </c>
      <c r="E33">
        <v>0</v>
      </c>
      <c r="G33">
        <v>0</v>
      </c>
      <c r="I33" t="s">
        <v>84</v>
      </c>
      <c r="J33">
        <v>0.42386981100951743</v>
      </c>
      <c r="K33">
        <v>0.48484035238482159</v>
      </c>
    </row>
    <row r="34" spans="1:11">
      <c r="A34" t="s">
        <v>130</v>
      </c>
      <c r="C34">
        <v>0</v>
      </c>
      <c r="E34">
        <v>0</v>
      </c>
      <c r="G34">
        <v>0</v>
      </c>
      <c r="I34" t="s">
        <v>70</v>
      </c>
      <c r="J34">
        <v>0.42045925729868761</v>
      </c>
      <c r="K34">
        <v>0.42154272948139099</v>
      </c>
    </row>
    <row r="35" spans="1:11">
      <c r="A35" t="s">
        <v>144</v>
      </c>
      <c r="C35">
        <v>0</v>
      </c>
      <c r="E35">
        <v>0</v>
      </c>
      <c r="G35">
        <v>0</v>
      </c>
      <c r="I35" t="s">
        <v>89</v>
      </c>
      <c r="J35">
        <v>0.3954357522786015</v>
      </c>
      <c r="K35">
        <v>0.53335850951429165</v>
      </c>
    </row>
    <row r="36" spans="1:11">
      <c r="A36" t="s">
        <v>136</v>
      </c>
      <c r="C36">
        <v>0</v>
      </c>
      <c r="E36">
        <v>0</v>
      </c>
      <c r="G36">
        <v>0</v>
      </c>
      <c r="I36" t="s">
        <v>77</v>
      </c>
      <c r="J36">
        <v>0.39149366300860372</v>
      </c>
      <c r="K36">
        <v>0.46740552504410321</v>
      </c>
    </row>
    <row r="37" spans="1:11">
      <c r="A37" t="s">
        <v>151</v>
      </c>
      <c r="C37">
        <v>0</v>
      </c>
      <c r="E37">
        <v>0</v>
      </c>
      <c r="G37">
        <v>0</v>
      </c>
      <c r="I37" t="s">
        <v>191</v>
      </c>
      <c r="J37">
        <v>0.38458250454474902</v>
      </c>
      <c r="K37">
        <v>0.46857887924885488</v>
      </c>
    </row>
    <row r="38" spans="1:11">
      <c r="A38" t="s">
        <v>107</v>
      </c>
      <c r="C38">
        <v>0</v>
      </c>
      <c r="E38">
        <v>0</v>
      </c>
      <c r="G38">
        <v>0</v>
      </c>
      <c r="I38" t="s">
        <v>62</v>
      </c>
      <c r="J38">
        <v>0.38316141651798302</v>
      </c>
      <c r="K38">
        <v>0.40180797479799851</v>
      </c>
    </row>
    <row r="39" spans="1:11">
      <c r="A39" t="s">
        <v>138</v>
      </c>
      <c r="C39">
        <v>0</v>
      </c>
      <c r="E39">
        <v>0</v>
      </c>
      <c r="G39">
        <v>0</v>
      </c>
      <c r="I39" t="s">
        <v>67</v>
      </c>
      <c r="J39">
        <v>0.38040386508453727</v>
      </c>
      <c r="K39">
        <v>0.50806502162737455</v>
      </c>
    </row>
    <row r="40" spans="1:11">
      <c r="A40" t="s">
        <v>129</v>
      </c>
      <c r="C40">
        <v>0</v>
      </c>
      <c r="E40">
        <v>0</v>
      </c>
      <c r="G40">
        <v>0</v>
      </c>
      <c r="I40" t="s">
        <v>72</v>
      </c>
      <c r="J40">
        <v>0.35307662898630182</v>
      </c>
      <c r="K40">
        <v>0.73544655163694572</v>
      </c>
    </row>
    <row r="41" spans="1:11">
      <c r="A41" t="s">
        <v>111</v>
      </c>
      <c r="C41">
        <v>0</v>
      </c>
      <c r="E41">
        <v>0</v>
      </c>
      <c r="G41">
        <v>0</v>
      </c>
      <c r="I41" t="s">
        <v>63</v>
      </c>
      <c r="J41">
        <v>0.33443496882262291</v>
      </c>
      <c r="K41">
        <v>0.30385249595698621</v>
      </c>
    </row>
    <row r="42" spans="1:11">
      <c r="A42" t="s">
        <v>154</v>
      </c>
      <c r="C42">
        <v>0</v>
      </c>
      <c r="E42">
        <v>0</v>
      </c>
      <c r="G42">
        <v>0</v>
      </c>
      <c r="I42" t="s">
        <v>102</v>
      </c>
      <c r="J42">
        <v>0.32255133891908211</v>
      </c>
      <c r="K42">
        <v>0.45712436736509959</v>
      </c>
    </row>
    <row r="43" spans="1:11">
      <c r="A43" t="s">
        <v>148</v>
      </c>
      <c r="C43">
        <v>0</v>
      </c>
      <c r="E43">
        <v>0</v>
      </c>
      <c r="G43">
        <v>0</v>
      </c>
      <c r="I43" t="s">
        <v>78</v>
      </c>
      <c r="J43">
        <v>0.32053426561815468</v>
      </c>
      <c r="K43">
        <v>0.38788852343211472</v>
      </c>
    </row>
    <row r="44" spans="1:11">
      <c r="A44" t="s">
        <v>141</v>
      </c>
      <c r="C44">
        <v>0</v>
      </c>
      <c r="E44">
        <v>0</v>
      </c>
      <c r="G44">
        <v>0</v>
      </c>
      <c r="I44" t="s">
        <v>83</v>
      </c>
      <c r="J44">
        <v>0.31633286236640029</v>
      </c>
      <c r="K44">
        <v>0.32068167166877021</v>
      </c>
    </row>
    <row r="45" spans="1:11">
      <c r="A45" t="s">
        <v>120</v>
      </c>
      <c r="C45">
        <v>0</v>
      </c>
      <c r="E45">
        <v>0</v>
      </c>
      <c r="G45">
        <v>0</v>
      </c>
      <c r="I45" t="s">
        <v>87</v>
      </c>
      <c r="J45">
        <v>0.28625871914870998</v>
      </c>
      <c r="K45">
        <v>0.43106027386276091</v>
      </c>
    </row>
    <row r="46" spans="1:11">
      <c r="A46" t="s">
        <v>123</v>
      </c>
      <c r="C46">
        <v>0</v>
      </c>
      <c r="E46">
        <v>0</v>
      </c>
      <c r="G46">
        <v>0</v>
      </c>
      <c r="I46" t="s">
        <v>105</v>
      </c>
      <c r="J46">
        <v>0.28222489540217233</v>
      </c>
      <c r="K46">
        <v>0.49467462253196992</v>
      </c>
    </row>
    <row r="47" spans="1:11">
      <c r="A47" t="s">
        <v>125</v>
      </c>
      <c r="C47">
        <v>0</v>
      </c>
      <c r="E47">
        <v>0</v>
      </c>
      <c r="G47">
        <v>0</v>
      </c>
      <c r="I47" t="s">
        <v>200</v>
      </c>
      <c r="J47">
        <v>0.28033665126217139</v>
      </c>
      <c r="K47">
        <v>0.30239712219702608</v>
      </c>
    </row>
    <row r="48" spans="1:11">
      <c r="A48" t="s">
        <v>135</v>
      </c>
      <c r="C48">
        <v>0</v>
      </c>
      <c r="E48">
        <v>0</v>
      </c>
      <c r="G48">
        <v>0</v>
      </c>
      <c r="I48" t="s">
        <v>106</v>
      </c>
      <c r="J48">
        <v>0.27634703929372723</v>
      </c>
      <c r="K48">
        <v>0.39548663457699579</v>
      </c>
    </row>
    <row r="49" spans="1:11">
      <c r="A49" t="s">
        <v>140</v>
      </c>
      <c r="C49">
        <v>0</v>
      </c>
      <c r="E49">
        <v>0</v>
      </c>
      <c r="G49">
        <v>0</v>
      </c>
      <c r="I49" t="s">
        <v>97</v>
      </c>
      <c r="J49">
        <v>0.2748085483541981</v>
      </c>
      <c r="K49">
        <v>0.46055191853217992</v>
      </c>
    </row>
    <row r="50" spans="1:11">
      <c r="A50" t="s">
        <v>90</v>
      </c>
      <c r="C50">
        <v>0</v>
      </c>
      <c r="E50">
        <v>0</v>
      </c>
      <c r="G50">
        <v>0</v>
      </c>
      <c r="I50" t="s">
        <v>101</v>
      </c>
      <c r="J50">
        <v>0.27460228595760222</v>
      </c>
      <c r="K50">
        <v>0.24000225728341029</v>
      </c>
    </row>
    <row r="51" spans="1:11">
      <c r="A51" t="s">
        <v>150</v>
      </c>
      <c r="C51">
        <v>0</v>
      </c>
      <c r="E51">
        <v>0</v>
      </c>
      <c r="G51">
        <v>0</v>
      </c>
      <c r="I51" t="s">
        <v>94</v>
      </c>
      <c r="J51">
        <v>0.26885135803119192</v>
      </c>
      <c r="K51">
        <v>0.46409897111735382</v>
      </c>
    </row>
    <row r="52" spans="1:11">
      <c r="A52" t="s">
        <v>114</v>
      </c>
      <c r="C52">
        <v>0</v>
      </c>
      <c r="E52">
        <v>0</v>
      </c>
      <c r="G52">
        <v>0</v>
      </c>
      <c r="I52" t="s">
        <v>12</v>
      </c>
      <c r="J52">
        <v>0.26348993689640732</v>
      </c>
      <c r="K52">
        <v>0.3927522281601265</v>
      </c>
    </row>
    <row r="53" spans="1:11">
      <c r="A53" t="s">
        <v>152</v>
      </c>
      <c r="C53">
        <v>0</v>
      </c>
      <c r="E53">
        <v>0</v>
      </c>
      <c r="G53">
        <v>0</v>
      </c>
      <c r="I53" t="s">
        <v>15</v>
      </c>
      <c r="J53">
        <v>0.26341868490415637</v>
      </c>
      <c r="K53">
        <v>0.33781611993165628</v>
      </c>
    </row>
    <row r="54" spans="1:11">
      <c r="A54" t="s">
        <v>105</v>
      </c>
      <c r="C54">
        <v>0</v>
      </c>
      <c r="E54">
        <v>0</v>
      </c>
      <c r="G54">
        <v>0</v>
      </c>
      <c r="I54" t="s">
        <v>99</v>
      </c>
      <c r="J54">
        <v>0.26209585003248559</v>
      </c>
      <c r="K54">
        <v>0.35054989603361109</v>
      </c>
    </row>
    <row r="55" spans="1:11">
      <c r="A55" t="s">
        <v>157</v>
      </c>
      <c r="C55">
        <v>0</v>
      </c>
      <c r="E55">
        <v>0</v>
      </c>
      <c r="G55">
        <v>0</v>
      </c>
      <c r="I55" t="s">
        <v>196</v>
      </c>
      <c r="J55">
        <v>0.2499123083507433</v>
      </c>
      <c r="K55">
        <v>0.32680349419722421</v>
      </c>
    </row>
    <row r="56" spans="1:11">
      <c r="A56" t="s">
        <v>108</v>
      </c>
      <c r="C56">
        <v>0</v>
      </c>
      <c r="E56">
        <v>0</v>
      </c>
      <c r="G56">
        <v>0</v>
      </c>
      <c r="I56" t="s">
        <v>205</v>
      </c>
      <c r="J56">
        <v>0.24708482823749059</v>
      </c>
      <c r="K56">
        <v>0.1700523620477731</v>
      </c>
    </row>
    <row r="57" spans="1:11">
      <c r="A57" t="s">
        <v>85</v>
      </c>
      <c r="C57">
        <v>0</v>
      </c>
      <c r="E57">
        <v>0</v>
      </c>
      <c r="G57">
        <v>0</v>
      </c>
      <c r="I57" t="s">
        <v>192</v>
      </c>
      <c r="J57">
        <v>0.24025001217487851</v>
      </c>
      <c r="K57">
        <v>0.39755951764018632</v>
      </c>
    </row>
    <row r="58" spans="1:11">
      <c r="A58" t="s">
        <v>137</v>
      </c>
      <c r="C58">
        <v>0</v>
      </c>
      <c r="E58">
        <v>0</v>
      </c>
      <c r="G58">
        <v>0</v>
      </c>
      <c r="I58" t="s">
        <v>193</v>
      </c>
      <c r="J58">
        <v>0.23287835081068881</v>
      </c>
      <c r="K58">
        <v>0.3960832395945606</v>
      </c>
    </row>
    <row r="59" spans="1:11">
      <c r="A59" t="s">
        <v>128</v>
      </c>
      <c r="C59">
        <v>0</v>
      </c>
      <c r="E59">
        <v>0</v>
      </c>
      <c r="G59">
        <v>0</v>
      </c>
      <c r="I59" t="s">
        <v>104</v>
      </c>
      <c r="J59">
        <v>0.23057370943852171</v>
      </c>
      <c r="K59">
        <v>0.32744058879318449</v>
      </c>
    </row>
    <row r="60" spans="1:11">
      <c r="A60" t="s">
        <v>117</v>
      </c>
      <c r="C60">
        <v>0</v>
      </c>
      <c r="E60">
        <v>0</v>
      </c>
      <c r="G60">
        <v>0</v>
      </c>
      <c r="I60" t="s">
        <v>198</v>
      </c>
      <c r="J60">
        <v>0.22963238468148089</v>
      </c>
      <c r="K60">
        <v>0.23823938192570709</v>
      </c>
    </row>
    <row r="61" spans="1:11">
      <c r="A61" t="s">
        <v>127</v>
      </c>
      <c r="C61">
        <v>0</v>
      </c>
      <c r="E61">
        <v>0</v>
      </c>
      <c r="G61">
        <v>0</v>
      </c>
      <c r="I61" t="s">
        <v>100</v>
      </c>
      <c r="J61">
        <v>0.22883076745176861</v>
      </c>
      <c r="K61">
        <v>0.35951203174194618</v>
      </c>
    </row>
    <row r="62" spans="1:11">
      <c r="A62" t="s">
        <v>118</v>
      </c>
      <c r="C62">
        <v>0</v>
      </c>
      <c r="E62">
        <v>0</v>
      </c>
      <c r="G62">
        <v>0</v>
      </c>
      <c r="I62" t="s">
        <v>197</v>
      </c>
      <c r="J62">
        <v>0.2259592584809019</v>
      </c>
      <c r="K62">
        <v>0.30771798698666059</v>
      </c>
    </row>
    <row r="63" spans="1:11">
      <c r="A63" t="s">
        <v>115</v>
      </c>
      <c r="C63">
        <v>0</v>
      </c>
      <c r="E63">
        <v>0</v>
      </c>
      <c r="G63">
        <v>0</v>
      </c>
      <c r="I63" t="s">
        <v>76</v>
      </c>
      <c r="J63">
        <v>0.22508816490691311</v>
      </c>
      <c r="K63">
        <v>0.15219450751191591</v>
      </c>
    </row>
    <row r="64" spans="1:11">
      <c r="A64" t="s">
        <v>143</v>
      </c>
      <c r="C64">
        <v>0</v>
      </c>
      <c r="E64">
        <v>0</v>
      </c>
      <c r="G64">
        <v>0</v>
      </c>
      <c r="I64" t="s">
        <v>199</v>
      </c>
      <c r="J64">
        <v>0.2172699316267106</v>
      </c>
      <c r="K64">
        <v>0.26683811853299499</v>
      </c>
    </row>
    <row r="65" spans="1:11">
      <c r="A65" t="s">
        <v>116</v>
      </c>
      <c r="C65">
        <v>0</v>
      </c>
      <c r="E65">
        <v>0</v>
      </c>
      <c r="G65">
        <v>0</v>
      </c>
      <c r="I65" t="s">
        <v>93</v>
      </c>
      <c r="J65">
        <v>0.21659276849417181</v>
      </c>
      <c r="K65">
        <v>0.42081349440718779</v>
      </c>
    </row>
    <row r="66" spans="1:11">
      <c r="A66" t="s">
        <v>106</v>
      </c>
      <c r="C66">
        <v>0</v>
      </c>
      <c r="E66">
        <v>0</v>
      </c>
      <c r="G66">
        <v>0</v>
      </c>
      <c r="I66" t="s">
        <v>91</v>
      </c>
      <c r="J66">
        <v>0.20949025407158101</v>
      </c>
      <c r="K66">
        <v>0.17633034477530271</v>
      </c>
    </row>
    <row r="67" spans="1:11">
      <c r="A67" t="s">
        <v>92</v>
      </c>
      <c r="C67">
        <v>0</v>
      </c>
      <c r="E67">
        <v>0</v>
      </c>
      <c r="G67">
        <v>0</v>
      </c>
      <c r="I67" t="s">
        <v>201</v>
      </c>
      <c r="J67">
        <v>0.1979094158012705</v>
      </c>
      <c r="K67">
        <v>0.25738190126074528</v>
      </c>
    </row>
    <row r="68" spans="1:11">
      <c r="A68" t="s">
        <v>142</v>
      </c>
      <c r="C68">
        <v>0</v>
      </c>
      <c r="E68">
        <v>0</v>
      </c>
      <c r="G68">
        <v>0</v>
      </c>
      <c r="I68" t="s">
        <v>103</v>
      </c>
      <c r="J68">
        <v>0.18774064509316779</v>
      </c>
      <c r="K68">
        <v>0.25130734660158027</v>
      </c>
    </row>
    <row r="69" spans="1:11">
      <c r="A69" t="s">
        <v>124</v>
      </c>
      <c r="C69">
        <v>0</v>
      </c>
      <c r="E69">
        <v>0</v>
      </c>
      <c r="G69">
        <v>0</v>
      </c>
      <c r="I69" t="s">
        <v>113</v>
      </c>
      <c r="J69">
        <v>0.180929562062771</v>
      </c>
      <c r="K69">
        <v>0.2512635653152811</v>
      </c>
    </row>
    <row r="70" spans="1:11">
      <c r="A70" t="s">
        <v>119</v>
      </c>
      <c r="C70">
        <v>0</v>
      </c>
      <c r="E70">
        <v>0</v>
      </c>
      <c r="G70">
        <v>0</v>
      </c>
      <c r="I70" t="s">
        <v>204</v>
      </c>
      <c r="J70">
        <v>0.1806297662390631</v>
      </c>
      <c r="K70">
        <v>0.2131231639904293</v>
      </c>
    </row>
    <row r="71" spans="1:11">
      <c r="A71" t="s">
        <v>122</v>
      </c>
      <c r="C71">
        <v>0</v>
      </c>
      <c r="E71">
        <v>0</v>
      </c>
      <c r="G71">
        <v>0</v>
      </c>
      <c r="I71" t="s">
        <v>142</v>
      </c>
      <c r="J71">
        <v>0.17944231402231631</v>
      </c>
      <c r="K71">
        <v>0.32588724035016442</v>
      </c>
    </row>
    <row r="72" spans="1:11">
      <c r="A72" t="s">
        <v>156</v>
      </c>
      <c r="C72">
        <v>0</v>
      </c>
      <c r="E72">
        <v>0</v>
      </c>
      <c r="G72">
        <v>0</v>
      </c>
      <c r="I72" t="s">
        <v>194</v>
      </c>
      <c r="J72">
        <v>0.17310437223284891</v>
      </c>
      <c r="K72">
        <v>0.3314853638105103</v>
      </c>
    </row>
    <row r="73" spans="1:11">
      <c r="A73" t="s">
        <v>139</v>
      </c>
      <c r="C73">
        <v>0</v>
      </c>
      <c r="E73">
        <v>0</v>
      </c>
      <c r="G73">
        <v>0</v>
      </c>
      <c r="I73" t="s">
        <v>195</v>
      </c>
      <c r="J73">
        <v>0.1708938028290424</v>
      </c>
      <c r="K73">
        <v>0.39033421657212192</v>
      </c>
    </row>
    <row r="74" spans="1:11">
      <c r="A74" t="s">
        <v>155</v>
      </c>
      <c r="C74">
        <v>0</v>
      </c>
      <c r="E74">
        <v>0</v>
      </c>
      <c r="G74">
        <v>0</v>
      </c>
      <c r="I74" t="s">
        <v>90</v>
      </c>
      <c r="J74">
        <v>0.16966367584680381</v>
      </c>
      <c r="K74">
        <v>0.24981400009417071</v>
      </c>
    </row>
    <row r="75" spans="1:11">
      <c r="A75" t="s">
        <v>131</v>
      </c>
      <c r="C75">
        <v>0</v>
      </c>
      <c r="E75">
        <v>0</v>
      </c>
      <c r="G75">
        <v>0</v>
      </c>
      <c r="I75" t="s">
        <v>132</v>
      </c>
      <c r="J75">
        <v>0.16809952947323259</v>
      </c>
      <c r="K75">
        <v>0.38685065650092493</v>
      </c>
    </row>
    <row r="76" spans="1:11">
      <c r="A76" t="s">
        <v>149</v>
      </c>
      <c r="C76">
        <v>0</v>
      </c>
      <c r="E76">
        <v>0</v>
      </c>
      <c r="G76">
        <v>0</v>
      </c>
      <c r="I76" t="s">
        <v>88</v>
      </c>
      <c r="J76">
        <v>0.16560014044723859</v>
      </c>
      <c r="K76">
        <v>0.55564807155973583</v>
      </c>
    </row>
    <row r="77" spans="1:11">
      <c r="A77" t="s">
        <v>88</v>
      </c>
      <c r="C77">
        <v>0</v>
      </c>
      <c r="D77" t="s">
        <v>178</v>
      </c>
      <c r="E77">
        <v>1</v>
      </c>
      <c r="F77" t="s">
        <v>178</v>
      </c>
      <c r="G77">
        <v>1</v>
      </c>
      <c r="I77" t="s">
        <v>20</v>
      </c>
      <c r="J77">
        <v>0.1628997677753205</v>
      </c>
      <c r="K77">
        <v>0.25241061800910869</v>
      </c>
    </row>
    <row r="78" spans="1:11">
      <c r="A78" t="s">
        <v>81</v>
      </c>
      <c r="C78">
        <v>0</v>
      </c>
      <c r="E78">
        <v>0</v>
      </c>
      <c r="G78">
        <v>0</v>
      </c>
      <c r="I78" t="s">
        <v>96</v>
      </c>
      <c r="J78">
        <v>0.16153081566476679</v>
      </c>
      <c r="K78">
        <v>0.1320575014801578</v>
      </c>
    </row>
    <row r="79" spans="1:11">
      <c r="A79" t="s">
        <v>97</v>
      </c>
      <c r="C79">
        <v>0</v>
      </c>
      <c r="E79">
        <v>0</v>
      </c>
      <c r="G79">
        <v>0</v>
      </c>
      <c r="I79" t="s">
        <v>109</v>
      </c>
      <c r="J79">
        <v>0.16049250542816071</v>
      </c>
      <c r="K79">
        <v>0.40965347768441229</v>
      </c>
    </row>
    <row r="80" spans="1:11">
      <c r="A80" t="s">
        <v>147</v>
      </c>
      <c r="C80">
        <v>0</v>
      </c>
      <c r="E80">
        <v>0</v>
      </c>
      <c r="G80">
        <v>0</v>
      </c>
      <c r="I80" t="s">
        <v>124</v>
      </c>
      <c r="J80">
        <v>0.15684980140918761</v>
      </c>
      <c r="K80">
        <v>0.17535606288850361</v>
      </c>
    </row>
    <row r="81" spans="1:11">
      <c r="A81" t="s">
        <v>153</v>
      </c>
      <c r="C81">
        <v>0</v>
      </c>
      <c r="E81">
        <v>0</v>
      </c>
      <c r="G81">
        <v>0</v>
      </c>
      <c r="I81" t="s">
        <v>129</v>
      </c>
      <c r="J81">
        <v>0.15627256377773521</v>
      </c>
      <c r="K81">
        <v>0.24968817343053451</v>
      </c>
    </row>
    <row r="82" spans="1:11">
      <c r="A82" t="s">
        <v>132</v>
      </c>
      <c r="C82">
        <v>0</v>
      </c>
      <c r="E82">
        <v>0</v>
      </c>
      <c r="G82">
        <v>0</v>
      </c>
      <c r="I82" t="s">
        <v>116</v>
      </c>
      <c r="J82">
        <v>0.15367357295266371</v>
      </c>
      <c r="K82">
        <v>0.33296479693814052</v>
      </c>
    </row>
    <row r="83" spans="1:11">
      <c r="A83" t="s">
        <v>72</v>
      </c>
      <c r="C83">
        <v>0</v>
      </c>
      <c r="D83" t="s">
        <v>178</v>
      </c>
      <c r="E83">
        <v>1</v>
      </c>
      <c r="F83" t="s">
        <v>178</v>
      </c>
      <c r="G83">
        <v>1</v>
      </c>
      <c r="I83" t="s">
        <v>92</v>
      </c>
      <c r="J83">
        <v>0.15300927621237839</v>
      </c>
      <c r="K83">
        <v>0.2294175083810488</v>
      </c>
    </row>
    <row r="84" spans="1:11">
      <c r="A84" t="s">
        <v>98</v>
      </c>
      <c r="C84">
        <v>0</v>
      </c>
      <c r="E84">
        <v>0</v>
      </c>
      <c r="G84">
        <v>0</v>
      </c>
      <c r="I84" t="s">
        <v>120</v>
      </c>
      <c r="J84">
        <v>0.15083427711664249</v>
      </c>
      <c r="K84">
        <v>0.35209025074551731</v>
      </c>
    </row>
    <row r="85" spans="1:11">
      <c r="A85" t="s">
        <v>145</v>
      </c>
      <c r="C85">
        <v>0</v>
      </c>
      <c r="E85">
        <v>0</v>
      </c>
      <c r="G85">
        <v>0</v>
      </c>
      <c r="I85" t="s">
        <v>203</v>
      </c>
      <c r="J85">
        <v>0.15078870755397381</v>
      </c>
      <c r="K85">
        <v>0.27065733976548623</v>
      </c>
    </row>
    <row r="86" spans="1:11">
      <c r="A86" t="s">
        <v>133</v>
      </c>
      <c r="C86">
        <v>0</v>
      </c>
      <c r="E86">
        <v>0</v>
      </c>
      <c r="G86">
        <v>0</v>
      </c>
      <c r="I86" t="s">
        <v>115</v>
      </c>
      <c r="J86">
        <v>0.15049406220408751</v>
      </c>
      <c r="K86">
        <v>0.34039457174710458</v>
      </c>
    </row>
    <row r="87" spans="1:11">
      <c r="A87" t="s">
        <v>110</v>
      </c>
      <c r="C87">
        <v>0</v>
      </c>
      <c r="E87">
        <v>0</v>
      </c>
      <c r="G87">
        <v>0</v>
      </c>
      <c r="I87" t="s">
        <v>85</v>
      </c>
      <c r="J87">
        <v>0.14612582098571941</v>
      </c>
      <c r="K87">
        <v>0.27115546244068212</v>
      </c>
    </row>
    <row r="88" spans="1:11">
      <c r="A88" t="s">
        <v>134</v>
      </c>
      <c r="C88">
        <v>0</v>
      </c>
      <c r="E88">
        <v>0</v>
      </c>
      <c r="G88">
        <v>0</v>
      </c>
      <c r="I88" t="s">
        <v>206</v>
      </c>
      <c r="J88">
        <v>0.14346924266925701</v>
      </c>
      <c r="K88">
        <v>0.19041224645777971</v>
      </c>
    </row>
    <row r="89" spans="1:11">
      <c r="A89" t="s">
        <v>109</v>
      </c>
      <c r="C89">
        <v>0</v>
      </c>
      <c r="E89">
        <v>0</v>
      </c>
      <c r="G89">
        <v>0</v>
      </c>
      <c r="I89" t="s">
        <v>118</v>
      </c>
      <c r="J89">
        <v>0.14338138602470979</v>
      </c>
      <c r="K89">
        <v>0.2020837891901581</v>
      </c>
    </row>
    <row r="90" spans="1:11">
      <c r="A90" t="s">
        <v>99</v>
      </c>
      <c r="C90">
        <v>0</v>
      </c>
      <c r="E90">
        <v>0</v>
      </c>
      <c r="G90">
        <v>0</v>
      </c>
      <c r="I90" t="s">
        <v>186</v>
      </c>
      <c r="J90">
        <v>0.14326457539144871</v>
      </c>
      <c r="K90">
        <v>0.10333994574567</v>
      </c>
    </row>
    <row r="91" spans="1:11">
      <c r="A91" t="s">
        <v>101</v>
      </c>
      <c r="C91">
        <v>0</v>
      </c>
      <c r="E91">
        <v>0</v>
      </c>
      <c r="G91">
        <v>0</v>
      </c>
      <c r="I91" t="s">
        <v>95</v>
      </c>
      <c r="J91">
        <v>0.140554544529121</v>
      </c>
      <c r="K91">
        <v>0.35043527230560712</v>
      </c>
    </row>
    <row r="92" spans="1:11">
      <c r="A92" t="s">
        <v>79</v>
      </c>
      <c r="C92">
        <v>0</v>
      </c>
      <c r="E92">
        <v>0</v>
      </c>
      <c r="G92">
        <v>0</v>
      </c>
      <c r="I92" t="s">
        <v>81</v>
      </c>
      <c r="J92">
        <v>0.13827460218863541</v>
      </c>
      <c r="K92">
        <v>0.15519725689770439</v>
      </c>
    </row>
    <row r="93" spans="1:11">
      <c r="A93" t="s">
        <v>70</v>
      </c>
      <c r="B93" t="s">
        <v>176</v>
      </c>
      <c r="C93">
        <v>1</v>
      </c>
      <c r="E93">
        <v>0</v>
      </c>
      <c r="F93" t="s">
        <v>176</v>
      </c>
      <c r="G93">
        <v>1</v>
      </c>
      <c r="I93" t="s">
        <v>125</v>
      </c>
      <c r="J93">
        <v>0.13776063552445469</v>
      </c>
      <c r="K93">
        <v>0.42698011658489893</v>
      </c>
    </row>
    <row r="94" spans="1:11">
      <c r="A94" t="s">
        <v>87</v>
      </c>
      <c r="C94">
        <v>0</v>
      </c>
      <c r="E94">
        <v>0</v>
      </c>
      <c r="G94">
        <v>0</v>
      </c>
      <c r="I94" t="s">
        <v>79</v>
      </c>
      <c r="J94">
        <v>0.13650985647911171</v>
      </c>
      <c r="K94">
        <v>0.2348429642563005</v>
      </c>
    </row>
    <row r="95" spans="1:11">
      <c r="A95" t="s">
        <v>82</v>
      </c>
      <c r="B95" t="s">
        <v>176</v>
      </c>
      <c r="C95">
        <v>1</v>
      </c>
      <c r="E95">
        <v>0</v>
      </c>
      <c r="F95" t="s">
        <v>176</v>
      </c>
      <c r="G95">
        <v>1</v>
      </c>
      <c r="I95" t="s">
        <v>127</v>
      </c>
      <c r="J95">
        <v>0.13594950745889131</v>
      </c>
      <c r="K95">
        <v>0.25155583181083208</v>
      </c>
    </row>
    <row r="96" spans="1:11">
      <c r="A96" t="s">
        <v>91</v>
      </c>
      <c r="C96">
        <v>0</v>
      </c>
      <c r="E96">
        <v>0</v>
      </c>
      <c r="G96">
        <v>0</v>
      </c>
      <c r="I96" t="s">
        <v>98</v>
      </c>
      <c r="J96">
        <v>0.1316868004382353</v>
      </c>
      <c r="K96">
        <v>0.37325321564858349</v>
      </c>
    </row>
    <row r="97" spans="1:11">
      <c r="A97" t="s">
        <v>28</v>
      </c>
      <c r="B97" t="s">
        <v>176</v>
      </c>
      <c r="C97">
        <v>1</v>
      </c>
      <c r="D97" t="s">
        <v>178</v>
      </c>
      <c r="E97">
        <v>1</v>
      </c>
      <c r="F97" t="s">
        <v>185</v>
      </c>
      <c r="G97">
        <v>2</v>
      </c>
      <c r="I97" t="s">
        <v>108</v>
      </c>
      <c r="J97">
        <v>0.13040017278697111</v>
      </c>
      <c r="K97">
        <v>0.18673023805626771</v>
      </c>
    </row>
    <row r="98" spans="1:11">
      <c r="A98" t="s">
        <v>64</v>
      </c>
      <c r="B98" t="s">
        <v>176</v>
      </c>
      <c r="C98">
        <v>1</v>
      </c>
      <c r="E98">
        <v>0</v>
      </c>
      <c r="F98" t="s">
        <v>176</v>
      </c>
      <c r="G98">
        <v>1</v>
      </c>
      <c r="I98" t="s">
        <v>136</v>
      </c>
      <c r="J98">
        <v>0.1300481784707232</v>
      </c>
      <c r="K98">
        <v>0.29055544142989059</v>
      </c>
    </row>
    <row r="99" spans="1:11">
      <c r="A99" t="s">
        <v>104</v>
      </c>
      <c r="C99">
        <v>0</v>
      </c>
      <c r="E99">
        <v>0</v>
      </c>
      <c r="G99">
        <v>0</v>
      </c>
      <c r="I99" t="s">
        <v>202</v>
      </c>
      <c r="J99">
        <v>0.1295787304894068</v>
      </c>
      <c r="K99">
        <v>0.35063399611158891</v>
      </c>
    </row>
    <row r="100" spans="1:11">
      <c r="A100" t="s">
        <v>93</v>
      </c>
      <c r="C100">
        <v>0</v>
      </c>
      <c r="E100">
        <v>0</v>
      </c>
      <c r="G100">
        <v>0</v>
      </c>
      <c r="I100" t="s">
        <v>141</v>
      </c>
      <c r="J100">
        <v>0.12874324186049921</v>
      </c>
      <c r="K100">
        <v>0.23242843657443199</v>
      </c>
    </row>
    <row r="101" spans="1:11">
      <c r="A101" t="s">
        <v>30</v>
      </c>
      <c r="B101" t="s">
        <v>176</v>
      </c>
      <c r="C101">
        <v>1</v>
      </c>
      <c r="D101" t="s">
        <v>178</v>
      </c>
      <c r="E101">
        <v>1</v>
      </c>
      <c r="F101" t="s">
        <v>185</v>
      </c>
      <c r="G101">
        <v>2</v>
      </c>
      <c r="I101" t="s">
        <v>114</v>
      </c>
      <c r="J101">
        <v>0.12726102751806889</v>
      </c>
      <c r="K101">
        <v>0.3040327571755716</v>
      </c>
    </row>
    <row r="102" spans="1:11">
      <c r="A102" t="s">
        <v>194</v>
      </c>
      <c r="C102">
        <v>0</v>
      </c>
      <c r="E102">
        <v>0</v>
      </c>
      <c r="G102">
        <v>0</v>
      </c>
      <c r="I102" t="s">
        <v>111</v>
      </c>
      <c r="J102">
        <v>0.1192309290487929</v>
      </c>
      <c r="K102">
        <v>0.2385247715223906</v>
      </c>
    </row>
    <row r="103" spans="1:11">
      <c r="A103" t="s">
        <v>193</v>
      </c>
      <c r="C103">
        <v>0</v>
      </c>
      <c r="E103">
        <v>0</v>
      </c>
      <c r="G103">
        <v>0</v>
      </c>
      <c r="I103" t="s">
        <v>148</v>
      </c>
      <c r="J103">
        <v>0.1189900707656384</v>
      </c>
      <c r="K103">
        <v>0.29831317155991632</v>
      </c>
    </row>
    <row r="104" spans="1:11">
      <c r="A104" t="s">
        <v>197</v>
      </c>
      <c r="C104">
        <v>0</v>
      </c>
      <c r="E104">
        <v>0</v>
      </c>
      <c r="G104">
        <v>0</v>
      </c>
      <c r="I104" t="s">
        <v>11</v>
      </c>
      <c r="J104">
        <v>0.1182298822983836</v>
      </c>
      <c r="K104">
        <v>0.13690996069530509</v>
      </c>
    </row>
    <row r="105" spans="1:11">
      <c r="A105" t="s">
        <v>189</v>
      </c>
      <c r="B105" t="s">
        <v>176</v>
      </c>
      <c r="C105">
        <v>1</v>
      </c>
      <c r="D105" t="s">
        <v>178</v>
      </c>
      <c r="E105">
        <v>1</v>
      </c>
      <c r="F105" t="s">
        <v>185</v>
      </c>
      <c r="G105">
        <v>2</v>
      </c>
      <c r="I105" t="s">
        <v>140</v>
      </c>
      <c r="J105">
        <v>0.1164497847490963</v>
      </c>
      <c r="K105">
        <v>0.33161883215245008</v>
      </c>
    </row>
    <row r="106" spans="1:11">
      <c r="A106" t="s">
        <v>200</v>
      </c>
      <c r="C106">
        <v>0</v>
      </c>
      <c r="E106">
        <v>0</v>
      </c>
      <c r="G106">
        <v>0</v>
      </c>
      <c r="I106" t="s">
        <v>128</v>
      </c>
      <c r="J106">
        <v>0.1160588283734037</v>
      </c>
      <c r="K106">
        <v>0.25728687455353261</v>
      </c>
    </row>
    <row r="107" spans="1:11">
      <c r="A107" t="s">
        <v>204</v>
      </c>
      <c r="C107">
        <v>0</v>
      </c>
      <c r="E107">
        <v>0</v>
      </c>
      <c r="G107">
        <v>0</v>
      </c>
      <c r="I107" t="s">
        <v>137</v>
      </c>
      <c r="J107">
        <v>0.11466508555042471</v>
      </c>
      <c r="K107">
        <v>0.2471974579658342</v>
      </c>
    </row>
    <row r="108" spans="1:11">
      <c r="A108" t="s">
        <v>198</v>
      </c>
      <c r="C108">
        <v>0</v>
      </c>
      <c r="E108">
        <v>0</v>
      </c>
      <c r="G108">
        <v>0</v>
      </c>
      <c r="I108" t="s">
        <v>130</v>
      </c>
      <c r="J108">
        <v>0.11428928265361669</v>
      </c>
      <c r="K108">
        <v>0.31506889358493118</v>
      </c>
    </row>
    <row r="109" spans="1:11">
      <c r="A109" t="s">
        <v>196</v>
      </c>
      <c r="C109">
        <v>0</v>
      </c>
      <c r="E109">
        <v>0</v>
      </c>
      <c r="G109">
        <v>0</v>
      </c>
      <c r="I109" t="s">
        <v>126</v>
      </c>
      <c r="J109">
        <v>0.11264590427061801</v>
      </c>
      <c r="K109">
        <v>0.20818876285146151</v>
      </c>
    </row>
    <row r="110" spans="1:11">
      <c r="A110" t="s">
        <v>202</v>
      </c>
      <c r="C110">
        <v>0</v>
      </c>
      <c r="E110">
        <v>0</v>
      </c>
      <c r="G110">
        <v>0</v>
      </c>
      <c r="I110" t="s">
        <v>131</v>
      </c>
      <c r="J110">
        <v>0.11248646102716971</v>
      </c>
      <c r="K110">
        <v>0.26416867483518869</v>
      </c>
    </row>
    <row r="111" spans="1:11">
      <c r="A111" t="s">
        <v>199</v>
      </c>
      <c r="C111">
        <v>0</v>
      </c>
      <c r="E111">
        <v>0</v>
      </c>
      <c r="G111">
        <v>0</v>
      </c>
      <c r="I111" t="s">
        <v>139</v>
      </c>
      <c r="J111">
        <v>0.1116415917863208</v>
      </c>
      <c r="K111">
        <v>0.31574780548014958</v>
      </c>
    </row>
    <row r="112" spans="1:11">
      <c r="A112" t="s">
        <v>195</v>
      </c>
      <c r="C112">
        <v>0</v>
      </c>
      <c r="E112">
        <v>0</v>
      </c>
      <c r="G112">
        <v>0</v>
      </c>
      <c r="I112" t="s">
        <v>119</v>
      </c>
      <c r="J112">
        <v>0.1095824276715066</v>
      </c>
      <c r="K112">
        <v>0.18327642468961239</v>
      </c>
    </row>
    <row r="113" spans="1:11">
      <c r="A113" t="s">
        <v>192</v>
      </c>
      <c r="C113">
        <v>0</v>
      </c>
      <c r="E113">
        <v>0</v>
      </c>
      <c r="G113">
        <v>0</v>
      </c>
      <c r="I113" t="s">
        <v>157</v>
      </c>
      <c r="J113">
        <v>0.1072578614330853</v>
      </c>
      <c r="K113">
        <v>0.2261967955514213</v>
      </c>
    </row>
    <row r="114" spans="1:11">
      <c r="A114" t="s">
        <v>206</v>
      </c>
      <c r="C114">
        <v>0</v>
      </c>
      <c r="E114">
        <v>0</v>
      </c>
      <c r="G114">
        <v>0</v>
      </c>
      <c r="I114" t="s">
        <v>134</v>
      </c>
      <c r="J114">
        <v>0.1055667344853736</v>
      </c>
      <c r="K114">
        <v>0.258009043297314</v>
      </c>
    </row>
    <row r="115" spans="1:11">
      <c r="A115" t="s">
        <v>190</v>
      </c>
      <c r="B115" t="s">
        <v>176</v>
      </c>
      <c r="C115">
        <v>1</v>
      </c>
      <c r="E115">
        <v>0</v>
      </c>
      <c r="F115" t="s">
        <v>176</v>
      </c>
      <c r="G115">
        <v>1</v>
      </c>
      <c r="I115" t="s">
        <v>146</v>
      </c>
      <c r="J115">
        <v>9.8689284501707414E-2</v>
      </c>
      <c r="K115">
        <v>0.30127058860417488</v>
      </c>
    </row>
    <row r="116" spans="1:11">
      <c r="A116" t="s">
        <v>207</v>
      </c>
      <c r="C116">
        <v>0</v>
      </c>
      <c r="E116">
        <v>0</v>
      </c>
      <c r="G116">
        <v>0</v>
      </c>
      <c r="I116" t="s">
        <v>10</v>
      </c>
      <c r="J116">
        <v>9.8028994871131842E-2</v>
      </c>
      <c r="K116">
        <v>0.10333478123006699</v>
      </c>
    </row>
    <row r="117" spans="1:11">
      <c r="A117" t="s">
        <v>201</v>
      </c>
      <c r="C117">
        <v>0</v>
      </c>
      <c r="E117">
        <v>0</v>
      </c>
      <c r="G117">
        <v>0</v>
      </c>
      <c r="I117" t="s">
        <v>143</v>
      </c>
      <c r="J117">
        <v>9.7667950290536015E-2</v>
      </c>
      <c r="K117">
        <v>0.31572894073719032</v>
      </c>
    </row>
    <row r="118" spans="1:11">
      <c r="A118" t="s">
        <v>205</v>
      </c>
      <c r="C118">
        <v>0</v>
      </c>
      <c r="E118">
        <v>0</v>
      </c>
      <c r="G118">
        <v>0</v>
      </c>
      <c r="I118" t="s">
        <v>151</v>
      </c>
      <c r="J118">
        <v>9.6503464498862726E-2</v>
      </c>
      <c r="K118">
        <v>0.30014489640550912</v>
      </c>
    </row>
    <row r="119" spans="1:11">
      <c r="A119" t="s">
        <v>191</v>
      </c>
      <c r="C119">
        <v>0</v>
      </c>
      <c r="E119">
        <v>0</v>
      </c>
      <c r="G119">
        <v>0</v>
      </c>
      <c r="I119" t="s">
        <v>123</v>
      </c>
      <c r="J119">
        <v>9.639902552177626E-2</v>
      </c>
      <c r="K119">
        <v>0.32458049456375643</v>
      </c>
    </row>
    <row r="120" spans="1:11">
      <c r="A120" t="s">
        <v>188</v>
      </c>
      <c r="B120" t="s">
        <v>176</v>
      </c>
      <c r="C120">
        <v>1</v>
      </c>
      <c r="D120" t="s">
        <v>178</v>
      </c>
      <c r="E120">
        <v>1</v>
      </c>
      <c r="F120" t="s">
        <v>185</v>
      </c>
      <c r="G120">
        <v>2</v>
      </c>
      <c r="I120" t="s">
        <v>8</v>
      </c>
      <c r="J120">
        <v>9.5562826027605463E-2</v>
      </c>
      <c r="K120">
        <v>0.14197984114792231</v>
      </c>
    </row>
    <row r="121" spans="1:11">
      <c r="A121" t="s">
        <v>203</v>
      </c>
      <c r="C121">
        <v>0</v>
      </c>
      <c r="E121">
        <v>0</v>
      </c>
      <c r="G121">
        <v>0</v>
      </c>
      <c r="I121" t="s">
        <v>150</v>
      </c>
      <c r="J121">
        <v>9.3391713748053162E-2</v>
      </c>
      <c r="K121">
        <v>0.31343753907134569</v>
      </c>
    </row>
    <row r="122" spans="1:11">
      <c r="A122" t="s">
        <v>96</v>
      </c>
      <c r="C122">
        <v>0</v>
      </c>
      <c r="E122">
        <v>0</v>
      </c>
      <c r="G122">
        <v>0</v>
      </c>
      <c r="I122" t="s">
        <v>149</v>
      </c>
      <c r="J122">
        <v>9.2309408331760989E-2</v>
      </c>
      <c r="K122">
        <v>0.16476336830689001</v>
      </c>
    </row>
    <row r="123" spans="1:11">
      <c r="A123" t="s">
        <v>113</v>
      </c>
      <c r="C123">
        <v>0</v>
      </c>
      <c r="E123">
        <v>0</v>
      </c>
      <c r="G123">
        <v>0</v>
      </c>
      <c r="I123" t="s">
        <v>133</v>
      </c>
      <c r="J123">
        <v>9.1716773918945768E-2</v>
      </c>
      <c r="K123">
        <v>0.26765690531807629</v>
      </c>
    </row>
    <row r="124" spans="1:11">
      <c r="A124" t="s">
        <v>76</v>
      </c>
      <c r="C124">
        <v>0</v>
      </c>
      <c r="E124">
        <v>0</v>
      </c>
      <c r="G124">
        <v>0</v>
      </c>
      <c r="I124" t="s">
        <v>117</v>
      </c>
      <c r="J124">
        <v>9.1467963100383257E-2</v>
      </c>
      <c r="K124">
        <v>0.27765876597789441</v>
      </c>
    </row>
    <row r="125" spans="1:11">
      <c r="A125" t="s">
        <v>103</v>
      </c>
      <c r="C125">
        <v>0</v>
      </c>
      <c r="E125">
        <v>0</v>
      </c>
      <c r="G125">
        <v>0</v>
      </c>
      <c r="I125" t="s">
        <v>107</v>
      </c>
      <c r="J125">
        <v>8.4490392674593073E-2</v>
      </c>
      <c r="K125">
        <v>0.37469611031030942</v>
      </c>
    </row>
    <row r="126" spans="1:11">
      <c r="A126" t="s">
        <v>33</v>
      </c>
      <c r="C126">
        <v>0</v>
      </c>
      <c r="E126">
        <v>0</v>
      </c>
      <c r="G126">
        <v>0</v>
      </c>
      <c r="I126" t="s">
        <v>144</v>
      </c>
      <c r="J126">
        <v>8.0774399636955402E-2</v>
      </c>
      <c r="K126">
        <v>0.18198973267199231</v>
      </c>
    </row>
    <row r="127" spans="1:11">
      <c r="A127" t="s">
        <v>80</v>
      </c>
      <c r="B127" t="s">
        <v>176</v>
      </c>
      <c r="C127">
        <v>1</v>
      </c>
      <c r="D127" t="s">
        <v>178</v>
      </c>
      <c r="E127">
        <v>1</v>
      </c>
      <c r="F127" t="s">
        <v>185</v>
      </c>
      <c r="G127">
        <v>2</v>
      </c>
      <c r="I127" t="s">
        <v>154</v>
      </c>
      <c r="J127">
        <v>7.7613957772356523E-2</v>
      </c>
      <c r="K127">
        <v>0.17445442949907999</v>
      </c>
    </row>
    <row r="128" spans="1:11">
      <c r="A128" t="s">
        <v>63</v>
      </c>
      <c r="C128">
        <v>0</v>
      </c>
      <c r="E128">
        <v>0</v>
      </c>
      <c r="G128">
        <v>0</v>
      </c>
      <c r="I128" t="s">
        <v>155</v>
      </c>
      <c r="J128">
        <v>7.6690238779353589E-2</v>
      </c>
      <c r="K128">
        <v>0.2443299349435514</v>
      </c>
    </row>
    <row r="129" spans="1:11">
      <c r="A129" t="s">
        <v>84</v>
      </c>
      <c r="B129" t="s">
        <v>176</v>
      </c>
      <c r="C129">
        <v>1</v>
      </c>
      <c r="E129">
        <v>0</v>
      </c>
      <c r="F129" t="s">
        <v>176</v>
      </c>
      <c r="G129">
        <v>1</v>
      </c>
      <c r="I129" t="s">
        <v>156</v>
      </c>
      <c r="J129">
        <v>7.5433454397589195E-2</v>
      </c>
      <c r="K129">
        <v>0.2026957071431916</v>
      </c>
    </row>
    <row r="130" spans="1:11">
      <c r="A130" t="s">
        <v>69</v>
      </c>
      <c r="B130" t="s">
        <v>176</v>
      </c>
      <c r="C130">
        <v>1</v>
      </c>
      <c r="D130" t="s">
        <v>178</v>
      </c>
      <c r="E130">
        <v>1</v>
      </c>
      <c r="F130" t="s">
        <v>185</v>
      </c>
      <c r="G130">
        <v>2</v>
      </c>
      <c r="I130" t="s">
        <v>121</v>
      </c>
      <c r="J130">
        <v>7.2028958232076987E-2</v>
      </c>
      <c r="K130">
        <v>0.26089058269894438</v>
      </c>
    </row>
    <row r="131" spans="1:11">
      <c r="A131" t="s">
        <v>62</v>
      </c>
      <c r="C131">
        <v>0</v>
      </c>
      <c r="E131">
        <v>0</v>
      </c>
      <c r="G131">
        <v>0</v>
      </c>
      <c r="I131" t="s">
        <v>122</v>
      </c>
      <c r="J131">
        <v>6.9387859497373722E-2</v>
      </c>
      <c r="K131">
        <v>0.2355689666182873</v>
      </c>
    </row>
    <row r="132" spans="1:11">
      <c r="A132" t="s">
        <v>78</v>
      </c>
      <c r="C132">
        <v>0</v>
      </c>
      <c r="E132">
        <v>0</v>
      </c>
      <c r="G132">
        <v>0</v>
      </c>
      <c r="I132" t="s">
        <v>145</v>
      </c>
      <c r="J132">
        <v>6.8200649255190454E-2</v>
      </c>
      <c r="K132">
        <v>0.17733076512645041</v>
      </c>
    </row>
    <row r="133" spans="1:11">
      <c r="A133" t="s">
        <v>54</v>
      </c>
      <c r="B133" t="s">
        <v>176</v>
      </c>
      <c r="C133">
        <v>1</v>
      </c>
      <c r="D133" t="s">
        <v>178</v>
      </c>
      <c r="E133">
        <v>1</v>
      </c>
      <c r="F133" t="s">
        <v>185</v>
      </c>
      <c r="G133">
        <v>2</v>
      </c>
      <c r="I133" t="s">
        <v>19</v>
      </c>
      <c r="J133">
        <v>6.0479540166729413E-2</v>
      </c>
      <c r="K133">
        <v>7.6639195820850742E-2</v>
      </c>
    </row>
    <row r="134" spans="1:11">
      <c r="A134" t="s">
        <v>89</v>
      </c>
      <c r="C134">
        <v>0</v>
      </c>
      <c r="E134">
        <v>0</v>
      </c>
      <c r="G134">
        <v>0</v>
      </c>
      <c r="I134" t="s">
        <v>138</v>
      </c>
      <c r="J134">
        <v>5.4668988960507897E-2</v>
      </c>
      <c r="K134">
        <v>0.23156057077196149</v>
      </c>
    </row>
    <row r="135" spans="1:11">
      <c r="A135" t="s">
        <v>83</v>
      </c>
      <c r="C135">
        <v>0</v>
      </c>
      <c r="E135">
        <v>0</v>
      </c>
      <c r="G135">
        <v>0</v>
      </c>
      <c r="I135" t="s">
        <v>14</v>
      </c>
      <c r="J135">
        <v>5.2411578060416443E-2</v>
      </c>
      <c r="K135">
        <v>6.6711359291357339E-2</v>
      </c>
    </row>
    <row r="136" spans="1:11">
      <c r="A136" t="s">
        <v>102</v>
      </c>
      <c r="C136">
        <v>0</v>
      </c>
      <c r="E136">
        <v>0</v>
      </c>
      <c r="G136">
        <v>0</v>
      </c>
      <c r="I136" t="s">
        <v>110</v>
      </c>
      <c r="J136">
        <v>5.1724799636371742E-2</v>
      </c>
      <c r="K136">
        <v>0.11683563233059931</v>
      </c>
    </row>
    <row r="137" spans="1:11">
      <c r="A137" t="s">
        <v>59</v>
      </c>
      <c r="B137" t="s">
        <v>176</v>
      </c>
      <c r="C137">
        <v>1</v>
      </c>
      <c r="D137" t="s">
        <v>178</v>
      </c>
      <c r="E137">
        <v>1</v>
      </c>
      <c r="F137" t="s">
        <v>185</v>
      </c>
      <c r="G137">
        <v>2</v>
      </c>
      <c r="I137" t="s">
        <v>152</v>
      </c>
      <c r="J137">
        <v>5.0906652348464997E-2</v>
      </c>
      <c r="K137">
        <v>0.24303560599815319</v>
      </c>
    </row>
    <row r="138" spans="1:11">
      <c r="A138" t="s">
        <v>75</v>
      </c>
      <c r="B138" t="s">
        <v>176</v>
      </c>
      <c r="C138">
        <v>1</v>
      </c>
      <c r="E138">
        <v>0</v>
      </c>
      <c r="F138" t="s">
        <v>176</v>
      </c>
      <c r="G138">
        <v>1</v>
      </c>
      <c r="I138" t="s">
        <v>112</v>
      </c>
      <c r="J138">
        <v>4.9668328615517648E-2</v>
      </c>
      <c r="K138">
        <v>0.25456585337126231</v>
      </c>
    </row>
    <row r="139" spans="1:11">
      <c r="A139" t="s">
        <v>61</v>
      </c>
      <c r="B139" t="s">
        <v>176</v>
      </c>
      <c r="C139">
        <v>1</v>
      </c>
      <c r="D139" t="s">
        <v>178</v>
      </c>
      <c r="E139">
        <v>1</v>
      </c>
      <c r="F139" t="s">
        <v>185</v>
      </c>
      <c r="G139">
        <v>2</v>
      </c>
      <c r="I139" t="s">
        <v>135</v>
      </c>
      <c r="J139">
        <v>4.9081850211411253E-2</v>
      </c>
      <c r="K139">
        <v>0.25510613603441551</v>
      </c>
    </row>
    <row r="140" spans="1:11">
      <c r="A140" t="s">
        <v>67</v>
      </c>
      <c r="C140">
        <v>0</v>
      </c>
      <c r="E140">
        <v>0</v>
      </c>
      <c r="G140">
        <v>0</v>
      </c>
      <c r="I140" t="s">
        <v>9</v>
      </c>
      <c r="J140">
        <v>4.7461833303223122E-2</v>
      </c>
      <c r="K140">
        <v>6.7571452376511021E-2</v>
      </c>
    </row>
    <row r="141" spans="1:11">
      <c r="A141" t="s">
        <v>77</v>
      </c>
      <c r="C141">
        <v>0</v>
      </c>
      <c r="E141">
        <v>0</v>
      </c>
      <c r="G141">
        <v>0</v>
      </c>
      <c r="I141" t="s">
        <v>33</v>
      </c>
      <c r="J141">
        <v>4.7265147263992863E-2</v>
      </c>
      <c r="K141">
        <v>8.3560838592475498E-2</v>
      </c>
    </row>
    <row r="142" spans="1:11">
      <c r="A142" t="s">
        <v>56</v>
      </c>
      <c r="B142" t="s">
        <v>176</v>
      </c>
      <c r="C142">
        <v>1</v>
      </c>
      <c r="D142" t="s">
        <v>178</v>
      </c>
      <c r="E142">
        <v>1</v>
      </c>
      <c r="F142" t="s">
        <v>185</v>
      </c>
      <c r="G142">
        <v>2</v>
      </c>
      <c r="I142" t="s">
        <v>147</v>
      </c>
      <c r="J142">
        <v>4.3852377926141037E-2</v>
      </c>
      <c r="K142">
        <v>0.1120288780559567</v>
      </c>
    </row>
    <row r="143" spans="1:11">
      <c r="A143" t="s">
        <v>55</v>
      </c>
      <c r="B143" t="s">
        <v>176</v>
      </c>
      <c r="C143">
        <v>1</v>
      </c>
      <c r="E143">
        <v>0</v>
      </c>
      <c r="F143" t="s">
        <v>176</v>
      </c>
      <c r="G143">
        <v>1</v>
      </c>
      <c r="I143" t="s">
        <v>207</v>
      </c>
      <c r="J143">
        <v>3.8857519780614878E-2</v>
      </c>
      <c r="K143">
        <v>0.15418482704586811</v>
      </c>
    </row>
    <row r="144" spans="1:11">
      <c r="A144" t="s">
        <v>60</v>
      </c>
      <c r="B144" t="s">
        <v>176</v>
      </c>
      <c r="C144">
        <v>1</v>
      </c>
      <c r="D144" t="s">
        <v>178</v>
      </c>
      <c r="E144">
        <v>1</v>
      </c>
      <c r="F144" t="s">
        <v>185</v>
      </c>
      <c r="G144">
        <v>2</v>
      </c>
      <c r="I144" t="s">
        <v>21</v>
      </c>
      <c r="J144">
        <v>3.8226851041028048E-2</v>
      </c>
      <c r="K144">
        <v>4.8796869614616302E-2</v>
      </c>
    </row>
    <row r="145" spans="1:11">
      <c r="A145" t="s">
        <v>74</v>
      </c>
      <c r="B145" t="s">
        <v>176</v>
      </c>
      <c r="C145">
        <v>1</v>
      </c>
      <c r="E145">
        <v>0</v>
      </c>
      <c r="F145" t="s">
        <v>176</v>
      </c>
      <c r="G145">
        <v>1</v>
      </c>
      <c r="I145" t="s">
        <v>153</v>
      </c>
      <c r="J145">
        <v>2.9825745292785401E-2</v>
      </c>
      <c r="K145">
        <v>0.1209666245017877</v>
      </c>
    </row>
    <row r="146" spans="1:11">
      <c r="A146" t="s">
        <v>37</v>
      </c>
      <c r="B146" t="s">
        <v>176</v>
      </c>
      <c r="C146">
        <v>1</v>
      </c>
      <c r="D146" t="s">
        <v>178</v>
      </c>
      <c r="E146">
        <v>1</v>
      </c>
      <c r="F146" t="s">
        <v>185</v>
      </c>
      <c r="G146">
        <v>2</v>
      </c>
      <c r="I146" t="s">
        <v>16</v>
      </c>
      <c r="J146">
        <v>2.9402638223717841E-2</v>
      </c>
      <c r="K146">
        <v>4.2509071593696629E-2</v>
      </c>
    </row>
  </sheetData>
  <pageMargins left="0.7" right="0.7" top="0.75" bottom="0.75" header="0.3" footer="0.3"/>
  <tableParts count="2">
    <tablePart r:id="rId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1E9F3-4FB2-4D0D-A010-50354397460F}">
  <dimension ref="A1:G31"/>
  <sheetViews>
    <sheetView workbookViewId="0">
      <selection activeCell="C20" sqref="C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C11">
        <v>0</v>
      </c>
      <c r="E11">
        <v>0</v>
      </c>
      <c r="G11">
        <v>0</v>
      </c>
    </row>
    <row r="12" spans="1:7">
      <c r="A12" t="s">
        <v>18</v>
      </c>
      <c r="B12" t="s">
        <v>176</v>
      </c>
      <c r="C12">
        <v>1</v>
      </c>
      <c r="D12" t="s">
        <v>178</v>
      </c>
      <c r="E12">
        <v>1</v>
      </c>
      <c r="F12" t="s">
        <v>185</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C16">
        <v>0</v>
      </c>
      <c r="E16">
        <v>0</v>
      </c>
      <c r="G16">
        <v>0</v>
      </c>
    </row>
    <row r="17" spans="1:7">
      <c r="A17" t="s">
        <v>23</v>
      </c>
      <c r="B17" t="s">
        <v>176</v>
      </c>
      <c r="C17">
        <v>1</v>
      </c>
      <c r="D17" t="s">
        <v>178</v>
      </c>
      <c r="E17">
        <v>1</v>
      </c>
      <c r="F17" t="s">
        <v>185</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176</v>
      </c>
      <c r="C22">
        <v>1</v>
      </c>
      <c r="D22" t="s">
        <v>178</v>
      </c>
      <c r="E22">
        <v>1</v>
      </c>
      <c r="F22" t="s">
        <v>185</v>
      </c>
      <c r="G22">
        <v>2</v>
      </c>
    </row>
    <row r="23" spans="1:7">
      <c r="A23" t="s">
        <v>29</v>
      </c>
      <c r="C23">
        <v>0</v>
      </c>
      <c r="E23">
        <v>0</v>
      </c>
      <c r="G23">
        <v>0</v>
      </c>
    </row>
    <row r="24" spans="1:7">
      <c r="A24" t="s">
        <v>30</v>
      </c>
      <c r="B24" t="s">
        <v>176</v>
      </c>
      <c r="C24">
        <v>1</v>
      </c>
      <c r="D24" t="s">
        <v>178</v>
      </c>
      <c r="E24">
        <v>1</v>
      </c>
      <c r="F24" t="s">
        <v>185</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B28" t="s">
        <v>176</v>
      </c>
      <c r="C28">
        <v>1</v>
      </c>
      <c r="E28">
        <v>0</v>
      </c>
      <c r="F28" t="s">
        <v>176</v>
      </c>
      <c r="G28">
        <v>1</v>
      </c>
    </row>
    <row r="29" spans="1:7">
      <c r="A29" t="s">
        <v>35</v>
      </c>
      <c r="C29">
        <v>0</v>
      </c>
      <c r="E29">
        <v>0</v>
      </c>
      <c r="G29">
        <v>0</v>
      </c>
    </row>
    <row r="30" spans="1:7">
      <c r="A30" t="s">
        <v>36</v>
      </c>
      <c r="B30" t="s">
        <v>176</v>
      </c>
      <c r="C30">
        <v>1</v>
      </c>
      <c r="E30">
        <v>0</v>
      </c>
      <c r="F30" t="s">
        <v>176</v>
      </c>
      <c r="G30">
        <v>1</v>
      </c>
    </row>
    <row r="31" spans="1:7">
      <c r="A31" t="s">
        <v>37</v>
      </c>
      <c r="B31" t="s">
        <v>176</v>
      </c>
      <c r="C31">
        <v>1</v>
      </c>
      <c r="D31" t="s">
        <v>178</v>
      </c>
      <c r="E31">
        <v>1</v>
      </c>
      <c r="F31" t="s">
        <v>185</v>
      </c>
      <c r="G31">
        <v>2</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ABB5B-67EC-400F-8B18-D273494B4AD2}">
  <dimension ref="A1:G31"/>
  <sheetViews>
    <sheetView workbookViewId="0">
      <selection activeCell="A20" sqref="A20"/>
    </sheetView>
  </sheetViews>
  <sheetFormatPr defaultColWidth="8.81640625" defaultRowHeight="14.5"/>
  <cols>
    <col min="1" max="1" width="26.4531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C5">
        <v>0</v>
      </c>
      <c r="E5">
        <v>0</v>
      </c>
      <c r="G5">
        <v>0</v>
      </c>
    </row>
    <row r="6" spans="1:7">
      <c r="A6" t="s">
        <v>12</v>
      </c>
      <c r="C6">
        <v>0</v>
      </c>
      <c r="E6">
        <v>0</v>
      </c>
      <c r="G6">
        <v>0</v>
      </c>
    </row>
    <row r="7" spans="1:7">
      <c r="A7" t="s">
        <v>13</v>
      </c>
      <c r="C7">
        <v>0</v>
      </c>
      <c r="E7">
        <v>0</v>
      </c>
      <c r="G7">
        <v>0</v>
      </c>
    </row>
    <row r="8" spans="1:7">
      <c r="A8" t="s">
        <v>14</v>
      </c>
      <c r="C8">
        <v>0</v>
      </c>
      <c r="E8">
        <v>0</v>
      </c>
      <c r="G8">
        <v>0</v>
      </c>
    </row>
    <row r="9" spans="1:7">
      <c r="A9" t="s">
        <v>15</v>
      </c>
      <c r="C9">
        <v>0</v>
      </c>
      <c r="E9">
        <v>0</v>
      </c>
      <c r="G9">
        <v>0</v>
      </c>
    </row>
    <row r="10" spans="1:7">
      <c r="A10" t="s">
        <v>16</v>
      </c>
      <c r="C10">
        <v>0</v>
      </c>
      <c r="E10">
        <v>0</v>
      </c>
      <c r="G10">
        <v>0</v>
      </c>
    </row>
    <row r="11" spans="1:7">
      <c r="A11" t="s">
        <v>17</v>
      </c>
      <c r="B11" t="s">
        <v>176</v>
      </c>
      <c r="C11">
        <v>1</v>
      </c>
      <c r="D11" t="s">
        <v>178</v>
      </c>
      <c r="E11">
        <v>1</v>
      </c>
      <c r="F11" t="s">
        <v>185</v>
      </c>
      <c r="G11">
        <v>2</v>
      </c>
    </row>
    <row r="12" spans="1:7">
      <c r="A12" t="s">
        <v>18</v>
      </c>
      <c r="B12" t="s">
        <v>176</v>
      </c>
      <c r="C12">
        <v>1</v>
      </c>
      <c r="D12" t="s">
        <v>178</v>
      </c>
      <c r="E12">
        <v>1</v>
      </c>
      <c r="F12" t="s">
        <v>185</v>
      </c>
      <c r="G12">
        <v>2</v>
      </c>
    </row>
    <row r="13" spans="1:7">
      <c r="A13" t="s">
        <v>19</v>
      </c>
      <c r="C13">
        <v>0</v>
      </c>
      <c r="E13">
        <v>0</v>
      </c>
      <c r="G13">
        <v>0</v>
      </c>
    </row>
    <row r="14" spans="1:7">
      <c r="A14" t="s">
        <v>20</v>
      </c>
      <c r="C14">
        <v>0</v>
      </c>
      <c r="E14">
        <v>0</v>
      </c>
      <c r="G14">
        <v>0</v>
      </c>
    </row>
    <row r="15" spans="1:7">
      <c r="A15" t="s">
        <v>21</v>
      </c>
      <c r="C15">
        <v>0</v>
      </c>
      <c r="E15">
        <v>0</v>
      </c>
      <c r="G15">
        <v>0</v>
      </c>
    </row>
    <row r="16" spans="1:7">
      <c r="A16" t="s">
        <v>22</v>
      </c>
      <c r="B16" t="s">
        <v>176</v>
      </c>
      <c r="C16">
        <v>1</v>
      </c>
      <c r="D16" t="s">
        <v>178</v>
      </c>
      <c r="E16">
        <v>1</v>
      </c>
      <c r="F16" t="s">
        <v>185</v>
      </c>
      <c r="G16">
        <v>2</v>
      </c>
    </row>
    <row r="17" spans="1:7">
      <c r="A17" t="s">
        <v>23</v>
      </c>
      <c r="B17" t="s">
        <v>176</v>
      </c>
      <c r="C17">
        <v>1</v>
      </c>
      <c r="D17" t="s">
        <v>178</v>
      </c>
      <c r="E17">
        <v>1</v>
      </c>
      <c r="F17" t="s">
        <v>185</v>
      </c>
      <c r="G17">
        <v>2</v>
      </c>
    </row>
    <row r="18" spans="1:7">
      <c r="A18" t="s">
        <v>26</v>
      </c>
      <c r="C18">
        <v>0</v>
      </c>
      <c r="E18">
        <v>0</v>
      </c>
      <c r="G18">
        <v>0</v>
      </c>
    </row>
    <row r="19" spans="1:7">
      <c r="A19" t="s">
        <v>24</v>
      </c>
      <c r="C19">
        <v>0</v>
      </c>
      <c r="E19">
        <v>0</v>
      </c>
      <c r="G19">
        <v>0</v>
      </c>
    </row>
    <row r="20" spans="1:7">
      <c r="A20" t="s">
        <v>25</v>
      </c>
      <c r="C20">
        <v>0</v>
      </c>
      <c r="E20">
        <v>0</v>
      </c>
      <c r="G20">
        <v>0</v>
      </c>
    </row>
    <row r="21" spans="1:7">
      <c r="A21" t="s">
        <v>27</v>
      </c>
      <c r="C21">
        <v>0</v>
      </c>
      <c r="E21">
        <v>0</v>
      </c>
      <c r="G21">
        <v>0</v>
      </c>
    </row>
    <row r="22" spans="1:7">
      <c r="A22" t="s">
        <v>28</v>
      </c>
      <c r="B22" t="s">
        <v>176</v>
      </c>
      <c r="C22">
        <v>1</v>
      </c>
      <c r="D22" t="s">
        <v>178</v>
      </c>
      <c r="E22">
        <v>1</v>
      </c>
      <c r="F22" t="s">
        <v>185</v>
      </c>
      <c r="G22">
        <v>2</v>
      </c>
    </row>
    <row r="23" spans="1:7">
      <c r="A23" t="s">
        <v>29</v>
      </c>
      <c r="C23">
        <v>0</v>
      </c>
      <c r="E23">
        <v>0</v>
      </c>
      <c r="G23">
        <v>0</v>
      </c>
    </row>
    <row r="24" spans="1:7">
      <c r="A24" t="s">
        <v>30</v>
      </c>
      <c r="B24" t="s">
        <v>176</v>
      </c>
      <c r="C24">
        <v>1</v>
      </c>
      <c r="D24" t="s">
        <v>178</v>
      </c>
      <c r="E24">
        <v>1</v>
      </c>
      <c r="F24" t="s">
        <v>185</v>
      </c>
      <c r="G24">
        <v>2</v>
      </c>
    </row>
    <row r="25" spans="1:7">
      <c r="A25" t="s">
        <v>31</v>
      </c>
      <c r="C25">
        <v>0</v>
      </c>
      <c r="E25">
        <v>0</v>
      </c>
      <c r="G25">
        <v>0</v>
      </c>
    </row>
    <row r="26" spans="1:7">
      <c r="A26" t="s">
        <v>32</v>
      </c>
      <c r="C26">
        <v>0</v>
      </c>
      <c r="E26">
        <v>0</v>
      </c>
      <c r="G26">
        <v>0</v>
      </c>
    </row>
    <row r="27" spans="1:7">
      <c r="A27" t="s">
        <v>33</v>
      </c>
      <c r="C27">
        <v>0</v>
      </c>
      <c r="E27">
        <v>0</v>
      </c>
      <c r="G27">
        <v>0</v>
      </c>
    </row>
    <row r="28" spans="1:7">
      <c r="A28" t="s">
        <v>34</v>
      </c>
      <c r="C28">
        <v>0</v>
      </c>
      <c r="E28">
        <v>0</v>
      </c>
      <c r="G28">
        <v>0</v>
      </c>
    </row>
    <row r="29" spans="1:7">
      <c r="A29" t="s">
        <v>35</v>
      </c>
      <c r="C29">
        <v>0</v>
      </c>
      <c r="E29">
        <v>0</v>
      </c>
      <c r="G29">
        <v>0</v>
      </c>
    </row>
    <row r="30" spans="1:7">
      <c r="A30" t="s">
        <v>36</v>
      </c>
      <c r="C30">
        <v>0</v>
      </c>
      <c r="E30">
        <v>0</v>
      </c>
      <c r="G30">
        <v>0</v>
      </c>
    </row>
    <row r="31" spans="1:7">
      <c r="A31" t="s">
        <v>37</v>
      </c>
      <c r="B31" t="s">
        <v>176</v>
      </c>
      <c r="C31">
        <v>1</v>
      </c>
      <c r="D31" t="s">
        <v>178</v>
      </c>
      <c r="E31">
        <v>1</v>
      </c>
      <c r="F31" t="s">
        <v>185</v>
      </c>
      <c r="G3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5985-3739-41DE-99AA-D82BBE1B05D6}">
  <dimension ref="A1:G124"/>
  <sheetViews>
    <sheetView workbookViewId="0">
      <selection activeCell="A10" sqref="A10"/>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B5" t="s">
        <v>176</v>
      </c>
      <c r="C5">
        <v>1</v>
      </c>
      <c r="E5">
        <v>0</v>
      </c>
      <c r="F5" t="s">
        <v>176</v>
      </c>
      <c r="G5">
        <v>1</v>
      </c>
    </row>
    <row r="6" spans="1:7">
      <c r="A6" t="s">
        <v>12</v>
      </c>
      <c r="B6" t="s">
        <v>176</v>
      </c>
      <c r="C6">
        <v>1</v>
      </c>
      <c r="E6">
        <v>0</v>
      </c>
      <c r="F6" t="s">
        <v>176</v>
      </c>
      <c r="G6">
        <v>1</v>
      </c>
    </row>
    <row r="7" spans="1:7">
      <c r="A7" t="s">
        <v>112</v>
      </c>
      <c r="C7">
        <v>0</v>
      </c>
      <c r="E7">
        <v>0</v>
      </c>
      <c r="G7">
        <v>0</v>
      </c>
    </row>
    <row r="8" spans="1:7">
      <c r="A8" t="s">
        <v>65</v>
      </c>
      <c r="C8">
        <v>0</v>
      </c>
      <c r="E8">
        <v>0</v>
      </c>
      <c r="G8">
        <v>0</v>
      </c>
    </row>
    <row r="9" spans="1:7">
      <c r="A9" t="s">
        <v>14</v>
      </c>
      <c r="C9">
        <v>0</v>
      </c>
      <c r="E9">
        <v>0</v>
      </c>
      <c r="G9">
        <v>0</v>
      </c>
    </row>
    <row r="10" spans="1:7">
      <c r="A10" t="s">
        <v>15</v>
      </c>
      <c r="C10">
        <v>0</v>
      </c>
      <c r="E10">
        <v>0</v>
      </c>
      <c r="G10">
        <v>0</v>
      </c>
    </row>
    <row r="11" spans="1:7">
      <c r="A11" t="s">
        <v>16</v>
      </c>
      <c r="C11">
        <v>0</v>
      </c>
      <c r="E11">
        <v>0</v>
      </c>
      <c r="G11">
        <v>0</v>
      </c>
    </row>
    <row r="12" spans="1:7">
      <c r="A12" t="s">
        <v>17</v>
      </c>
      <c r="B12" t="s">
        <v>176</v>
      </c>
      <c r="C12">
        <v>1</v>
      </c>
      <c r="D12" t="s">
        <v>178</v>
      </c>
      <c r="E12">
        <v>1</v>
      </c>
      <c r="F12" t="s">
        <v>185</v>
      </c>
      <c r="G12">
        <v>2</v>
      </c>
    </row>
    <row r="13" spans="1:7">
      <c r="A13" t="s">
        <v>53</v>
      </c>
      <c r="B13" t="s">
        <v>176</v>
      </c>
      <c r="C13">
        <v>1</v>
      </c>
      <c r="D13" t="s">
        <v>178</v>
      </c>
      <c r="E13">
        <v>1</v>
      </c>
      <c r="F13" t="s">
        <v>185</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C17">
        <v>0</v>
      </c>
      <c r="E17">
        <v>0</v>
      </c>
      <c r="G17">
        <v>0</v>
      </c>
    </row>
    <row r="18" spans="1:7">
      <c r="A18" t="s">
        <v>23</v>
      </c>
      <c r="B18" t="s">
        <v>176</v>
      </c>
      <c r="C18">
        <v>1</v>
      </c>
      <c r="D18" t="s">
        <v>178</v>
      </c>
      <c r="E18">
        <v>1</v>
      </c>
      <c r="F18" t="s">
        <v>185</v>
      </c>
      <c r="G18">
        <v>2</v>
      </c>
    </row>
    <row r="19" spans="1:7">
      <c r="A19" t="s">
        <v>58</v>
      </c>
      <c r="C19">
        <v>0</v>
      </c>
      <c r="D19" t="s">
        <v>178</v>
      </c>
      <c r="E19">
        <v>1</v>
      </c>
      <c r="F19" t="s">
        <v>178</v>
      </c>
      <c r="G19">
        <v>1</v>
      </c>
    </row>
    <row r="20" spans="1:7">
      <c r="A20" t="s">
        <v>73</v>
      </c>
      <c r="B20" t="s">
        <v>176</v>
      </c>
      <c r="C20">
        <v>1</v>
      </c>
      <c r="E20">
        <v>0</v>
      </c>
      <c r="F20" t="s">
        <v>176</v>
      </c>
      <c r="G20">
        <v>1</v>
      </c>
    </row>
    <row r="21" spans="1:7">
      <c r="A21" t="s">
        <v>57</v>
      </c>
      <c r="B21" t="s">
        <v>176</v>
      </c>
      <c r="C21">
        <v>1</v>
      </c>
      <c r="D21" t="s">
        <v>178</v>
      </c>
      <c r="E21">
        <v>1</v>
      </c>
      <c r="F21" t="s">
        <v>185</v>
      </c>
      <c r="G21">
        <v>2</v>
      </c>
    </row>
    <row r="22" spans="1:7">
      <c r="A22" t="s">
        <v>68</v>
      </c>
      <c r="B22" t="s">
        <v>176</v>
      </c>
      <c r="C22">
        <v>1</v>
      </c>
      <c r="D22" t="s">
        <v>178</v>
      </c>
      <c r="E22">
        <v>1</v>
      </c>
      <c r="F22" t="s">
        <v>185</v>
      </c>
      <c r="G22">
        <v>2</v>
      </c>
    </row>
    <row r="23" spans="1:7">
      <c r="A23" t="s">
        <v>71</v>
      </c>
      <c r="C23">
        <v>0</v>
      </c>
      <c r="E23">
        <v>0</v>
      </c>
      <c r="G23">
        <v>0</v>
      </c>
    </row>
    <row r="24" spans="1:7">
      <c r="A24" t="s">
        <v>66</v>
      </c>
      <c r="C24">
        <v>0</v>
      </c>
      <c r="E24">
        <v>0</v>
      </c>
      <c r="G24">
        <v>0</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C80">
        <v>0</v>
      </c>
      <c r="E80">
        <v>0</v>
      </c>
      <c r="G80">
        <v>0</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B90" t="s">
        <v>176</v>
      </c>
      <c r="C90">
        <v>1</v>
      </c>
      <c r="D90" t="s">
        <v>178</v>
      </c>
      <c r="E90">
        <v>1</v>
      </c>
      <c r="F90" t="s">
        <v>185</v>
      </c>
      <c r="G90">
        <v>2</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176</v>
      </c>
      <c r="C94">
        <v>1</v>
      </c>
      <c r="D94" t="s">
        <v>178</v>
      </c>
      <c r="E94">
        <v>1</v>
      </c>
      <c r="F94" t="s">
        <v>185</v>
      </c>
      <c r="G94">
        <v>2</v>
      </c>
    </row>
    <row r="95" spans="1:7">
      <c r="A95" t="s">
        <v>64</v>
      </c>
      <c r="B95" t="s">
        <v>176</v>
      </c>
      <c r="C95">
        <v>1</v>
      </c>
      <c r="D95" t="s">
        <v>178</v>
      </c>
      <c r="E95">
        <v>1</v>
      </c>
      <c r="F95" t="s">
        <v>185</v>
      </c>
      <c r="G95">
        <v>2</v>
      </c>
    </row>
    <row r="96" spans="1:7">
      <c r="A96" t="s">
        <v>104</v>
      </c>
      <c r="C96">
        <v>0</v>
      </c>
      <c r="E96">
        <v>0</v>
      </c>
      <c r="G96">
        <v>0</v>
      </c>
    </row>
    <row r="97" spans="1:7">
      <c r="A97" t="s">
        <v>93</v>
      </c>
      <c r="C97">
        <v>0</v>
      </c>
      <c r="E97">
        <v>0</v>
      </c>
      <c r="G97">
        <v>0</v>
      </c>
    </row>
    <row r="98" spans="1:7">
      <c r="A98" t="s">
        <v>30</v>
      </c>
      <c r="B98" t="s">
        <v>176</v>
      </c>
      <c r="C98">
        <v>1</v>
      </c>
      <c r="D98" t="s">
        <v>178</v>
      </c>
      <c r="E98">
        <v>1</v>
      </c>
      <c r="F98" t="s">
        <v>185</v>
      </c>
      <c r="G98">
        <v>2</v>
      </c>
    </row>
    <row r="99" spans="1:7">
      <c r="A99" t="s">
        <v>31</v>
      </c>
      <c r="C99">
        <v>0</v>
      </c>
      <c r="E99">
        <v>0</v>
      </c>
      <c r="G99">
        <v>0</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E105">
        <v>0</v>
      </c>
      <c r="G105">
        <v>0</v>
      </c>
    </row>
    <row r="106" spans="1:7">
      <c r="A106" t="s">
        <v>63</v>
      </c>
      <c r="B106" t="s">
        <v>176</v>
      </c>
      <c r="C106">
        <v>1</v>
      </c>
      <c r="D106" t="s">
        <v>178</v>
      </c>
      <c r="E106">
        <v>1</v>
      </c>
      <c r="F106" t="s">
        <v>185</v>
      </c>
      <c r="G106">
        <v>2</v>
      </c>
    </row>
    <row r="107" spans="1:7">
      <c r="A107" t="s">
        <v>84</v>
      </c>
      <c r="C107">
        <v>0</v>
      </c>
      <c r="E107">
        <v>0</v>
      </c>
      <c r="G107">
        <v>0</v>
      </c>
    </row>
    <row r="108" spans="1:7">
      <c r="A108" t="s">
        <v>69</v>
      </c>
      <c r="B108" t="s">
        <v>176</v>
      </c>
      <c r="C108">
        <v>1</v>
      </c>
      <c r="D108" t="s">
        <v>178</v>
      </c>
      <c r="E108">
        <v>1</v>
      </c>
      <c r="F108" t="s">
        <v>185</v>
      </c>
      <c r="G108">
        <v>2</v>
      </c>
    </row>
    <row r="109" spans="1:7">
      <c r="A109" t="s">
        <v>62</v>
      </c>
      <c r="B109" t="s">
        <v>176</v>
      </c>
      <c r="C109">
        <v>1</v>
      </c>
      <c r="D109" t="s">
        <v>178</v>
      </c>
      <c r="E109">
        <v>1</v>
      </c>
      <c r="F109" t="s">
        <v>185</v>
      </c>
      <c r="G109">
        <v>2</v>
      </c>
    </row>
    <row r="110" spans="1:7">
      <c r="A110" t="s">
        <v>78</v>
      </c>
      <c r="C110">
        <v>0</v>
      </c>
      <c r="D110" t="s">
        <v>178</v>
      </c>
      <c r="E110">
        <v>1</v>
      </c>
      <c r="F110" t="s">
        <v>178</v>
      </c>
      <c r="G110">
        <v>1</v>
      </c>
    </row>
    <row r="111" spans="1:7">
      <c r="A111" t="s">
        <v>54</v>
      </c>
      <c r="B111" t="s">
        <v>176</v>
      </c>
      <c r="C111">
        <v>1</v>
      </c>
      <c r="D111" t="s">
        <v>178</v>
      </c>
      <c r="E111">
        <v>1</v>
      </c>
      <c r="F111" t="s">
        <v>185</v>
      </c>
      <c r="G111">
        <v>2</v>
      </c>
    </row>
    <row r="112" spans="1:7">
      <c r="A112" t="s">
        <v>89</v>
      </c>
      <c r="C112">
        <v>0</v>
      </c>
      <c r="E112">
        <v>0</v>
      </c>
      <c r="G112">
        <v>0</v>
      </c>
    </row>
    <row r="113" spans="1:7">
      <c r="A113" t="s">
        <v>83</v>
      </c>
      <c r="C113">
        <v>0</v>
      </c>
      <c r="D113" t="s">
        <v>178</v>
      </c>
      <c r="E113">
        <v>1</v>
      </c>
      <c r="F113" t="s">
        <v>178</v>
      </c>
      <c r="G113">
        <v>1</v>
      </c>
    </row>
    <row r="114" spans="1:7">
      <c r="A114" t="s">
        <v>102</v>
      </c>
      <c r="C114">
        <v>0</v>
      </c>
      <c r="E114">
        <v>0</v>
      </c>
      <c r="G114">
        <v>0</v>
      </c>
    </row>
    <row r="115" spans="1:7">
      <c r="A115" t="s">
        <v>59</v>
      </c>
      <c r="B115" t="s">
        <v>176</v>
      </c>
      <c r="C115">
        <v>1</v>
      </c>
      <c r="D115" t="s">
        <v>178</v>
      </c>
      <c r="E115">
        <v>1</v>
      </c>
      <c r="F115" t="s">
        <v>185</v>
      </c>
      <c r="G115">
        <v>2</v>
      </c>
    </row>
    <row r="116" spans="1:7">
      <c r="A116" t="s">
        <v>75</v>
      </c>
      <c r="C116">
        <v>0</v>
      </c>
      <c r="E116">
        <v>0</v>
      </c>
      <c r="G116">
        <v>0</v>
      </c>
    </row>
    <row r="117" spans="1:7">
      <c r="A117" t="s">
        <v>61</v>
      </c>
      <c r="C117">
        <v>0</v>
      </c>
      <c r="E117">
        <v>0</v>
      </c>
      <c r="G117">
        <v>0</v>
      </c>
    </row>
    <row r="118" spans="1:7">
      <c r="A118" t="s">
        <v>67</v>
      </c>
      <c r="B118" t="s">
        <v>176</v>
      </c>
      <c r="C118">
        <v>1</v>
      </c>
      <c r="D118" t="s">
        <v>178</v>
      </c>
      <c r="E118">
        <v>1</v>
      </c>
      <c r="F118" t="s">
        <v>185</v>
      </c>
      <c r="G118">
        <v>2</v>
      </c>
    </row>
    <row r="119" spans="1:7">
      <c r="A119" t="s">
        <v>77</v>
      </c>
      <c r="C119">
        <v>0</v>
      </c>
      <c r="E119">
        <v>0</v>
      </c>
      <c r="G119">
        <v>0</v>
      </c>
    </row>
    <row r="120" spans="1:7">
      <c r="A120" t="s">
        <v>56</v>
      </c>
      <c r="B120" t="s">
        <v>176</v>
      </c>
      <c r="C120">
        <v>1</v>
      </c>
      <c r="D120" t="s">
        <v>178</v>
      </c>
      <c r="E120">
        <v>1</v>
      </c>
      <c r="F120" t="s">
        <v>185</v>
      </c>
      <c r="G120">
        <v>2</v>
      </c>
    </row>
    <row r="121" spans="1:7">
      <c r="A121" t="s">
        <v>55</v>
      </c>
      <c r="B121" t="s">
        <v>176</v>
      </c>
      <c r="C121">
        <v>1</v>
      </c>
      <c r="D121" t="s">
        <v>178</v>
      </c>
      <c r="E121">
        <v>1</v>
      </c>
      <c r="F121" t="s">
        <v>185</v>
      </c>
      <c r="G121">
        <v>2</v>
      </c>
    </row>
    <row r="122" spans="1:7">
      <c r="A122" t="s">
        <v>60</v>
      </c>
      <c r="B122" t="s">
        <v>176</v>
      </c>
      <c r="C122">
        <v>1</v>
      </c>
      <c r="D122" t="s">
        <v>178</v>
      </c>
      <c r="E122">
        <v>1</v>
      </c>
      <c r="F122" t="s">
        <v>185</v>
      </c>
      <c r="G122">
        <v>2</v>
      </c>
    </row>
    <row r="123" spans="1:7">
      <c r="A123" t="s">
        <v>74</v>
      </c>
      <c r="C123">
        <v>0</v>
      </c>
      <c r="D123" t="s">
        <v>178</v>
      </c>
      <c r="E123">
        <v>1</v>
      </c>
      <c r="F123" t="s">
        <v>178</v>
      </c>
      <c r="G123">
        <v>1</v>
      </c>
    </row>
    <row r="124" spans="1:7">
      <c r="A124" t="s">
        <v>37</v>
      </c>
      <c r="B124" t="s">
        <v>176</v>
      </c>
      <c r="C124">
        <v>1</v>
      </c>
      <c r="D124" t="s">
        <v>178</v>
      </c>
      <c r="E124">
        <v>1</v>
      </c>
      <c r="F124" t="s">
        <v>185</v>
      </c>
      <c r="G124">
        <v>2</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147158-F621-4133-9140-62F534A75CE0}">
  <dimension ref="A1:G124"/>
  <sheetViews>
    <sheetView topLeftCell="A88" workbookViewId="0">
      <selection activeCell="A2" sqref="A2:A31"/>
    </sheetView>
  </sheetViews>
  <sheetFormatPr defaultColWidth="8.81640625" defaultRowHeight="14.5"/>
  <cols>
    <col min="1" max="1" width="50.81640625" bestFit="1" customWidth="1"/>
    <col min="2" max="2" width="7.453125" bestFit="1" customWidth="1"/>
    <col min="3" max="3" width="7.81640625" bestFit="1" customWidth="1"/>
    <col min="4" max="4" width="7.453125" bestFit="1" customWidth="1"/>
    <col min="5" max="5" width="7.81640625" bestFit="1" customWidth="1"/>
    <col min="6" max="6" width="9.453125" bestFit="1" customWidth="1"/>
    <col min="7" max="7" width="10.453125" bestFit="1" customWidth="1"/>
  </cols>
  <sheetData>
    <row r="1" spans="1:7">
      <c r="A1" t="s">
        <v>175</v>
      </c>
      <c r="B1" t="s">
        <v>176</v>
      </c>
      <c r="C1" t="s">
        <v>177</v>
      </c>
      <c r="D1" t="s">
        <v>178</v>
      </c>
      <c r="E1" t="s">
        <v>179</v>
      </c>
      <c r="F1" t="s">
        <v>180</v>
      </c>
      <c r="G1" t="s">
        <v>181</v>
      </c>
    </row>
    <row r="2" spans="1:7">
      <c r="A2" t="s">
        <v>8</v>
      </c>
      <c r="C2">
        <v>0</v>
      </c>
      <c r="E2">
        <v>0</v>
      </c>
      <c r="G2">
        <v>0</v>
      </c>
    </row>
    <row r="3" spans="1:7">
      <c r="A3" t="s">
        <v>9</v>
      </c>
      <c r="C3">
        <v>0</v>
      </c>
      <c r="E3">
        <v>0</v>
      </c>
      <c r="G3">
        <v>0</v>
      </c>
    </row>
    <row r="4" spans="1:7">
      <c r="A4" t="s">
        <v>10</v>
      </c>
      <c r="C4">
        <v>0</v>
      </c>
      <c r="E4">
        <v>0</v>
      </c>
      <c r="G4">
        <v>0</v>
      </c>
    </row>
    <row r="5" spans="1:7">
      <c r="A5" t="s">
        <v>11</v>
      </c>
      <c r="B5" t="s">
        <v>176</v>
      </c>
      <c r="C5">
        <v>1</v>
      </c>
      <c r="D5" t="s">
        <v>178</v>
      </c>
      <c r="E5">
        <v>1</v>
      </c>
      <c r="F5" t="s">
        <v>185</v>
      </c>
      <c r="G5">
        <v>2</v>
      </c>
    </row>
    <row r="6" spans="1:7">
      <c r="A6" t="s">
        <v>12</v>
      </c>
      <c r="B6" t="s">
        <v>176</v>
      </c>
      <c r="C6">
        <v>1</v>
      </c>
      <c r="D6" t="s">
        <v>178</v>
      </c>
      <c r="E6">
        <v>1</v>
      </c>
      <c r="F6" t="s">
        <v>185</v>
      </c>
      <c r="G6">
        <v>2</v>
      </c>
    </row>
    <row r="7" spans="1:7">
      <c r="A7" t="s">
        <v>112</v>
      </c>
      <c r="C7">
        <v>0</v>
      </c>
      <c r="E7">
        <v>0</v>
      </c>
      <c r="G7">
        <v>0</v>
      </c>
    </row>
    <row r="8" spans="1:7">
      <c r="A8" t="s">
        <v>65</v>
      </c>
      <c r="B8" t="s">
        <v>176</v>
      </c>
      <c r="C8">
        <v>1</v>
      </c>
      <c r="D8" t="s">
        <v>178</v>
      </c>
      <c r="E8">
        <v>1</v>
      </c>
      <c r="F8" t="s">
        <v>185</v>
      </c>
      <c r="G8">
        <v>2</v>
      </c>
    </row>
    <row r="9" spans="1:7">
      <c r="A9" t="s">
        <v>14</v>
      </c>
      <c r="C9">
        <v>0</v>
      </c>
      <c r="E9">
        <v>0</v>
      </c>
      <c r="G9">
        <v>0</v>
      </c>
    </row>
    <row r="10" spans="1:7">
      <c r="A10" t="s">
        <v>15</v>
      </c>
      <c r="C10">
        <v>0</v>
      </c>
      <c r="E10">
        <v>0</v>
      </c>
      <c r="G10">
        <v>0</v>
      </c>
    </row>
    <row r="11" spans="1:7">
      <c r="A11" t="s">
        <v>16</v>
      </c>
      <c r="C11">
        <v>0</v>
      </c>
      <c r="E11">
        <v>0</v>
      </c>
      <c r="G11">
        <v>0</v>
      </c>
    </row>
    <row r="12" spans="1:7">
      <c r="A12" t="s">
        <v>17</v>
      </c>
      <c r="B12" t="s">
        <v>176</v>
      </c>
      <c r="C12">
        <v>1</v>
      </c>
      <c r="D12" t="s">
        <v>178</v>
      </c>
      <c r="E12">
        <v>1</v>
      </c>
      <c r="F12" t="s">
        <v>185</v>
      </c>
      <c r="G12">
        <v>2</v>
      </c>
    </row>
    <row r="13" spans="1:7">
      <c r="A13" t="s">
        <v>53</v>
      </c>
      <c r="B13" t="s">
        <v>176</v>
      </c>
      <c r="C13">
        <v>1</v>
      </c>
      <c r="D13" t="s">
        <v>178</v>
      </c>
      <c r="E13">
        <v>1</v>
      </c>
      <c r="F13" t="s">
        <v>185</v>
      </c>
      <c r="G13">
        <v>2</v>
      </c>
    </row>
    <row r="14" spans="1:7">
      <c r="A14" t="s">
        <v>19</v>
      </c>
      <c r="C14">
        <v>0</v>
      </c>
      <c r="E14">
        <v>0</v>
      </c>
      <c r="G14">
        <v>0</v>
      </c>
    </row>
    <row r="15" spans="1:7">
      <c r="A15" t="s">
        <v>20</v>
      </c>
      <c r="C15">
        <v>0</v>
      </c>
      <c r="E15">
        <v>0</v>
      </c>
      <c r="G15">
        <v>0</v>
      </c>
    </row>
    <row r="16" spans="1:7">
      <c r="A16" t="s">
        <v>21</v>
      </c>
      <c r="C16">
        <v>0</v>
      </c>
      <c r="E16">
        <v>0</v>
      </c>
      <c r="G16">
        <v>0</v>
      </c>
    </row>
    <row r="17" spans="1:7">
      <c r="A17" t="s">
        <v>22</v>
      </c>
      <c r="B17" t="s">
        <v>176</v>
      </c>
      <c r="C17">
        <v>1</v>
      </c>
      <c r="D17" t="s">
        <v>178</v>
      </c>
      <c r="E17">
        <v>1</v>
      </c>
      <c r="F17" t="s">
        <v>185</v>
      </c>
      <c r="G17">
        <v>2</v>
      </c>
    </row>
    <row r="18" spans="1:7">
      <c r="A18" t="s">
        <v>23</v>
      </c>
      <c r="B18" t="s">
        <v>176</v>
      </c>
      <c r="C18">
        <v>1</v>
      </c>
      <c r="D18" t="s">
        <v>178</v>
      </c>
      <c r="E18">
        <v>1</v>
      </c>
      <c r="F18" t="s">
        <v>185</v>
      </c>
      <c r="G18">
        <v>2</v>
      </c>
    </row>
    <row r="19" spans="1:7">
      <c r="A19" t="s">
        <v>58</v>
      </c>
      <c r="B19" t="s">
        <v>176</v>
      </c>
      <c r="C19">
        <v>1</v>
      </c>
      <c r="D19" t="s">
        <v>178</v>
      </c>
      <c r="E19">
        <v>1</v>
      </c>
      <c r="F19" t="s">
        <v>185</v>
      </c>
      <c r="G19">
        <v>2</v>
      </c>
    </row>
    <row r="20" spans="1:7">
      <c r="A20" t="s">
        <v>73</v>
      </c>
      <c r="B20" t="s">
        <v>176</v>
      </c>
      <c r="C20">
        <v>1</v>
      </c>
      <c r="D20" t="s">
        <v>178</v>
      </c>
      <c r="E20">
        <v>1</v>
      </c>
      <c r="F20" t="s">
        <v>185</v>
      </c>
      <c r="G20">
        <v>2</v>
      </c>
    </row>
    <row r="21" spans="1:7">
      <c r="A21" t="s">
        <v>57</v>
      </c>
      <c r="B21" t="s">
        <v>176</v>
      </c>
      <c r="C21">
        <v>1</v>
      </c>
      <c r="D21" t="s">
        <v>178</v>
      </c>
      <c r="E21">
        <v>1</v>
      </c>
      <c r="F21" t="s">
        <v>185</v>
      </c>
      <c r="G21">
        <v>2</v>
      </c>
    </row>
    <row r="22" spans="1:7">
      <c r="A22" t="s">
        <v>68</v>
      </c>
      <c r="B22" t="s">
        <v>176</v>
      </c>
      <c r="C22">
        <v>1</v>
      </c>
      <c r="D22" t="s">
        <v>178</v>
      </c>
      <c r="E22">
        <v>1</v>
      </c>
      <c r="F22" t="s">
        <v>185</v>
      </c>
      <c r="G22">
        <v>2</v>
      </c>
    </row>
    <row r="23" spans="1:7">
      <c r="A23" t="s">
        <v>71</v>
      </c>
      <c r="B23" t="s">
        <v>176</v>
      </c>
      <c r="C23">
        <v>1</v>
      </c>
      <c r="D23" t="s">
        <v>178</v>
      </c>
      <c r="E23">
        <v>1</v>
      </c>
      <c r="F23" t="s">
        <v>185</v>
      </c>
      <c r="G23">
        <v>2</v>
      </c>
    </row>
    <row r="24" spans="1:7">
      <c r="A24" t="s">
        <v>66</v>
      </c>
      <c r="B24" t="s">
        <v>176</v>
      </c>
      <c r="C24">
        <v>1</v>
      </c>
      <c r="D24" t="s">
        <v>178</v>
      </c>
      <c r="E24">
        <v>1</v>
      </c>
      <c r="F24" t="s">
        <v>185</v>
      </c>
      <c r="G24">
        <v>2</v>
      </c>
    </row>
    <row r="25" spans="1:7">
      <c r="A25" t="s">
        <v>94</v>
      </c>
      <c r="C25">
        <v>0</v>
      </c>
      <c r="E25">
        <v>0</v>
      </c>
      <c r="G25">
        <v>0</v>
      </c>
    </row>
    <row r="26" spans="1:7">
      <c r="A26" t="s">
        <v>100</v>
      </c>
      <c r="C26">
        <v>0</v>
      </c>
      <c r="E26">
        <v>0</v>
      </c>
      <c r="G26">
        <v>0</v>
      </c>
    </row>
    <row r="27" spans="1:7">
      <c r="A27" t="s">
        <v>95</v>
      </c>
      <c r="C27">
        <v>0</v>
      </c>
      <c r="E27">
        <v>0</v>
      </c>
      <c r="G27">
        <v>0</v>
      </c>
    </row>
    <row r="28" spans="1:7">
      <c r="A28" t="s">
        <v>146</v>
      </c>
      <c r="C28">
        <v>0</v>
      </c>
      <c r="E28">
        <v>0</v>
      </c>
      <c r="G28">
        <v>0</v>
      </c>
    </row>
    <row r="29" spans="1:7">
      <c r="A29" t="s">
        <v>121</v>
      </c>
      <c r="C29">
        <v>0</v>
      </c>
      <c r="E29">
        <v>0</v>
      </c>
      <c r="G29">
        <v>0</v>
      </c>
    </row>
    <row r="30" spans="1:7">
      <c r="A30" t="s">
        <v>126</v>
      </c>
      <c r="C30">
        <v>0</v>
      </c>
      <c r="E30">
        <v>0</v>
      </c>
      <c r="G30">
        <v>0</v>
      </c>
    </row>
    <row r="31" spans="1:7">
      <c r="A31" t="s">
        <v>130</v>
      </c>
      <c r="C31">
        <v>0</v>
      </c>
      <c r="E31">
        <v>0</v>
      </c>
      <c r="G31">
        <v>0</v>
      </c>
    </row>
    <row r="32" spans="1:7">
      <c r="A32" t="s">
        <v>144</v>
      </c>
      <c r="C32">
        <v>0</v>
      </c>
      <c r="E32">
        <v>0</v>
      </c>
      <c r="G32">
        <v>0</v>
      </c>
    </row>
    <row r="33" spans="1:7">
      <c r="A33" t="s">
        <v>136</v>
      </c>
      <c r="C33">
        <v>0</v>
      </c>
      <c r="E33">
        <v>0</v>
      </c>
      <c r="G33">
        <v>0</v>
      </c>
    </row>
    <row r="34" spans="1:7">
      <c r="A34" t="s">
        <v>151</v>
      </c>
      <c r="C34">
        <v>0</v>
      </c>
      <c r="E34">
        <v>0</v>
      </c>
      <c r="G34">
        <v>0</v>
      </c>
    </row>
    <row r="35" spans="1:7">
      <c r="A35" t="s">
        <v>107</v>
      </c>
      <c r="C35">
        <v>0</v>
      </c>
      <c r="E35">
        <v>0</v>
      </c>
      <c r="G35">
        <v>0</v>
      </c>
    </row>
    <row r="36" spans="1:7">
      <c r="A36" t="s">
        <v>138</v>
      </c>
      <c r="C36">
        <v>0</v>
      </c>
      <c r="E36">
        <v>0</v>
      </c>
      <c r="G36">
        <v>0</v>
      </c>
    </row>
    <row r="37" spans="1:7">
      <c r="A37" t="s">
        <v>129</v>
      </c>
      <c r="C37">
        <v>0</v>
      </c>
      <c r="E37">
        <v>0</v>
      </c>
      <c r="G37">
        <v>0</v>
      </c>
    </row>
    <row r="38" spans="1:7">
      <c r="A38" t="s">
        <v>111</v>
      </c>
      <c r="C38">
        <v>0</v>
      </c>
      <c r="E38">
        <v>0</v>
      </c>
      <c r="G38">
        <v>0</v>
      </c>
    </row>
    <row r="39" spans="1:7">
      <c r="A39" t="s">
        <v>154</v>
      </c>
      <c r="C39">
        <v>0</v>
      </c>
      <c r="E39">
        <v>0</v>
      </c>
      <c r="G39">
        <v>0</v>
      </c>
    </row>
    <row r="40" spans="1:7">
      <c r="A40" t="s">
        <v>148</v>
      </c>
      <c r="C40">
        <v>0</v>
      </c>
      <c r="E40">
        <v>0</v>
      </c>
      <c r="G40">
        <v>0</v>
      </c>
    </row>
    <row r="41" spans="1:7">
      <c r="A41" t="s">
        <v>141</v>
      </c>
      <c r="C41">
        <v>0</v>
      </c>
      <c r="E41">
        <v>0</v>
      </c>
      <c r="G41">
        <v>0</v>
      </c>
    </row>
    <row r="42" spans="1:7">
      <c r="A42" t="s">
        <v>120</v>
      </c>
      <c r="C42">
        <v>0</v>
      </c>
      <c r="E42">
        <v>0</v>
      </c>
      <c r="G42">
        <v>0</v>
      </c>
    </row>
    <row r="43" spans="1:7">
      <c r="A43" t="s">
        <v>123</v>
      </c>
      <c r="C43">
        <v>0</v>
      </c>
      <c r="E43">
        <v>0</v>
      </c>
      <c r="G43">
        <v>0</v>
      </c>
    </row>
    <row r="44" spans="1:7">
      <c r="A44" t="s">
        <v>125</v>
      </c>
      <c r="C44">
        <v>0</v>
      </c>
      <c r="E44">
        <v>0</v>
      </c>
      <c r="G44">
        <v>0</v>
      </c>
    </row>
    <row r="45" spans="1:7">
      <c r="A45" t="s">
        <v>135</v>
      </c>
      <c r="C45">
        <v>0</v>
      </c>
      <c r="E45">
        <v>0</v>
      </c>
      <c r="G45">
        <v>0</v>
      </c>
    </row>
    <row r="46" spans="1:7">
      <c r="A46" t="s">
        <v>140</v>
      </c>
      <c r="C46">
        <v>0</v>
      </c>
      <c r="E46">
        <v>0</v>
      </c>
      <c r="G46">
        <v>0</v>
      </c>
    </row>
    <row r="47" spans="1:7">
      <c r="A47" t="s">
        <v>90</v>
      </c>
      <c r="C47">
        <v>0</v>
      </c>
      <c r="E47">
        <v>0</v>
      </c>
      <c r="G47">
        <v>0</v>
      </c>
    </row>
    <row r="48" spans="1:7">
      <c r="A48" t="s">
        <v>150</v>
      </c>
      <c r="C48">
        <v>0</v>
      </c>
      <c r="E48">
        <v>0</v>
      </c>
      <c r="G48">
        <v>0</v>
      </c>
    </row>
    <row r="49" spans="1:7">
      <c r="A49" t="s">
        <v>114</v>
      </c>
      <c r="C49">
        <v>0</v>
      </c>
      <c r="E49">
        <v>0</v>
      </c>
      <c r="G49">
        <v>0</v>
      </c>
    </row>
    <row r="50" spans="1:7">
      <c r="A50" t="s">
        <v>152</v>
      </c>
      <c r="C50">
        <v>0</v>
      </c>
      <c r="E50">
        <v>0</v>
      </c>
      <c r="G50">
        <v>0</v>
      </c>
    </row>
    <row r="51" spans="1:7">
      <c r="A51" t="s">
        <v>105</v>
      </c>
      <c r="C51">
        <v>0</v>
      </c>
      <c r="E51">
        <v>0</v>
      </c>
      <c r="G51">
        <v>0</v>
      </c>
    </row>
    <row r="52" spans="1:7">
      <c r="A52" t="s">
        <v>157</v>
      </c>
      <c r="C52">
        <v>0</v>
      </c>
      <c r="E52">
        <v>0</v>
      </c>
      <c r="G52">
        <v>0</v>
      </c>
    </row>
    <row r="53" spans="1:7">
      <c r="A53" t="s">
        <v>108</v>
      </c>
      <c r="C53">
        <v>0</v>
      </c>
      <c r="E53">
        <v>0</v>
      </c>
      <c r="G53">
        <v>0</v>
      </c>
    </row>
    <row r="54" spans="1:7">
      <c r="A54" t="s">
        <v>85</v>
      </c>
      <c r="C54">
        <v>0</v>
      </c>
      <c r="E54">
        <v>0</v>
      </c>
      <c r="G54">
        <v>0</v>
      </c>
    </row>
    <row r="55" spans="1:7">
      <c r="A55" t="s">
        <v>137</v>
      </c>
      <c r="C55">
        <v>0</v>
      </c>
      <c r="E55">
        <v>0</v>
      </c>
      <c r="G55">
        <v>0</v>
      </c>
    </row>
    <row r="56" spans="1:7">
      <c r="A56" t="s">
        <v>128</v>
      </c>
      <c r="C56">
        <v>0</v>
      </c>
      <c r="E56">
        <v>0</v>
      </c>
      <c r="G56">
        <v>0</v>
      </c>
    </row>
    <row r="57" spans="1:7">
      <c r="A57" t="s">
        <v>117</v>
      </c>
      <c r="C57">
        <v>0</v>
      </c>
      <c r="E57">
        <v>0</v>
      </c>
      <c r="G57">
        <v>0</v>
      </c>
    </row>
    <row r="58" spans="1:7">
      <c r="A58" t="s">
        <v>127</v>
      </c>
      <c r="C58">
        <v>0</v>
      </c>
      <c r="E58">
        <v>0</v>
      </c>
      <c r="G58">
        <v>0</v>
      </c>
    </row>
    <row r="59" spans="1:7">
      <c r="A59" t="s">
        <v>118</v>
      </c>
      <c r="C59">
        <v>0</v>
      </c>
      <c r="E59">
        <v>0</v>
      </c>
      <c r="G59">
        <v>0</v>
      </c>
    </row>
    <row r="60" spans="1:7">
      <c r="A60" t="s">
        <v>115</v>
      </c>
      <c r="C60">
        <v>0</v>
      </c>
      <c r="E60">
        <v>0</v>
      </c>
      <c r="G60">
        <v>0</v>
      </c>
    </row>
    <row r="61" spans="1:7">
      <c r="A61" t="s">
        <v>143</v>
      </c>
      <c r="C61">
        <v>0</v>
      </c>
      <c r="E61">
        <v>0</v>
      </c>
      <c r="G61">
        <v>0</v>
      </c>
    </row>
    <row r="62" spans="1:7">
      <c r="A62" t="s">
        <v>116</v>
      </c>
      <c r="C62">
        <v>0</v>
      </c>
      <c r="E62">
        <v>0</v>
      </c>
      <c r="G62">
        <v>0</v>
      </c>
    </row>
    <row r="63" spans="1:7">
      <c r="A63" t="s">
        <v>106</v>
      </c>
      <c r="C63">
        <v>0</v>
      </c>
      <c r="E63">
        <v>0</v>
      </c>
      <c r="G63">
        <v>0</v>
      </c>
    </row>
    <row r="64" spans="1:7">
      <c r="A64" t="s">
        <v>92</v>
      </c>
      <c r="C64">
        <v>0</v>
      </c>
      <c r="E64">
        <v>0</v>
      </c>
      <c r="G64">
        <v>0</v>
      </c>
    </row>
    <row r="65" spans="1:7">
      <c r="A65" t="s">
        <v>142</v>
      </c>
      <c r="C65">
        <v>0</v>
      </c>
      <c r="E65">
        <v>0</v>
      </c>
      <c r="G65">
        <v>0</v>
      </c>
    </row>
    <row r="66" spans="1:7">
      <c r="A66" t="s">
        <v>124</v>
      </c>
      <c r="C66">
        <v>0</v>
      </c>
      <c r="E66">
        <v>0</v>
      </c>
      <c r="G66">
        <v>0</v>
      </c>
    </row>
    <row r="67" spans="1:7">
      <c r="A67" t="s">
        <v>119</v>
      </c>
      <c r="C67">
        <v>0</v>
      </c>
      <c r="E67">
        <v>0</v>
      </c>
      <c r="G67">
        <v>0</v>
      </c>
    </row>
    <row r="68" spans="1:7">
      <c r="A68" t="s">
        <v>122</v>
      </c>
      <c r="C68">
        <v>0</v>
      </c>
      <c r="E68">
        <v>0</v>
      </c>
      <c r="G68">
        <v>0</v>
      </c>
    </row>
    <row r="69" spans="1:7">
      <c r="A69" t="s">
        <v>156</v>
      </c>
      <c r="C69">
        <v>0</v>
      </c>
      <c r="E69">
        <v>0</v>
      </c>
      <c r="G69">
        <v>0</v>
      </c>
    </row>
    <row r="70" spans="1:7">
      <c r="A70" t="s">
        <v>139</v>
      </c>
      <c r="C70">
        <v>0</v>
      </c>
      <c r="E70">
        <v>0</v>
      </c>
      <c r="G70">
        <v>0</v>
      </c>
    </row>
    <row r="71" spans="1:7">
      <c r="A71" t="s">
        <v>155</v>
      </c>
      <c r="C71">
        <v>0</v>
      </c>
      <c r="E71">
        <v>0</v>
      </c>
      <c r="G71">
        <v>0</v>
      </c>
    </row>
    <row r="72" spans="1:7">
      <c r="A72" t="s">
        <v>131</v>
      </c>
      <c r="C72">
        <v>0</v>
      </c>
      <c r="E72">
        <v>0</v>
      </c>
      <c r="G72">
        <v>0</v>
      </c>
    </row>
    <row r="73" spans="1:7">
      <c r="A73" t="s">
        <v>149</v>
      </c>
      <c r="C73">
        <v>0</v>
      </c>
      <c r="E73">
        <v>0</v>
      </c>
      <c r="G73">
        <v>0</v>
      </c>
    </row>
    <row r="74" spans="1:7">
      <c r="A74" t="s">
        <v>88</v>
      </c>
      <c r="C74">
        <v>0</v>
      </c>
      <c r="E74">
        <v>0</v>
      </c>
      <c r="G74">
        <v>0</v>
      </c>
    </row>
    <row r="75" spans="1:7">
      <c r="A75" t="s">
        <v>81</v>
      </c>
      <c r="C75">
        <v>0</v>
      </c>
      <c r="E75">
        <v>0</v>
      </c>
      <c r="G75">
        <v>0</v>
      </c>
    </row>
    <row r="76" spans="1:7">
      <c r="A76" t="s">
        <v>97</v>
      </c>
      <c r="C76">
        <v>0</v>
      </c>
      <c r="E76">
        <v>0</v>
      </c>
      <c r="G76">
        <v>0</v>
      </c>
    </row>
    <row r="77" spans="1:7">
      <c r="A77" t="s">
        <v>147</v>
      </c>
      <c r="C77">
        <v>0</v>
      </c>
      <c r="E77">
        <v>0</v>
      </c>
      <c r="G77">
        <v>0</v>
      </c>
    </row>
    <row r="78" spans="1:7">
      <c r="A78" t="s">
        <v>153</v>
      </c>
      <c r="C78">
        <v>0</v>
      </c>
      <c r="E78">
        <v>0</v>
      </c>
      <c r="G78">
        <v>0</v>
      </c>
    </row>
    <row r="79" spans="1:7">
      <c r="A79" t="s">
        <v>132</v>
      </c>
      <c r="C79">
        <v>0</v>
      </c>
      <c r="E79">
        <v>0</v>
      </c>
      <c r="G79">
        <v>0</v>
      </c>
    </row>
    <row r="80" spans="1:7">
      <c r="A80" t="s">
        <v>72</v>
      </c>
      <c r="B80" t="s">
        <v>176</v>
      </c>
      <c r="C80">
        <v>1</v>
      </c>
      <c r="D80" t="s">
        <v>178</v>
      </c>
      <c r="E80">
        <v>1</v>
      </c>
      <c r="F80" t="s">
        <v>185</v>
      </c>
      <c r="G80">
        <v>2</v>
      </c>
    </row>
    <row r="81" spans="1:7">
      <c r="A81" t="s">
        <v>98</v>
      </c>
      <c r="C81">
        <v>0</v>
      </c>
      <c r="E81">
        <v>0</v>
      </c>
      <c r="G81">
        <v>0</v>
      </c>
    </row>
    <row r="82" spans="1:7">
      <c r="A82" t="s">
        <v>145</v>
      </c>
      <c r="C82">
        <v>0</v>
      </c>
      <c r="E82">
        <v>0</v>
      </c>
      <c r="G82">
        <v>0</v>
      </c>
    </row>
    <row r="83" spans="1:7">
      <c r="A83" t="s">
        <v>133</v>
      </c>
      <c r="C83">
        <v>0</v>
      </c>
      <c r="E83">
        <v>0</v>
      </c>
      <c r="G83">
        <v>0</v>
      </c>
    </row>
    <row r="84" spans="1:7">
      <c r="A84" t="s">
        <v>110</v>
      </c>
      <c r="C84">
        <v>0</v>
      </c>
      <c r="E84">
        <v>0</v>
      </c>
      <c r="G84">
        <v>0</v>
      </c>
    </row>
    <row r="85" spans="1:7">
      <c r="A85" t="s">
        <v>134</v>
      </c>
      <c r="C85">
        <v>0</v>
      </c>
      <c r="E85">
        <v>0</v>
      </c>
      <c r="G85">
        <v>0</v>
      </c>
    </row>
    <row r="86" spans="1:7">
      <c r="A86" t="s">
        <v>109</v>
      </c>
      <c r="C86">
        <v>0</v>
      </c>
      <c r="E86">
        <v>0</v>
      </c>
      <c r="G86">
        <v>0</v>
      </c>
    </row>
    <row r="87" spans="1:7">
      <c r="A87" t="s">
        <v>99</v>
      </c>
      <c r="C87">
        <v>0</v>
      </c>
      <c r="E87">
        <v>0</v>
      </c>
      <c r="G87">
        <v>0</v>
      </c>
    </row>
    <row r="88" spans="1:7">
      <c r="A88" t="s">
        <v>101</v>
      </c>
      <c r="C88">
        <v>0</v>
      </c>
      <c r="E88">
        <v>0</v>
      </c>
      <c r="G88">
        <v>0</v>
      </c>
    </row>
    <row r="89" spans="1:7">
      <c r="A89" t="s">
        <v>79</v>
      </c>
      <c r="C89">
        <v>0</v>
      </c>
      <c r="E89">
        <v>0</v>
      </c>
      <c r="G89">
        <v>0</v>
      </c>
    </row>
    <row r="90" spans="1:7">
      <c r="A90" t="s">
        <v>70</v>
      </c>
      <c r="C90">
        <v>0</v>
      </c>
      <c r="E90">
        <v>0</v>
      </c>
      <c r="G90">
        <v>0</v>
      </c>
    </row>
    <row r="91" spans="1:7">
      <c r="A91" t="s">
        <v>87</v>
      </c>
      <c r="C91">
        <v>0</v>
      </c>
      <c r="E91">
        <v>0</v>
      </c>
      <c r="G91">
        <v>0</v>
      </c>
    </row>
    <row r="92" spans="1:7">
      <c r="A92" t="s">
        <v>82</v>
      </c>
      <c r="C92">
        <v>0</v>
      </c>
      <c r="E92">
        <v>0</v>
      </c>
      <c r="G92">
        <v>0</v>
      </c>
    </row>
    <row r="93" spans="1:7">
      <c r="A93" t="s">
        <v>91</v>
      </c>
      <c r="C93">
        <v>0</v>
      </c>
      <c r="E93">
        <v>0</v>
      </c>
      <c r="G93">
        <v>0</v>
      </c>
    </row>
    <row r="94" spans="1:7">
      <c r="A94" t="s">
        <v>28</v>
      </c>
      <c r="B94" t="s">
        <v>176</v>
      </c>
      <c r="C94">
        <v>1</v>
      </c>
      <c r="D94" t="s">
        <v>178</v>
      </c>
      <c r="E94">
        <v>1</v>
      </c>
      <c r="F94" t="s">
        <v>185</v>
      </c>
      <c r="G94">
        <v>2</v>
      </c>
    </row>
    <row r="95" spans="1:7">
      <c r="A95" t="s">
        <v>64</v>
      </c>
      <c r="C95">
        <v>0</v>
      </c>
      <c r="E95">
        <v>0</v>
      </c>
      <c r="G95">
        <v>0</v>
      </c>
    </row>
    <row r="96" spans="1:7">
      <c r="A96" t="s">
        <v>104</v>
      </c>
      <c r="C96">
        <v>0</v>
      </c>
      <c r="E96">
        <v>0</v>
      </c>
      <c r="G96">
        <v>0</v>
      </c>
    </row>
    <row r="97" spans="1:7">
      <c r="A97" t="s">
        <v>93</v>
      </c>
      <c r="C97">
        <v>0</v>
      </c>
      <c r="E97">
        <v>0</v>
      </c>
      <c r="G97">
        <v>0</v>
      </c>
    </row>
    <row r="98" spans="1:7">
      <c r="A98" t="s">
        <v>30</v>
      </c>
      <c r="B98" t="s">
        <v>176</v>
      </c>
      <c r="C98">
        <v>1</v>
      </c>
      <c r="D98" t="s">
        <v>178</v>
      </c>
      <c r="E98">
        <v>1</v>
      </c>
      <c r="F98" t="s">
        <v>185</v>
      </c>
      <c r="G98">
        <v>2</v>
      </c>
    </row>
    <row r="99" spans="1:7">
      <c r="A99" t="s">
        <v>31</v>
      </c>
      <c r="B99" t="s">
        <v>176</v>
      </c>
      <c r="C99">
        <v>1</v>
      </c>
      <c r="D99" t="s">
        <v>178</v>
      </c>
      <c r="E99">
        <v>1</v>
      </c>
      <c r="F99" t="s">
        <v>185</v>
      </c>
      <c r="G99">
        <v>2</v>
      </c>
    </row>
    <row r="100" spans="1:7">
      <c r="A100" t="s">
        <v>96</v>
      </c>
      <c r="C100">
        <v>0</v>
      </c>
      <c r="E100">
        <v>0</v>
      </c>
      <c r="G100">
        <v>0</v>
      </c>
    </row>
    <row r="101" spans="1:7">
      <c r="A101" t="s">
        <v>113</v>
      </c>
      <c r="C101">
        <v>0</v>
      </c>
      <c r="E101">
        <v>0</v>
      </c>
      <c r="G101">
        <v>0</v>
      </c>
    </row>
    <row r="102" spans="1:7">
      <c r="A102" t="s">
        <v>76</v>
      </c>
      <c r="C102">
        <v>0</v>
      </c>
      <c r="E102">
        <v>0</v>
      </c>
      <c r="G102">
        <v>0</v>
      </c>
    </row>
    <row r="103" spans="1:7">
      <c r="A103" t="s">
        <v>103</v>
      </c>
      <c r="C103">
        <v>0</v>
      </c>
      <c r="E103">
        <v>0</v>
      </c>
      <c r="G103">
        <v>0</v>
      </c>
    </row>
    <row r="104" spans="1:7">
      <c r="A104" t="s">
        <v>33</v>
      </c>
      <c r="C104">
        <v>0</v>
      </c>
      <c r="E104">
        <v>0</v>
      </c>
      <c r="G104">
        <v>0</v>
      </c>
    </row>
    <row r="105" spans="1:7">
      <c r="A105" t="s">
        <v>80</v>
      </c>
      <c r="C105">
        <v>0</v>
      </c>
      <c r="D105" t="s">
        <v>178</v>
      </c>
      <c r="E105">
        <v>1</v>
      </c>
      <c r="F105" t="s">
        <v>178</v>
      </c>
      <c r="G105">
        <v>1</v>
      </c>
    </row>
    <row r="106" spans="1:7">
      <c r="A106" t="s">
        <v>63</v>
      </c>
      <c r="C106">
        <v>0</v>
      </c>
      <c r="E106">
        <v>0</v>
      </c>
      <c r="G106">
        <v>0</v>
      </c>
    </row>
    <row r="107" spans="1:7">
      <c r="A107" t="s">
        <v>84</v>
      </c>
      <c r="C107">
        <v>0</v>
      </c>
      <c r="E107">
        <v>0</v>
      </c>
      <c r="G107">
        <v>0</v>
      </c>
    </row>
    <row r="108" spans="1:7">
      <c r="A108" t="s">
        <v>69</v>
      </c>
      <c r="C108">
        <v>0</v>
      </c>
      <c r="D108" t="s">
        <v>178</v>
      </c>
      <c r="E108">
        <v>1</v>
      </c>
      <c r="F108" t="s">
        <v>178</v>
      </c>
      <c r="G108">
        <v>1</v>
      </c>
    </row>
    <row r="109" spans="1:7">
      <c r="A109" t="s">
        <v>62</v>
      </c>
      <c r="C109">
        <v>0</v>
      </c>
      <c r="E109">
        <v>0</v>
      </c>
      <c r="G109">
        <v>0</v>
      </c>
    </row>
    <row r="110" spans="1:7">
      <c r="A110" t="s">
        <v>78</v>
      </c>
      <c r="C110">
        <v>0</v>
      </c>
      <c r="E110">
        <v>0</v>
      </c>
      <c r="G110">
        <v>0</v>
      </c>
    </row>
    <row r="111" spans="1:7">
      <c r="A111" t="s">
        <v>54</v>
      </c>
      <c r="C111">
        <v>0</v>
      </c>
      <c r="E111">
        <v>0</v>
      </c>
      <c r="G111">
        <v>0</v>
      </c>
    </row>
    <row r="112" spans="1:7">
      <c r="A112" t="s">
        <v>89</v>
      </c>
      <c r="C112">
        <v>0</v>
      </c>
      <c r="E112">
        <v>0</v>
      </c>
      <c r="G112">
        <v>0</v>
      </c>
    </row>
    <row r="113" spans="1:7">
      <c r="A113" t="s">
        <v>83</v>
      </c>
      <c r="C113">
        <v>0</v>
      </c>
      <c r="E113">
        <v>0</v>
      </c>
      <c r="G113">
        <v>0</v>
      </c>
    </row>
    <row r="114" spans="1:7">
      <c r="A114" t="s">
        <v>102</v>
      </c>
      <c r="C114">
        <v>0</v>
      </c>
      <c r="E114">
        <v>0</v>
      </c>
      <c r="G114">
        <v>0</v>
      </c>
    </row>
    <row r="115" spans="1:7">
      <c r="A115" t="s">
        <v>59</v>
      </c>
      <c r="B115" t="s">
        <v>176</v>
      </c>
      <c r="C115">
        <v>1</v>
      </c>
      <c r="D115" t="s">
        <v>178</v>
      </c>
      <c r="E115">
        <v>1</v>
      </c>
      <c r="F115" t="s">
        <v>185</v>
      </c>
      <c r="G115">
        <v>2</v>
      </c>
    </row>
    <row r="116" spans="1:7">
      <c r="A116" t="s">
        <v>75</v>
      </c>
      <c r="C116">
        <v>0</v>
      </c>
      <c r="E116">
        <v>0</v>
      </c>
      <c r="G116">
        <v>0</v>
      </c>
    </row>
    <row r="117" spans="1:7">
      <c r="A117" t="s">
        <v>61</v>
      </c>
      <c r="B117" t="s">
        <v>176</v>
      </c>
      <c r="C117">
        <v>1</v>
      </c>
      <c r="D117" t="s">
        <v>178</v>
      </c>
      <c r="E117">
        <v>1</v>
      </c>
      <c r="F117" t="s">
        <v>185</v>
      </c>
      <c r="G117">
        <v>2</v>
      </c>
    </row>
    <row r="118" spans="1:7">
      <c r="A118" t="s">
        <v>67</v>
      </c>
      <c r="B118" t="s">
        <v>176</v>
      </c>
      <c r="C118">
        <v>1</v>
      </c>
      <c r="D118" t="s">
        <v>178</v>
      </c>
      <c r="E118">
        <v>1</v>
      </c>
      <c r="F118" t="s">
        <v>185</v>
      </c>
      <c r="G118">
        <v>2</v>
      </c>
    </row>
    <row r="119" spans="1:7">
      <c r="A119" t="s">
        <v>77</v>
      </c>
      <c r="C119">
        <v>0</v>
      </c>
      <c r="E119">
        <v>0</v>
      </c>
      <c r="G119">
        <v>0</v>
      </c>
    </row>
    <row r="120" spans="1:7">
      <c r="A120" t="s">
        <v>56</v>
      </c>
      <c r="B120" t="s">
        <v>176</v>
      </c>
      <c r="C120">
        <v>1</v>
      </c>
      <c r="D120" t="s">
        <v>178</v>
      </c>
      <c r="E120">
        <v>1</v>
      </c>
      <c r="F120" t="s">
        <v>185</v>
      </c>
      <c r="G120">
        <v>2</v>
      </c>
    </row>
    <row r="121" spans="1:7">
      <c r="A121" t="s">
        <v>55</v>
      </c>
      <c r="B121" t="s">
        <v>176</v>
      </c>
      <c r="C121">
        <v>1</v>
      </c>
      <c r="D121" t="s">
        <v>178</v>
      </c>
      <c r="E121">
        <v>1</v>
      </c>
      <c r="F121" t="s">
        <v>185</v>
      </c>
      <c r="G121">
        <v>2</v>
      </c>
    </row>
    <row r="122" spans="1:7">
      <c r="A122" t="s">
        <v>60</v>
      </c>
      <c r="B122" t="s">
        <v>176</v>
      </c>
      <c r="C122">
        <v>1</v>
      </c>
      <c r="D122" t="s">
        <v>178</v>
      </c>
      <c r="E122">
        <v>1</v>
      </c>
      <c r="F122" t="s">
        <v>185</v>
      </c>
      <c r="G122">
        <v>2</v>
      </c>
    </row>
    <row r="123" spans="1:7">
      <c r="A123" t="s">
        <v>74</v>
      </c>
      <c r="B123" t="s">
        <v>176</v>
      </c>
      <c r="C123">
        <v>1</v>
      </c>
      <c r="D123" t="s">
        <v>178</v>
      </c>
      <c r="E123">
        <v>1</v>
      </c>
      <c r="F123" t="s">
        <v>185</v>
      </c>
      <c r="G123">
        <v>2</v>
      </c>
    </row>
    <row r="124" spans="1:7">
      <c r="A124" t="s">
        <v>37</v>
      </c>
      <c r="B124" t="s">
        <v>176</v>
      </c>
      <c r="C124">
        <v>1</v>
      </c>
      <c r="D124" t="s">
        <v>178</v>
      </c>
      <c r="E124">
        <v>1</v>
      </c>
      <c r="F124" t="s">
        <v>185</v>
      </c>
      <c r="G124">
        <v>2</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B24CAC-B32C-486F-B0AA-1E918134DDF0}">
  <dimension ref="A1:EJ140"/>
  <sheetViews>
    <sheetView topLeftCell="A48" zoomScale="55" zoomScaleNormal="55" workbookViewId="0">
      <selection activeCell="CF11" sqref="CF11"/>
    </sheetView>
  </sheetViews>
  <sheetFormatPr defaultColWidth="8.81640625" defaultRowHeight="14.5"/>
  <cols>
    <col min="1" max="1" width="93.453125" bestFit="1" customWidth="1"/>
    <col min="2" max="2" width="5.6328125" bestFit="1" customWidth="1"/>
    <col min="3" max="10" width="5.6328125" hidden="1" customWidth="1"/>
    <col min="11" max="139" width="5.6328125" bestFit="1" customWidth="1"/>
    <col min="140" max="140" width="5.6328125" customWidth="1"/>
  </cols>
  <sheetData>
    <row r="1" spans="1:140" ht="409.5">
      <c r="A1" t="s">
        <v>208</v>
      </c>
      <c r="B1" s="108" t="s">
        <v>209</v>
      </c>
      <c r="C1" s="108" t="s">
        <v>210</v>
      </c>
      <c r="D1" s="108" t="s">
        <v>211</v>
      </c>
      <c r="E1" s="108" t="s">
        <v>212</v>
      </c>
      <c r="F1" s="108" t="s">
        <v>213</v>
      </c>
      <c r="G1" s="108" t="s">
        <v>214</v>
      </c>
      <c r="H1" s="108" t="s">
        <v>215</v>
      </c>
      <c r="I1" s="108" t="s">
        <v>216</v>
      </c>
      <c r="J1" s="108" t="s">
        <v>217</v>
      </c>
      <c r="K1" s="108" t="s">
        <v>184</v>
      </c>
      <c r="L1" s="108" t="s">
        <v>112</v>
      </c>
      <c r="M1" s="108" t="s">
        <v>65</v>
      </c>
      <c r="N1" s="108" t="s">
        <v>53</v>
      </c>
      <c r="O1" s="108" t="s">
        <v>187</v>
      </c>
      <c r="P1" s="108" t="s">
        <v>23</v>
      </c>
      <c r="Q1" s="108" t="s">
        <v>58</v>
      </c>
      <c r="R1" s="108" t="s">
        <v>73</v>
      </c>
      <c r="S1" s="108" t="s">
        <v>57</v>
      </c>
      <c r="T1" s="108" t="s">
        <v>68</v>
      </c>
      <c r="U1" s="108" t="s">
        <v>71</v>
      </c>
      <c r="V1" s="108" t="s">
        <v>66</v>
      </c>
      <c r="W1" s="108" t="s">
        <v>94</v>
      </c>
      <c r="X1" s="108" t="s">
        <v>100</v>
      </c>
      <c r="Y1" s="108" t="s">
        <v>95</v>
      </c>
      <c r="Z1" s="108" t="s">
        <v>146</v>
      </c>
      <c r="AA1" s="108" t="s">
        <v>121</v>
      </c>
      <c r="AB1" s="108" t="s">
        <v>126</v>
      </c>
      <c r="AC1" s="108" t="s">
        <v>130</v>
      </c>
      <c r="AD1" s="108" t="s">
        <v>144</v>
      </c>
      <c r="AE1" s="108" t="s">
        <v>136</v>
      </c>
      <c r="AF1" s="108" t="s">
        <v>151</v>
      </c>
      <c r="AG1" s="108" t="s">
        <v>107</v>
      </c>
      <c r="AH1" s="108" t="s">
        <v>138</v>
      </c>
      <c r="AI1" s="108" t="s">
        <v>129</v>
      </c>
      <c r="AJ1" s="108" t="s">
        <v>111</v>
      </c>
      <c r="AK1" s="108" t="s">
        <v>154</v>
      </c>
      <c r="AL1" s="108" t="s">
        <v>148</v>
      </c>
      <c r="AM1" s="108" t="s">
        <v>141</v>
      </c>
      <c r="AN1" s="108" t="s">
        <v>120</v>
      </c>
      <c r="AO1" s="108" t="s">
        <v>123</v>
      </c>
      <c r="AP1" s="108" t="s">
        <v>125</v>
      </c>
      <c r="AQ1" s="108" t="s">
        <v>135</v>
      </c>
      <c r="AR1" s="108" t="s">
        <v>140</v>
      </c>
      <c r="AS1" s="108" t="s">
        <v>90</v>
      </c>
      <c r="AT1" s="108" t="s">
        <v>150</v>
      </c>
      <c r="AU1" s="108" t="s">
        <v>114</v>
      </c>
      <c r="AV1" s="108" t="s">
        <v>152</v>
      </c>
      <c r="AW1" s="108" t="s">
        <v>105</v>
      </c>
      <c r="AX1" s="108" t="s">
        <v>157</v>
      </c>
      <c r="AY1" s="108" t="s">
        <v>108</v>
      </c>
      <c r="AZ1" s="108" t="s">
        <v>85</v>
      </c>
      <c r="BA1" s="108" t="s">
        <v>137</v>
      </c>
      <c r="BB1" s="108" t="s">
        <v>128</v>
      </c>
      <c r="BC1" s="108" t="s">
        <v>117</v>
      </c>
      <c r="BD1" s="108" t="s">
        <v>127</v>
      </c>
      <c r="BE1" s="108" t="s">
        <v>118</v>
      </c>
      <c r="BF1" s="108" t="s">
        <v>115</v>
      </c>
      <c r="BG1" s="108" t="s">
        <v>143</v>
      </c>
      <c r="BH1" s="108" t="s">
        <v>116</v>
      </c>
      <c r="BI1" s="108" t="s">
        <v>106</v>
      </c>
      <c r="BJ1" s="108" t="s">
        <v>92</v>
      </c>
      <c r="BK1" s="108" t="s">
        <v>142</v>
      </c>
      <c r="BL1" s="108" t="s">
        <v>124</v>
      </c>
      <c r="BM1" s="108" t="s">
        <v>119</v>
      </c>
      <c r="BN1" s="108" t="s">
        <v>122</v>
      </c>
      <c r="BO1" s="108" t="s">
        <v>156</v>
      </c>
      <c r="BP1" s="108" t="s">
        <v>139</v>
      </c>
      <c r="BQ1" s="108" t="s">
        <v>155</v>
      </c>
      <c r="BR1" s="108" t="s">
        <v>131</v>
      </c>
      <c r="BS1" s="108" t="s">
        <v>149</v>
      </c>
      <c r="BT1" s="108" t="s">
        <v>88</v>
      </c>
      <c r="BU1" s="108" t="s">
        <v>81</v>
      </c>
      <c r="BV1" s="108" t="s">
        <v>97</v>
      </c>
      <c r="BW1" s="108" t="s">
        <v>147</v>
      </c>
      <c r="BX1" s="108" t="s">
        <v>153</v>
      </c>
      <c r="BY1" s="108" t="s">
        <v>132</v>
      </c>
      <c r="BZ1" s="108" t="s">
        <v>72</v>
      </c>
      <c r="CA1" s="108" t="s">
        <v>98</v>
      </c>
      <c r="CB1" s="108" t="s">
        <v>145</v>
      </c>
      <c r="CC1" s="108" t="s">
        <v>133</v>
      </c>
      <c r="CD1" s="108" t="s">
        <v>110</v>
      </c>
      <c r="CE1" s="108" t="s">
        <v>134</v>
      </c>
      <c r="CF1" s="108" t="s">
        <v>109</v>
      </c>
      <c r="CG1" s="108" t="s">
        <v>99</v>
      </c>
      <c r="CH1" s="108" t="s">
        <v>101</v>
      </c>
      <c r="CI1" s="108" t="s">
        <v>79</v>
      </c>
      <c r="CJ1" s="108" t="s">
        <v>70</v>
      </c>
      <c r="CK1" s="108" t="s">
        <v>87</v>
      </c>
      <c r="CL1" s="108" t="s">
        <v>82</v>
      </c>
      <c r="CM1" s="108" t="s">
        <v>91</v>
      </c>
      <c r="CN1" s="108" t="s">
        <v>28</v>
      </c>
      <c r="CO1" s="108" t="s">
        <v>64</v>
      </c>
      <c r="CP1" s="108" t="s">
        <v>104</v>
      </c>
      <c r="CQ1" s="108" t="s">
        <v>93</v>
      </c>
      <c r="CR1" s="108" t="s">
        <v>30</v>
      </c>
      <c r="CS1" s="108" t="s">
        <v>194</v>
      </c>
      <c r="CT1" s="108" t="s">
        <v>193</v>
      </c>
      <c r="CU1" s="108" t="s">
        <v>197</v>
      </c>
      <c r="CV1" s="108" t="s">
        <v>189</v>
      </c>
      <c r="CW1" s="108" t="s">
        <v>200</v>
      </c>
      <c r="CX1" s="108" t="s">
        <v>204</v>
      </c>
      <c r="CY1" s="108" t="s">
        <v>198</v>
      </c>
      <c r="CZ1" s="108" t="s">
        <v>196</v>
      </c>
      <c r="DA1" s="108" t="s">
        <v>202</v>
      </c>
      <c r="DB1" s="108" t="s">
        <v>199</v>
      </c>
      <c r="DC1" s="108" t="s">
        <v>195</v>
      </c>
      <c r="DD1" s="108" t="s">
        <v>192</v>
      </c>
      <c r="DE1" s="108" t="s">
        <v>206</v>
      </c>
      <c r="DF1" s="108" t="s">
        <v>190</v>
      </c>
      <c r="DG1" s="108" t="s">
        <v>207</v>
      </c>
      <c r="DH1" s="108" t="s">
        <v>201</v>
      </c>
      <c r="DI1" s="108" t="s">
        <v>205</v>
      </c>
      <c r="DJ1" s="108" t="s">
        <v>191</v>
      </c>
      <c r="DK1" s="108" t="s">
        <v>188</v>
      </c>
      <c r="DL1" s="108" t="s">
        <v>203</v>
      </c>
      <c r="DM1" s="108" t="s">
        <v>96</v>
      </c>
      <c r="DN1" s="108" t="s">
        <v>113</v>
      </c>
      <c r="DO1" s="108" t="s">
        <v>76</v>
      </c>
      <c r="DP1" s="108" t="s">
        <v>103</v>
      </c>
      <c r="DQ1" s="108" t="s">
        <v>80</v>
      </c>
      <c r="DR1" s="108" t="s">
        <v>63</v>
      </c>
      <c r="DS1" s="108" t="s">
        <v>84</v>
      </c>
      <c r="DT1" s="108" t="s">
        <v>69</v>
      </c>
      <c r="DU1" s="108" t="s">
        <v>62</v>
      </c>
      <c r="DV1" s="108" t="s">
        <v>78</v>
      </c>
      <c r="DW1" s="108" t="s">
        <v>54</v>
      </c>
      <c r="DX1" s="108" t="s">
        <v>89</v>
      </c>
      <c r="DY1" s="108" t="s">
        <v>83</v>
      </c>
      <c r="DZ1" s="108" t="s">
        <v>102</v>
      </c>
      <c r="EA1" s="108" t="s">
        <v>59</v>
      </c>
      <c r="EB1" s="108" t="s">
        <v>75</v>
      </c>
      <c r="EC1" s="108" t="s">
        <v>61</v>
      </c>
      <c r="ED1" s="108" t="s">
        <v>67</v>
      </c>
      <c r="EE1" s="108" t="s">
        <v>77</v>
      </c>
      <c r="EF1" s="108" t="s">
        <v>56</v>
      </c>
      <c r="EG1" s="108" t="s">
        <v>55</v>
      </c>
      <c r="EH1" s="108" t="s">
        <v>60</v>
      </c>
      <c r="EI1" s="108" t="s">
        <v>74</v>
      </c>
      <c r="EJ1" s="108" t="s">
        <v>37</v>
      </c>
    </row>
    <row r="2" spans="1:140">
      <c r="A2" s="39" t="s">
        <v>209</v>
      </c>
      <c r="B2" s="39">
        <v>1</v>
      </c>
      <c r="C2" s="39">
        <v>1</v>
      </c>
      <c r="D2" s="39">
        <v>1</v>
      </c>
      <c r="E2" s="39">
        <v>1</v>
      </c>
      <c r="F2" s="39">
        <v>1</v>
      </c>
      <c r="G2" s="39">
        <v>1</v>
      </c>
      <c r="H2" s="39">
        <v>1</v>
      </c>
      <c r="I2" s="39">
        <v>1</v>
      </c>
      <c r="J2" s="39">
        <v>1</v>
      </c>
      <c r="K2" s="39">
        <v>0.17</v>
      </c>
      <c r="L2" s="39">
        <v>0</v>
      </c>
      <c r="M2" s="39">
        <v>7.0000000000000007E-2</v>
      </c>
      <c r="N2" s="39">
        <v>0.61</v>
      </c>
      <c r="O2" s="39">
        <v>0.49</v>
      </c>
      <c r="P2" s="39">
        <v>0.47</v>
      </c>
      <c r="Q2" s="39">
        <v>0.1</v>
      </c>
      <c r="R2" s="39">
        <v>0.11</v>
      </c>
      <c r="S2" s="39">
        <v>0.12</v>
      </c>
      <c r="T2" s="39">
        <v>0.14000000000000001</v>
      </c>
      <c r="U2" s="39">
        <v>0.05</v>
      </c>
      <c r="V2" s="39">
        <v>0.02</v>
      </c>
      <c r="W2" s="39">
        <v>0.01</v>
      </c>
      <c r="X2" s="39">
        <v>0.02</v>
      </c>
      <c r="Y2" s="39">
        <v>0.03</v>
      </c>
      <c r="Z2" s="39">
        <v>0</v>
      </c>
      <c r="AA2" s="39">
        <v>0.01</v>
      </c>
      <c r="AB2" s="39">
        <v>0.02</v>
      </c>
      <c r="AC2" s="39">
        <v>0.02</v>
      </c>
      <c r="AD2" s="39">
        <v>0.01</v>
      </c>
      <c r="AE2" s="39">
        <v>0.02</v>
      </c>
      <c r="AF2" s="39">
        <v>0.01</v>
      </c>
      <c r="AG2" s="39">
        <v>0.01</v>
      </c>
      <c r="AH2" s="39">
        <v>0.01</v>
      </c>
      <c r="AI2" s="39">
        <v>0.01</v>
      </c>
      <c r="AJ2" s="39">
        <v>0.02</v>
      </c>
      <c r="AK2" s="39">
        <v>0.01</v>
      </c>
      <c r="AL2" s="39">
        <v>0</v>
      </c>
      <c r="AM2" s="39">
        <v>0.01</v>
      </c>
      <c r="AN2" s="39">
        <v>0.01</v>
      </c>
      <c r="AO2" s="39">
        <v>0.01</v>
      </c>
      <c r="AP2" s="39">
        <v>0.01</v>
      </c>
      <c r="AQ2" s="39">
        <v>0.01</v>
      </c>
      <c r="AR2" s="39">
        <v>0.01</v>
      </c>
      <c r="AS2" s="39">
        <v>0.05</v>
      </c>
      <c r="AT2" s="39">
        <v>0</v>
      </c>
      <c r="AU2" s="39">
        <v>0</v>
      </c>
      <c r="AV2" s="39">
        <v>0.01</v>
      </c>
      <c r="AW2" s="39">
        <v>0.03</v>
      </c>
      <c r="AX2" s="39">
        <v>0</v>
      </c>
      <c r="AY2" s="39">
        <v>0.03</v>
      </c>
      <c r="AZ2" s="39">
        <v>0.05</v>
      </c>
      <c r="BA2" s="39">
        <v>0.01</v>
      </c>
      <c r="BB2" s="39">
        <v>0.01</v>
      </c>
      <c r="BC2" s="39">
        <v>0.02</v>
      </c>
      <c r="BD2" s="39">
        <v>0.01</v>
      </c>
      <c r="BE2" s="39">
        <v>0.01</v>
      </c>
      <c r="BF2" s="39">
        <v>0</v>
      </c>
      <c r="BG2" s="39">
        <v>0.01</v>
      </c>
      <c r="BH2" s="39">
        <v>0.01</v>
      </c>
      <c r="BI2" s="39">
        <v>0.01</v>
      </c>
      <c r="BJ2" s="39">
        <v>0.05</v>
      </c>
      <c r="BK2" s="39">
        <v>0.01</v>
      </c>
      <c r="BL2" s="39">
        <v>0.02</v>
      </c>
      <c r="BM2" s="39">
        <v>0.01</v>
      </c>
      <c r="BN2" s="39">
        <v>0.02</v>
      </c>
      <c r="BO2" s="39">
        <v>0.01</v>
      </c>
      <c r="BP2" s="39">
        <v>0</v>
      </c>
      <c r="BQ2" s="39">
        <v>0.01</v>
      </c>
      <c r="BR2" s="39">
        <v>0.01</v>
      </c>
      <c r="BS2" s="39">
        <v>0.01</v>
      </c>
      <c r="BT2" s="39">
        <v>0.01</v>
      </c>
      <c r="BU2" s="39">
        <v>0.05</v>
      </c>
      <c r="BV2" s="39">
        <v>0.01</v>
      </c>
      <c r="BW2" s="39">
        <v>0.01</v>
      </c>
      <c r="BX2" s="39">
        <v>0.01</v>
      </c>
      <c r="BY2" s="39">
        <v>0.01</v>
      </c>
      <c r="BZ2" s="39">
        <v>0.02</v>
      </c>
      <c r="CA2" s="39">
        <v>0.01</v>
      </c>
      <c r="CB2" s="39">
        <v>0.01</v>
      </c>
      <c r="CC2" s="39">
        <v>0</v>
      </c>
      <c r="CD2" s="39">
        <v>0.02</v>
      </c>
      <c r="CE2" s="39">
        <v>0.01</v>
      </c>
      <c r="CF2" s="39">
        <v>0</v>
      </c>
      <c r="CG2" s="39">
        <v>0.05</v>
      </c>
      <c r="CH2" s="39">
        <v>0.02</v>
      </c>
      <c r="CI2" s="39">
        <v>0.05</v>
      </c>
      <c r="CJ2" s="39">
        <v>0.06</v>
      </c>
      <c r="CK2" s="39">
        <v>0.04</v>
      </c>
      <c r="CL2" s="39">
        <v>0.05</v>
      </c>
      <c r="CM2" s="39">
        <v>0.02</v>
      </c>
      <c r="CN2" s="39">
        <v>0.54</v>
      </c>
      <c r="CO2" s="39">
        <v>0.1</v>
      </c>
      <c r="CP2" s="39">
        <v>0.03</v>
      </c>
      <c r="CQ2" s="39">
        <v>0.01</v>
      </c>
      <c r="CR2" s="39">
        <v>0.62</v>
      </c>
      <c r="CS2" s="39">
        <v>0.03</v>
      </c>
      <c r="CT2" s="39">
        <v>0.02</v>
      </c>
      <c r="CU2" s="39">
        <v>0.04</v>
      </c>
      <c r="CV2" s="39">
        <v>0.09</v>
      </c>
      <c r="CW2" s="39">
        <v>0.08</v>
      </c>
      <c r="CX2" s="39">
        <v>0.02</v>
      </c>
      <c r="CY2" s="39">
        <v>7.0000000000000007E-2</v>
      </c>
      <c r="CZ2" s="39">
        <v>0.02</v>
      </c>
      <c r="DA2" s="39">
        <v>0.02</v>
      </c>
      <c r="DB2" s="39">
        <v>0.01</v>
      </c>
      <c r="DC2" s="39">
        <v>0.01</v>
      </c>
      <c r="DD2" s="39">
        <v>0.02</v>
      </c>
      <c r="DE2" s="39">
        <v>0.04</v>
      </c>
      <c r="DF2" s="39">
        <v>0.2</v>
      </c>
      <c r="DG2" s="39">
        <v>0.01</v>
      </c>
      <c r="DH2" s="39">
        <v>0.08</v>
      </c>
      <c r="DI2" s="39">
        <v>0.08</v>
      </c>
      <c r="DJ2" s="39">
        <v>0.03</v>
      </c>
      <c r="DK2" s="39">
        <v>0.32</v>
      </c>
      <c r="DL2" s="39">
        <v>0.02</v>
      </c>
      <c r="DM2" s="39">
        <v>0.03</v>
      </c>
      <c r="DN2" s="39">
        <v>0.01</v>
      </c>
      <c r="DO2" s="39">
        <v>0.06</v>
      </c>
      <c r="DP2" s="39">
        <v>0.03</v>
      </c>
      <c r="DQ2" s="39">
        <v>0.06</v>
      </c>
      <c r="DR2" s="39">
        <v>0.1</v>
      </c>
      <c r="DS2" s="39">
        <v>0.02</v>
      </c>
      <c r="DT2" s="39">
        <v>0.14000000000000001</v>
      </c>
      <c r="DU2" s="39">
        <v>0.11</v>
      </c>
      <c r="DV2" s="39">
        <v>0.09</v>
      </c>
      <c r="DW2" s="39">
        <v>0.14000000000000001</v>
      </c>
      <c r="DX2" s="39">
        <v>0.04</v>
      </c>
      <c r="DY2" s="39">
        <v>7.0000000000000007E-2</v>
      </c>
      <c r="DZ2" s="39">
        <v>0.01</v>
      </c>
      <c r="EA2" s="39">
        <v>0.26</v>
      </c>
      <c r="EB2" s="39">
        <v>0.08</v>
      </c>
      <c r="EC2" s="39">
        <v>0.04</v>
      </c>
      <c r="ED2" s="39">
        <v>0.11</v>
      </c>
      <c r="EE2" s="39">
        <v>7.0000000000000007E-2</v>
      </c>
      <c r="EF2" s="39">
        <v>0.13</v>
      </c>
      <c r="EG2" s="39">
        <v>0.15</v>
      </c>
      <c r="EH2" s="39">
        <v>0.1</v>
      </c>
      <c r="EI2" s="39">
        <v>0.05</v>
      </c>
      <c r="EJ2" s="39">
        <v>0.87</v>
      </c>
    </row>
    <row r="3" spans="1:140" hidden="1">
      <c r="A3" s="39" t="s">
        <v>210</v>
      </c>
      <c r="B3" s="39">
        <v>1</v>
      </c>
      <c r="C3" s="39">
        <v>1</v>
      </c>
      <c r="D3" s="39">
        <v>0.15</v>
      </c>
      <c r="E3" s="39">
        <v>0.06</v>
      </c>
      <c r="F3" s="39">
        <v>0.09</v>
      </c>
      <c r="G3" s="39">
        <v>0.05</v>
      </c>
      <c r="H3" s="39">
        <v>0.01</v>
      </c>
      <c r="I3" s="39">
        <v>0</v>
      </c>
      <c r="J3" s="39">
        <v>0</v>
      </c>
      <c r="K3" s="39">
        <v>0.17</v>
      </c>
      <c r="L3" s="39">
        <v>0</v>
      </c>
      <c r="M3" s="39">
        <v>0.01</v>
      </c>
      <c r="N3" s="39">
        <v>0.03</v>
      </c>
      <c r="O3" s="39">
        <v>0.49</v>
      </c>
      <c r="P3" s="39">
        <v>0.04</v>
      </c>
      <c r="Q3" s="39">
        <v>0.01</v>
      </c>
      <c r="R3" s="39">
        <v>0.01</v>
      </c>
      <c r="S3" s="39">
        <v>0</v>
      </c>
      <c r="T3" s="39">
        <v>0.01</v>
      </c>
      <c r="U3" s="39">
        <v>0.01</v>
      </c>
      <c r="V3" s="39">
        <v>0.01</v>
      </c>
      <c r="W3" s="39">
        <v>0</v>
      </c>
      <c r="X3" s="39">
        <v>0.01</v>
      </c>
      <c r="Y3" s="39">
        <v>0.01</v>
      </c>
      <c r="Z3" s="39">
        <v>0</v>
      </c>
      <c r="AA3" s="39">
        <v>0</v>
      </c>
      <c r="AB3" s="39">
        <v>0</v>
      </c>
      <c r="AC3" s="39">
        <v>0.01</v>
      </c>
      <c r="AD3" s="39">
        <v>0</v>
      </c>
      <c r="AE3" s="39">
        <v>0</v>
      </c>
      <c r="AF3" s="39">
        <v>0</v>
      </c>
      <c r="AG3" s="39">
        <v>0</v>
      </c>
      <c r="AH3" s="39">
        <v>0</v>
      </c>
      <c r="AI3" s="39">
        <v>0</v>
      </c>
      <c r="AJ3" s="39">
        <v>0</v>
      </c>
      <c r="AK3" s="39">
        <v>0</v>
      </c>
      <c r="AL3" s="39">
        <v>0</v>
      </c>
      <c r="AM3" s="39">
        <v>0</v>
      </c>
      <c r="AN3" s="39">
        <v>0</v>
      </c>
      <c r="AO3" s="39">
        <v>0</v>
      </c>
      <c r="AP3" s="39">
        <v>0</v>
      </c>
      <c r="AQ3" s="39">
        <v>0</v>
      </c>
      <c r="AR3" s="39">
        <v>0</v>
      </c>
      <c r="AS3" s="39">
        <v>0.01</v>
      </c>
      <c r="AT3" s="39">
        <v>0</v>
      </c>
      <c r="AU3" s="39">
        <v>0</v>
      </c>
      <c r="AV3" s="39">
        <v>0</v>
      </c>
      <c r="AW3" s="39">
        <v>0.01</v>
      </c>
      <c r="AX3" s="39">
        <v>0</v>
      </c>
      <c r="AY3" s="39">
        <v>0</v>
      </c>
      <c r="AZ3" s="39">
        <v>0.01</v>
      </c>
      <c r="BA3" s="39">
        <v>0</v>
      </c>
      <c r="BB3" s="39">
        <v>0</v>
      </c>
      <c r="BC3" s="39">
        <v>0.01</v>
      </c>
      <c r="BD3" s="39">
        <v>0.01</v>
      </c>
      <c r="BE3" s="39">
        <v>0</v>
      </c>
      <c r="BF3" s="39">
        <v>0</v>
      </c>
      <c r="BG3" s="39">
        <v>0</v>
      </c>
      <c r="BH3" s="39">
        <v>0</v>
      </c>
      <c r="BI3" s="39">
        <v>0</v>
      </c>
      <c r="BJ3" s="39">
        <v>0.02</v>
      </c>
      <c r="BK3" s="39">
        <v>0.01</v>
      </c>
      <c r="BL3" s="39">
        <v>0</v>
      </c>
      <c r="BM3" s="39">
        <v>0</v>
      </c>
      <c r="BN3" s="39">
        <v>0.01</v>
      </c>
      <c r="BO3" s="39">
        <v>0</v>
      </c>
      <c r="BP3" s="39">
        <v>0</v>
      </c>
      <c r="BQ3" s="39">
        <v>0</v>
      </c>
      <c r="BR3" s="39">
        <v>0</v>
      </c>
      <c r="BS3" s="39">
        <v>0</v>
      </c>
      <c r="BT3" s="39">
        <v>0</v>
      </c>
      <c r="BU3" s="39">
        <v>0</v>
      </c>
      <c r="BV3" s="39">
        <v>0</v>
      </c>
      <c r="BW3" s="39">
        <v>0</v>
      </c>
      <c r="BX3" s="39">
        <v>0</v>
      </c>
      <c r="BY3" s="39">
        <v>0</v>
      </c>
      <c r="BZ3" s="39">
        <v>0.01</v>
      </c>
      <c r="CA3" s="39">
        <v>0</v>
      </c>
      <c r="CB3" s="39">
        <v>0</v>
      </c>
      <c r="CC3" s="39">
        <v>0</v>
      </c>
      <c r="CD3" s="39">
        <v>0</v>
      </c>
      <c r="CE3" s="39">
        <v>0</v>
      </c>
      <c r="CF3" s="39">
        <v>0</v>
      </c>
      <c r="CG3" s="39">
        <v>0.01</v>
      </c>
      <c r="CH3" s="39">
        <v>0</v>
      </c>
      <c r="CI3" s="39">
        <v>0</v>
      </c>
      <c r="CJ3" s="39">
        <v>0.03</v>
      </c>
      <c r="CK3" s="39">
        <v>0.02</v>
      </c>
      <c r="CL3" s="39">
        <v>0.01</v>
      </c>
      <c r="CM3" s="39">
        <v>0.01</v>
      </c>
      <c r="CN3" s="39">
        <v>0.03</v>
      </c>
      <c r="CO3" s="39">
        <v>0.02</v>
      </c>
      <c r="CP3" s="39">
        <v>0.01</v>
      </c>
      <c r="CQ3" s="39">
        <v>0</v>
      </c>
      <c r="CR3" s="39">
        <v>7.0000000000000007E-2</v>
      </c>
      <c r="CS3" s="39">
        <v>0</v>
      </c>
      <c r="CT3" s="39">
        <v>0</v>
      </c>
      <c r="CU3" s="39">
        <v>0.01</v>
      </c>
      <c r="CV3" s="39">
        <v>0.04</v>
      </c>
      <c r="CW3" s="39">
        <v>0.03</v>
      </c>
      <c r="CX3" s="39">
        <v>0.01</v>
      </c>
      <c r="CY3" s="39">
        <v>0.04</v>
      </c>
      <c r="CZ3" s="39">
        <v>0.01</v>
      </c>
      <c r="DA3" s="39">
        <v>0.02</v>
      </c>
      <c r="DB3" s="39">
        <v>0</v>
      </c>
      <c r="DC3" s="39">
        <v>0</v>
      </c>
      <c r="DD3" s="39">
        <v>0.01</v>
      </c>
      <c r="DE3" s="39">
        <v>0</v>
      </c>
      <c r="DF3" s="39">
        <v>0.03</v>
      </c>
      <c r="DG3" s="39">
        <v>0</v>
      </c>
      <c r="DH3" s="39">
        <v>0.03</v>
      </c>
      <c r="DI3" s="39">
        <v>0.01</v>
      </c>
      <c r="DJ3" s="39">
        <v>0</v>
      </c>
      <c r="DK3" s="39">
        <v>0.31</v>
      </c>
      <c r="DL3" s="39">
        <v>0</v>
      </c>
      <c r="DM3" s="39">
        <v>0.02</v>
      </c>
      <c r="DN3" s="39">
        <v>0</v>
      </c>
      <c r="DO3" s="39">
        <v>0.03</v>
      </c>
      <c r="DP3" s="39">
        <v>0.01</v>
      </c>
      <c r="DQ3" s="39">
        <v>0.01</v>
      </c>
      <c r="DR3" s="39">
        <v>0.01</v>
      </c>
      <c r="DS3" s="39">
        <v>0.02</v>
      </c>
      <c r="DT3" s="39">
        <v>0.04</v>
      </c>
      <c r="DU3" s="39">
        <v>0.05</v>
      </c>
      <c r="DV3" s="39">
        <v>0.02</v>
      </c>
      <c r="DW3" s="39">
        <v>0.03</v>
      </c>
      <c r="DX3" s="39">
        <v>0.02</v>
      </c>
      <c r="DY3" s="39">
        <v>0.05</v>
      </c>
      <c r="DZ3" s="39">
        <v>0</v>
      </c>
      <c r="EA3" s="39">
        <v>0.25</v>
      </c>
      <c r="EB3" s="39">
        <v>0</v>
      </c>
      <c r="EC3" s="39">
        <v>0</v>
      </c>
      <c r="ED3" s="39">
        <v>0.03</v>
      </c>
      <c r="EE3" s="39">
        <v>0.01</v>
      </c>
      <c r="EF3" s="39">
        <v>0.06</v>
      </c>
      <c r="EG3" s="39">
        <v>0.03</v>
      </c>
      <c r="EH3" s="39">
        <v>0.05</v>
      </c>
      <c r="EI3" s="39">
        <v>0.02</v>
      </c>
      <c r="EJ3" s="39">
        <v>0.11</v>
      </c>
    </row>
    <row r="4" spans="1:140" hidden="1">
      <c r="A4" s="39" t="s">
        <v>211</v>
      </c>
      <c r="B4" s="39">
        <v>1</v>
      </c>
      <c r="C4" s="39">
        <v>0.15</v>
      </c>
      <c r="D4" s="39">
        <v>1</v>
      </c>
      <c r="E4" s="39">
        <v>0.37</v>
      </c>
      <c r="F4" s="39">
        <v>0.6</v>
      </c>
      <c r="G4" s="39">
        <v>0.31</v>
      </c>
      <c r="H4" s="39">
        <v>0.09</v>
      </c>
      <c r="I4" s="39">
        <v>0.01</v>
      </c>
      <c r="J4" s="39">
        <v>0.03</v>
      </c>
      <c r="K4" s="39">
        <v>0.01</v>
      </c>
      <c r="L4" s="39">
        <v>0</v>
      </c>
      <c r="M4" s="39">
        <v>7.0000000000000007E-2</v>
      </c>
      <c r="N4" s="39">
        <v>0.53</v>
      </c>
      <c r="O4" s="39">
        <v>0</v>
      </c>
      <c r="P4" s="39">
        <v>0.42</v>
      </c>
      <c r="Q4" s="39">
        <v>0.08</v>
      </c>
      <c r="R4" s="39">
        <v>0.08</v>
      </c>
      <c r="S4" s="39">
        <v>0.11</v>
      </c>
      <c r="T4" s="39">
        <v>0.02</v>
      </c>
      <c r="U4" s="39">
        <v>0.04</v>
      </c>
      <c r="V4" s="39">
        <v>0.01</v>
      </c>
      <c r="W4" s="39">
        <v>0</v>
      </c>
      <c r="X4" s="39">
        <v>0.01</v>
      </c>
      <c r="Y4" s="39">
        <v>0.01</v>
      </c>
      <c r="Z4" s="39">
        <v>0</v>
      </c>
      <c r="AA4" s="39">
        <v>0</v>
      </c>
      <c r="AB4" s="39">
        <v>0.02</v>
      </c>
      <c r="AC4" s="39">
        <v>0.01</v>
      </c>
      <c r="AD4" s="39">
        <v>0</v>
      </c>
      <c r="AE4" s="39">
        <v>0.01</v>
      </c>
      <c r="AF4" s="39">
        <v>0.01</v>
      </c>
      <c r="AG4" s="39">
        <v>0</v>
      </c>
      <c r="AH4" s="39">
        <v>0</v>
      </c>
      <c r="AI4" s="39">
        <v>0</v>
      </c>
      <c r="AJ4" s="39">
        <v>0.01</v>
      </c>
      <c r="AK4" s="39">
        <v>0.01</v>
      </c>
      <c r="AL4" s="39">
        <v>0</v>
      </c>
      <c r="AM4" s="39">
        <v>0</v>
      </c>
      <c r="AN4" s="39">
        <v>0</v>
      </c>
      <c r="AO4" s="39">
        <v>0</v>
      </c>
      <c r="AP4" s="39">
        <v>0</v>
      </c>
      <c r="AQ4" s="39">
        <v>0.01</v>
      </c>
      <c r="AR4" s="39">
        <v>0</v>
      </c>
      <c r="AS4" s="39">
        <v>0.02</v>
      </c>
      <c r="AT4" s="39">
        <v>0</v>
      </c>
      <c r="AU4" s="39">
        <v>0</v>
      </c>
      <c r="AV4" s="39">
        <v>0</v>
      </c>
      <c r="AW4" s="39">
        <v>0.03</v>
      </c>
      <c r="AX4" s="39">
        <v>0</v>
      </c>
      <c r="AY4" s="39">
        <v>0.01</v>
      </c>
      <c r="AZ4" s="39">
        <v>0.04</v>
      </c>
      <c r="BA4" s="39">
        <v>0</v>
      </c>
      <c r="BB4" s="39">
        <v>0.01</v>
      </c>
      <c r="BC4" s="39">
        <v>0.01</v>
      </c>
      <c r="BD4" s="39">
        <v>0.01</v>
      </c>
      <c r="BE4" s="39">
        <v>0.01</v>
      </c>
      <c r="BF4" s="39">
        <v>0</v>
      </c>
      <c r="BG4" s="39">
        <v>0.01</v>
      </c>
      <c r="BH4" s="39">
        <v>0</v>
      </c>
      <c r="BI4" s="39">
        <v>0.01</v>
      </c>
      <c r="BJ4" s="39">
        <v>0.03</v>
      </c>
      <c r="BK4" s="39">
        <v>0.01</v>
      </c>
      <c r="BL4" s="39">
        <v>0.01</v>
      </c>
      <c r="BM4" s="39">
        <v>0.01</v>
      </c>
      <c r="BN4" s="39">
        <v>0.01</v>
      </c>
      <c r="BO4" s="39">
        <v>0</v>
      </c>
      <c r="BP4" s="39">
        <v>0</v>
      </c>
      <c r="BQ4" s="39">
        <v>0</v>
      </c>
      <c r="BR4" s="39">
        <v>0</v>
      </c>
      <c r="BS4" s="39">
        <v>0</v>
      </c>
      <c r="BT4" s="39">
        <v>0.01</v>
      </c>
      <c r="BU4" s="39">
        <v>0.04</v>
      </c>
      <c r="BV4" s="39">
        <v>0</v>
      </c>
      <c r="BW4" s="39">
        <v>0</v>
      </c>
      <c r="BX4" s="39">
        <v>0.01</v>
      </c>
      <c r="BY4" s="39">
        <v>0</v>
      </c>
      <c r="BZ4" s="39">
        <v>0.01</v>
      </c>
      <c r="CA4" s="39">
        <v>0</v>
      </c>
      <c r="CB4" s="39">
        <v>0</v>
      </c>
      <c r="CC4" s="39">
        <v>0</v>
      </c>
      <c r="CD4" s="39">
        <v>0.01</v>
      </c>
      <c r="CE4" s="39">
        <v>0</v>
      </c>
      <c r="CF4" s="39">
        <v>0</v>
      </c>
      <c r="CG4" s="39">
        <v>0.02</v>
      </c>
      <c r="CH4" s="39">
        <v>0.01</v>
      </c>
      <c r="CI4" s="39">
        <v>0.04</v>
      </c>
      <c r="CJ4" s="39">
        <v>0.01</v>
      </c>
      <c r="CK4" s="39">
        <v>0.04</v>
      </c>
      <c r="CL4" s="39">
        <v>0.03</v>
      </c>
      <c r="CM4" s="39">
        <v>0</v>
      </c>
      <c r="CN4" s="39">
        <v>0.49</v>
      </c>
      <c r="CO4" s="39">
        <v>0.08</v>
      </c>
      <c r="CP4" s="39">
        <v>0.03</v>
      </c>
      <c r="CQ4" s="39">
        <v>0</v>
      </c>
      <c r="CR4" s="39">
        <v>0.51</v>
      </c>
      <c r="CS4" s="39">
        <v>0.02</v>
      </c>
      <c r="CT4" s="39">
        <v>0.01</v>
      </c>
      <c r="CU4" s="39">
        <v>0.03</v>
      </c>
      <c r="CV4" s="39">
        <v>7.0000000000000007E-2</v>
      </c>
      <c r="CW4" s="39">
        <v>7.0000000000000007E-2</v>
      </c>
      <c r="CX4" s="39">
        <v>0.01</v>
      </c>
      <c r="CY4" s="39">
        <v>0.03</v>
      </c>
      <c r="CZ4" s="39">
        <v>0.01</v>
      </c>
      <c r="DA4" s="39">
        <v>0</v>
      </c>
      <c r="DB4" s="39">
        <v>0.01</v>
      </c>
      <c r="DC4" s="39">
        <v>0</v>
      </c>
      <c r="DD4" s="39">
        <v>0</v>
      </c>
      <c r="DE4" s="39">
        <v>0.04</v>
      </c>
      <c r="DF4" s="39">
        <v>0.09</v>
      </c>
      <c r="DG4" s="39">
        <v>0.01</v>
      </c>
      <c r="DH4" s="39">
        <v>0.08</v>
      </c>
      <c r="DI4" s="39">
        <v>7.0000000000000007E-2</v>
      </c>
      <c r="DJ4" s="39">
        <v>0.01</v>
      </c>
      <c r="DK4" s="39">
        <v>0.02</v>
      </c>
      <c r="DL4" s="39">
        <v>0.02</v>
      </c>
      <c r="DM4" s="39">
        <v>0.02</v>
      </c>
      <c r="DN4" s="39">
        <v>0</v>
      </c>
      <c r="DO4" s="39">
        <v>0.04</v>
      </c>
      <c r="DP4" s="39">
        <v>0.02</v>
      </c>
      <c r="DQ4" s="39">
        <v>0.06</v>
      </c>
      <c r="DR4" s="39">
        <v>0.1</v>
      </c>
      <c r="DS4" s="39">
        <v>0</v>
      </c>
      <c r="DT4" s="39">
        <v>0.13</v>
      </c>
      <c r="DU4" s="39">
        <v>0.09</v>
      </c>
      <c r="DV4" s="39">
        <v>7.0000000000000007E-2</v>
      </c>
      <c r="DW4" s="39">
        <v>0.11</v>
      </c>
      <c r="DX4" s="39">
        <v>0.03</v>
      </c>
      <c r="DY4" s="39">
        <v>0.04</v>
      </c>
      <c r="DZ4" s="39">
        <v>0</v>
      </c>
      <c r="EA4" s="39">
        <v>0.04</v>
      </c>
      <c r="EB4" s="39">
        <v>0.06</v>
      </c>
      <c r="EC4" s="39">
        <v>0.02</v>
      </c>
      <c r="ED4" s="39">
        <v>0.1</v>
      </c>
      <c r="EE4" s="39">
        <v>0.03</v>
      </c>
      <c r="EF4" s="39">
        <v>0.03</v>
      </c>
      <c r="EG4" s="39">
        <v>0.01</v>
      </c>
      <c r="EH4" s="39">
        <v>0.05</v>
      </c>
      <c r="EI4" s="39">
        <v>0.03</v>
      </c>
      <c r="EJ4" s="39">
        <v>0.77</v>
      </c>
    </row>
    <row r="5" spans="1:140" hidden="1">
      <c r="A5" s="39" t="s">
        <v>212</v>
      </c>
      <c r="B5" s="39">
        <v>1</v>
      </c>
      <c r="C5" s="39">
        <v>0.06</v>
      </c>
      <c r="D5" s="39">
        <v>0.37</v>
      </c>
      <c r="E5" s="39">
        <v>1</v>
      </c>
      <c r="F5" s="39">
        <v>0.22</v>
      </c>
      <c r="G5" s="39">
        <v>0.11</v>
      </c>
      <c r="H5" s="39">
        <v>0.03</v>
      </c>
      <c r="I5" s="39">
        <v>0</v>
      </c>
      <c r="J5" s="39">
        <v>0.01</v>
      </c>
      <c r="K5" s="39">
        <v>0.02</v>
      </c>
      <c r="L5" s="39">
        <v>0</v>
      </c>
      <c r="M5" s="39">
        <v>0.02</v>
      </c>
      <c r="N5" s="39">
        <v>0</v>
      </c>
      <c r="O5" s="39">
        <v>0.06</v>
      </c>
      <c r="P5" s="39">
        <v>0.02</v>
      </c>
      <c r="Q5" s="39">
        <v>0.03</v>
      </c>
      <c r="R5" s="39">
        <v>0.04</v>
      </c>
      <c r="S5" s="39">
        <v>0.04</v>
      </c>
      <c r="T5" s="39">
        <v>0.01</v>
      </c>
      <c r="U5" s="39">
        <v>0.01</v>
      </c>
      <c r="V5" s="39">
        <v>0</v>
      </c>
      <c r="W5" s="39">
        <v>0</v>
      </c>
      <c r="X5" s="39">
        <v>0.02</v>
      </c>
      <c r="Y5" s="39">
        <v>0.02</v>
      </c>
      <c r="Z5" s="39">
        <v>0</v>
      </c>
      <c r="AA5" s="39">
        <v>0.01</v>
      </c>
      <c r="AB5" s="39">
        <v>0.01</v>
      </c>
      <c r="AC5" s="39">
        <v>0</v>
      </c>
      <c r="AD5" s="39">
        <v>0.01</v>
      </c>
      <c r="AE5" s="39">
        <v>0.01</v>
      </c>
      <c r="AF5" s="39">
        <v>0</v>
      </c>
      <c r="AG5" s="39">
        <v>0</v>
      </c>
      <c r="AH5" s="39">
        <v>0.01</v>
      </c>
      <c r="AI5" s="39">
        <v>0.01</v>
      </c>
      <c r="AJ5" s="39">
        <v>0.01</v>
      </c>
      <c r="AK5" s="39">
        <v>0</v>
      </c>
      <c r="AL5" s="39">
        <v>0</v>
      </c>
      <c r="AM5" s="39">
        <v>0</v>
      </c>
      <c r="AN5" s="39">
        <v>0</v>
      </c>
      <c r="AO5" s="39">
        <v>0</v>
      </c>
      <c r="AP5" s="39">
        <v>0.01</v>
      </c>
      <c r="AQ5" s="39">
        <v>0.01</v>
      </c>
      <c r="AR5" s="39">
        <v>0</v>
      </c>
      <c r="AS5" s="39">
        <v>0.02</v>
      </c>
      <c r="AT5" s="39">
        <v>0</v>
      </c>
      <c r="AU5" s="39">
        <v>0</v>
      </c>
      <c r="AV5" s="39">
        <v>0</v>
      </c>
      <c r="AW5" s="39">
        <v>0.02</v>
      </c>
      <c r="AX5" s="39">
        <v>0</v>
      </c>
      <c r="AY5" s="39">
        <v>0</v>
      </c>
      <c r="AZ5" s="39">
        <v>0.02</v>
      </c>
      <c r="BA5" s="39">
        <v>0.01</v>
      </c>
      <c r="BB5" s="39">
        <v>0</v>
      </c>
      <c r="BC5" s="39">
        <v>0</v>
      </c>
      <c r="BD5" s="39">
        <v>0.01</v>
      </c>
      <c r="BE5" s="39">
        <v>0.01</v>
      </c>
      <c r="BF5" s="39">
        <v>0</v>
      </c>
      <c r="BG5" s="39">
        <v>0</v>
      </c>
      <c r="BH5" s="39">
        <v>0.01</v>
      </c>
      <c r="BI5" s="39">
        <v>0</v>
      </c>
      <c r="BJ5" s="39">
        <v>0.01</v>
      </c>
      <c r="BK5" s="39">
        <v>0.01</v>
      </c>
      <c r="BL5" s="39">
        <v>0</v>
      </c>
      <c r="BM5" s="39">
        <v>0.01</v>
      </c>
      <c r="BN5" s="39">
        <v>0</v>
      </c>
      <c r="BO5" s="39">
        <v>0</v>
      </c>
      <c r="BP5" s="39">
        <v>0</v>
      </c>
      <c r="BQ5" s="39">
        <v>0</v>
      </c>
      <c r="BR5" s="39">
        <v>0</v>
      </c>
      <c r="BS5" s="39">
        <v>0.01</v>
      </c>
      <c r="BT5" s="39">
        <v>0</v>
      </c>
      <c r="BU5" s="39">
        <v>0.04</v>
      </c>
      <c r="BV5" s="39">
        <v>0.01</v>
      </c>
      <c r="BW5" s="39">
        <v>0.01</v>
      </c>
      <c r="BX5" s="39">
        <v>0</v>
      </c>
      <c r="BY5" s="39">
        <v>0.01</v>
      </c>
      <c r="BZ5" s="39">
        <v>0</v>
      </c>
      <c r="CA5" s="39">
        <v>0</v>
      </c>
      <c r="CB5" s="39">
        <v>0.01</v>
      </c>
      <c r="CC5" s="39">
        <v>0</v>
      </c>
      <c r="CD5" s="39">
        <v>0.01</v>
      </c>
      <c r="CE5" s="39">
        <v>0</v>
      </c>
      <c r="CF5" s="39">
        <v>0</v>
      </c>
      <c r="CG5" s="39">
        <v>0.03</v>
      </c>
      <c r="CH5" s="39">
        <v>0.02</v>
      </c>
      <c r="CI5" s="39">
        <v>0.04</v>
      </c>
      <c r="CJ5" s="39">
        <v>0.04</v>
      </c>
      <c r="CK5" s="39">
        <v>0.02</v>
      </c>
      <c r="CL5" s="39">
        <v>0</v>
      </c>
      <c r="CM5" s="39">
        <v>0.01</v>
      </c>
      <c r="CN5" s="39">
        <v>0.05</v>
      </c>
      <c r="CO5" s="39">
        <v>0</v>
      </c>
      <c r="CP5" s="39">
        <v>0.01</v>
      </c>
      <c r="CQ5" s="39">
        <v>0.01</v>
      </c>
      <c r="CR5" s="39">
        <v>0.03</v>
      </c>
      <c r="CS5" s="39">
        <v>0</v>
      </c>
      <c r="CT5" s="39">
        <v>0.01</v>
      </c>
      <c r="CU5" s="39">
        <v>0</v>
      </c>
      <c r="CV5" s="39">
        <v>0</v>
      </c>
      <c r="CW5" s="39">
        <v>0.02</v>
      </c>
      <c r="CX5" s="39">
        <v>0</v>
      </c>
      <c r="CY5" s="39">
        <v>0.02</v>
      </c>
      <c r="CZ5" s="39">
        <v>0.01</v>
      </c>
      <c r="DA5" s="39">
        <v>0</v>
      </c>
      <c r="DB5" s="39">
        <v>0</v>
      </c>
      <c r="DC5" s="39">
        <v>0</v>
      </c>
      <c r="DD5" s="39">
        <v>0.01</v>
      </c>
      <c r="DE5" s="39">
        <v>0</v>
      </c>
      <c r="DF5" s="39">
        <v>0.03</v>
      </c>
      <c r="DG5" s="39">
        <v>0</v>
      </c>
      <c r="DH5" s="39">
        <v>0.01</v>
      </c>
      <c r="DI5" s="39">
        <v>0</v>
      </c>
      <c r="DJ5" s="39">
        <v>0</v>
      </c>
      <c r="DK5" s="39">
        <v>0.04</v>
      </c>
      <c r="DL5" s="39">
        <v>0</v>
      </c>
      <c r="DM5" s="39">
        <v>0</v>
      </c>
      <c r="DN5" s="39">
        <v>0.01</v>
      </c>
      <c r="DO5" s="39">
        <v>0.01</v>
      </c>
      <c r="DP5" s="39">
        <v>0.02</v>
      </c>
      <c r="DQ5" s="39">
        <v>0</v>
      </c>
      <c r="DR5" s="39">
        <v>0.04</v>
      </c>
      <c r="DS5" s="39">
        <v>0</v>
      </c>
      <c r="DT5" s="39">
        <v>0.02</v>
      </c>
      <c r="DU5" s="39">
        <v>0.02</v>
      </c>
      <c r="DV5" s="39">
        <v>0.04</v>
      </c>
      <c r="DW5" s="39">
        <v>0.01</v>
      </c>
      <c r="DX5" s="39">
        <v>0</v>
      </c>
      <c r="DY5" s="39">
        <v>0.01</v>
      </c>
      <c r="DZ5" s="39">
        <v>0</v>
      </c>
      <c r="EA5" s="39">
        <v>0.05</v>
      </c>
      <c r="EB5" s="39">
        <v>0.03</v>
      </c>
      <c r="EC5" s="39">
        <v>0</v>
      </c>
      <c r="ED5" s="39">
        <v>0</v>
      </c>
      <c r="EE5" s="39">
        <v>0.01</v>
      </c>
      <c r="EF5" s="39">
        <v>0.02</v>
      </c>
      <c r="EG5" s="39">
        <v>0.01</v>
      </c>
      <c r="EH5" s="39">
        <v>0.01</v>
      </c>
      <c r="EI5" s="39">
        <v>0.02</v>
      </c>
      <c r="EJ5" s="39">
        <v>0.01</v>
      </c>
    </row>
    <row r="6" spans="1:140" hidden="1">
      <c r="A6" s="39" t="s">
        <v>213</v>
      </c>
      <c r="B6" s="39">
        <v>1</v>
      </c>
      <c r="C6" s="39">
        <v>0.09</v>
      </c>
      <c r="D6" s="39">
        <v>0.6</v>
      </c>
      <c r="E6" s="39">
        <v>0.22</v>
      </c>
      <c r="F6" s="39">
        <v>1</v>
      </c>
      <c r="G6" s="39">
        <v>0.18</v>
      </c>
      <c r="H6" s="39">
        <v>0.05</v>
      </c>
      <c r="I6" s="39">
        <v>0.01</v>
      </c>
      <c r="J6" s="39">
        <v>0.02</v>
      </c>
      <c r="K6" s="39">
        <v>0.03</v>
      </c>
      <c r="L6" s="39">
        <v>0</v>
      </c>
      <c r="M6" s="39">
        <v>0.04</v>
      </c>
      <c r="N6" s="39">
        <v>0.33</v>
      </c>
      <c r="O6" s="39">
        <v>0.09</v>
      </c>
      <c r="P6" s="39">
        <v>0.26</v>
      </c>
      <c r="Q6" s="39">
        <v>0.02</v>
      </c>
      <c r="R6" s="39">
        <v>0.01</v>
      </c>
      <c r="S6" s="39">
        <v>0.09</v>
      </c>
      <c r="T6" s="39">
        <v>7.0000000000000007E-2</v>
      </c>
      <c r="U6" s="39">
        <v>0.01</v>
      </c>
      <c r="V6" s="39">
        <v>0.01</v>
      </c>
      <c r="W6" s="39">
        <v>0</v>
      </c>
      <c r="X6" s="39">
        <v>0.02</v>
      </c>
      <c r="Y6" s="39">
        <v>0.01</v>
      </c>
      <c r="Z6" s="39">
        <v>0</v>
      </c>
      <c r="AA6" s="39">
        <v>0</v>
      </c>
      <c r="AB6" s="39">
        <v>0.01</v>
      </c>
      <c r="AC6" s="39">
        <v>0.01</v>
      </c>
      <c r="AD6" s="39">
        <v>0</v>
      </c>
      <c r="AE6" s="39">
        <v>0.01</v>
      </c>
      <c r="AF6" s="39">
        <v>0</v>
      </c>
      <c r="AG6" s="39">
        <v>0</v>
      </c>
      <c r="AH6" s="39">
        <v>0</v>
      </c>
      <c r="AI6" s="39">
        <v>0</v>
      </c>
      <c r="AJ6" s="39">
        <v>0</v>
      </c>
      <c r="AK6" s="39">
        <v>0</v>
      </c>
      <c r="AL6" s="39">
        <v>0</v>
      </c>
      <c r="AM6" s="39">
        <v>0</v>
      </c>
      <c r="AN6" s="39">
        <v>0</v>
      </c>
      <c r="AO6" s="39">
        <v>0</v>
      </c>
      <c r="AP6" s="39">
        <v>0</v>
      </c>
      <c r="AQ6" s="39">
        <v>0</v>
      </c>
      <c r="AR6" s="39">
        <v>0</v>
      </c>
      <c r="AS6" s="39">
        <v>0.01</v>
      </c>
      <c r="AT6" s="39">
        <v>0</v>
      </c>
      <c r="AU6" s="39">
        <v>0</v>
      </c>
      <c r="AV6" s="39">
        <v>0</v>
      </c>
      <c r="AW6" s="39">
        <v>0.01</v>
      </c>
      <c r="AX6" s="39">
        <v>0</v>
      </c>
      <c r="AY6" s="39">
        <v>0.01</v>
      </c>
      <c r="AZ6" s="39">
        <v>0.02</v>
      </c>
      <c r="BA6" s="39">
        <v>0</v>
      </c>
      <c r="BB6" s="39">
        <v>0</v>
      </c>
      <c r="BC6" s="39">
        <v>0</v>
      </c>
      <c r="BD6" s="39">
        <v>0</v>
      </c>
      <c r="BE6" s="39">
        <v>0</v>
      </c>
      <c r="BF6" s="39">
        <v>0</v>
      </c>
      <c r="BG6" s="39">
        <v>0</v>
      </c>
      <c r="BH6" s="39">
        <v>0</v>
      </c>
      <c r="BI6" s="39">
        <v>0.01</v>
      </c>
      <c r="BJ6" s="39">
        <v>0.03</v>
      </c>
      <c r="BK6" s="39">
        <v>0.01</v>
      </c>
      <c r="BL6" s="39">
        <v>0</v>
      </c>
      <c r="BM6" s="39">
        <v>0</v>
      </c>
      <c r="BN6" s="39">
        <v>0.01</v>
      </c>
      <c r="BO6" s="39">
        <v>0</v>
      </c>
      <c r="BP6" s="39">
        <v>0</v>
      </c>
      <c r="BQ6" s="39">
        <v>0</v>
      </c>
      <c r="BR6" s="39">
        <v>0</v>
      </c>
      <c r="BS6" s="39">
        <v>0</v>
      </c>
      <c r="BT6" s="39">
        <v>0</v>
      </c>
      <c r="BU6" s="39">
        <v>0.01</v>
      </c>
      <c r="BV6" s="39">
        <v>0</v>
      </c>
      <c r="BW6" s="39">
        <v>0.01</v>
      </c>
      <c r="BX6" s="39">
        <v>0</v>
      </c>
      <c r="BY6" s="39">
        <v>0</v>
      </c>
      <c r="BZ6" s="39">
        <v>0.01</v>
      </c>
      <c r="CA6" s="39">
        <v>0</v>
      </c>
      <c r="CB6" s="39">
        <v>0</v>
      </c>
      <c r="CC6" s="39">
        <v>0</v>
      </c>
      <c r="CD6" s="39">
        <v>0</v>
      </c>
      <c r="CE6" s="39">
        <v>0.01</v>
      </c>
      <c r="CF6" s="39">
        <v>0</v>
      </c>
      <c r="CG6" s="39">
        <v>0.02</v>
      </c>
      <c r="CH6" s="39">
        <v>0</v>
      </c>
      <c r="CI6" s="39">
        <v>0.01</v>
      </c>
      <c r="CJ6" s="39">
        <v>0.01</v>
      </c>
      <c r="CK6" s="39">
        <v>0.01</v>
      </c>
      <c r="CL6" s="39">
        <v>0.03</v>
      </c>
      <c r="CM6" s="39">
        <v>0</v>
      </c>
      <c r="CN6" s="39">
        <v>0.34</v>
      </c>
      <c r="CO6" s="39">
        <v>0.04</v>
      </c>
      <c r="CP6" s="39">
        <v>0.02</v>
      </c>
      <c r="CQ6" s="39">
        <v>0</v>
      </c>
      <c r="CR6" s="39">
        <v>0.35</v>
      </c>
      <c r="CS6" s="39">
        <v>0.03</v>
      </c>
      <c r="CT6" s="39">
        <v>0.01</v>
      </c>
      <c r="CU6" s="39">
        <v>0.03</v>
      </c>
      <c r="CV6" s="39">
        <v>0.08</v>
      </c>
      <c r="CW6" s="39">
        <v>0.05</v>
      </c>
      <c r="CX6" s="39">
        <v>0.01</v>
      </c>
      <c r="CY6" s="39">
        <v>0.02</v>
      </c>
      <c r="CZ6" s="39">
        <v>0</v>
      </c>
      <c r="DA6" s="39">
        <v>0.01</v>
      </c>
      <c r="DB6" s="39">
        <v>0.01</v>
      </c>
      <c r="DC6" s="39">
        <v>0</v>
      </c>
      <c r="DD6" s="39">
        <v>0</v>
      </c>
      <c r="DE6" s="39">
        <v>0.03</v>
      </c>
      <c r="DF6" s="39">
        <v>0.04</v>
      </c>
      <c r="DG6" s="39">
        <v>0.01</v>
      </c>
      <c r="DH6" s="39">
        <v>0.03</v>
      </c>
      <c r="DI6" s="39">
        <v>7.0000000000000007E-2</v>
      </c>
      <c r="DJ6" s="39">
        <v>0</v>
      </c>
      <c r="DK6" s="39">
        <v>7.0000000000000007E-2</v>
      </c>
      <c r="DL6" s="39">
        <v>0.02</v>
      </c>
      <c r="DM6" s="39">
        <v>0</v>
      </c>
      <c r="DN6" s="39">
        <v>0.01</v>
      </c>
      <c r="DO6" s="39">
        <v>0.02</v>
      </c>
      <c r="DP6" s="39">
        <v>0.02</v>
      </c>
      <c r="DQ6" s="39">
        <v>0.03</v>
      </c>
      <c r="DR6" s="39">
        <v>0.06</v>
      </c>
      <c r="DS6" s="39">
        <v>0</v>
      </c>
      <c r="DT6" s="39">
        <v>0.09</v>
      </c>
      <c r="DU6" s="39">
        <v>0.08</v>
      </c>
      <c r="DV6" s="39">
        <v>0.06</v>
      </c>
      <c r="DW6" s="39">
        <v>0.06</v>
      </c>
      <c r="DX6" s="39">
        <v>0.02</v>
      </c>
      <c r="DY6" s="39">
        <v>0.02</v>
      </c>
      <c r="DZ6" s="39">
        <v>0</v>
      </c>
      <c r="EA6" s="39">
        <v>0.05</v>
      </c>
      <c r="EB6" s="39">
        <v>0.03</v>
      </c>
      <c r="EC6" s="39">
        <v>0.03</v>
      </c>
      <c r="ED6" s="39">
        <v>7.0000000000000007E-2</v>
      </c>
      <c r="EE6" s="39">
        <v>0.04</v>
      </c>
      <c r="EF6" s="39">
        <v>0.05</v>
      </c>
      <c r="EG6" s="39">
        <v>0.09</v>
      </c>
      <c r="EH6" s="39">
        <v>0.03</v>
      </c>
      <c r="EI6" s="39">
        <v>0.03</v>
      </c>
      <c r="EJ6" s="39">
        <v>0.65</v>
      </c>
    </row>
    <row r="7" spans="1:140" hidden="1">
      <c r="A7" s="39" t="s">
        <v>214</v>
      </c>
      <c r="B7" s="39">
        <v>1</v>
      </c>
      <c r="C7" s="39">
        <v>0.05</v>
      </c>
      <c r="D7" s="39">
        <v>0.31</v>
      </c>
      <c r="E7" s="39">
        <v>0.11</v>
      </c>
      <c r="F7" s="39">
        <v>0.18</v>
      </c>
      <c r="G7" s="39">
        <v>1</v>
      </c>
      <c r="H7" s="39">
        <v>0.03</v>
      </c>
      <c r="I7" s="39">
        <v>0</v>
      </c>
      <c r="J7" s="39">
        <v>0.01</v>
      </c>
      <c r="K7" s="39">
        <v>0.02</v>
      </c>
      <c r="L7" s="39">
        <v>0</v>
      </c>
      <c r="M7" s="39">
        <v>0.02</v>
      </c>
      <c r="N7" s="39">
        <v>0.39</v>
      </c>
      <c r="O7" s="39">
        <v>0.05</v>
      </c>
      <c r="P7" s="39">
        <v>0.28999999999999998</v>
      </c>
      <c r="Q7" s="39">
        <v>7.0000000000000007E-2</v>
      </c>
      <c r="R7" s="39">
        <v>0.09</v>
      </c>
      <c r="S7" s="39">
        <v>0.01</v>
      </c>
      <c r="T7" s="39">
        <v>0.13</v>
      </c>
      <c r="U7" s="39">
        <v>0.03</v>
      </c>
      <c r="V7" s="39">
        <v>0.01</v>
      </c>
      <c r="W7" s="39">
        <v>0</v>
      </c>
      <c r="X7" s="39">
        <v>0.01</v>
      </c>
      <c r="Y7" s="39">
        <v>0.02</v>
      </c>
      <c r="Z7" s="39">
        <v>0</v>
      </c>
      <c r="AA7" s="39">
        <v>0.01</v>
      </c>
      <c r="AB7" s="39">
        <v>0</v>
      </c>
      <c r="AC7" s="39">
        <v>0.01</v>
      </c>
      <c r="AD7" s="39">
        <v>0.01</v>
      </c>
      <c r="AE7" s="39">
        <v>0.01</v>
      </c>
      <c r="AF7" s="39">
        <v>0.01</v>
      </c>
      <c r="AG7" s="39">
        <v>0.01</v>
      </c>
      <c r="AH7" s="39">
        <v>0.01</v>
      </c>
      <c r="AI7" s="39">
        <v>0.01</v>
      </c>
      <c r="AJ7" s="39">
        <v>0</v>
      </c>
      <c r="AK7" s="39">
        <v>0.01</v>
      </c>
      <c r="AL7" s="39">
        <v>0</v>
      </c>
      <c r="AM7" s="39">
        <v>0</v>
      </c>
      <c r="AN7" s="39">
        <v>0</v>
      </c>
      <c r="AO7" s="39">
        <v>0</v>
      </c>
      <c r="AP7" s="39">
        <v>0</v>
      </c>
      <c r="AQ7" s="39">
        <v>0</v>
      </c>
      <c r="AR7" s="39">
        <v>0.01</v>
      </c>
      <c r="AS7" s="39">
        <v>0.03</v>
      </c>
      <c r="AT7" s="39">
        <v>0</v>
      </c>
      <c r="AU7" s="39">
        <v>0</v>
      </c>
      <c r="AV7" s="39">
        <v>0</v>
      </c>
      <c r="AW7" s="39">
        <v>0.01</v>
      </c>
      <c r="AX7" s="39">
        <v>0</v>
      </c>
      <c r="AY7" s="39">
        <v>0.02</v>
      </c>
      <c r="AZ7" s="39">
        <v>0.02</v>
      </c>
      <c r="BA7" s="39">
        <v>0</v>
      </c>
      <c r="BB7" s="39">
        <v>0.01</v>
      </c>
      <c r="BC7" s="39">
        <v>0.02</v>
      </c>
      <c r="BD7" s="39">
        <v>0</v>
      </c>
      <c r="BE7" s="39">
        <v>0</v>
      </c>
      <c r="BF7" s="39">
        <v>0</v>
      </c>
      <c r="BG7" s="39">
        <v>0.01</v>
      </c>
      <c r="BH7" s="39">
        <v>0.01</v>
      </c>
      <c r="BI7" s="39">
        <v>0.01</v>
      </c>
      <c r="BJ7" s="39">
        <v>0.02</v>
      </c>
      <c r="BK7" s="39">
        <v>0.01</v>
      </c>
      <c r="BL7" s="39">
        <v>0.01</v>
      </c>
      <c r="BM7" s="39">
        <v>0.01</v>
      </c>
      <c r="BN7" s="39">
        <v>0.01</v>
      </c>
      <c r="BO7" s="39">
        <v>0.01</v>
      </c>
      <c r="BP7" s="39">
        <v>0</v>
      </c>
      <c r="BQ7" s="39">
        <v>0.01</v>
      </c>
      <c r="BR7" s="39">
        <v>0</v>
      </c>
      <c r="BS7" s="39">
        <v>0</v>
      </c>
      <c r="BT7" s="39">
        <v>0.01</v>
      </c>
      <c r="BU7" s="39">
        <v>0.01</v>
      </c>
      <c r="BV7" s="39">
        <v>0.01</v>
      </c>
      <c r="BW7" s="39">
        <v>0.01</v>
      </c>
      <c r="BX7" s="39">
        <v>0.01</v>
      </c>
      <c r="BY7" s="39">
        <v>0.01</v>
      </c>
      <c r="BZ7" s="39">
        <v>0.01</v>
      </c>
      <c r="CA7" s="39">
        <v>0.01</v>
      </c>
      <c r="CB7" s="39">
        <v>0</v>
      </c>
      <c r="CC7" s="39">
        <v>0</v>
      </c>
      <c r="CD7" s="39">
        <v>0.01</v>
      </c>
      <c r="CE7" s="39">
        <v>0</v>
      </c>
      <c r="CF7" s="39">
        <v>0</v>
      </c>
      <c r="CG7" s="39">
        <v>0.03</v>
      </c>
      <c r="CH7" s="39">
        <v>0</v>
      </c>
      <c r="CI7" s="39">
        <v>0.01</v>
      </c>
      <c r="CJ7" s="39">
        <v>0.03</v>
      </c>
      <c r="CK7" s="39">
        <v>0.02</v>
      </c>
      <c r="CL7" s="39">
        <v>0</v>
      </c>
      <c r="CM7" s="39">
        <v>0.02</v>
      </c>
      <c r="CN7" s="39">
        <v>0.26</v>
      </c>
      <c r="CO7" s="39">
        <v>7.0000000000000007E-2</v>
      </c>
      <c r="CP7" s="39">
        <v>0.02</v>
      </c>
      <c r="CQ7" s="39">
        <v>0</v>
      </c>
      <c r="CR7" s="39">
        <v>0.39</v>
      </c>
      <c r="CS7" s="39">
        <v>0.02</v>
      </c>
      <c r="CT7" s="39">
        <v>0.01</v>
      </c>
      <c r="CU7" s="39">
        <v>0.01</v>
      </c>
      <c r="CV7" s="39">
        <v>0.01</v>
      </c>
      <c r="CW7" s="39">
        <v>0.04</v>
      </c>
      <c r="CX7" s="39">
        <v>0</v>
      </c>
      <c r="CY7" s="39">
        <v>0.06</v>
      </c>
      <c r="CZ7" s="39">
        <v>0.02</v>
      </c>
      <c r="DA7" s="39">
        <v>0</v>
      </c>
      <c r="DB7" s="39">
        <v>0</v>
      </c>
      <c r="DC7" s="39">
        <v>0</v>
      </c>
      <c r="DD7" s="39">
        <v>0.01</v>
      </c>
      <c r="DE7" s="39">
        <v>0.02</v>
      </c>
      <c r="DF7" s="39">
        <v>0.19</v>
      </c>
      <c r="DG7" s="39">
        <v>0.01</v>
      </c>
      <c r="DH7" s="39">
        <v>0.05</v>
      </c>
      <c r="DI7" s="39">
        <v>0</v>
      </c>
      <c r="DJ7" s="39">
        <v>0.02</v>
      </c>
      <c r="DK7" s="39">
        <v>0.04</v>
      </c>
      <c r="DL7" s="39">
        <v>0</v>
      </c>
      <c r="DM7" s="39">
        <v>0.02</v>
      </c>
      <c r="DN7" s="39">
        <v>0.01</v>
      </c>
      <c r="DO7" s="39">
        <v>0.04</v>
      </c>
      <c r="DP7" s="39">
        <v>0</v>
      </c>
      <c r="DQ7" s="39">
        <v>0.04</v>
      </c>
      <c r="DR7" s="39">
        <v>0.04</v>
      </c>
      <c r="DS7" s="39">
        <v>0.01</v>
      </c>
      <c r="DT7" s="39">
        <v>0.06</v>
      </c>
      <c r="DU7" s="39">
        <v>0.03</v>
      </c>
      <c r="DV7" s="39">
        <v>0.02</v>
      </c>
      <c r="DW7" s="39">
        <v>0.1</v>
      </c>
      <c r="DX7" s="39">
        <v>0.02</v>
      </c>
      <c r="DY7" s="39">
        <v>0.03</v>
      </c>
      <c r="DZ7" s="39">
        <v>0.01</v>
      </c>
      <c r="EA7" s="39">
        <v>0.06</v>
      </c>
      <c r="EB7" s="39">
        <v>0.03</v>
      </c>
      <c r="EC7" s="39">
        <v>0.01</v>
      </c>
      <c r="ED7" s="39">
        <v>0.05</v>
      </c>
      <c r="EE7" s="39">
        <v>0.02</v>
      </c>
      <c r="EF7" s="39">
        <v>0.1</v>
      </c>
      <c r="EG7" s="39">
        <v>0.12</v>
      </c>
      <c r="EH7" s="39">
        <v>0.08</v>
      </c>
      <c r="EI7" s="39">
        <v>0.01</v>
      </c>
      <c r="EJ7" s="39">
        <v>0.37</v>
      </c>
    </row>
    <row r="8" spans="1:140" hidden="1">
      <c r="A8" s="39" t="s">
        <v>215</v>
      </c>
      <c r="B8" s="39">
        <v>1</v>
      </c>
      <c r="C8" s="39">
        <v>0.01</v>
      </c>
      <c r="D8" s="39">
        <v>0.09</v>
      </c>
      <c r="E8" s="39">
        <v>0.03</v>
      </c>
      <c r="F8" s="39">
        <v>0.05</v>
      </c>
      <c r="G8" s="39">
        <v>0.03</v>
      </c>
      <c r="H8" s="39">
        <v>1</v>
      </c>
      <c r="I8" s="39">
        <v>0</v>
      </c>
      <c r="J8" s="39">
        <v>0</v>
      </c>
      <c r="K8" s="39">
        <v>0.01</v>
      </c>
      <c r="L8" s="39">
        <v>0</v>
      </c>
      <c r="M8" s="39">
        <v>0.01</v>
      </c>
      <c r="N8" s="39">
        <v>0.12</v>
      </c>
      <c r="O8" s="39">
        <v>0.01</v>
      </c>
      <c r="P8" s="39">
        <v>0.09</v>
      </c>
      <c r="Q8" s="39">
        <v>0.02</v>
      </c>
      <c r="R8" s="39">
        <v>0.01</v>
      </c>
      <c r="S8" s="39">
        <v>0.02</v>
      </c>
      <c r="T8" s="39">
        <v>0</v>
      </c>
      <c r="U8" s="39">
        <v>0</v>
      </c>
      <c r="V8" s="39">
        <v>0</v>
      </c>
      <c r="W8" s="39">
        <v>0</v>
      </c>
      <c r="X8" s="39">
        <v>0</v>
      </c>
      <c r="Y8" s="39">
        <v>0.01</v>
      </c>
      <c r="Z8" s="39">
        <v>0</v>
      </c>
      <c r="AA8" s="39">
        <v>0</v>
      </c>
      <c r="AB8" s="39">
        <v>0</v>
      </c>
      <c r="AC8" s="39">
        <v>0</v>
      </c>
      <c r="AD8" s="39">
        <v>0</v>
      </c>
      <c r="AE8" s="39">
        <v>0</v>
      </c>
      <c r="AF8" s="39">
        <v>0</v>
      </c>
      <c r="AG8" s="39">
        <v>0</v>
      </c>
      <c r="AH8" s="39">
        <v>0</v>
      </c>
      <c r="AI8" s="39">
        <v>0</v>
      </c>
      <c r="AJ8" s="39">
        <v>0.01</v>
      </c>
      <c r="AK8" s="39">
        <v>0</v>
      </c>
      <c r="AL8" s="39">
        <v>0</v>
      </c>
      <c r="AM8" s="39">
        <v>0</v>
      </c>
      <c r="AN8" s="39">
        <v>0</v>
      </c>
      <c r="AO8" s="39">
        <v>0</v>
      </c>
      <c r="AP8" s="39">
        <v>0</v>
      </c>
      <c r="AQ8" s="39">
        <v>0</v>
      </c>
      <c r="AR8" s="39">
        <v>0</v>
      </c>
      <c r="AS8" s="39">
        <v>0.01</v>
      </c>
      <c r="AT8" s="39">
        <v>0</v>
      </c>
      <c r="AU8" s="39">
        <v>0</v>
      </c>
      <c r="AV8" s="39">
        <v>0</v>
      </c>
      <c r="AW8" s="39">
        <v>0</v>
      </c>
      <c r="AX8" s="39">
        <v>0</v>
      </c>
      <c r="AY8" s="39">
        <v>0</v>
      </c>
      <c r="AZ8" s="39">
        <v>0</v>
      </c>
      <c r="BA8" s="39">
        <v>0</v>
      </c>
      <c r="BB8" s="39">
        <v>0</v>
      </c>
      <c r="BC8" s="39">
        <v>0</v>
      </c>
      <c r="BD8" s="39">
        <v>0</v>
      </c>
      <c r="BE8" s="39">
        <v>0</v>
      </c>
      <c r="BF8" s="39">
        <v>0</v>
      </c>
      <c r="BG8" s="39">
        <v>0</v>
      </c>
      <c r="BH8" s="39">
        <v>0</v>
      </c>
      <c r="BI8" s="39">
        <v>0</v>
      </c>
      <c r="BJ8" s="39">
        <v>0.01</v>
      </c>
      <c r="BK8" s="39">
        <v>0</v>
      </c>
      <c r="BL8" s="39">
        <v>0</v>
      </c>
      <c r="BM8" s="39">
        <v>0</v>
      </c>
      <c r="BN8" s="39">
        <v>0</v>
      </c>
      <c r="BO8" s="39">
        <v>0</v>
      </c>
      <c r="BP8" s="39">
        <v>0</v>
      </c>
      <c r="BQ8" s="39">
        <v>0</v>
      </c>
      <c r="BR8" s="39">
        <v>0</v>
      </c>
      <c r="BS8" s="39">
        <v>0</v>
      </c>
      <c r="BT8" s="39">
        <v>0</v>
      </c>
      <c r="BU8" s="39">
        <v>0</v>
      </c>
      <c r="BV8" s="39">
        <v>0</v>
      </c>
      <c r="BW8" s="39">
        <v>0</v>
      </c>
      <c r="BX8" s="39">
        <v>0</v>
      </c>
      <c r="BY8" s="39">
        <v>0</v>
      </c>
      <c r="BZ8" s="39">
        <v>0</v>
      </c>
      <c r="CA8" s="39">
        <v>0</v>
      </c>
      <c r="CB8" s="39">
        <v>0</v>
      </c>
      <c r="CC8" s="39">
        <v>0</v>
      </c>
      <c r="CD8" s="39">
        <v>0</v>
      </c>
      <c r="CE8" s="39">
        <v>0</v>
      </c>
      <c r="CF8" s="39">
        <v>0</v>
      </c>
      <c r="CG8" s="39">
        <v>0.01</v>
      </c>
      <c r="CH8" s="39">
        <v>0.01</v>
      </c>
      <c r="CI8" s="39">
        <v>0</v>
      </c>
      <c r="CJ8" s="39">
        <v>0.01</v>
      </c>
      <c r="CK8" s="39">
        <v>0.01</v>
      </c>
      <c r="CL8" s="39">
        <v>0.02</v>
      </c>
      <c r="CM8" s="39">
        <v>0</v>
      </c>
      <c r="CN8" s="39">
        <v>0.14000000000000001</v>
      </c>
      <c r="CO8" s="39">
        <v>0</v>
      </c>
      <c r="CP8" s="39">
        <v>0</v>
      </c>
      <c r="CQ8" s="39">
        <v>0</v>
      </c>
      <c r="CR8" s="39">
        <v>0.15</v>
      </c>
      <c r="CS8" s="39">
        <v>0</v>
      </c>
      <c r="CT8" s="39">
        <v>0</v>
      </c>
      <c r="CU8" s="39">
        <v>0.01</v>
      </c>
      <c r="CV8" s="39">
        <v>0</v>
      </c>
      <c r="CW8" s="39">
        <v>0.01</v>
      </c>
      <c r="CX8" s="39">
        <v>0</v>
      </c>
      <c r="CY8" s="39">
        <v>0.01</v>
      </c>
      <c r="CZ8" s="39">
        <v>0.01</v>
      </c>
      <c r="DA8" s="39">
        <v>0</v>
      </c>
      <c r="DB8" s="39">
        <v>0</v>
      </c>
      <c r="DC8" s="39">
        <v>0</v>
      </c>
      <c r="DD8" s="39">
        <v>0</v>
      </c>
      <c r="DE8" s="39">
        <v>0.01</v>
      </c>
      <c r="DF8" s="39">
        <v>0</v>
      </c>
      <c r="DG8" s="39">
        <v>0</v>
      </c>
      <c r="DH8" s="39">
        <v>0.01</v>
      </c>
      <c r="DI8" s="39">
        <v>0.01</v>
      </c>
      <c r="DJ8" s="39">
        <v>0</v>
      </c>
      <c r="DK8" s="39">
        <v>0.01</v>
      </c>
      <c r="DL8" s="39">
        <v>0</v>
      </c>
      <c r="DM8" s="39">
        <v>0</v>
      </c>
      <c r="DN8" s="39">
        <v>0</v>
      </c>
      <c r="DO8" s="39">
        <v>0</v>
      </c>
      <c r="DP8" s="39">
        <v>0.01</v>
      </c>
      <c r="DQ8" s="39">
        <v>0.01</v>
      </c>
      <c r="DR8" s="39">
        <v>0.02</v>
      </c>
      <c r="DS8" s="39">
        <v>0.01</v>
      </c>
      <c r="DT8" s="39">
        <v>0.02</v>
      </c>
      <c r="DU8" s="39">
        <v>0.02</v>
      </c>
      <c r="DV8" s="39">
        <v>0.03</v>
      </c>
      <c r="DW8" s="39">
        <v>0.02</v>
      </c>
      <c r="DX8" s="39">
        <v>0.01</v>
      </c>
      <c r="DY8" s="39">
        <v>0</v>
      </c>
      <c r="DZ8" s="39">
        <v>0</v>
      </c>
      <c r="EA8" s="39">
        <v>0.01</v>
      </c>
      <c r="EB8" s="39">
        <v>0.02</v>
      </c>
      <c r="EC8" s="39">
        <v>0.01</v>
      </c>
      <c r="ED8" s="39">
        <v>0.01</v>
      </c>
      <c r="EE8" s="39">
        <v>0.05</v>
      </c>
      <c r="EF8" s="39">
        <v>0.03</v>
      </c>
      <c r="EG8" s="39">
        <v>0.04</v>
      </c>
      <c r="EH8" s="39">
        <v>0.02</v>
      </c>
      <c r="EI8" s="39">
        <v>0.01</v>
      </c>
      <c r="EJ8" s="39">
        <v>0.1</v>
      </c>
    </row>
    <row r="9" spans="1:140" hidden="1">
      <c r="A9" s="39" t="s">
        <v>216</v>
      </c>
      <c r="B9" s="39">
        <v>1</v>
      </c>
      <c r="C9" s="39">
        <v>0</v>
      </c>
      <c r="D9" s="39">
        <v>0.01</v>
      </c>
      <c r="E9" s="39">
        <v>0</v>
      </c>
      <c r="F9" s="39">
        <v>0.01</v>
      </c>
      <c r="G9" s="39">
        <v>0</v>
      </c>
      <c r="H9" s="39">
        <v>0</v>
      </c>
      <c r="I9" s="39">
        <v>0.99</v>
      </c>
      <c r="J9" s="39">
        <v>0</v>
      </c>
      <c r="K9" s="39">
        <v>0</v>
      </c>
      <c r="L9" s="39">
        <v>0</v>
      </c>
      <c r="M9" s="39">
        <v>0</v>
      </c>
      <c r="N9" s="39">
        <v>0.02</v>
      </c>
      <c r="O9" s="39">
        <v>0</v>
      </c>
      <c r="P9" s="39">
        <v>0.01</v>
      </c>
      <c r="Q9" s="39">
        <v>0</v>
      </c>
      <c r="R9" s="39">
        <v>0</v>
      </c>
      <c r="S9" s="39">
        <v>0.01</v>
      </c>
      <c r="T9" s="39">
        <v>0</v>
      </c>
      <c r="U9" s="39">
        <v>0</v>
      </c>
      <c r="V9" s="39">
        <v>0.01</v>
      </c>
      <c r="W9" s="39">
        <v>0</v>
      </c>
      <c r="X9" s="39">
        <v>0</v>
      </c>
      <c r="Y9" s="39">
        <v>0</v>
      </c>
      <c r="Z9" s="39">
        <v>0</v>
      </c>
      <c r="AA9" s="39">
        <v>0</v>
      </c>
      <c r="AB9" s="39">
        <v>0</v>
      </c>
      <c r="AC9" s="39">
        <v>0</v>
      </c>
      <c r="AD9" s="39">
        <v>0</v>
      </c>
      <c r="AE9" s="39">
        <v>0</v>
      </c>
      <c r="AF9" s="39">
        <v>0</v>
      </c>
      <c r="AG9" s="39">
        <v>0</v>
      </c>
      <c r="AH9" s="39">
        <v>0</v>
      </c>
      <c r="AI9" s="39">
        <v>0</v>
      </c>
      <c r="AJ9" s="39">
        <v>0</v>
      </c>
      <c r="AK9" s="39">
        <v>0</v>
      </c>
      <c r="AL9" s="39">
        <v>0</v>
      </c>
      <c r="AM9" s="39">
        <v>0</v>
      </c>
      <c r="AN9" s="39">
        <v>0</v>
      </c>
      <c r="AO9" s="39">
        <v>0</v>
      </c>
      <c r="AP9" s="39">
        <v>0</v>
      </c>
      <c r="AQ9" s="39">
        <v>0</v>
      </c>
      <c r="AR9" s="39">
        <v>0</v>
      </c>
      <c r="AS9" s="39">
        <v>0</v>
      </c>
      <c r="AT9" s="39">
        <v>0</v>
      </c>
      <c r="AU9" s="39">
        <v>0</v>
      </c>
      <c r="AV9" s="39">
        <v>0</v>
      </c>
      <c r="AW9" s="39">
        <v>0</v>
      </c>
      <c r="AX9" s="39">
        <v>0</v>
      </c>
      <c r="AY9" s="39">
        <v>0</v>
      </c>
      <c r="AZ9" s="39">
        <v>0</v>
      </c>
      <c r="BA9" s="39">
        <v>0</v>
      </c>
      <c r="BB9" s="39">
        <v>0</v>
      </c>
      <c r="BC9" s="39">
        <v>0</v>
      </c>
      <c r="BD9" s="39">
        <v>0</v>
      </c>
      <c r="BE9" s="39">
        <v>0</v>
      </c>
      <c r="BF9" s="39">
        <v>0</v>
      </c>
      <c r="BG9" s="39">
        <v>0</v>
      </c>
      <c r="BH9" s="39">
        <v>0</v>
      </c>
      <c r="BI9" s="39">
        <v>0</v>
      </c>
      <c r="BJ9" s="39">
        <v>0</v>
      </c>
      <c r="BK9" s="39">
        <v>0</v>
      </c>
      <c r="BL9" s="39">
        <v>0</v>
      </c>
      <c r="BM9" s="39">
        <v>0</v>
      </c>
      <c r="BN9" s="39">
        <v>0</v>
      </c>
      <c r="BO9" s="39">
        <v>0</v>
      </c>
      <c r="BP9" s="39">
        <v>0</v>
      </c>
      <c r="BQ9" s="39">
        <v>0</v>
      </c>
      <c r="BR9" s="39">
        <v>0</v>
      </c>
      <c r="BS9" s="39">
        <v>0</v>
      </c>
      <c r="BT9" s="39">
        <v>0</v>
      </c>
      <c r="BU9" s="39">
        <v>0</v>
      </c>
      <c r="BV9" s="39">
        <v>0</v>
      </c>
      <c r="BW9" s="39">
        <v>0</v>
      </c>
      <c r="BX9" s="39">
        <v>0</v>
      </c>
      <c r="BY9" s="39">
        <v>0</v>
      </c>
      <c r="BZ9" s="39">
        <v>0</v>
      </c>
      <c r="CA9" s="39">
        <v>0</v>
      </c>
      <c r="CB9" s="39">
        <v>0</v>
      </c>
      <c r="CC9" s="39">
        <v>0</v>
      </c>
      <c r="CD9" s="39">
        <v>0</v>
      </c>
      <c r="CE9" s="39">
        <v>0</v>
      </c>
      <c r="CF9" s="39">
        <v>0</v>
      </c>
      <c r="CG9" s="39">
        <v>0</v>
      </c>
      <c r="CH9" s="39">
        <v>0</v>
      </c>
      <c r="CI9" s="39">
        <v>0</v>
      </c>
      <c r="CJ9" s="39">
        <v>0</v>
      </c>
      <c r="CK9" s="39">
        <v>0</v>
      </c>
      <c r="CL9" s="39">
        <v>0.01</v>
      </c>
      <c r="CM9" s="39">
        <v>0</v>
      </c>
      <c r="CN9" s="39">
        <v>0.02</v>
      </c>
      <c r="CO9" s="39">
        <v>0</v>
      </c>
      <c r="CP9" s="39">
        <v>0</v>
      </c>
      <c r="CQ9" s="39">
        <v>0</v>
      </c>
      <c r="CR9" s="39">
        <v>0.02</v>
      </c>
      <c r="CS9" s="39">
        <v>0</v>
      </c>
      <c r="CT9" s="39">
        <v>0</v>
      </c>
      <c r="CU9" s="39">
        <v>0</v>
      </c>
      <c r="CV9" s="39">
        <v>0</v>
      </c>
      <c r="CW9" s="39">
        <v>0</v>
      </c>
      <c r="CX9" s="39">
        <v>0</v>
      </c>
      <c r="CY9" s="39">
        <v>0</v>
      </c>
      <c r="CZ9" s="39">
        <v>0</v>
      </c>
      <c r="DA9" s="39">
        <v>0</v>
      </c>
      <c r="DB9" s="39">
        <v>0</v>
      </c>
      <c r="DC9" s="39">
        <v>0</v>
      </c>
      <c r="DD9" s="39">
        <v>0</v>
      </c>
      <c r="DE9" s="39">
        <v>0</v>
      </c>
      <c r="DF9" s="39">
        <v>0</v>
      </c>
      <c r="DG9" s="39">
        <v>0</v>
      </c>
      <c r="DH9" s="39">
        <v>0</v>
      </c>
      <c r="DI9" s="39">
        <v>0</v>
      </c>
      <c r="DJ9" s="39">
        <v>0</v>
      </c>
      <c r="DK9" s="39">
        <v>0</v>
      </c>
      <c r="DL9" s="39">
        <v>0</v>
      </c>
      <c r="DM9" s="39">
        <v>0</v>
      </c>
      <c r="DN9" s="39">
        <v>0</v>
      </c>
      <c r="DO9" s="39">
        <v>0</v>
      </c>
      <c r="DP9" s="39">
        <v>0</v>
      </c>
      <c r="DQ9" s="39">
        <v>0</v>
      </c>
      <c r="DR9" s="39">
        <v>0</v>
      </c>
      <c r="DS9" s="39">
        <v>0</v>
      </c>
      <c r="DT9" s="39">
        <v>0</v>
      </c>
      <c r="DU9" s="39">
        <v>0</v>
      </c>
      <c r="DV9" s="39">
        <v>0</v>
      </c>
      <c r="DW9" s="39">
        <v>0</v>
      </c>
      <c r="DX9" s="39">
        <v>0</v>
      </c>
      <c r="DY9" s="39">
        <v>0</v>
      </c>
      <c r="DZ9" s="39">
        <v>0</v>
      </c>
      <c r="EA9" s="39">
        <v>0.01</v>
      </c>
      <c r="EB9" s="39">
        <v>0.01</v>
      </c>
      <c r="EC9" s="39">
        <v>0</v>
      </c>
      <c r="ED9" s="39">
        <v>0</v>
      </c>
      <c r="EE9" s="39">
        <v>0</v>
      </c>
      <c r="EF9" s="39">
        <v>0.01</v>
      </c>
      <c r="EG9" s="39">
        <v>0.01</v>
      </c>
      <c r="EH9" s="39">
        <v>0</v>
      </c>
      <c r="EI9" s="39">
        <v>0</v>
      </c>
      <c r="EJ9" s="39">
        <v>0.02</v>
      </c>
    </row>
    <row r="10" spans="1:140" hidden="1">
      <c r="A10" s="39" t="s">
        <v>217</v>
      </c>
      <c r="B10" s="39">
        <v>1</v>
      </c>
      <c r="C10" s="39">
        <v>0</v>
      </c>
      <c r="D10" s="39">
        <v>0.03</v>
      </c>
      <c r="E10" s="39">
        <v>0.01</v>
      </c>
      <c r="F10" s="39">
        <v>0.02</v>
      </c>
      <c r="G10" s="39">
        <v>0.01</v>
      </c>
      <c r="H10" s="39">
        <v>0</v>
      </c>
      <c r="I10" s="39">
        <v>0</v>
      </c>
      <c r="J10" s="39">
        <v>1</v>
      </c>
      <c r="K10" s="39">
        <v>0</v>
      </c>
      <c r="L10" s="39">
        <v>0</v>
      </c>
      <c r="M10" s="39">
        <v>0</v>
      </c>
      <c r="N10" s="39">
        <v>0.04</v>
      </c>
      <c r="O10" s="39">
        <v>0</v>
      </c>
      <c r="P10" s="39">
        <v>0.01</v>
      </c>
      <c r="Q10" s="39">
        <v>0.04</v>
      </c>
      <c r="R10" s="39">
        <v>0.01</v>
      </c>
      <c r="S10" s="39">
        <v>0.01</v>
      </c>
      <c r="T10" s="39">
        <v>0</v>
      </c>
      <c r="U10" s="39">
        <v>0</v>
      </c>
      <c r="V10" s="39">
        <v>0.01</v>
      </c>
      <c r="W10" s="39">
        <v>0</v>
      </c>
      <c r="X10" s="39">
        <v>0</v>
      </c>
      <c r="Y10" s="39">
        <v>0</v>
      </c>
      <c r="Z10" s="39">
        <v>0</v>
      </c>
      <c r="AA10" s="39">
        <v>0</v>
      </c>
      <c r="AB10" s="39">
        <v>0</v>
      </c>
      <c r="AC10" s="39">
        <v>0</v>
      </c>
      <c r="AD10" s="39">
        <v>0</v>
      </c>
      <c r="AE10" s="39">
        <v>0</v>
      </c>
      <c r="AF10" s="39">
        <v>0</v>
      </c>
      <c r="AG10" s="39">
        <v>0</v>
      </c>
      <c r="AH10" s="39">
        <v>0</v>
      </c>
      <c r="AI10" s="39">
        <v>0</v>
      </c>
      <c r="AJ10" s="39">
        <v>0</v>
      </c>
      <c r="AK10" s="39">
        <v>0</v>
      </c>
      <c r="AL10" s="39">
        <v>0</v>
      </c>
      <c r="AM10" s="39">
        <v>0</v>
      </c>
      <c r="AN10" s="39">
        <v>0</v>
      </c>
      <c r="AO10" s="39">
        <v>0</v>
      </c>
      <c r="AP10" s="39">
        <v>0</v>
      </c>
      <c r="AQ10" s="39">
        <v>0</v>
      </c>
      <c r="AR10" s="39">
        <v>0</v>
      </c>
      <c r="AS10" s="39">
        <v>0</v>
      </c>
      <c r="AT10" s="39">
        <v>0</v>
      </c>
      <c r="AU10" s="39">
        <v>0</v>
      </c>
      <c r="AV10" s="39">
        <v>0</v>
      </c>
      <c r="AW10" s="39">
        <v>0</v>
      </c>
      <c r="AX10" s="39">
        <v>0</v>
      </c>
      <c r="AY10" s="39">
        <v>0</v>
      </c>
      <c r="AZ10" s="39">
        <v>0</v>
      </c>
      <c r="BA10" s="39">
        <v>0</v>
      </c>
      <c r="BB10" s="39">
        <v>0</v>
      </c>
      <c r="BC10" s="39">
        <v>0</v>
      </c>
      <c r="BD10" s="39">
        <v>0</v>
      </c>
      <c r="BE10" s="39">
        <v>0</v>
      </c>
      <c r="BF10" s="39">
        <v>0</v>
      </c>
      <c r="BG10" s="39">
        <v>0</v>
      </c>
      <c r="BH10" s="39">
        <v>0</v>
      </c>
      <c r="BI10" s="39">
        <v>0</v>
      </c>
      <c r="BJ10" s="39">
        <v>0</v>
      </c>
      <c r="BK10" s="39">
        <v>0</v>
      </c>
      <c r="BL10" s="39">
        <v>0</v>
      </c>
      <c r="BM10" s="39">
        <v>0</v>
      </c>
      <c r="BN10" s="39">
        <v>0</v>
      </c>
      <c r="BO10" s="39">
        <v>0</v>
      </c>
      <c r="BP10" s="39">
        <v>0</v>
      </c>
      <c r="BQ10" s="39">
        <v>0</v>
      </c>
      <c r="BR10" s="39">
        <v>0</v>
      </c>
      <c r="BS10" s="39">
        <v>0</v>
      </c>
      <c r="BT10" s="39">
        <v>0</v>
      </c>
      <c r="BU10" s="39">
        <v>0</v>
      </c>
      <c r="BV10" s="39">
        <v>0</v>
      </c>
      <c r="BW10" s="39">
        <v>0</v>
      </c>
      <c r="BX10" s="39">
        <v>0</v>
      </c>
      <c r="BY10" s="39">
        <v>0</v>
      </c>
      <c r="BZ10" s="39">
        <v>0</v>
      </c>
      <c r="CA10" s="39">
        <v>0</v>
      </c>
      <c r="CB10" s="39">
        <v>0</v>
      </c>
      <c r="CC10" s="39">
        <v>0</v>
      </c>
      <c r="CD10" s="39">
        <v>0</v>
      </c>
      <c r="CE10" s="39">
        <v>0</v>
      </c>
      <c r="CF10" s="39">
        <v>0</v>
      </c>
      <c r="CG10" s="39">
        <v>0</v>
      </c>
      <c r="CH10" s="39">
        <v>0</v>
      </c>
      <c r="CI10" s="39">
        <v>0</v>
      </c>
      <c r="CJ10" s="39">
        <v>0</v>
      </c>
      <c r="CK10" s="39">
        <v>0</v>
      </c>
      <c r="CL10" s="39">
        <v>0.01</v>
      </c>
      <c r="CM10" s="39">
        <v>0</v>
      </c>
      <c r="CN10" s="39">
        <v>0.05</v>
      </c>
      <c r="CO10" s="39">
        <v>0.02</v>
      </c>
      <c r="CP10" s="39">
        <v>0</v>
      </c>
      <c r="CQ10" s="39">
        <v>0</v>
      </c>
      <c r="CR10" s="39">
        <v>0</v>
      </c>
      <c r="CS10" s="39">
        <v>0</v>
      </c>
      <c r="CT10" s="39">
        <v>0.01</v>
      </c>
      <c r="CU10" s="39">
        <v>0</v>
      </c>
      <c r="CV10" s="39">
        <v>0.02</v>
      </c>
      <c r="CW10" s="39">
        <v>0</v>
      </c>
      <c r="CX10" s="39">
        <v>0</v>
      </c>
      <c r="CY10" s="39">
        <v>0</v>
      </c>
      <c r="CZ10" s="39">
        <v>0</v>
      </c>
      <c r="DA10" s="39">
        <v>0</v>
      </c>
      <c r="DB10" s="39">
        <v>0</v>
      </c>
      <c r="DC10" s="39">
        <v>0</v>
      </c>
      <c r="DD10" s="39">
        <v>0</v>
      </c>
      <c r="DE10" s="39">
        <v>0</v>
      </c>
      <c r="DF10" s="39">
        <v>0</v>
      </c>
      <c r="DG10" s="39">
        <v>0</v>
      </c>
      <c r="DH10" s="39">
        <v>0</v>
      </c>
      <c r="DI10" s="39">
        <v>0</v>
      </c>
      <c r="DJ10" s="39">
        <v>0</v>
      </c>
      <c r="DK10" s="39">
        <v>0</v>
      </c>
      <c r="DL10" s="39">
        <v>0</v>
      </c>
      <c r="DM10" s="39">
        <v>0.01</v>
      </c>
      <c r="DN10" s="39">
        <v>0</v>
      </c>
      <c r="DO10" s="39">
        <v>0</v>
      </c>
      <c r="DP10" s="39">
        <v>0.01</v>
      </c>
      <c r="DQ10" s="39">
        <v>0</v>
      </c>
      <c r="DR10" s="39">
        <v>0.03</v>
      </c>
      <c r="DS10" s="39">
        <v>0</v>
      </c>
      <c r="DT10" s="39">
        <v>0.01</v>
      </c>
      <c r="DU10" s="39">
        <v>0.01</v>
      </c>
      <c r="DV10" s="39">
        <v>0.01</v>
      </c>
      <c r="DW10" s="39">
        <v>0.01</v>
      </c>
      <c r="DX10" s="39">
        <v>0</v>
      </c>
      <c r="DY10" s="39">
        <v>0.01</v>
      </c>
      <c r="DZ10" s="39">
        <v>0</v>
      </c>
      <c r="EA10" s="39">
        <v>0.04</v>
      </c>
      <c r="EB10" s="39">
        <v>0.04</v>
      </c>
      <c r="EC10" s="39">
        <v>0.02</v>
      </c>
      <c r="ED10" s="39">
        <v>0</v>
      </c>
      <c r="EE10" s="39">
        <v>0</v>
      </c>
      <c r="EF10" s="39">
        <v>0.02</v>
      </c>
      <c r="EG10" s="39">
        <v>0.02</v>
      </c>
      <c r="EH10" s="39">
        <v>0.01</v>
      </c>
      <c r="EI10" s="39">
        <v>0.02</v>
      </c>
      <c r="EJ10" s="39">
        <v>0.02</v>
      </c>
    </row>
    <row r="11" spans="1:140">
      <c r="A11" s="39" t="s">
        <v>184</v>
      </c>
      <c r="B11" s="39">
        <v>0.17</v>
      </c>
      <c r="C11" s="39">
        <v>0.17</v>
      </c>
      <c r="D11" s="39">
        <v>0.01</v>
      </c>
      <c r="E11" s="39">
        <v>0.02</v>
      </c>
      <c r="F11" s="39">
        <v>0.03</v>
      </c>
      <c r="G11" s="39">
        <v>0.02</v>
      </c>
      <c r="H11" s="39">
        <v>0.01</v>
      </c>
      <c r="I11" s="39">
        <v>0</v>
      </c>
      <c r="J11" s="39">
        <v>0</v>
      </c>
      <c r="K11" s="39">
        <v>1</v>
      </c>
      <c r="L11" s="39">
        <v>0</v>
      </c>
      <c r="M11" s="39">
        <v>0</v>
      </c>
      <c r="N11" s="39">
        <v>0.09</v>
      </c>
      <c r="O11" s="39">
        <v>0.2</v>
      </c>
      <c r="P11" s="39">
        <v>0.1</v>
      </c>
      <c r="Q11" s="39">
        <v>0.02</v>
      </c>
      <c r="R11" s="39">
        <v>0.01</v>
      </c>
      <c r="S11" s="39">
        <v>0.01</v>
      </c>
      <c r="T11" s="39">
        <v>0.02</v>
      </c>
      <c r="U11" s="39">
        <v>0</v>
      </c>
      <c r="V11" s="39">
        <v>0</v>
      </c>
      <c r="W11" s="39">
        <v>0</v>
      </c>
      <c r="X11" s="39">
        <v>0</v>
      </c>
      <c r="Y11" s="39">
        <v>0</v>
      </c>
      <c r="Z11" s="39">
        <v>0</v>
      </c>
      <c r="AA11" s="39">
        <v>0</v>
      </c>
      <c r="AB11" s="39">
        <v>0</v>
      </c>
      <c r="AC11" s="39">
        <v>0</v>
      </c>
      <c r="AD11" s="39">
        <v>0</v>
      </c>
      <c r="AE11" s="39">
        <v>0</v>
      </c>
      <c r="AF11" s="39">
        <v>0</v>
      </c>
      <c r="AG11" s="39">
        <v>0</v>
      </c>
      <c r="AH11" s="39">
        <v>0</v>
      </c>
      <c r="AI11" s="39">
        <v>0</v>
      </c>
      <c r="AJ11" s="39">
        <v>0</v>
      </c>
      <c r="AK11" s="39">
        <v>0</v>
      </c>
      <c r="AL11" s="39">
        <v>0</v>
      </c>
      <c r="AM11" s="39">
        <v>0</v>
      </c>
      <c r="AN11" s="39">
        <v>0</v>
      </c>
      <c r="AO11" s="39">
        <v>0</v>
      </c>
      <c r="AP11" s="39">
        <v>0</v>
      </c>
      <c r="AQ11" s="39">
        <v>0</v>
      </c>
      <c r="AR11" s="39">
        <v>0</v>
      </c>
      <c r="AS11" s="39">
        <v>0.01</v>
      </c>
      <c r="AT11" s="39">
        <v>0</v>
      </c>
      <c r="AU11" s="39">
        <v>0</v>
      </c>
      <c r="AV11" s="39">
        <v>0</v>
      </c>
      <c r="AW11" s="39">
        <v>0.01</v>
      </c>
      <c r="AX11" s="39">
        <v>0</v>
      </c>
      <c r="AY11" s="39">
        <v>0</v>
      </c>
      <c r="AZ11" s="39">
        <v>0.01</v>
      </c>
      <c r="BA11" s="39">
        <v>0.01</v>
      </c>
      <c r="BB11" s="39">
        <v>0</v>
      </c>
      <c r="BC11" s="39">
        <v>0.01</v>
      </c>
      <c r="BD11" s="39">
        <v>0.01</v>
      </c>
      <c r="BE11" s="39">
        <v>0</v>
      </c>
      <c r="BF11" s="39">
        <v>0</v>
      </c>
      <c r="BG11" s="39">
        <v>0</v>
      </c>
      <c r="BH11" s="39">
        <v>0</v>
      </c>
      <c r="BI11" s="39">
        <v>0</v>
      </c>
      <c r="BJ11" s="39">
        <v>0</v>
      </c>
      <c r="BK11" s="39">
        <v>0</v>
      </c>
      <c r="BL11" s="39">
        <v>0.01</v>
      </c>
      <c r="BM11" s="39">
        <v>0</v>
      </c>
      <c r="BN11" s="39">
        <v>0</v>
      </c>
      <c r="BO11" s="39">
        <v>0</v>
      </c>
      <c r="BP11" s="39">
        <v>0</v>
      </c>
      <c r="BQ11" s="39">
        <v>0</v>
      </c>
      <c r="BR11" s="39">
        <v>0</v>
      </c>
      <c r="BS11" s="39">
        <v>0</v>
      </c>
      <c r="BT11" s="39">
        <v>0</v>
      </c>
      <c r="BU11" s="39">
        <v>0</v>
      </c>
      <c r="BV11" s="39">
        <v>0</v>
      </c>
      <c r="BW11" s="39">
        <v>0</v>
      </c>
      <c r="BX11" s="39">
        <v>0</v>
      </c>
      <c r="BY11" s="39">
        <v>0</v>
      </c>
      <c r="BZ11" s="39">
        <v>0</v>
      </c>
      <c r="CA11" s="39">
        <v>0</v>
      </c>
      <c r="CB11" s="39">
        <v>0</v>
      </c>
      <c r="CC11" s="39">
        <v>0</v>
      </c>
      <c r="CD11" s="39">
        <v>0</v>
      </c>
      <c r="CE11" s="39">
        <v>0</v>
      </c>
      <c r="CF11" s="39">
        <v>0</v>
      </c>
      <c r="CG11" s="39">
        <v>0.01</v>
      </c>
      <c r="CH11" s="39">
        <v>0</v>
      </c>
      <c r="CI11" s="39">
        <v>0</v>
      </c>
      <c r="CJ11" s="39">
        <v>0.02</v>
      </c>
      <c r="CK11" s="39">
        <v>0.02</v>
      </c>
      <c r="CL11" s="39">
        <v>0.01</v>
      </c>
      <c r="CM11" s="39">
        <v>0.01</v>
      </c>
      <c r="CN11" s="39">
        <v>0.02</v>
      </c>
      <c r="CO11" s="39">
        <v>0.02</v>
      </c>
      <c r="CP11" s="39">
        <v>0.01</v>
      </c>
      <c r="CQ11" s="39">
        <v>0</v>
      </c>
      <c r="CR11" s="39">
        <v>0.02</v>
      </c>
      <c r="CS11" s="39">
        <v>0</v>
      </c>
      <c r="CT11" s="39">
        <v>0</v>
      </c>
      <c r="CU11" s="39">
        <v>0.01</v>
      </c>
      <c r="CV11" s="39">
        <v>0.02</v>
      </c>
      <c r="CW11" s="39">
        <v>0.02</v>
      </c>
      <c r="CX11" s="39">
        <v>0</v>
      </c>
      <c r="CY11" s="39">
        <v>0.02</v>
      </c>
      <c r="CZ11" s="39">
        <v>0</v>
      </c>
      <c r="DA11" s="39">
        <v>0.02</v>
      </c>
      <c r="DB11" s="39">
        <v>0</v>
      </c>
      <c r="DC11" s="39">
        <v>0</v>
      </c>
      <c r="DD11" s="39">
        <v>0</v>
      </c>
      <c r="DE11" s="39">
        <v>0</v>
      </c>
      <c r="DF11" s="39">
        <v>0.02</v>
      </c>
      <c r="DG11" s="39">
        <v>0</v>
      </c>
      <c r="DH11" s="39">
        <v>0.02</v>
      </c>
      <c r="DI11" s="39">
        <v>0.02</v>
      </c>
      <c r="DJ11" s="39">
        <v>0.02</v>
      </c>
      <c r="DK11" s="39">
        <v>0.14000000000000001</v>
      </c>
      <c r="DL11" s="39">
        <v>0</v>
      </c>
      <c r="DM11" s="39">
        <v>0.01</v>
      </c>
      <c r="DN11" s="39">
        <v>0</v>
      </c>
      <c r="DO11" s="39">
        <v>0.01</v>
      </c>
      <c r="DP11" s="39">
        <v>0.02</v>
      </c>
      <c r="DQ11" s="39">
        <v>0</v>
      </c>
      <c r="DR11" s="39">
        <v>0.03</v>
      </c>
      <c r="DS11" s="39">
        <v>0.01</v>
      </c>
      <c r="DT11" s="39">
        <v>0.02</v>
      </c>
      <c r="DU11" s="39">
        <v>0.04</v>
      </c>
      <c r="DV11" s="39">
        <v>0.02</v>
      </c>
      <c r="DW11" s="39">
        <v>0</v>
      </c>
      <c r="DX11" s="39">
        <v>0.01</v>
      </c>
      <c r="DY11" s="39">
        <v>0.03</v>
      </c>
      <c r="DZ11" s="39">
        <v>0.01</v>
      </c>
      <c r="EA11" s="39">
        <v>0.14000000000000001</v>
      </c>
      <c r="EB11" s="39">
        <v>0.05</v>
      </c>
      <c r="EC11" s="39">
        <v>0.01</v>
      </c>
      <c r="ED11" s="39">
        <v>0.02</v>
      </c>
      <c r="EE11" s="39">
        <v>0</v>
      </c>
      <c r="EF11" s="39">
        <v>0.03</v>
      </c>
      <c r="EG11" s="39">
        <v>0.02</v>
      </c>
      <c r="EH11" s="39">
        <v>0.03</v>
      </c>
      <c r="EI11" s="39">
        <v>0.01</v>
      </c>
      <c r="EJ11" s="39">
        <v>0.06</v>
      </c>
    </row>
    <row r="12" spans="1:140">
      <c r="A12" s="39" t="s">
        <v>112</v>
      </c>
      <c r="B12" s="39">
        <v>0</v>
      </c>
      <c r="C12" s="39">
        <v>0</v>
      </c>
      <c r="D12" s="39">
        <v>0</v>
      </c>
      <c r="E12" s="39">
        <v>0</v>
      </c>
      <c r="F12" s="39">
        <v>0</v>
      </c>
      <c r="G12" s="39">
        <v>0</v>
      </c>
      <c r="H12" s="39">
        <v>0</v>
      </c>
      <c r="I12" s="39">
        <v>0</v>
      </c>
      <c r="J12" s="39">
        <v>0</v>
      </c>
      <c r="K12" s="39">
        <v>0</v>
      </c>
      <c r="L12" s="39">
        <v>0.83</v>
      </c>
      <c r="M12" s="39">
        <v>0</v>
      </c>
      <c r="N12" s="39">
        <v>0</v>
      </c>
      <c r="O12" s="39">
        <v>0.01</v>
      </c>
      <c r="P12" s="39">
        <v>0</v>
      </c>
      <c r="Q12" s="39">
        <v>0</v>
      </c>
      <c r="R12" s="39">
        <v>0</v>
      </c>
      <c r="S12" s="39">
        <v>0</v>
      </c>
      <c r="T12" s="39">
        <v>0</v>
      </c>
      <c r="U12" s="39">
        <v>0.01</v>
      </c>
      <c r="V12" s="39">
        <v>0</v>
      </c>
      <c r="W12" s="39">
        <v>0</v>
      </c>
      <c r="X12" s="39">
        <v>0</v>
      </c>
      <c r="Y12" s="39">
        <v>0</v>
      </c>
      <c r="Z12" s="39">
        <v>0</v>
      </c>
      <c r="AA12" s="39">
        <v>0</v>
      </c>
      <c r="AB12" s="39">
        <v>0</v>
      </c>
      <c r="AC12" s="39">
        <v>0</v>
      </c>
      <c r="AD12" s="39">
        <v>0</v>
      </c>
      <c r="AE12" s="39">
        <v>0</v>
      </c>
      <c r="AF12" s="39">
        <v>0</v>
      </c>
      <c r="AG12" s="39">
        <v>0</v>
      </c>
      <c r="AH12" s="39">
        <v>0</v>
      </c>
      <c r="AI12" s="39">
        <v>0</v>
      </c>
      <c r="AJ12" s="39">
        <v>0</v>
      </c>
      <c r="AK12" s="39">
        <v>0</v>
      </c>
      <c r="AL12" s="39">
        <v>0</v>
      </c>
      <c r="AM12" s="39">
        <v>0</v>
      </c>
      <c r="AN12" s="39">
        <v>0</v>
      </c>
      <c r="AO12" s="39">
        <v>0</v>
      </c>
      <c r="AP12" s="39">
        <v>0</v>
      </c>
      <c r="AQ12" s="39">
        <v>0</v>
      </c>
      <c r="AR12" s="39">
        <v>0</v>
      </c>
      <c r="AS12" s="39">
        <v>0</v>
      </c>
      <c r="AT12" s="39">
        <v>0</v>
      </c>
      <c r="AU12" s="39">
        <v>0</v>
      </c>
      <c r="AV12" s="39">
        <v>0</v>
      </c>
      <c r="AW12" s="39">
        <v>0</v>
      </c>
      <c r="AX12" s="39">
        <v>0</v>
      </c>
      <c r="AY12" s="39">
        <v>0</v>
      </c>
      <c r="AZ12" s="39">
        <v>0</v>
      </c>
      <c r="BA12" s="39">
        <v>0</v>
      </c>
      <c r="BB12" s="39">
        <v>0</v>
      </c>
      <c r="BC12" s="39">
        <v>0</v>
      </c>
      <c r="BD12" s="39">
        <v>0</v>
      </c>
      <c r="BE12" s="39">
        <v>0</v>
      </c>
      <c r="BF12" s="39">
        <v>0</v>
      </c>
      <c r="BG12" s="39">
        <v>0</v>
      </c>
      <c r="BH12" s="39">
        <v>0</v>
      </c>
      <c r="BI12" s="39">
        <v>0</v>
      </c>
      <c r="BJ12" s="39">
        <v>0</v>
      </c>
      <c r="BK12" s="39">
        <v>0</v>
      </c>
      <c r="BL12" s="39">
        <v>0</v>
      </c>
      <c r="BM12" s="39">
        <v>0</v>
      </c>
      <c r="BN12" s="39">
        <v>0</v>
      </c>
      <c r="BO12" s="39">
        <v>0</v>
      </c>
      <c r="BP12" s="39">
        <v>0</v>
      </c>
      <c r="BQ12" s="39">
        <v>0</v>
      </c>
      <c r="BR12" s="39">
        <v>0</v>
      </c>
      <c r="BS12" s="39">
        <v>0</v>
      </c>
      <c r="BT12" s="39">
        <v>0</v>
      </c>
      <c r="BU12" s="39">
        <v>0</v>
      </c>
      <c r="BV12" s="39">
        <v>0</v>
      </c>
      <c r="BW12" s="39">
        <v>0</v>
      </c>
      <c r="BX12" s="39">
        <v>0</v>
      </c>
      <c r="BY12" s="39">
        <v>0</v>
      </c>
      <c r="BZ12" s="39">
        <v>0</v>
      </c>
      <c r="CA12" s="39">
        <v>0</v>
      </c>
      <c r="CB12" s="39">
        <v>0</v>
      </c>
      <c r="CC12" s="39">
        <v>0</v>
      </c>
      <c r="CD12" s="39">
        <v>0</v>
      </c>
      <c r="CE12" s="39">
        <v>0</v>
      </c>
      <c r="CF12" s="39">
        <v>0</v>
      </c>
      <c r="CG12" s="39">
        <v>0</v>
      </c>
      <c r="CH12" s="39">
        <v>0</v>
      </c>
      <c r="CI12" s="39">
        <v>0</v>
      </c>
      <c r="CJ12" s="39">
        <v>0</v>
      </c>
      <c r="CK12" s="39">
        <v>0</v>
      </c>
      <c r="CL12" s="39">
        <v>0</v>
      </c>
      <c r="CM12" s="39">
        <v>0</v>
      </c>
      <c r="CN12" s="39">
        <v>0</v>
      </c>
      <c r="CO12" s="39">
        <v>0</v>
      </c>
      <c r="CP12" s="39">
        <v>0</v>
      </c>
      <c r="CQ12" s="39">
        <v>0</v>
      </c>
      <c r="CR12" s="39">
        <v>0</v>
      </c>
      <c r="CS12" s="39">
        <v>0</v>
      </c>
      <c r="CT12" s="39">
        <v>0</v>
      </c>
      <c r="CU12" s="39">
        <v>0</v>
      </c>
      <c r="CV12" s="39">
        <v>0</v>
      </c>
      <c r="CW12" s="39">
        <v>0</v>
      </c>
      <c r="CX12" s="39">
        <v>0</v>
      </c>
      <c r="CY12" s="39">
        <v>0</v>
      </c>
      <c r="CZ12" s="39">
        <v>0</v>
      </c>
      <c r="DA12" s="39">
        <v>0</v>
      </c>
      <c r="DB12" s="39">
        <v>0</v>
      </c>
      <c r="DC12" s="39">
        <v>0</v>
      </c>
      <c r="DD12" s="39">
        <v>0</v>
      </c>
      <c r="DE12" s="39">
        <v>0</v>
      </c>
      <c r="DF12" s="39">
        <v>0</v>
      </c>
      <c r="DG12" s="39">
        <v>0</v>
      </c>
      <c r="DH12" s="39">
        <v>0</v>
      </c>
      <c r="DI12" s="39">
        <v>0</v>
      </c>
      <c r="DJ12" s="39">
        <v>0</v>
      </c>
      <c r="DK12" s="39">
        <v>0.02</v>
      </c>
      <c r="DL12" s="39">
        <v>0</v>
      </c>
      <c r="DM12" s="39">
        <v>0</v>
      </c>
      <c r="DN12" s="39">
        <v>0</v>
      </c>
      <c r="DO12" s="39">
        <v>0</v>
      </c>
      <c r="DP12" s="39">
        <v>0</v>
      </c>
      <c r="DQ12" s="39">
        <v>0</v>
      </c>
      <c r="DR12" s="39">
        <v>0</v>
      </c>
      <c r="DS12" s="39">
        <v>0</v>
      </c>
      <c r="DT12" s="39">
        <v>0</v>
      </c>
      <c r="DU12" s="39">
        <v>0</v>
      </c>
      <c r="DV12" s="39">
        <v>0</v>
      </c>
      <c r="DW12" s="39">
        <v>0</v>
      </c>
      <c r="DX12" s="39">
        <v>0</v>
      </c>
      <c r="DY12" s="39">
        <v>0</v>
      </c>
      <c r="DZ12" s="39">
        <v>0</v>
      </c>
      <c r="EA12" s="39">
        <v>0.01</v>
      </c>
      <c r="EB12" s="39">
        <v>0</v>
      </c>
      <c r="EC12" s="39">
        <v>0</v>
      </c>
      <c r="ED12" s="39">
        <v>0</v>
      </c>
      <c r="EE12" s="39">
        <v>0</v>
      </c>
      <c r="EF12" s="39">
        <v>0</v>
      </c>
      <c r="EG12" s="39">
        <v>0</v>
      </c>
      <c r="EH12" s="39">
        <v>0</v>
      </c>
      <c r="EI12" s="39">
        <v>0</v>
      </c>
      <c r="EJ12" s="39">
        <v>0</v>
      </c>
    </row>
    <row r="13" spans="1:140">
      <c r="A13" s="39" t="s">
        <v>65</v>
      </c>
      <c r="B13" s="39">
        <v>7.0000000000000007E-2</v>
      </c>
      <c r="C13" s="39">
        <v>0.01</v>
      </c>
      <c r="D13" s="39">
        <v>7.0000000000000007E-2</v>
      </c>
      <c r="E13" s="39">
        <v>0.02</v>
      </c>
      <c r="F13" s="39">
        <v>0.04</v>
      </c>
      <c r="G13" s="39">
        <v>0.02</v>
      </c>
      <c r="H13" s="39">
        <v>0.01</v>
      </c>
      <c r="I13" s="39">
        <v>0</v>
      </c>
      <c r="J13" s="39">
        <v>0</v>
      </c>
      <c r="K13" s="39">
        <v>0</v>
      </c>
      <c r="L13" s="39">
        <v>0</v>
      </c>
      <c r="M13" s="39">
        <v>1</v>
      </c>
      <c r="N13" s="39">
        <v>0.03</v>
      </c>
      <c r="O13" s="39">
        <v>0.41</v>
      </c>
      <c r="P13" s="39">
        <v>0.03</v>
      </c>
      <c r="Q13" s="39">
        <v>0.01</v>
      </c>
      <c r="R13" s="39">
        <v>7.0000000000000007E-2</v>
      </c>
      <c r="S13" s="39">
        <v>0.03</v>
      </c>
      <c r="T13" s="39">
        <v>0.03</v>
      </c>
      <c r="U13" s="39">
        <v>0.21</v>
      </c>
      <c r="V13" s="39">
        <v>0</v>
      </c>
      <c r="W13" s="39">
        <v>0</v>
      </c>
      <c r="X13" s="39">
        <v>0.01</v>
      </c>
      <c r="Y13" s="39">
        <v>0.01</v>
      </c>
      <c r="Z13" s="39">
        <v>0</v>
      </c>
      <c r="AA13" s="39">
        <v>0.01</v>
      </c>
      <c r="AB13" s="39">
        <v>0.01</v>
      </c>
      <c r="AC13" s="39">
        <v>0.01</v>
      </c>
      <c r="AD13" s="39">
        <v>0</v>
      </c>
      <c r="AE13" s="39">
        <v>0</v>
      </c>
      <c r="AF13" s="39">
        <v>0</v>
      </c>
      <c r="AG13" s="39">
        <v>0</v>
      </c>
      <c r="AH13" s="39">
        <v>0</v>
      </c>
      <c r="AI13" s="39">
        <v>0</v>
      </c>
      <c r="AJ13" s="39">
        <v>0.02</v>
      </c>
      <c r="AK13" s="39">
        <v>0</v>
      </c>
      <c r="AL13" s="39">
        <v>0</v>
      </c>
      <c r="AM13" s="39">
        <v>0</v>
      </c>
      <c r="AN13" s="39">
        <v>0</v>
      </c>
      <c r="AO13" s="39">
        <v>0</v>
      </c>
      <c r="AP13" s="39">
        <v>0</v>
      </c>
      <c r="AQ13" s="39">
        <v>0.01</v>
      </c>
      <c r="AR13" s="39">
        <v>0</v>
      </c>
      <c r="AS13" s="39">
        <v>0</v>
      </c>
      <c r="AT13" s="39">
        <v>0</v>
      </c>
      <c r="AU13" s="39">
        <v>0</v>
      </c>
      <c r="AV13" s="39">
        <v>0</v>
      </c>
      <c r="AW13" s="39">
        <v>0.01</v>
      </c>
      <c r="AX13" s="39">
        <v>0</v>
      </c>
      <c r="AY13" s="39">
        <v>0.03</v>
      </c>
      <c r="AZ13" s="39">
        <v>0.02</v>
      </c>
      <c r="BA13" s="39">
        <v>0.01</v>
      </c>
      <c r="BB13" s="39">
        <v>0.01</v>
      </c>
      <c r="BC13" s="39">
        <v>0.01</v>
      </c>
      <c r="BD13" s="39">
        <v>0.01</v>
      </c>
      <c r="BE13" s="39">
        <v>0</v>
      </c>
      <c r="BF13" s="39">
        <v>0</v>
      </c>
      <c r="BG13" s="39">
        <v>0</v>
      </c>
      <c r="BH13" s="39">
        <v>0</v>
      </c>
      <c r="BI13" s="39">
        <v>0</v>
      </c>
      <c r="BJ13" s="39">
        <v>0.02</v>
      </c>
      <c r="BK13" s="39">
        <v>0.01</v>
      </c>
      <c r="BL13" s="39">
        <v>0.03</v>
      </c>
      <c r="BM13" s="39">
        <v>0</v>
      </c>
      <c r="BN13" s="39">
        <v>0.01</v>
      </c>
      <c r="BO13" s="39">
        <v>0</v>
      </c>
      <c r="BP13" s="39">
        <v>0</v>
      </c>
      <c r="BQ13" s="39">
        <v>0</v>
      </c>
      <c r="BR13" s="39">
        <v>0</v>
      </c>
      <c r="BS13" s="39">
        <v>0</v>
      </c>
      <c r="BT13" s="39">
        <v>0</v>
      </c>
      <c r="BU13" s="39">
        <v>0</v>
      </c>
      <c r="BV13" s="39">
        <v>0</v>
      </c>
      <c r="BW13" s="39">
        <v>0</v>
      </c>
      <c r="BX13" s="39">
        <v>0</v>
      </c>
      <c r="BY13" s="39">
        <v>0.01</v>
      </c>
      <c r="BZ13" s="39">
        <v>0</v>
      </c>
      <c r="CA13" s="39">
        <v>0</v>
      </c>
      <c r="CB13" s="39">
        <v>0</v>
      </c>
      <c r="CC13" s="39">
        <v>0</v>
      </c>
      <c r="CD13" s="39">
        <v>0</v>
      </c>
      <c r="CE13" s="39">
        <v>0</v>
      </c>
      <c r="CF13" s="39">
        <v>0</v>
      </c>
      <c r="CG13" s="39">
        <v>0.01</v>
      </c>
      <c r="CH13" s="39">
        <v>0.02</v>
      </c>
      <c r="CI13" s="39">
        <v>0</v>
      </c>
      <c r="CJ13" s="39">
        <v>0.05</v>
      </c>
      <c r="CK13" s="39">
        <v>0.02</v>
      </c>
      <c r="CL13" s="39">
        <v>0.01</v>
      </c>
      <c r="CM13" s="39">
        <v>0.02</v>
      </c>
      <c r="CN13" s="39">
        <v>0.04</v>
      </c>
      <c r="CO13" s="39">
        <v>0.05</v>
      </c>
      <c r="CP13" s="39">
        <v>0</v>
      </c>
      <c r="CQ13" s="39">
        <v>0</v>
      </c>
      <c r="CR13" s="39">
        <v>0.03</v>
      </c>
      <c r="CS13" s="39">
        <v>0.01</v>
      </c>
      <c r="CT13" s="39">
        <v>0</v>
      </c>
      <c r="CU13" s="39">
        <v>0.01</v>
      </c>
      <c r="CV13" s="39">
        <v>7.0000000000000007E-2</v>
      </c>
      <c r="CW13" s="39">
        <v>0.02</v>
      </c>
      <c r="CX13" s="39">
        <v>0.01</v>
      </c>
      <c r="CY13" s="39">
        <v>0.03</v>
      </c>
      <c r="CZ13" s="39">
        <v>0.01</v>
      </c>
      <c r="DA13" s="39">
        <v>0</v>
      </c>
      <c r="DB13" s="39">
        <v>0.02</v>
      </c>
      <c r="DC13" s="39">
        <v>0</v>
      </c>
      <c r="DD13" s="39">
        <v>0.01</v>
      </c>
      <c r="DE13" s="39">
        <v>0.01</v>
      </c>
      <c r="DF13" s="39">
        <v>0.03</v>
      </c>
      <c r="DG13" s="39">
        <v>0.01</v>
      </c>
      <c r="DH13" s="39">
        <v>0.02</v>
      </c>
      <c r="DI13" s="39">
        <v>0.02</v>
      </c>
      <c r="DJ13" s="39">
        <v>0</v>
      </c>
      <c r="DK13" s="39">
        <v>0.35</v>
      </c>
      <c r="DL13" s="39">
        <v>0.01</v>
      </c>
      <c r="DM13" s="39">
        <v>0.02</v>
      </c>
      <c r="DN13" s="39">
        <v>0</v>
      </c>
      <c r="DO13" s="39">
        <v>0.03</v>
      </c>
      <c r="DP13" s="39">
        <v>0.03</v>
      </c>
      <c r="DQ13" s="39">
        <v>0.01</v>
      </c>
      <c r="DR13" s="39">
        <v>0.03</v>
      </c>
      <c r="DS13" s="39">
        <v>0.01</v>
      </c>
      <c r="DT13" s="39">
        <v>0.02</v>
      </c>
      <c r="DU13" s="39">
        <v>0.03</v>
      </c>
      <c r="DV13" s="39">
        <v>0.01</v>
      </c>
      <c r="DW13" s="39">
        <v>0.04</v>
      </c>
      <c r="DX13" s="39">
        <v>0.01</v>
      </c>
      <c r="DY13" s="39">
        <v>0.03</v>
      </c>
      <c r="DZ13" s="39">
        <v>0</v>
      </c>
      <c r="EA13" s="39">
        <v>0.18</v>
      </c>
      <c r="EB13" s="39">
        <v>0.02</v>
      </c>
      <c r="EC13" s="39">
        <v>0.01</v>
      </c>
      <c r="ED13" s="39">
        <v>0.02</v>
      </c>
      <c r="EE13" s="39">
        <v>0.01</v>
      </c>
      <c r="EF13" s="39">
        <v>0.04</v>
      </c>
      <c r="EG13" s="39">
        <v>0.03</v>
      </c>
      <c r="EH13" s="39">
        <v>0.03</v>
      </c>
      <c r="EI13" s="39">
        <v>0.03</v>
      </c>
      <c r="EJ13" s="39">
        <v>0.05</v>
      </c>
    </row>
    <row r="14" spans="1:140">
      <c r="A14" s="39" t="s">
        <v>53</v>
      </c>
      <c r="B14" s="39">
        <v>0.61</v>
      </c>
      <c r="C14" s="39">
        <v>0.03</v>
      </c>
      <c r="D14" s="39">
        <v>0.53</v>
      </c>
      <c r="E14" s="39">
        <v>0</v>
      </c>
      <c r="F14" s="39">
        <v>0.33</v>
      </c>
      <c r="G14" s="39">
        <v>0.39</v>
      </c>
      <c r="H14" s="39">
        <v>0.12</v>
      </c>
      <c r="I14" s="39">
        <v>0.02</v>
      </c>
      <c r="J14" s="39">
        <v>0.04</v>
      </c>
      <c r="K14" s="39">
        <v>0.09</v>
      </c>
      <c r="L14" s="39">
        <v>0</v>
      </c>
      <c r="M14" s="39">
        <v>0.03</v>
      </c>
      <c r="N14" s="39">
        <v>1</v>
      </c>
      <c r="O14" s="39">
        <v>0.03</v>
      </c>
      <c r="P14" s="39">
        <v>0.69</v>
      </c>
      <c r="Q14" s="39">
        <v>0.04</v>
      </c>
      <c r="R14" s="39">
        <v>0.11</v>
      </c>
      <c r="S14" s="39">
        <v>0.06</v>
      </c>
      <c r="T14" s="39">
        <v>0.08</v>
      </c>
      <c r="U14" s="39">
        <v>0.02</v>
      </c>
      <c r="V14" s="39">
        <v>0.03</v>
      </c>
      <c r="W14" s="39">
        <v>0.01</v>
      </c>
      <c r="X14" s="39">
        <v>7.0000000000000007E-2</v>
      </c>
      <c r="Y14" s="39">
        <v>0.04</v>
      </c>
      <c r="Z14" s="39">
        <v>0.02</v>
      </c>
      <c r="AA14" s="39">
        <v>0.02</v>
      </c>
      <c r="AB14" s="39">
        <v>0.03</v>
      </c>
      <c r="AC14" s="39">
        <v>0.03</v>
      </c>
      <c r="AD14" s="39">
        <v>0.02</v>
      </c>
      <c r="AE14" s="39">
        <v>0.02</v>
      </c>
      <c r="AF14" s="39">
        <v>0.01</v>
      </c>
      <c r="AG14" s="39">
        <v>0.01</v>
      </c>
      <c r="AH14" s="39">
        <v>0.02</v>
      </c>
      <c r="AI14" s="39">
        <v>0.01</v>
      </c>
      <c r="AJ14" s="39">
        <v>0.03</v>
      </c>
      <c r="AK14" s="39">
        <v>0.02</v>
      </c>
      <c r="AL14" s="39">
        <v>0.01</v>
      </c>
      <c r="AM14" s="39">
        <v>0.02</v>
      </c>
      <c r="AN14" s="39">
        <v>0.02</v>
      </c>
      <c r="AO14" s="39">
        <v>0</v>
      </c>
      <c r="AP14" s="39">
        <v>0.01</v>
      </c>
      <c r="AQ14" s="39">
        <v>0.01</v>
      </c>
      <c r="AR14" s="39">
        <v>0.02</v>
      </c>
      <c r="AS14" s="39">
        <v>0.1</v>
      </c>
      <c r="AT14" s="39">
        <v>0.01</v>
      </c>
      <c r="AU14" s="39">
        <v>0.02</v>
      </c>
      <c r="AV14" s="39">
        <v>0.02</v>
      </c>
      <c r="AW14" s="39">
        <v>0.06</v>
      </c>
      <c r="AX14" s="39">
        <v>0</v>
      </c>
      <c r="AY14" s="39">
        <v>0.03</v>
      </c>
      <c r="AZ14" s="39">
        <v>0.01</v>
      </c>
      <c r="BA14" s="39">
        <v>0.01</v>
      </c>
      <c r="BB14" s="39">
        <v>0</v>
      </c>
      <c r="BC14" s="39">
        <v>0.05</v>
      </c>
      <c r="BD14" s="39">
        <v>0.03</v>
      </c>
      <c r="BE14" s="39">
        <v>0.01</v>
      </c>
      <c r="BF14" s="39">
        <v>0.01</v>
      </c>
      <c r="BG14" s="39">
        <v>0.03</v>
      </c>
      <c r="BH14" s="39">
        <v>0.01</v>
      </c>
      <c r="BI14" s="39">
        <v>0.01</v>
      </c>
      <c r="BJ14" s="39">
        <v>0.1</v>
      </c>
      <c r="BK14" s="39">
        <v>0.02</v>
      </c>
      <c r="BL14" s="39">
        <v>0.02</v>
      </c>
      <c r="BM14" s="39">
        <v>0.01</v>
      </c>
      <c r="BN14" s="39">
        <v>0.03</v>
      </c>
      <c r="BO14" s="39">
        <v>0.01</v>
      </c>
      <c r="BP14" s="39">
        <v>0.01</v>
      </c>
      <c r="BQ14" s="39">
        <v>0.02</v>
      </c>
      <c r="BR14" s="39">
        <v>0.02</v>
      </c>
      <c r="BS14" s="39">
        <v>0.01</v>
      </c>
      <c r="BT14" s="39">
        <v>0.02</v>
      </c>
      <c r="BU14" s="39">
        <v>0.01</v>
      </c>
      <c r="BV14" s="39">
        <v>0.01</v>
      </c>
      <c r="BW14" s="39">
        <v>0.02</v>
      </c>
      <c r="BX14" s="39">
        <v>0.02</v>
      </c>
      <c r="BY14" s="39">
        <v>0.02</v>
      </c>
      <c r="BZ14" s="39">
        <v>0.01</v>
      </c>
      <c r="CA14" s="39">
        <v>0.02</v>
      </c>
      <c r="CB14" s="39">
        <v>0.01</v>
      </c>
      <c r="CC14" s="39">
        <v>0.02</v>
      </c>
      <c r="CD14" s="39">
        <v>0</v>
      </c>
      <c r="CE14" s="39">
        <v>0.01</v>
      </c>
      <c r="CF14" s="39">
        <v>0.01</v>
      </c>
      <c r="CG14" s="39">
        <v>7.0000000000000007E-2</v>
      </c>
      <c r="CH14" s="39">
        <v>0.04</v>
      </c>
      <c r="CI14" s="39">
        <v>0.01</v>
      </c>
      <c r="CJ14" s="39">
        <v>0.15</v>
      </c>
      <c r="CK14" s="39">
        <v>0.09</v>
      </c>
      <c r="CL14" s="39">
        <v>0.1</v>
      </c>
      <c r="CM14" s="39">
        <v>0.06</v>
      </c>
      <c r="CN14" s="39">
        <v>0.66</v>
      </c>
      <c r="CO14" s="39">
        <v>0.09</v>
      </c>
      <c r="CP14" s="39">
        <v>0.03</v>
      </c>
      <c r="CQ14" s="39">
        <v>0.01</v>
      </c>
      <c r="CR14" s="39">
        <v>0.66</v>
      </c>
      <c r="CS14" s="39">
        <v>0.01</v>
      </c>
      <c r="CT14" s="39">
        <v>0.02</v>
      </c>
      <c r="CU14" s="39">
        <v>0.04</v>
      </c>
      <c r="CV14" s="39">
        <v>7.0000000000000007E-2</v>
      </c>
      <c r="CW14" s="39">
        <v>0.09</v>
      </c>
      <c r="CX14" s="39">
        <v>0.01</v>
      </c>
      <c r="CY14" s="39">
        <v>0.06</v>
      </c>
      <c r="CZ14" s="39">
        <v>0.02</v>
      </c>
      <c r="DA14" s="39">
        <v>0</v>
      </c>
      <c r="DB14" s="39">
        <v>0.02</v>
      </c>
      <c r="DC14" s="39">
        <v>0</v>
      </c>
      <c r="DD14" s="39">
        <v>0.01</v>
      </c>
      <c r="DE14" s="39">
        <v>0.04</v>
      </c>
      <c r="DF14" s="39">
        <v>0.12</v>
      </c>
      <c r="DG14" s="39">
        <v>0</v>
      </c>
      <c r="DH14" s="39">
        <v>0.1</v>
      </c>
      <c r="DI14" s="39">
        <v>0.12</v>
      </c>
      <c r="DJ14" s="39">
        <v>0.02</v>
      </c>
      <c r="DK14" s="39">
        <v>0.03</v>
      </c>
      <c r="DL14" s="39">
        <v>0</v>
      </c>
      <c r="DM14" s="39">
        <v>7.0000000000000007E-2</v>
      </c>
      <c r="DN14" s="39">
        <v>0.01</v>
      </c>
      <c r="DO14" s="39">
        <v>0.15</v>
      </c>
      <c r="DP14" s="39">
        <v>0.05</v>
      </c>
      <c r="DQ14" s="39">
        <v>0.05</v>
      </c>
      <c r="DR14" s="39">
        <v>0.02</v>
      </c>
      <c r="DS14" s="39">
        <v>0.03</v>
      </c>
      <c r="DT14" s="39">
        <v>0.14000000000000001</v>
      </c>
      <c r="DU14" s="39">
        <v>0.05</v>
      </c>
      <c r="DV14" s="39">
        <v>0.13</v>
      </c>
      <c r="DW14" s="39">
        <v>7.0000000000000007E-2</v>
      </c>
      <c r="DX14" s="39">
        <v>0.04</v>
      </c>
      <c r="DY14" s="39">
        <v>0.04</v>
      </c>
      <c r="DZ14" s="39">
        <v>0</v>
      </c>
      <c r="EA14" s="39">
        <v>0.03</v>
      </c>
      <c r="EB14" s="39">
        <v>0.01</v>
      </c>
      <c r="EC14" s="39">
        <v>0.04</v>
      </c>
      <c r="ED14" s="39">
        <v>7.0000000000000007E-2</v>
      </c>
      <c r="EE14" s="39">
        <v>0.05</v>
      </c>
      <c r="EF14" s="39">
        <v>0.05</v>
      </c>
      <c r="EG14" s="39">
        <v>0.02</v>
      </c>
      <c r="EH14" s="39">
        <v>0</v>
      </c>
      <c r="EI14" s="39">
        <v>0.11</v>
      </c>
      <c r="EJ14" s="39">
        <v>0.52</v>
      </c>
    </row>
    <row r="15" spans="1:140">
      <c r="A15" s="39" t="s">
        <v>187</v>
      </c>
      <c r="B15" s="39">
        <v>0.49</v>
      </c>
      <c r="C15" s="39">
        <v>0.49</v>
      </c>
      <c r="D15" s="39">
        <v>0</v>
      </c>
      <c r="E15" s="39">
        <v>0.06</v>
      </c>
      <c r="F15" s="39">
        <v>0.09</v>
      </c>
      <c r="G15" s="39">
        <v>0.05</v>
      </c>
      <c r="H15" s="39">
        <v>0.01</v>
      </c>
      <c r="I15" s="39">
        <v>0</v>
      </c>
      <c r="J15" s="39">
        <v>0</v>
      </c>
      <c r="K15" s="39">
        <v>0.2</v>
      </c>
      <c r="L15" s="39">
        <v>0.01</v>
      </c>
      <c r="M15" s="39">
        <v>0.41</v>
      </c>
      <c r="N15" s="39">
        <v>0.03</v>
      </c>
      <c r="O15" s="39">
        <v>1</v>
      </c>
      <c r="P15" s="39">
        <v>0.08</v>
      </c>
      <c r="Q15" s="39">
        <v>0.01</v>
      </c>
      <c r="R15" s="39">
        <v>0.05</v>
      </c>
      <c r="S15" s="39">
        <v>0.03</v>
      </c>
      <c r="T15" s="39">
        <v>0.01</v>
      </c>
      <c r="U15" s="39">
        <v>0.08</v>
      </c>
      <c r="V15" s="39">
        <v>0.09</v>
      </c>
      <c r="W15" s="39">
        <v>0</v>
      </c>
      <c r="X15" s="39">
        <v>0.01</v>
      </c>
      <c r="Y15" s="39">
        <v>0.01</v>
      </c>
      <c r="Z15" s="39">
        <v>0</v>
      </c>
      <c r="AA15" s="39">
        <v>0</v>
      </c>
      <c r="AB15" s="39">
        <v>0</v>
      </c>
      <c r="AC15" s="39">
        <v>0.01</v>
      </c>
      <c r="AD15" s="39">
        <v>0</v>
      </c>
      <c r="AE15" s="39">
        <v>0</v>
      </c>
      <c r="AF15" s="39">
        <v>0.01</v>
      </c>
      <c r="AG15" s="39">
        <v>0</v>
      </c>
      <c r="AH15" s="39">
        <v>0</v>
      </c>
      <c r="AI15" s="39">
        <v>0.01</v>
      </c>
      <c r="AJ15" s="39">
        <v>0.01</v>
      </c>
      <c r="AK15" s="39">
        <v>0</v>
      </c>
      <c r="AL15" s="39">
        <v>0</v>
      </c>
      <c r="AM15" s="39">
        <v>0.01</v>
      </c>
      <c r="AN15" s="39">
        <v>0.01</v>
      </c>
      <c r="AO15" s="39">
        <v>0</v>
      </c>
      <c r="AP15" s="39">
        <v>0</v>
      </c>
      <c r="AQ15" s="39">
        <v>0.01</v>
      </c>
      <c r="AR15" s="39">
        <v>0</v>
      </c>
      <c r="AS15" s="39">
        <v>0.01</v>
      </c>
      <c r="AT15" s="39">
        <v>0</v>
      </c>
      <c r="AU15" s="39">
        <v>0</v>
      </c>
      <c r="AV15" s="39">
        <v>0.01</v>
      </c>
      <c r="AW15" s="39">
        <v>0.01</v>
      </c>
      <c r="AX15" s="39">
        <v>0</v>
      </c>
      <c r="AY15" s="39">
        <v>0.01</v>
      </c>
      <c r="AZ15" s="39">
        <v>0.02</v>
      </c>
      <c r="BA15" s="39">
        <v>0</v>
      </c>
      <c r="BB15" s="39">
        <v>0.01</v>
      </c>
      <c r="BC15" s="39">
        <v>0.01</v>
      </c>
      <c r="BD15" s="39">
        <v>0.01</v>
      </c>
      <c r="BE15" s="39">
        <v>0</v>
      </c>
      <c r="BF15" s="39">
        <v>0</v>
      </c>
      <c r="BG15" s="39">
        <v>0.01</v>
      </c>
      <c r="BH15" s="39">
        <v>0</v>
      </c>
      <c r="BI15" s="39">
        <v>0</v>
      </c>
      <c r="BJ15" s="39">
        <v>0.03</v>
      </c>
      <c r="BK15" s="39">
        <v>0.01</v>
      </c>
      <c r="BL15" s="39">
        <v>0.01</v>
      </c>
      <c r="BM15" s="39">
        <v>0</v>
      </c>
      <c r="BN15" s="39">
        <v>0.01</v>
      </c>
      <c r="BO15" s="39">
        <v>0</v>
      </c>
      <c r="BP15" s="39">
        <v>0</v>
      </c>
      <c r="BQ15" s="39">
        <v>0</v>
      </c>
      <c r="BR15" s="39">
        <v>0</v>
      </c>
      <c r="BS15" s="39">
        <v>0</v>
      </c>
      <c r="BT15" s="39">
        <v>0</v>
      </c>
      <c r="BU15" s="39">
        <v>0</v>
      </c>
      <c r="BV15" s="39">
        <v>0</v>
      </c>
      <c r="BW15" s="39">
        <v>0</v>
      </c>
      <c r="BX15" s="39">
        <v>0</v>
      </c>
      <c r="BY15" s="39">
        <v>0.01</v>
      </c>
      <c r="BZ15" s="39">
        <v>0</v>
      </c>
      <c r="CA15" s="39">
        <v>0.01</v>
      </c>
      <c r="CB15" s="39">
        <v>0</v>
      </c>
      <c r="CC15" s="39">
        <v>0</v>
      </c>
      <c r="CD15" s="39">
        <v>0</v>
      </c>
      <c r="CE15" s="39">
        <v>0</v>
      </c>
      <c r="CF15" s="39">
        <v>0</v>
      </c>
      <c r="CG15" s="39">
        <v>0.02</v>
      </c>
      <c r="CH15" s="39">
        <v>0.01</v>
      </c>
      <c r="CI15" s="39">
        <v>0</v>
      </c>
      <c r="CJ15" s="39">
        <v>0.04</v>
      </c>
      <c r="CK15" s="39">
        <v>0.02</v>
      </c>
      <c r="CL15" s="39">
        <v>0.05</v>
      </c>
      <c r="CM15" s="39">
        <v>0.02</v>
      </c>
      <c r="CN15" s="39">
        <v>7.0000000000000007E-2</v>
      </c>
      <c r="CO15" s="39">
        <v>0.03</v>
      </c>
      <c r="CP15" s="39">
        <v>0.01</v>
      </c>
      <c r="CQ15" s="39">
        <v>0</v>
      </c>
      <c r="CR15" s="39">
        <v>0.08</v>
      </c>
      <c r="CS15" s="39">
        <v>0.01</v>
      </c>
      <c r="CT15" s="39">
        <v>0.01</v>
      </c>
      <c r="CU15" s="39">
        <v>0.01</v>
      </c>
      <c r="CV15" s="39">
        <v>0.03</v>
      </c>
      <c r="CW15" s="39">
        <v>0.04</v>
      </c>
      <c r="CX15" s="39">
        <v>0</v>
      </c>
      <c r="CY15" s="39">
        <v>0.06</v>
      </c>
      <c r="CZ15" s="39">
        <v>0.01</v>
      </c>
      <c r="DA15" s="39">
        <v>0.02</v>
      </c>
      <c r="DB15" s="39">
        <v>0.02</v>
      </c>
      <c r="DC15" s="39">
        <v>0</v>
      </c>
      <c r="DD15" s="39">
        <v>0.01</v>
      </c>
      <c r="DE15" s="39">
        <v>0.01</v>
      </c>
      <c r="DF15" s="39">
        <v>0.06</v>
      </c>
      <c r="DG15" s="39">
        <v>0.01</v>
      </c>
      <c r="DH15" s="39">
        <v>0.04</v>
      </c>
      <c r="DI15" s="39">
        <v>0.03</v>
      </c>
      <c r="DJ15" s="39">
        <v>0</v>
      </c>
      <c r="DK15" s="39">
        <v>0.69</v>
      </c>
      <c r="DL15" s="39">
        <v>0.01</v>
      </c>
      <c r="DM15" s="39">
        <v>0.02</v>
      </c>
      <c r="DN15" s="39">
        <v>0</v>
      </c>
      <c r="DO15" s="39">
        <v>0.04</v>
      </c>
      <c r="DP15" s="39">
        <v>0.02</v>
      </c>
      <c r="DQ15" s="39">
        <v>0.02</v>
      </c>
      <c r="DR15" s="39">
        <v>0.06</v>
      </c>
      <c r="DS15" s="39">
        <v>0.03</v>
      </c>
      <c r="DT15" s="39">
        <v>0.04</v>
      </c>
      <c r="DU15" s="39">
        <v>0.08</v>
      </c>
      <c r="DV15" s="39">
        <v>0.03</v>
      </c>
      <c r="DW15" s="39">
        <v>0.09</v>
      </c>
      <c r="DX15" s="39">
        <v>0.03</v>
      </c>
      <c r="DY15" s="39">
        <v>7.0000000000000007E-2</v>
      </c>
      <c r="DZ15" s="39">
        <v>0.01</v>
      </c>
      <c r="EA15" s="39">
        <v>0.44</v>
      </c>
      <c r="EB15" s="39">
        <v>0.04</v>
      </c>
      <c r="EC15" s="39">
        <v>0.02</v>
      </c>
      <c r="ED15" s="39">
        <v>0.05</v>
      </c>
      <c r="EE15" s="39">
        <v>0.02</v>
      </c>
      <c r="EF15" s="39">
        <v>0.11</v>
      </c>
      <c r="EG15" s="39">
        <v>7.0000000000000007E-2</v>
      </c>
      <c r="EH15" s="39">
        <v>0.08</v>
      </c>
      <c r="EI15" s="39">
        <v>7.0000000000000007E-2</v>
      </c>
      <c r="EJ15" s="39">
        <v>0.12</v>
      </c>
    </row>
    <row r="16" spans="1:140">
      <c r="A16" s="39" t="s">
        <v>23</v>
      </c>
      <c r="B16" s="39">
        <v>0.47</v>
      </c>
      <c r="C16" s="39">
        <v>0.04</v>
      </c>
      <c r="D16" s="39">
        <v>0.42</v>
      </c>
      <c r="E16" s="39">
        <v>0.02</v>
      </c>
      <c r="F16" s="39">
        <v>0.26</v>
      </c>
      <c r="G16" s="39">
        <v>0.28999999999999998</v>
      </c>
      <c r="H16" s="39">
        <v>0.09</v>
      </c>
      <c r="I16" s="39">
        <v>0.01</v>
      </c>
      <c r="J16" s="39">
        <v>0.01</v>
      </c>
      <c r="K16" s="39">
        <v>0.1</v>
      </c>
      <c r="L16" s="39">
        <v>0</v>
      </c>
      <c r="M16" s="39">
        <v>0.03</v>
      </c>
      <c r="N16" s="39">
        <v>0.69</v>
      </c>
      <c r="O16" s="39">
        <v>0.08</v>
      </c>
      <c r="P16" s="39">
        <v>1</v>
      </c>
      <c r="Q16" s="39">
        <v>0.01</v>
      </c>
      <c r="R16" s="39">
        <v>0.12</v>
      </c>
      <c r="S16" s="39">
        <v>0.05</v>
      </c>
      <c r="T16" s="39">
        <v>0.1</v>
      </c>
      <c r="U16" s="39">
        <v>0.03</v>
      </c>
      <c r="V16" s="39">
        <v>0.02</v>
      </c>
      <c r="W16" s="39">
        <v>0.01</v>
      </c>
      <c r="X16" s="39">
        <v>7.0000000000000007E-2</v>
      </c>
      <c r="Y16" s="39">
        <v>0.03</v>
      </c>
      <c r="Z16" s="39">
        <v>0.02</v>
      </c>
      <c r="AA16" s="39">
        <v>0.02</v>
      </c>
      <c r="AB16" s="39">
        <v>0.03</v>
      </c>
      <c r="AC16" s="39">
        <v>0.03</v>
      </c>
      <c r="AD16" s="39">
        <v>0.01</v>
      </c>
      <c r="AE16" s="39">
        <v>0.02</v>
      </c>
      <c r="AF16" s="39">
        <v>0.02</v>
      </c>
      <c r="AG16" s="39">
        <v>0.01</v>
      </c>
      <c r="AH16" s="39">
        <v>0.01</v>
      </c>
      <c r="AI16" s="39">
        <v>0</v>
      </c>
      <c r="AJ16" s="39">
        <v>0.05</v>
      </c>
      <c r="AK16" s="39">
        <v>0.01</v>
      </c>
      <c r="AL16" s="39">
        <v>0.01</v>
      </c>
      <c r="AM16" s="39">
        <v>0.02</v>
      </c>
      <c r="AN16" s="39">
        <v>0.02</v>
      </c>
      <c r="AO16" s="39">
        <v>0.01</v>
      </c>
      <c r="AP16" s="39">
        <v>0</v>
      </c>
      <c r="AQ16" s="39">
        <v>0.02</v>
      </c>
      <c r="AR16" s="39">
        <v>0.02</v>
      </c>
      <c r="AS16" s="39">
        <v>0.1</v>
      </c>
      <c r="AT16" s="39">
        <v>0.01</v>
      </c>
      <c r="AU16" s="39">
        <v>0.02</v>
      </c>
      <c r="AV16" s="39">
        <v>0.02</v>
      </c>
      <c r="AW16" s="39">
        <v>7.0000000000000007E-2</v>
      </c>
      <c r="AX16" s="39">
        <v>0</v>
      </c>
      <c r="AY16" s="39">
        <v>0.03</v>
      </c>
      <c r="AZ16" s="39">
        <v>0</v>
      </c>
      <c r="BA16" s="39">
        <v>0.02</v>
      </c>
      <c r="BB16" s="39">
        <v>0.02</v>
      </c>
      <c r="BC16" s="39">
        <v>0.05</v>
      </c>
      <c r="BD16" s="39">
        <v>0.02</v>
      </c>
      <c r="BE16" s="39">
        <v>0.01</v>
      </c>
      <c r="BF16" s="39">
        <v>0.02</v>
      </c>
      <c r="BG16" s="39">
        <v>0.02</v>
      </c>
      <c r="BH16" s="39">
        <v>0.01</v>
      </c>
      <c r="BI16" s="39">
        <v>0.01</v>
      </c>
      <c r="BJ16" s="39">
        <v>0.09</v>
      </c>
      <c r="BK16" s="39">
        <v>0.02</v>
      </c>
      <c r="BL16" s="39">
        <v>0.03</v>
      </c>
      <c r="BM16" s="39">
        <v>0.01</v>
      </c>
      <c r="BN16" s="39">
        <v>0.03</v>
      </c>
      <c r="BO16" s="39">
        <v>0.01</v>
      </c>
      <c r="BP16" s="39">
        <v>0.01</v>
      </c>
      <c r="BQ16" s="39">
        <v>0.01</v>
      </c>
      <c r="BR16" s="39">
        <v>0.01</v>
      </c>
      <c r="BS16" s="39">
        <v>0.01</v>
      </c>
      <c r="BT16" s="39">
        <v>0.02</v>
      </c>
      <c r="BU16" s="39">
        <v>0.01</v>
      </c>
      <c r="BV16" s="39">
        <v>0.01</v>
      </c>
      <c r="BW16" s="39">
        <v>0.01</v>
      </c>
      <c r="BX16" s="39">
        <v>0.01</v>
      </c>
      <c r="BY16" s="39">
        <v>0.01</v>
      </c>
      <c r="BZ16" s="39">
        <v>0.01</v>
      </c>
      <c r="CA16" s="39">
        <v>0.02</v>
      </c>
      <c r="CB16" s="39">
        <v>0.01</v>
      </c>
      <c r="CC16" s="39">
        <v>0.01</v>
      </c>
      <c r="CD16" s="39">
        <v>0</v>
      </c>
      <c r="CE16" s="39">
        <v>0.01</v>
      </c>
      <c r="CF16" s="39">
        <v>0.01</v>
      </c>
      <c r="CG16" s="39">
        <v>0.06</v>
      </c>
      <c r="CH16" s="39">
        <v>0.06</v>
      </c>
      <c r="CI16" s="39">
        <v>0.01</v>
      </c>
      <c r="CJ16" s="39">
        <v>0.15</v>
      </c>
      <c r="CK16" s="39">
        <v>0.09</v>
      </c>
      <c r="CL16" s="39">
        <v>0.08</v>
      </c>
      <c r="CM16" s="39">
        <v>7.0000000000000007E-2</v>
      </c>
      <c r="CN16" s="39">
        <v>0.51</v>
      </c>
      <c r="CO16" s="39">
        <v>0.06</v>
      </c>
      <c r="CP16" s="39">
        <v>0.03</v>
      </c>
      <c r="CQ16" s="39">
        <v>0.01</v>
      </c>
      <c r="CR16" s="39">
        <v>0.49</v>
      </c>
      <c r="CS16" s="39">
        <v>0.01</v>
      </c>
      <c r="CT16" s="39">
        <v>0.01</v>
      </c>
      <c r="CU16" s="39">
        <v>0.03</v>
      </c>
      <c r="CV16" s="39">
        <v>0.05</v>
      </c>
      <c r="CW16" s="39">
        <v>0.05</v>
      </c>
      <c r="CX16" s="39">
        <v>0.02</v>
      </c>
      <c r="CY16" s="39">
        <v>0.05</v>
      </c>
      <c r="CZ16" s="39">
        <v>0.01</v>
      </c>
      <c r="DA16" s="39">
        <v>0</v>
      </c>
      <c r="DB16" s="39">
        <v>0.03</v>
      </c>
      <c r="DC16" s="39">
        <v>0</v>
      </c>
      <c r="DD16" s="39">
        <v>0.01</v>
      </c>
      <c r="DE16" s="39">
        <v>0.03</v>
      </c>
      <c r="DF16" s="39">
        <v>0.1</v>
      </c>
      <c r="DG16" s="39">
        <v>0</v>
      </c>
      <c r="DH16" s="39">
        <v>0.1</v>
      </c>
      <c r="DI16" s="39">
        <v>0.1</v>
      </c>
      <c r="DJ16" s="39">
        <v>0.01</v>
      </c>
      <c r="DK16" s="39">
        <v>0.06</v>
      </c>
      <c r="DL16" s="39">
        <v>0.01</v>
      </c>
      <c r="DM16" s="39">
        <v>0.08</v>
      </c>
      <c r="DN16" s="39">
        <v>0.01</v>
      </c>
      <c r="DO16" s="39">
        <v>0.16</v>
      </c>
      <c r="DP16" s="39">
        <v>0.04</v>
      </c>
      <c r="DQ16" s="39">
        <v>0.05</v>
      </c>
      <c r="DR16" s="39">
        <v>0</v>
      </c>
      <c r="DS16" s="39">
        <v>0.03</v>
      </c>
      <c r="DT16" s="39">
        <v>0.12</v>
      </c>
      <c r="DU16" s="39">
        <v>0.03</v>
      </c>
      <c r="DV16" s="39">
        <v>0.12</v>
      </c>
      <c r="DW16" s="39">
        <v>0.04</v>
      </c>
      <c r="DX16" s="39">
        <v>0.04</v>
      </c>
      <c r="DY16" s="39">
        <v>0.05</v>
      </c>
      <c r="DZ16" s="39">
        <v>0</v>
      </c>
      <c r="EA16" s="39">
        <v>7.0000000000000007E-2</v>
      </c>
      <c r="EB16" s="39">
        <v>0.01</v>
      </c>
      <c r="EC16" s="39">
        <v>0.03</v>
      </c>
      <c r="ED16" s="39">
        <v>0.06</v>
      </c>
      <c r="EE16" s="39">
        <v>0.04</v>
      </c>
      <c r="EF16" s="39">
        <v>0.06</v>
      </c>
      <c r="EG16" s="39">
        <v>0.01</v>
      </c>
      <c r="EH16" s="39">
        <v>0</v>
      </c>
      <c r="EI16" s="39">
        <v>0.1</v>
      </c>
      <c r="EJ16" s="39">
        <v>0.41</v>
      </c>
    </row>
    <row r="17" spans="1:140">
      <c r="A17" s="39" t="s">
        <v>58</v>
      </c>
      <c r="B17" s="39">
        <v>0.1</v>
      </c>
      <c r="C17" s="39">
        <v>0.01</v>
      </c>
      <c r="D17" s="39">
        <v>0.08</v>
      </c>
      <c r="E17" s="39">
        <v>0.03</v>
      </c>
      <c r="F17" s="39">
        <v>0.02</v>
      </c>
      <c r="G17" s="39">
        <v>7.0000000000000007E-2</v>
      </c>
      <c r="H17" s="39">
        <v>0.02</v>
      </c>
      <c r="I17" s="39">
        <v>0</v>
      </c>
      <c r="J17" s="39">
        <v>0.04</v>
      </c>
      <c r="K17" s="39">
        <v>0.02</v>
      </c>
      <c r="L17" s="39">
        <v>0</v>
      </c>
      <c r="M17" s="39">
        <v>0.01</v>
      </c>
      <c r="N17" s="39">
        <v>0.04</v>
      </c>
      <c r="O17" s="39">
        <v>0.01</v>
      </c>
      <c r="P17" s="39">
        <v>0.01</v>
      </c>
      <c r="Q17" s="39">
        <v>1</v>
      </c>
      <c r="R17" s="39">
        <v>0</v>
      </c>
      <c r="S17" s="39">
        <v>0.02</v>
      </c>
      <c r="T17" s="39">
        <v>0.03</v>
      </c>
      <c r="U17" s="39">
        <v>0.02</v>
      </c>
      <c r="V17" s="39">
        <v>0.01</v>
      </c>
      <c r="W17" s="39">
        <v>0.01</v>
      </c>
      <c r="X17" s="39">
        <v>0.01</v>
      </c>
      <c r="Y17" s="39">
        <v>0</v>
      </c>
      <c r="Z17" s="39">
        <v>0.01</v>
      </c>
      <c r="AA17" s="39">
        <v>0.01</v>
      </c>
      <c r="AB17" s="39">
        <v>0.01</v>
      </c>
      <c r="AC17" s="39">
        <v>0.01</v>
      </c>
      <c r="AD17" s="39">
        <v>0.01</v>
      </c>
      <c r="AE17" s="39">
        <v>0.01</v>
      </c>
      <c r="AF17" s="39">
        <v>0</v>
      </c>
      <c r="AG17" s="39">
        <v>0.01</v>
      </c>
      <c r="AH17" s="39">
        <v>0.01</v>
      </c>
      <c r="AI17" s="39">
        <v>0</v>
      </c>
      <c r="AJ17" s="39">
        <v>0.01</v>
      </c>
      <c r="AK17" s="39">
        <v>0</v>
      </c>
      <c r="AL17" s="39">
        <v>0</v>
      </c>
      <c r="AM17" s="39">
        <v>0.01</v>
      </c>
      <c r="AN17" s="39">
        <v>0.01</v>
      </c>
      <c r="AO17" s="39">
        <v>0</v>
      </c>
      <c r="AP17" s="39">
        <v>0</v>
      </c>
      <c r="AQ17" s="39">
        <v>0.01</v>
      </c>
      <c r="AR17" s="39">
        <v>0.01</v>
      </c>
      <c r="AS17" s="39">
        <v>0.01</v>
      </c>
      <c r="AT17" s="39">
        <v>0.01</v>
      </c>
      <c r="AU17" s="39">
        <v>0.01</v>
      </c>
      <c r="AV17" s="39">
        <v>0.01</v>
      </c>
      <c r="AW17" s="39">
        <v>0.02</v>
      </c>
      <c r="AX17" s="39">
        <v>0</v>
      </c>
      <c r="AY17" s="39">
        <v>0.03</v>
      </c>
      <c r="AZ17" s="39">
        <v>0</v>
      </c>
      <c r="BA17" s="39">
        <v>0</v>
      </c>
      <c r="BB17" s="39">
        <v>0.01</v>
      </c>
      <c r="BC17" s="39">
        <v>0.02</v>
      </c>
      <c r="BD17" s="39">
        <v>0.01</v>
      </c>
      <c r="BE17" s="39">
        <v>0</v>
      </c>
      <c r="BF17" s="39">
        <v>0.01</v>
      </c>
      <c r="BG17" s="39">
        <v>0.01</v>
      </c>
      <c r="BH17" s="39">
        <v>0</v>
      </c>
      <c r="BI17" s="39">
        <v>0</v>
      </c>
      <c r="BJ17" s="39">
        <v>0</v>
      </c>
      <c r="BK17" s="39">
        <v>0</v>
      </c>
      <c r="BL17" s="39">
        <v>0.01</v>
      </c>
      <c r="BM17" s="39">
        <v>0.01</v>
      </c>
      <c r="BN17" s="39">
        <v>0.01</v>
      </c>
      <c r="BO17" s="39">
        <v>0</v>
      </c>
      <c r="BP17" s="39">
        <v>0</v>
      </c>
      <c r="BQ17" s="39">
        <v>0</v>
      </c>
      <c r="BR17" s="39">
        <v>0.01</v>
      </c>
      <c r="BS17" s="39">
        <v>0.01</v>
      </c>
      <c r="BT17" s="39">
        <v>0</v>
      </c>
      <c r="BU17" s="39">
        <v>0.05</v>
      </c>
      <c r="BV17" s="39">
        <v>0.01</v>
      </c>
      <c r="BW17" s="39">
        <v>0.01</v>
      </c>
      <c r="BX17" s="39">
        <v>0.01</v>
      </c>
      <c r="BY17" s="39">
        <v>0.01</v>
      </c>
      <c r="BZ17" s="39">
        <v>0.01</v>
      </c>
      <c r="CA17" s="39">
        <v>0.01</v>
      </c>
      <c r="CB17" s="39">
        <v>0.01</v>
      </c>
      <c r="CC17" s="39">
        <v>0.01</v>
      </c>
      <c r="CD17" s="39">
        <v>0</v>
      </c>
      <c r="CE17" s="39">
        <v>0</v>
      </c>
      <c r="CF17" s="39">
        <v>0</v>
      </c>
      <c r="CG17" s="39">
        <v>0.02</v>
      </c>
      <c r="CH17" s="39">
        <v>0.01</v>
      </c>
      <c r="CI17" s="39">
        <v>0.05</v>
      </c>
      <c r="CJ17" s="39">
        <v>0.03</v>
      </c>
      <c r="CK17" s="39">
        <v>0.03</v>
      </c>
      <c r="CL17" s="39">
        <v>0.01</v>
      </c>
      <c r="CM17" s="39">
        <v>0.04</v>
      </c>
      <c r="CN17" s="39">
        <v>0.02</v>
      </c>
      <c r="CO17" s="39">
        <v>0.04</v>
      </c>
      <c r="CP17" s="39">
        <v>0.04</v>
      </c>
      <c r="CQ17" s="39">
        <v>0</v>
      </c>
      <c r="CR17" s="39">
        <v>0.1</v>
      </c>
      <c r="CS17" s="39">
        <v>0.02</v>
      </c>
      <c r="CT17" s="39">
        <v>0.01</v>
      </c>
      <c r="CU17" s="39">
        <v>0.01</v>
      </c>
      <c r="CV17" s="39">
        <v>0.05</v>
      </c>
      <c r="CW17" s="39">
        <v>0.05</v>
      </c>
      <c r="CX17" s="39">
        <v>0.01</v>
      </c>
      <c r="CY17" s="39">
        <v>0.09</v>
      </c>
      <c r="CZ17" s="39">
        <v>0.02</v>
      </c>
      <c r="DA17" s="39">
        <v>0</v>
      </c>
      <c r="DB17" s="39">
        <v>0.05</v>
      </c>
      <c r="DC17" s="39">
        <v>0.01</v>
      </c>
      <c r="DD17" s="39">
        <v>0.02</v>
      </c>
      <c r="DE17" s="39">
        <v>0.02</v>
      </c>
      <c r="DF17" s="39">
        <v>7.0000000000000007E-2</v>
      </c>
      <c r="DG17" s="39">
        <v>0.02</v>
      </c>
      <c r="DH17" s="39">
        <v>0.01</v>
      </c>
      <c r="DI17" s="39">
        <v>0.01</v>
      </c>
      <c r="DJ17" s="39">
        <v>0.01</v>
      </c>
      <c r="DK17" s="39">
        <v>0.02</v>
      </c>
      <c r="DL17" s="39">
        <v>0.03</v>
      </c>
      <c r="DM17" s="39">
        <v>0.02</v>
      </c>
      <c r="DN17" s="39">
        <v>0.02</v>
      </c>
      <c r="DO17" s="39">
        <v>0.05</v>
      </c>
      <c r="DP17" s="39">
        <v>0</v>
      </c>
      <c r="DQ17" s="39">
        <v>0.02</v>
      </c>
      <c r="DR17" s="39">
        <v>0.52</v>
      </c>
      <c r="DS17" s="39">
        <v>0.04</v>
      </c>
      <c r="DT17" s="39">
        <v>0.06</v>
      </c>
      <c r="DU17" s="39">
        <v>0.11</v>
      </c>
      <c r="DV17" s="39">
        <v>0.05</v>
      </c>
      <c r="DW17" s="39">
        <v>0.13</v>
      </c>
      <c r="DX17" s="39">
        <v>0.04</v>
      </c>
      <c r="DY17" s="39">
        <v>0.1</v>
      </c>
      <c r="DZ17" s="39">
        <v>0.01</v>
      </c>
      <c r="EA17" s="39">
        <v>0.59</v>
      </c>
      <c r="EB17" s="39">
        <v>0.77</v>
      </c>
      <c r="EC17" s="39">
        <v>0.03</v>
      </c>
      <c r="ED17" s="39">
        <v>7.0000000000000007E-2</v>
      </c>
      <c r="EE17" s="39">
        <v>0.03</v>
      </c>
      <c r="EF17" s="39">
        <v>0.15</v>
      </c>
      <c r="EG17" s="39">
        <v>0.2</v>
      </c>
      <c r="EH17" s="39">
        <v>0.11</v>
      </c>
      <c r="EI17" s="39">
        <v>0.17</v>
      </c>
      <c r="EJ17" s="39">
        <v>0.06</v>
      </c>
    </row>
    <row r="18" spans="1:140">
      <c r="A18" s="39" t="s">
        <v>73</v>
      </c>
      <c r="B18" s="39">
        <v>0.11</v>
      </c>
      <c r="C18" s="39">
        <v>0.01</v>
      </c>
      <c r="D18" s="39">
        <v>0.08</v>
      </c>
      <c r="E18" s="39">
        <v>0.04</v>
      </c>
      <c r="F18" s="39">
        <v>0.01</v>
      </c>
      <c r="G18" s="39">
        <v>0.09</v>
      </c>
      <c r="H18" s="39">
        <v>0.01</v>
      </c>
      <c r="I18" s="39">
        <v>0</v>
      </c>
      <c r="J18" s="39">
        <v>0.01</v>
      </c>
      <c r="K18" s="39">
        <v>0.01</v>
      </c>
      <c r="L18" s="39">
        <v>0</v>
      </c>
      <c r="M18" s="39">
        <v>7.0000000000000007E-2</v>
      </c>
      <c r="N18" s="39">
        <v>0.11</v>
      </c>
      <c r="O18" s="39">
        <v>0.05</v>
      </c>
      <c r="P18" s="39">
        <v>0.12</v>
      </c>
      <c r="Q18" s="39">
        <v>0</v>
      </c>
      <c r="R18" s="39">
        <v>1</v>
      </c>
      <c r="S18" s="39">
        <v>0.49</v>
      </c>
      <c r="T18" s="39">
        <v>0.52</v>
      </c>
      <c r="U18" s="39">
        <v>0.32</v>
      </c>
      <c r="V18" s="39">
        <v>0.04</v>
      </c>
      <c r="W18" s="39">
        <v>0</v>
      </c>
      <c r="X18" s="39">
        <v>0.02</v>
      </c>
      <c r="Y18" s="39">
        <v>0.01</v>
      </c>
      <c r="Z18" s="39">
        <v>0</v>
      </c>
      <c r="AA18" s="39">
        <v>0</v>
      </c>
      <c r="AB18" s="39">
        <v>0.01</v>
      </c>
      <c r="AC18" s="39">
        <v>0</v>
      </c>
      <c r="AD18" s="39">
        <v>0</v>
      </c>
      <c r="AE18" s="39">
        <v>0.01</v>
      </c>
      <c r="AF18" s="39">
        <v>0</v>
      </c>
      <c r="AG18" s="39">
        <v>0</v>
      </c>
      <c r="AH18" s="39">
        <v>0</v>
      </c>
      <c r="AI18" s="39">
        <v>0.01</v>
      </c>
      <c r="AJ18" s="39">
        <v>0.03</v>
      </c>
      <c r="AK18" s="39">
        <v>0</v>
      </c>
      <c r="AL18" s="39">
        <v>0.01</v>
      </c>
      <c r="AM18" s="39">
        <v>0.02</v>
      </c>
      <c r="AN18" s="39">
        <v>0</v>
      </c>
      <c r="AO18" s="39">
        <v>0.01</v>
      </c>
      <c r="AP18" s="39">
        <v>0.01</v>
      </c>
      <c r="AQ18" s="39">
        <v>0</v>
      </c>
      <c r="AR18" s="39">
        <v>0</v>
      </c>
      <c r="AS18" s="39">
        <v>0.03</v>
      </c>
      <c r="AT18" s="39">
        <v>0</v>
      </c>
      <c r="AU18" s="39">
        <v>0</v>
      </c>
      <c r="AV18" s="39">
        <v>0.01</v>
      </c>
      <c r="AW18" s="39">
        <v>0</v>
      </c>
      <c r="AX18" s="39">
        <v>0</v>
      </c>
      <c r="AY18" s="39">
        <v>0.02</v>
      </c>
      <c r="AZ18" s="39">
        <v>0.03</v>
      </c>
      <c r="BA18" s="39">
        <v>0.01</v>
      </c>
      <c r="BB18" s="39">
        <v>0.02</v>
      </c>
      <c r="BC18" s="39">
        <v>0.01</v>
      </c>
      <c r="BD18" s="39">
        <v>0</v>
      </c>
      <c r="BE18" s="39">
        <v>0.01</v>
      </c>
      <c r="BF18" s="39">
        <v>0</v>
      </c>
      <c r="BG18" s="39">
        <v>0</v>
      </c>
      <c r="BH18" s="39">
        <v>0</v>
      </c>
      <c r="BI18" s="39">
        <v>0</v>
      </c>
      <c r="BJ18" s="39">
        <v>0.01</v>
      </c>
      <c r="BK18" s="39">
        <v>0</v>
      </c>
      <c r="BL18" s="39">
        <v>0</v>
      </c>
      <c r="BM18" s="39">
        <v>0.02</v>
      </c>
      <c r="BN18" s="39">
        <v>0.01</v>
      </c>
      <c r="BO18" s="39">
        <v>0</v>
      </c>
      <c r="BP18" s="39">
        <v>0</v>
      </c>
      <c r="BQ18" s="39">
        <v>0</v>
      </c>
      <c r="BR18" s="39">
        <v>0</v>
      </c>
      <c r="BS18" s="39">
        <v>0.01</v>
      </c>
      <c r="BT18" s="39">
        <v>0.01</v>
      </c>
      <c r="BU18" s="39">
        <v>0.02</v>
      </c>
      <c r="BV18" s="39">
        <v>0</v>
      </c>
      <c r="BW18" s="39">
        <v>0</v>
      </c>
      <c r="BX18" s="39">
        <v>0.01</v>
      </c>
      <c r="BY18" s="39">
        <v>0</v>
      </c>
      <c r="BZ18" s="39">
        <v>0.02</v>
      </c>
      <c r="CA18" s="39">
        <v>0.01</v>
      </c>
      <c r="CB18" s="39">
        <v>0</v>
      </c>
      <c r="CC18" s="39">
        <v>0</v>
      </c>
      <c r="CD18" s="39">
        <v>0.01</v>
      </c>
      <c r="CE18" s="39">
        <v>0</v>
      </c>
      <c r="CF18" s="39">
        <v>0</v>
      </c>
      <c r="CG18" s="39">
        <v>0</v>
      </c>
      <c r="CH18" s="39">
        <v>0.03</v>
      </c>
      <c r="CI18" s="39">
        <v>0.02</v>
      </c>
      <c r="CJ18" s="39">
        <v>0.02</v>
      </c>
      <c r="CK18" s="39">
        <v>0</v>
      </c>
      <c r="CL18" s="39">
        <v>0.03</v>
      </c>
      <c r="CM18" s="39">
        <v>0</v>
      </c>
      <c r="CN18" s="39">
        <v>0.05</v>
      </c>
      <c r="CO18" s="39">
        <v>0.01</v>
      </c>
      <c r="CP18" s="39">
        <v>0.05</v>
      </c>
      <c r="CQ18" s="39">
        <v>0.01</v>
      </c>
      <c r="CR18" s="39">
        <v>0.06</v>
      </c>
      <c r="CS18" s="39">
        <v>0.1</v>
      </c>
      <c r="CT18" s="39">
        <v>0.02</v>
      </c>
      <c r="CU18" s="39">
        <v>0.06</v>
      </c>
      <c r="CV18" s="39">
        <v>0.06</v>
      </c>
      <c r="CW18" s="39">
        <v>0.23</v>
      </c>
      <c r="CX18" s="39">
        <v>0.11</v>
      </c>
      <c r="CY18" s="39">
        <v>0.01</v>
      </c>
      <c r="CZ18" s="39">
        <v>0.12</v>
      </c>
      <c r="DA18" s="39">
        <v>0.02</v>
      </c>
      <c r="DB18" s="39">
        <v>0.18</v>
      </c>
      <c r="DC18" s="39">
        <v>0.03</v>
      </c>
      <c r="DD18" s="39">
        <v>0.06</v>
      </c>
      <c r="DE18" s="39">
        <v>0.1</v>
      </c>
      <c r="DF18" s="39">
        <v>0.42</v>
      </c>
      <c r="DG18" s="39">
        <v>0.01</v>
      </c>
      <c r="DH18" s="39">
        <v>0.16</v>
      </c>
      <c r="DI18" s="39">
        <v>0.02</v>
      </c>
      <c r="DJ18" s="39">
        <v>0.03</v>
      </c>
      <c r="DK18" s="39">
        <v>0.06</v>
      </c>
      <c r="DL18" s="39">
        <v>0.13</v>
      </c>
      <c r="DM18" s="39">
        <v>0.01</v>
      </c>
      <c r="DN18" s="39">
        <v>0.03</v>
      </c>
      <c r="DO18" s="39">
        <v>0.01</v>
      </c>
      <c r="DP18" s="39">
        <v>0.05</v>
      </c>
      <c r="DQ18" s="39">
        <v>0.01</v>
      </c>
      <c r="DR18" s="39">
        <v>0.01</v>
      </c>
      <c r="DS18" s="39">
        <v>0.01</v>
      </c>
      <c r="DT18" s="39">
        <v>7.0000000000000007E-2</v>
      </c>
      <c r="DU18" s="39">
        <v>0.01</v>
      </c>
      <c r="DV18" s="39">
        <v>0.06</v>
      </c>
      <c r="DW18" s="39">
        <v>0.04</v>
      </c>
      <c r="DX18" s="39">
        <v>0.04</v>
      </c>
      <c r="DY18" s="39">
        <v>0.05</v>
      </c>
      <c r="DZ18" s="39">
        <v>0.02</v>
      </c>
      <c r="EA18" s="39">
        <v>0.01</v>
      </c>
      <c r="EB18" s="39">
        <v>0.01</v>
      </c>
      <c r="EC18" s="39">
        <v>0.03</v>
      </c>
      <c r="ED18" s="39">
        <v>0</v>
      </c>
      <c r="EE18" s="39">
        <v>0</v>
      </c>
      <c r="EF18" s="39">
        <v>0.05</v>
      </c>
      <c r="EG18" s="39">
        <v>0.03</v>
      </c>
      <c r="EH18" s="39">
        <v>0.01</v>
      </c>
      <c r="EI18" s="39">
        <v>0.08</v>
      </c>
      <c r="EJ18" s="39">
        <v>0.08</v>
      </c>
    </row>
    <row r="19" spans="1:140">
      <c r="A19" s="39" t="s">
        <v>57</v>
      </c>
      <c r="B19" s="39">
        <v>0.12</v>
      </c>
      <c r="C19" s="39">
        <v>0</v>
      </c>
      <c r="D19" s="39">
        <v>0.11</v>
      </c>
      <c r="E19" s="39">
        <v>0.04</v>
      </c>
      <c r="F19" s="39">
        <v>0.09</v>
      </c>
      <c r="G19" s="39">
        <v>0.01</v>
      </c>
      <c r="H19" s="39">
        <v>0.02</v>
      </c>
      <c r="I19" s="39">
        <v>0.01</v>
      </c>
      <c r="J19" s="39">
        <v>0.01</v>
      </c>
      <c r="K19" s="39">
        <v>0.01</v>
      </c>
      <c r="L19" s="39">
        <v>0</v>
      </c>
      <c r="M19" s="39">
        <v>0.03</v>
      </c>
      <c r="N19" s="39">
        <v>0.06</v>
      </c>
      <c r="O19" s="39">
        <v>0.03</v>
      </c>
      <c r="P19" s="39">
        <v>0.05</v>
      </c>
      <c r="Q19" s="39">
        <v>0.02</v>
      </c>
      <c r="R19" s="39">
        <v>0.49</v>
      </c>
      <c r="S19" s="39">
        <v>1</v>
      </c>
      <c r="T19" s="39">
        <v>0.25</v>
      </c>
      <c r="U19" s="39">
        <v>0.16</v>
      </c>
      <c r="V19" s="39">
        <v>0.02</v>
      </c>
      <c r="W19" s="39">
        <v>0</v>
      </c>
      <c r="X19" s="39">
        <v>0.04</v>
      </c>
      <c r="Y19" s="39">
        <v>0.01</v>
      </c>
      <c r="Z19" s="39">
        <v>0.01</v>
      </c>
      <c r="AA19" s="39">
        <v>0.02</v>
      </c>
      <c r="AB19" s="39">
        <v>0</v>
      </c>
      <c r="AC19" s="39">
        <v>0.01</v>
      </c>
      <c r="AD19" s="39">
        <v>0</v>
      </c>
      <c r="AE19" s="39">
        <v>0.01</v>
      </c>
      <c r="AF19" s="39">
        <v>0.01</v>
      </c>
      <c r="AG19" s="39">
        <v>0</v>
      </c>
      <c r="AH19" s="39">
        <v>0.01</v>
      </c>
      <c r="AI19" s="39">
        <v>0.05</v>
      </c>
      <c r="AJ19" s="39">
        <v>0.01</v>
      </c>
      <c r="AK19" s="39">
        <v>0.01</v>
      </c>
      <c r="AL19" s="39">
        <v>0.02</v>
      </c>
      <c r="AM19" s="39">
        <v>0.01</v>
      </c>
      <c r="AN19" s="39">
        <v>0.01</v>
      </c>
      <c r="AO19" s="39">
        <v>0.02</v>
      </c>
      <c r="AP19" s="39">
        <v>0.01</v>
      </c>
      <c r="AQ19" s="39">
        <v>0.03</v>
      </c>
      <c r="AR19" s="39">
        <v>0.01</v>
      </c>
      <c r="AS19" s="39">
        <v>0.03</v>
      </c>
      <c r="AT19" s="39">
        <v>0.02</v>
      </c>
      <c r="AU19" s="39">
        <v>0</v>
      </c>
      <c r="AV19" s="39">
        <v>0</v>
      </c>
      <c r="AW19" s="39">
        <v>0.04</v>
      </c>
      <c r="AX19" s="39">
        <v>0</v>
      </c>
      <c r="AY19" s="39">
        <v>0.05</v>
      </c>
      <c r="AZ19" s="39">
        <v>0.01</v>
      </c>
      <c r="BA19" s="39">
        <v>0.01</v>
      </c>
      <c r="BB19" s="39">
        <v>0.06</v>
      </c>
      <c r="BC19" s="39">
        <v>0.01</v>
      </c>
      <c r="BD19" s="39">
        <v>0</v>
      </c>
      <c r="BE19" s="39">
        <v>0.03</v>
      </c>
      <c r="BF19" s="39">
        <v>0.02</v>
      </c>
      <c r="BG19" s="39">
        <v>0.01</v>
      </c>
      <c r="BH19" s="39">
        <v>0.01</v>
      </c>
      <c r="BI19" s="39">
        <v>0.01</v>
      </c>
      <c r="BJ19" s="39">
        <v>0.02</v>
      </c>
      <c r="BK19" s="39">
        <v>0</v>
      </c>
      <c r="BL19" s="39">
        <v>0.02</v>
      </c>
      <c r="BM19" s="39">
        <v>0.03</v>
      </c>
      <c r="BN19" s="39">
        <v>0</v>
      </c>
      <c r="BO19" s="39">
        <v>0</v>
      </c>
      <c r="BP19" s="39">
        <v>0.01</v>
      </c>
      <c r="BQ19" s="39">
        <v>0</v>
      </c>
      <c r="BR19" s="39">
        <v>0.01</v>
      </c>
      <c r="BS19" s="39">
        <v>0.03</v>
      </c>
      <c r="BT19" s="39">
        <v>0</v>
      </c>
      <c r="BU19" s="39">
        <v>0.02</v>
      </c>
      <c r="BV19" s="39">
        <v>0.02</v>
      </c>
      <c r="BW19" s="39">
        <v>0</v>
      </c>
      <c r="BX19" s="39">
        <v>0.01</v>
      </c>
      <c r="BY19" s="39">
        <v>0.02</v>
      </c>
      <c r="BZ19" s="39">
        <v>0.01</v>
      </c>
      <c r="CA19" s="39">
        <v>0</v>
      </c>
      <c r="CB19" s="39">
        <v>0.01</v>
      </c>
      <c r="CC19" s="39">
        <v>0</v>
      </c>
      <c r="CD19" s="39">
        <v>0</v>
      </c>
      <c r="CE19" s="39">
        <v>0.01</v>
      </c>
      <c r="CF19" s="39">
        <v>0</v>
      </c>
      <c r="CG19" s="39">
        <v>0.01</v>
      </c>
      <c r="CH19" s="39">
        <v>0.01</v>
      </c>
      <c r="CI19" s="39">
        <v>0.02</v>
      </c>
      <c r="CJ19" s="39">
        <v>0.03</v>
      </c>
      <c r="CK19" s="39">
        <v>0.02</v>
      </c>
      <c r="CL19" s="39">
        <v>0</v>
      </c>
      <c r="CM19" s="39">
        <v>0.04</v>
      </c>
      <c r="CN19" s="39">
        <v>0.05</v>
      </c>
      <c r="CO19" s="39">
        <v>0.02</v>
      </c>
      <c r="CP19" s="39">
        <v>0.03</v>
      </c>
      <c r="CQ19" s="39">
        <v>0</v>
      </c>
      <c r="CR19" s="39">
        <v>0.08</v>
      </c>
      <c r="CS19" s="39">
        <v>0.02</v>
      </c>
      <c r="CT19" s="39">
        <v>0.06</v>
      </c>
      <c r="CU19" s="39">
        <v>0.02</v>
      </c>
      <c r="CV19" s="39">
        <v>0.09</v>
      </c>
      <c r="CW19" s="39">
        <v>0.05</v>
      </c>
      <c r="CX19" s="39">
        <v>0.05</v>
      </c>
      <c r="CY19" s="39">
        <v>0.17</v>
      </c>
      <c r="CZ19" s="39">
        <v>0.06</v>
      </c>
      <c r="DA19" s="39">
        <v>0.01</v>
      </c>
      <c r="DB19" s="39">
        <v>0.08</v>
      </c>
      <c r="DC19" s="39">
        <v>0.01</v>
      </c>
      <c r="DD19" s="39">
        <v>0.03</v>
      </c>
      <c r="DE19" s="39">
        <v>0.03</v>
      </c>
      <c r="DF19" s="39">
        <v>0.06</v>
      </c>
      <c r="DG19" s="39">
        <v>0.08</v>
      </c>
      <c r="DH19" s="39">
        <v>0.12</v>
      </c>
      <c r="DI19" s="39">
        <v>0.1</v>
      </c>
      <c r="DJ19" s="39">
        <v>0.02</v>
      </c>
      <c r="DK19" s="39">
        <v>0.02</v>
      </c>
      <c r="DL19" s="39">
        <v>0.04</v>
      </c>
      <c r="DM19" s="39">
        <v>0.01</v>
      </c>
      <c r="DN19" s="39">
        <v>0.02</v>
      </c>
      <c r="DO19" s="39">
        <v>0.05</v>
      </c>
      <c r="DP19" s="39">
        <v>0.01</v>
      </c>
      <c r="DQ19" s="39">
        <v>0.01</v>
      </c>
      <c r="DR19" s="39">
        <v>0.02</v>
      </c>
      <c r="DS19" s="39">
        <v>0.01</v>
      </c>
      <c r="DT19" s="39">
        <v>0.01</v>
      </c>
      <c r="DU19" s="39">
        <v>0.03</v>
      </c>
      <c r="DV19" s="39">
        <v>0.02</v>
      </c>
      <c r="DW19" s="39">
        <v>0.03</v>
      </c>
      <c r="DX19" s="39">
        <v>0.03</v>
      </c>
      <c r="DY19" s="39">
        <v>7.0000000000000007E-2</v>
      </c>
      <c r="DZ19" s="39">
        <v>0.01</v>
      </c>
      <c r="EA19" s="39">
        <v>0.05</v>
      </c>
      <c r="EB19" s="39">
        <v>0.02</v>
      </c>
      <c r="EC19" s="39">
        <v>0.05</v>
      </c>
      <c r="ED19" s="39">
        <v>0</v>
      </c>
      <c r="EE19" s="39">
        <v>0.01</v>
      </c>
      <c r="EF19" s="39">
        <v>0.01</v>
      </c>
      <c r="EG19" s="39">
        <v>0.04</v>
      </c>
      <c r="EH19" s="39">
        <v>0.01</v>
      </c>
      <c r="EI19" s="39">
        <v>0.05</v>
      </c>
      <c r="EJ19" s="39">
        <v>0.1</v>
      </c>
    </row>
    <row r="20" spans="1:140">
      <c r="A20" s="39" t="s">
        <v>68</v>
      </c>
      <c r="B20" s="39">
        <v>0.14000000000000001</v>
      </c>
      <c r="C20" s="39">
        <v>0.01</v>
      </c>
      <c r="D20" s="39">
        <v>0.02</v>
      </c>
      <c r="E20" s="39">
        <v>0.01</v>
      </c>
      <c r="F20" s="39">
        <v>7.0000000000000007E-2</v>
      </c>
      <c r="G20" s="39">
        <v>0.13</v>
      </c>
      <c r="H20" s="39">
        <v>0</v>
      </c>
      <c r="I20" s="39">
        <v>0</v>
      </c>
      <c r="J20" s="39">
        <v>0</v>
      </c>
      <c r="K20" s="39">
        <v>0.02</v>
      </c>
      <c r="L20" s="39">
        <v>0</v>
      </c>
      <c r="M20" s="39">
        <v>0.03</v>
      </c>
      <c r="N20" s="39">
        <v>0.08</v>
      </c>
      <c r="O20" s="39">
        <v>0.01</v>
      </c>
      <c r="P20" s="39">
        <v>0.1</v>
      </c>
      <c r="Q20" s="39">
        <v>0.03</v>
      </c>
      <c r="R20" s="39">
        <v>0.52</v>
      </c>
      <c r="S20" s="39">
        <v>0.25</v>
      </c>
      <c r="T20" s="39">
        <v>1</v>
      </c>
      <c r="U20" s="39">
        <v>0.16</v>
      </c>
      <c r="V20" s="39">
        <v>0.02</v>
      </c>
      <c r="W20" s="39">
        <v>0</v>
      </c>
      <c r="X20" s="39">
        <v>0.01</v>
      </c>
      <c r="Y20" s="39">
        <v>0.02</v>
      </c>
      <c r="Z20" s="39">
        <v>0.01</v>
      </c>
      <c r="AA20" s="39">
        <v>0.02</v>
      </c>
      <c r="AB20" s="39">
        <v>0.01</v>
      </c>
      <c r="AC20" s="39">
        <v>0.02</v>
      </c>
      <c r="AD20" s="39">
        <v>0.01</v>
      </c>
      <c r="AE20" s="39">
        <v>0.01</v>
      </c>
      <c r="AF20" s="39">
        <v>0.01</v>
      </c>
      <c r="AG20" s="39">
        <v>0.01</v>
      </c>
      <c r="AH20" s="39">
        <v>0.01</v>
      </c>
      <c r="AI20" s="39">
        <v>0.01</v>
      </c>
      <c r="AJ20" s="39">
        <v>0.04</v>
      </c>
      <c r="AK20" s="39">
        <v>0</v>
      </c>
      <c r="AL20" s="39">
        <v>0.01</v>
      </c>
      <c r="AM20" s="39">
        <v>0.02</v>
      </c>
      <c r="AN20" s="39">
        <v>0.02</v>
      </c>
      <c r="AO20" s="39">
        <v>0.01</v>
      </c>
      <c r="AP20" s="39">
        <v>0</v>
      </c>
      <c r="AQ20" s="39">
        <v>0.02</v>
      </c>
      <c r="AR20" s="39">
        <v>0.01</v>
      </c>
      <c r="AS20" s="39">
        <v>0.06</v>
      </c>
      <c r="AT20" s="39">
        <v>0.01</v>
      </c>
      <c r="AU20" s="39">
        <v>0.01</v>
      </c>
      <c r="AV20" s="39">
        <v>0.01</v>
      </c>
      <c r="AW20" s="39">
        <v>0.03</v>
      </c>
      <c r="AX20" s="39">
        <v>0</v>
      </c>
      <c r="AY20" s="39">
        <v>0.08</v>
      </c>
      <c r="AZ20" s="39">
        <v>0.04</v>
      </c>
      <c r="BA20" s="39">
        <v>0.01</v>
      </c>
      <c r="BB20" s="39">
        <v>0.03</v>
      </c>
      <c r="BC20" s="39">
        <v>0.03</v>
      </c>
      <c r="BD20" s="39">
        <v>0.01</v>
      </c>
      <c r="BE20" s="39">
        <v>0</v>
      </c>
      <c r="BF20" s="39">
        <v>0.01</v>
      </c>
      <c r="BG20" s="39">
        <v>0</v>
      </c>
      <c r="BH20" s="39">
        <v>0</v>
      </c>
      <c r="BI20" s="39">
        <v>0.02</v>
      </c>
      <c r="BJ20" s="39">
        <v>0</v>
      </c>
      <c r="BK20" s="39">
        <v>0.01</v>
      </c>
      <c r="BL20" s="39">
        <v>0.03</v>
      </c>
      <c r="BM20" s="39">
        <v>0.01</v>
      </c>
      <c r="BN20" s="39">
        <v>0.01</v>
      </c>
      <c r="BO20" s="39">
        <v>0.01</v>
      </c>
      <c r="BP20" s="39">
        <v>0</v>
      </c>
      <c r="BQ20" s="39">
        <v>0</v>
      </c>
      <c r="BR20" s="39">
        <v>0.01</v>
      </c>
      <c r="BS20" s="39">
        <v>0.01</v>
      </c>
      <c r="BT20" s="39">
        <v>0.01</v>
      </c>
      <c r="BU20" s="39">
        <v>0.04</v>
      </c>
      <c r="BV20" s="39">
        <v>0.01</v>
      </c>
      <c r="BW20" s="39">
        <v>0.01</v>
      </c>
      <c r="BX20" s="39">
        <v>0.01</v>
      </c>
      <c r="BY20" s="39">
        <v>0.01</v>
      </c>
      <c r="BZ20" s="39">
        <v>0.02</v>
      </c>
      <c r="CA20" s="39">
        <v>0.01</v>
      </c>
      <c r="CB20" s="39">
        <v>0.01</v>
      </c>
      <c r="CC20" s="39">
        <v>0</v>
      </c>
      <c r="CD20" s="39">
        <v>0.03</v>
      </c>
      <c r="CE20" s="39">
        <v>0</v>
      </c>
      <c r="CF20" s="39">
        <v>0</v>
      </c>
      <c r="CG20" s="39">
        <v>0.03</v>
      </c>
      <c r="CH20" s="39">
        <v>0.05</v>
      </c>
      <c r="CI20" s="39">
        <v>0.04</v>
      </c>
      <c r="CJ20" s="39">
        <v>0.08</v>
      </c>
      <c r="CK20" s="39">
        <v>0.04</v>
      </c>
      <c r="CL20" s="39">
        <v>0.01</v>
      </c>
      <c r="CM20" s="39">
        <v>0.05</v>
      </c>
      <c r="CN20" s="39">
        <v>0.01</v>
      </c>
      <c r="CO20" s="39">
        <v>0</v>
      </c>
      <c r="CP20" s="39">
        <v>0.03</v>
      </c>
      <c r="CQ20" s="39">
        <v>0.01</v>
      </c>
      <c r="CR20" s="39">
        <v>0.02</v>
      </c>
      <c r="CS20" s="39">
        <v>0.1</v>
      </c>
      <c r="CT20" s="39">
        <v>0.03</v>
      </c>
      <c r="CU20" s="39">
        <v>7.0000000000000007E-2</v>
      </c>
      <c r="CV20" s="39">
        <v>0.12</v>
      </c>
      <c r="CW20" s="39">
        <v>0.33</v>
      </c>
      <c r="CX20" s="39">
        <v>0.06</v>
      </c>
      <c r="CY20" s="39">
        <v>0.18</v>
      </c>
      <c r="CZ20" s="39">
        <v>7.0000000000000007E-2</v>
      </c>
      <c r="DA20" s="39">
        <v>0.01</v>
      </c>
      <c r="DB20" s="39">
        <v>0.14000000000000001</v>
      </c>
      <c r="DC20" s="39">
        <v>0.02</v>
      </c>
      <c r="DD20" s="39">
        <v>0.08</v>
      </c>
      <c r="DE20" s="39">
        <v>7.0000000000000007E-2</v>
      </c>
      <c r="DF20" s="39">
        <v>0.55000000000000004</v>
      </c>
      <c r="DG20" s="39">
        <v>0.06</v>
      </c>
      <c r="DH20" s="39">
        <v>0.18</v>
      </c>
      <c r="DI20" s="39">
        <v>0.03</v>
      </c>
      <c r="DJ20" s="39">
        <v>0.01</v>
      </c>
      <c r="DK20" s="39">
        <v>0.01</v>
      </c>
      <c r="DL20" s="39">
        <v>0.09</v>
      </c>
      <c r="DM20" s="39">
        <v>0.06</v>
      </c>
      <c r="DN20" s="39">
        <v>0.05</v>
      </c>
      <c r="DO20" s="39">
        <v>0.1</v>
      </c>
      <c r="DP20" s="39">
        <v>0.05</v>
      </c>
      <c r="DQ20" s="39">
        <v>0.01</v>
      </c>
      <c r="DR20" s="39">
        <v>0.06</v>
      </c>
      <c r="DS20" s="39">
        <v>0.02</v>
      </c>
      <c r="DT20" s="39">
        <v>0.06</v>
      </c>
      <c r="DU20" s="39">
        <v>0.01</v>
      </c>
      <c r="DV20" s="39">
        <v>0.02</v>
      </c>
      <c r="DW20" s="39">
        <v>0.01</v>
      </c>
      <c r="DX20" s="39">
        <v>0.02</v>
      </c>
      <c r="DY20" s="39">
        <v>0.02</v>
      </c>
      <c r="DZ20" s="39">
        <v>0.02</v>
      </c>
      <c r="EA20" s="39">
        <v>0.03</v>
      </c>
      <c r="EB20" s="39">
        <v>0.03</v>
      </c>
      <c r="EC20" s="39">
        <v>0.03</v>
      </c>
      <c r="ED20" s="39">
        <v>0.01</v>
      </c>
      <c r="EE20" s="39">
        <v>0.02</v>
      </c>
      <c r="EF20" s="39">
        <v>0.05</v>
      </c>
      <c r="EG20" s="39">
        <v>0.06</v>
      </c>
      <c r="EH20" s="39">
        <v>0</v>
      </c>
      <c r="EI20" s="39">
        <v>0.14000000000000001</v>
      </c>
      <c r="EJ20" s="39">
        <v>0.03</v>
      </c>
    </row>
    <row r="21" spans="1:140">
      <c r="A21" s="39" t="s">
        <v>71</v>
      </c>
      <c r="B21" s="39">
        <v>0.05</v>
      </c>
      <c r="C21" s="39">
        <v>0.01</v>
      </c>
      <c r="D21" s="39">
        <v>0.04</v>
      </c>
      <c r="E21" s="39">
        <v>0.01</v>
      </c>
      <c r="F21" s="39">
        <v>0.01</v>
      </c>
      <c r="G21" s="39">
        <v>0.03</v>
      </c>
      <c r="H21" s="39">
        <v>0</v>
      </c>
      <c r="I21" s="39">
        <v>0</v>
      </c>
      <c r="J21" s="39">
        <v>0</v>
      </c>
      <c r="K21" s="39">
        <v>0</v>
      </c>
      <c r="L21" s="39">
        <v>0.01</v>
      </c>
      <c r="M21" s="39">
        <v>0.21</v>
      </c>
      <c r="N21" s="39">
        <v>0.02</v>
      </c>
      <c r="O21" s="39">
        <v>0.08</v>
      </c>
      <c r="P21" s="39">
        <v>0.03</v>
      </c>
      <c r="Q21" s="39">
        <v>0.02</v>
      </c>
      <c r="R21" s="39">
        <v>0.32</v>
      </c>
      <c r="S21" s="39">
        <v>0.16</v>
      </c>
      <c r="T21" s="39">
        <v>0.16</v>
      </c>
      <c r="U21" s="39">
        <v>1</v>
      </c>
      <c r="V21" s="39">
        <v>0.01</v>
      </c>
      <c r="W21" s="39">
        <v>0</v>
      </c>
      <c r="X21" s="39">
        <v>0.01</v>
      </c>
      <c r="Y21" s="39">
        <v>0.01</v>
      </c>
      <c r="Z21" s="39">
        <v>0</v>
      </c>
      <c r="AA21" s="39">
        <v>0</v>
      </c>
      <c r="AB21" s="39">
        <v>0.01</v>
      </c>
      <c r="AC21" s="39">
        <v>0.01</v>
      </c>
      <c r="AD21" s="39">
        <v>0.01</v>
      </c>
      <c r="AE21" s="39">
        <v>0.02</v>
      </c>
      <c r="AF21" s="39">
        <v>0</v>
      </c>
      <c r="AG21" s="39">
        <v>0</v>
      </c>
      <c r="AH21" s="39">
        <v>0</v>
      </c>
      <c r="AI21" s="39">
        <v>0.02</v>
      </c>
      <c r="AJ21" s="39">
        <v>0.04</v>
      </c>
      <c r="AK21" s="39">
        <v>0</v>
      </c>
      <c r="AL21" s="39">
        <v>0</v>
      </c>
      <c r="AM21" s="39">
        <v>0.01</v>
      </c>
      <c r="AN21" s="39">
        <v>0</v>
      </c>
      <c r="AO21" s="39">
        <v>0</v>
      </c>
      <c r="AP21" s="39">
        <v>0</v>
      </c>
      <c r="AQ21" s="39">
        <v>0.01</v>
      </c>
      <c r="AR21" s="39">
        <v>0</v>
      </c>
      <c r="AS21" s="39">
        <v>0</v>
      </c>
      <c r="AT21" s="39">
        <v>0</v>
      </c>
      <c r="AU21" s="39">
        <v>0.01</v>
      </c>
      <c r="AV21" s="39">
        <v>0</v>
      </c>
      <c r="AW21" s="39">
        <v>0.1</v>
      </c>
      <c r="AX21" s="39">
        <v>0</v>
      </c>
      <c r="AY21" s="39">
        <v>0.02</v>
      </c>
      <c r="AZ21" s="39">
        <v>0.01</v>
      </c>
      <c r="BA21" s="39">
        <v>0.01</v>
      </c>
      <c r="BB21" s="39">
        <v>0.01</v>
      </c>
      <c r="BC21" s="39">
        <v>0.03</v>
      </c>
      <c r="BD21" s="39">
        <v>0.02</v>
      </c>
      <c r="BE21" s="39">
        <v>0.02</v>
      </c>
      <c r="BF21" s="39">
        <v>0</v>
      </c>
      <c r="BG21" s="39">
        <v>0.01</v>
      </c>
      <c r="BH21" s="39">
        <v>0</v>
      </c>
      <c r="BI21" s="39">
        <v>0.02</v>
      </c>
      <c r="BJ21" s="39">
        <v>0</v>
      </c>
      <c r="BK21" s="39">
        <v>0.02</v>
      </c>
      <c r="BL21" s="39">
        <v>0.01</v>
      </c>
      <c r="BM21" s="39">
        <v>0.02</v>
      </c>
      <c r="BN21" s="39">
        <v>0</v>
      </c>
      <c r="BO21" s="39">
        <v>0.01</v>
      </c>
      <c r="BP21" s="39">
        <v>0</v>
      </c>
      <c r="BQ21" s="39">
        <v>0.01</v>
      </c>
      <c r="BR21" s="39">
        <v>0</v>
      </c>
      <c r="BS21" s="39">
        <v>0.01</v>
      </c>
      <c r="BT21" s="39">
        <v>0</v>
      </c>
      <c r="BU21" s="39">
        <v>0.06</v>
      </c>
      <c r="BV21" s="39">
        <v>0.01</v>
      </c>
      <c r="BW21" s="39">
        <v>0.01</v>
      </c>
      <c r="BX21" s="39">
        <v>0.02</v>
      </c>
      <c r="BY21" s="39">
        <v>0.01</v>
      </c>
      <c r="BZ21" s="39">
        <v>0.01</v>
      </c>
      <c r="CA21" s="39">
        <v>0</v>
      </c>
      <c r="CB21" s="39">
        <v>0</v>
      </c>
      <c r="CC21" s="39">
        <v>0.01</v>
      </c>
      <c r="CD21" s="39">
        <v>0.03</v>
      </c>
      <c r="CE21" s="39">
        <v>0</v>
      </c>
      <c r="CF21" s="39">
        <v>0</v>
      </c>
      <c r="CG21" s="39">
        <v>0.02</v>
      </c>
      <c r="CH21" s="39">
        <v>0.04</v>
      </c>
      <c r="CI21" s="39">
        <v>0.06</v>
      </c>
      <c r="CJ21" s="39">
        <v>0.04</v>
      </c>
      <c r="CK21" s="39">
        <v>0.09</v>
      </c>
      <c r="CL21" s="39">
        <v>0.02</v>
      </c>
      <c r="CM21" s="39">
        <v>0.02</v>
      </c>
      <c r="CN21" s="39">
        <v>0.02</v>
      </c>
      <c r="CO21" s="39">
        <v>0.02</v>
      </c>
      <c r="CP21" s="39">
        <v>0.01</v>
      </c>
      <c r="CQ21" s="39">
        <v>0</v>
      </c>
      <c r="CR21" s="39">
        <v>0.04</v>
      </c>
      <c r="CS21" s="39">
        <v>0.06</v>
      </c>
      <c r="CT21" s="39">
        <v>0.01</v>
      </c>
      <c r="CU21" s="39">
        <v>0.04</v>
      </c>
      <c r="CV21" s="39">
        <v>0.05</v>
      </c>
      <c r="CW21" s="39">
        <v>0</v>
      </c>
      <c r="CX21" s="39">
        <v>0.03</v>
      </c>
      <c r="CY21" s="39">
        <v>0.04</v>
      </c>
      <c r="CZ21" s="39">
        <v>0.03</v>
      </c>
      <c r="DA21" s="39">
        <v>0</v>
      </c>
      <c r="DB21" s="39">
        <v>0.01</v>
      </c>
      <c r="DC21" s="39">
        <v>0.01</v>
      </c>
      <c r="DD21" s="39">
        <v>0.03</v>
      </c>
      <c r="DE21" s="39">
        <v>0.04</v>
      </c>
      <c r="DF21" s="39">
        <v>0.13</v>
      </c>
      <c r="DG21" s="39">
        <v>0.04</v>
      </c>
      <c r="DH21" s="39">
        <v>0.14000000000000001</v>
      </c>
      <c r="DI21" s="39">
        <v>0.13</v>
      </c>
      <c r="DJ21" s="39">
        <v>0.1</v>
      </c>
      <c r="DK21" s="39">
        <v>0.06</v>
      </c>
      <c r="DL21" s="39">
        <v>0.05</v>
      </c>
      <c r="DM21" s="39">
        <v>0.06</v>
      </c>
      <c r="DN21" s="39">
        <v>0.05</v>
      </c>
      <c r="DO21" s="39">
        <v>0.05</v>
      </c>
      <c r="DP21" s="39">
        <v>0.01</v>
      </c>
      <c r="DQ21" s="39">
        <v>0</v>
      </c>
      <c r="DR21" s="39">
        <v>0.03</v>
      </c>
      <c r="DS21" s="39">
        <v>0</v>
      </c>
      <c r="DT21" s="39">
        <v>0</v>
      </c>
      <c r="DU21" s="39">
        <v>0.04</v>
      </c>
      <c r="DV21" s="39">
        <v>0.15</v>
      </c>
      <c r="DW21" s="39">
        <v>0</v>
      </c>
      <c r="DX21" s="39">
        <v>0</v>
      </c>
      <c r="DY21" s="39">
        <v>0.03</v>
      </c>
      <c r="DZ21" s="39">
        <v>0.01</v>
      </c>
      <c r="EA21" s="39">
        <v>0.01</v>
      </c>
      <c r="EB21" s="39">
        <v>0.02</v>
      </c>
      <c r="EC21" s="39">
        <v>0.02</v>
      </c>
      <c r="ED21" s="39">
        <v>0.01</v>
      </c>
      <c r="EE21" s="39">
        <v>0.01</v>
      </c>
      <c r="EF21" s="39">
        <v>0.02</v>
      </c>
      <c r="EG21" s="39">
        <v>0.01</v>
      </c>
      <c r="EH21" s="39">
        <v>0.02</v>
      </c>
      <c r="EI21" s="39">
        <v>0.01</v>
      </c>
      <c r="EJ21" s="39">
        <v>0.03</v>
      </c>
    </row>
    <row r="22" spans="1:140">
      <c r="A22" s="39" t="s">
        <v>66</v>
      </c>
      <c r="B22" s="39">
        <v>0.02</v>
      </c>
      <c r="C22" s="39">
        <v>0.01</v>
      </c>
      <c r="D22" s="39">
        <v>0.01</v>
      </c>
      <c r="E22" s="39">
        <v>0</v>
      </c>
      <c r="F22" s="39">
        <v>0.01</v>
      </c>
      <c r="G22" s="39">
        <v>0.01</v>
      </c>
      <c r="H22" s="39">
        <v>0</v>
      </c>
      <c r="I22" s="39">
        <v>0.01</v>
      </c>
      <c r="J22" s="39">
        <v>0.01</v>
      </c>
      <c r="K22" s="39">
        <v>0</v>
      </c>
      <c r="L22" s="39">
        <v>0</v>
      </c>
      <c r="M22" s="39">
        <v>0</v>
      </c>
      <c r="N22" s="39">
        <v>0.03</v>
      </c>
      <c r="O22" s="39">
        <v>0.09</v>
      </c>
      <c r="P22" s="39">
        <v>0.02</v>
      </c>
      <c r="Q22" s="39">
        <v>0.01</v>
      </c>
      <c r="R22" s="39">
        <v>0.04</v>
      </c>
      <c r="S22" s="39">
        <v>0.02</v>
      </c>
      <c r="T22" s="39">
        <v>0.02</v>
      </c>
      <c r="U22" s="39">
        <v>0.01</v>
      </c>
      <c r="V22" s="39">
        <v>1</v>
      </c>
      <c r="W22" s="39">
        <v>0</v>
      </c>
      <c r="X22" s="39">
        <v>0.02</v>
      </c>
      <c r="Y22" s="39">
        <v>0</v>
      </c>
      <c r="Z22" s="39">
        <v>0</v>
      </c>
      <c r="AA22" s="39">
        <v>0</v>
      </c>
      <c r="AB22" s="39">
        <v>0</v>
      </c>
      <c r="AC22" s="39">
        <v>0</v>
      </c>
      <c r="AD22" s="39">
        <v>0</v>
      </c>
      <c r="AE22" s="39">
        <v>0</v>
      </c>
      <c r="AF22" s="39">
        <v>0</v>
      </c>
      <c r="AG22" s="39">
        <v>0</v>
      </c>
      <c r="AH22" s="39">
        <v>0</v>
      </c>
      <c r="AI22" s="39">
        <v>0</v>
      </c>
      <c r="AJ22" s="39">
        <v>0.01</v>
      </c>
      <c r="AK22" s="39">
        <v>0</v>
      </c>
      <c r="AL22" s="39">
        <v>0</v>
      </c>
      <c r="AM22" s="39">
        <v>0</v>
      </c>
      <c r="AN22" s="39">
        <v>0</v>
      </c>
      <c r="AO22" s="39">
        <v>0</v>
      </c>
      <c r="AP22" s="39">
        <v>0</v>
      </c>
      <c r="AQ22" s="39">
        <v>0</v>
      </c>
      <c r="AR22" s="39">
        <v>0</v>
      </c>
      <c r="AS22" s="39">
        <v>0.01</v>
      </c>
      <c r="AT22" s="39">
        <v>0</v>
      </c>
      <c r="AU22" s="39">
        <v>0</v>
      </c>
      <c r="AV22" s="39">
        <v>0</v>
      </c>
      <c r="AW22" s="39">
        <v>0</v>
      </c>
      <c r="AX22" s="39">
        <v>0</v>
      </c>
      <c r="AY22" s="39">
        <v>0</v>
      </c>
      <c r="AZ22" s="39">
        <v>0.01</v>
      </c>
      <c r="BA22" s="39">
        <v>0</v>
      </c>
      <c r="BB22" s="39">
        <v>0</v>
      </c>
      <c r="BC22" s="39">
        <v>0</v>
      </c>
      <c r="BD22" s="39">
        <v>0</v>
      </c>
      <c r="BE22" s="39">
        <v>0</v>
      </c>
      <c r="BF22" s="39">
        <v>0</v>
      </c>
      <c r="BG22" s="39">
        <v>0</v>
      </c>
      <c r="BH22" s="39">
        <v>0</v>
      </c>
      <c r="BI22" s="39">
        <v>0</v>
      </c>
      <c r="BJ22" s="39">
        <v>0.01</v>
      </c>
      <c r="BK22" s="39">
        <v>0</v>
      </c>
      <c r="BL22" s="39">
        <v>0</v>
      </c>
      <c r="BM22" s="39">
        <v>0</v>
      </c>
      <c r="BN22" s="39">
        <v>0</v>
      </c>
      <c r="BO22" s="39">
        <v>0</v>
      </c>
      <c r="BP22" s="39">
        <v>0</v>
      </c>
      <c r="BQ22" s="39">
        <v>0</v>
      </c>
      <c r="BR22" s="39">
        <v>0</v>
      </c>
      <c r="BS22" s="39">
        <v>0</v>
      </c>
      <c r="BT22" s="39">
        <v>0</v>
      </c>
      <c r="BU22" s="39">
        <v>0.01</v>
      </c>
      <c r="BV22" s="39">
        <v>0</v>
      </c>
      <c r="BW22" s="39">
        <v>0</v>
      </c>
      <c r="BX22" s="39">
        <v>0</v>
      </c>
      <c r="BY22" s="39">
        <v>0</v>
      </c>
      <c r="BZ22" s="39">
        <v>0.01</v>
      </c>
      <c r="CA22" s="39">
        <v>0</v>
      </c>
      <c r="CB22" s="39">
        <v>0</v>
      </c>
      <c r="CC22" s="39">
        <v>0</v>
      </c>
      <c r="CD22" s="39">
        <v>0</v>
      </c>
      <c r="CE22" s="39">
        <v>0</v>
      </c>
      <c r="CF22" s="39">
        <v>0</v>
      </c>
      <c r="CG22" s="39">
        <v>0</v>
      </c>
      <c r="CH22" s="39">
        <v>0.01</v>
      </c>
      <c r="CI22" s="39">
        <v>0.01</v>
      </c>
      <c r="CJ22" s="39">
        <v>0.02</v>
      </c>
      <c r="CK22" s="39">
        <v>0.01</v>
      </c>
      <c r="CL22" s="39">
        <v>0.28999999999999998</v>
      </c>
      <c r="CM22" s="39">
        <v>0.01</v>
      </c>
      <c r="CN22" s="39">
        <v>0.03</v>
      </c>
      <c r="CO22" s="39">
        <v>0.01</v>
      </c>
      <c r="CP22" s="39">
        <v>0</v>
      </c>
      <c r="CQ22" s="39">
        <v>0</v>
      </c>
      <c r="CR22" s="39">
        <v>0.01</v>
      </c>
      <c r="CS22" s="39">
        <v>0.01</v>
      </c>
      <c r="CT22" s="39">
        <v>0</v>
      </c>
      <c r="CU22" s="39">
        <v>0</v>
      </c>
      <c r="CV22" s="39">
        <v>0.02</v>
      </c>
      <c r="CW22" s="39">
        <v>0.01</v>
      </c>
      <c r="CX22" s="39">
        <v>0</v>
      </c>
      <c r="CY22" s="39">
        <v>0.01</v>
      </c>
      <c r="CZ22" s="39">
        <v>0</v>
      </c>
      <c r="DA22" s="39">
        <v>0</v>
      </c>
      <c r="DB22" s="39">
        <v>0</v>
      </c>
      <c r="DC22" s="39">
        <v>0</v>
      </c>
      <c r="DD22" s="39">
        <v>0.01</v>
      </c>
      <c r="DE22" s="39">
        <v>0</v>
      </c>
      <c r="DF22" s="39">
        <v>0.02</v>
      </c>
      <c r="DG22" s="39">
        <v>0</v>
      </c>
      <c r="DH22" s="39">
        <v>0.01</v>
      </c>
      <c r="DI22" s="39">
        <v>0.02</v>
      </c>
      <c r="DJ22" s="39">
        <v>0</v>
      </c>
      <c r="DK22" s="39">
        <v>0.04</v>
      </c>
      <c r="DL22" s="39">
        <v>0</v>
      </c>
      <c r="DM22" s="39">
        <v>0.01</v>
      </c>
      <c r="DN22" s="39">
        <v>0</v>
      </c>
      <c r="DO22" s="39">
        <v>0.02</v>
      </c>
      <c r="DP22" s="39">
        <v>0</v>
      </c>
      <c r="DQ22" s="39">
        <v>0</v>
      </c>
      <c r="DR22" s="39">
        <v>0.01</v>
      </c>
      <c r="DS22" s="39">
        <v>0</v>
      </c>
      <c r="DT22" s="39">
        <v>0.01</v>
      </c>
      <c r="DU22" s="39">
        <v>0</v>
      </c>
      <c r="DV22" s="39">
        <v>0.04</v>
      </c>
      <c r="DW22" s="39">
        <v>0.02</v>
      </c>
      <c r="DX22" s="39">
        <v>0</v>
      </c>
      <c r="DY22" s="39">
        <v>0.01</v>
      </c>
      <c r="DZ22" s="39">
        <v>0</v>
      </c>
      <c r="EA22" s="39">
        <v>0.06</v>
      </c>
      <c r="EB22" s="39">
        <v>0.01</v>
      </c>
      <c r="EC22" s="39">
        <v>0.06</v>
      </c>
      <c r="ED22" s="39">
        <v>0.01</v>
      </c>
      <c r="EE22" s="39">
        <v>0</v>
      </c>
      <c r="EF22" s="39">
        <v>0.02</v>
      </c>
      <c r="EG22" s="39">
        <v>0.01</v>
      </c>
      <c r="EH22" s="39">
        <v>0.02</v>
      </c>
      <c r="EI22" s="39">
        <v>0.03</v>
      </c>
      <c r="EJ22" s="39">
        <v>0.01</v>
      </c>
    </row>
    <row r="23" spans="1:140">
      <c r="A23" s="39" t="s">
        <v>94</v>
      </c>
      <c r="B23" s="39">
        <v>0.01</v>
      </c>
      <c r="C23" s="39">
        <v>0</v>
      </c>
      <c r="D23" s="39">
        <v>0</v>
      </c>
      <c r="E23" s="39">
        <v>0</v>
      </c>
      <c r="F23" s="39">
        <v>0</v>
      </c>
      <c r="G23" s="39">
        <v>0</v>
      </c>
      <c r="H23" s="39">
        <v>0</v>
      </c>
      <c r="I23" s="39">
        <v>0</v>
      </c>
      <c r="J23" s="39">
        <v>0</v>
      </c>
      <c r="K23" s="39">
        <v>0</v>
      </c>
      <c r="L23" s="39">
        <v>0</v>
      </c>
      <c r="M23" s="39">
        <v>0</v>
      </c>
      <c r="N23" s="39">
        <v>0.01</v>
      </c>
      <c r="O23" s="39">
        <v>0</v>
      </c>
      <c r="P23" s="39">
        <v>0.01</v>
      </c>
      <c r="Q23" s="39">
        <v>0.01</v>
      </c>
      <c r="R23" s="39">
        <v>0</v>
      </c>
      <c r="S23" s="39">
        <v>0</v>
      </c>
      <c r="T23" s="39">
        <v>0</v>
      </c>
      <c r="U23" s="39">
        <v>0</v>
      </c>
      <c r="V23" s="39">
        <v>0</v>
      </c>
      <c r="W23" s="39">
        <v>1</v>
      </c>
      <c r="X23" s="39">
        <v>0.01</v>
      </c>
      <c r="Y23" s="39">
        <v>0.01</v>
      </c>
      <c r="Z23" s="39">
        <v>0</v>
      </c>
      <c r="AA23" s="39">
        <v>0</v>
      </c>
      <c r="AB23" s="39">
        <v>0</v>
      </c>
      <c r="AC23" s="39">
        <v>0</v>
      </c>
      <c r="AD23" s="39">
        <v>0</v>
      </c>
      <c r="AE23" s="39">
        <v>0</v>
      </c>
      <c r="AF23" s="39">
        <v>0</v>
      </c>
      <c r="AG23" s="39">
        <v>0</v>
      </c>
      <c r="AH23" s="39">
        <v>0</v>
      </c>
      <c r="AI23" s="39">
        <v>0.01</v>
      </c>
      <c r="AJ23" s="39">
        <v>0.01</v>
      </c>
      <c r="AK23" s="39">
        <v>0</v>
      </c>
      <c r="AL23" s="39">
        <v>0</v>
      </c>
      <c r="AM23" s="39">
        <v>0</v>
      </c>
      <c r="AN23" s="39">
        <v>0</v>
      </c>
      <c r="AO23" s="39">
        <v>0</v>
      </c>
      <c r="AP23" s="39">
        <v>0</v>
      </c>
      <c r="AQ23" s="39">
        <v>0</v>
      </c>
      <c r="AR23" s="39">
        <v>0</v>
      </c>
      <c r="AS23" s="39">
        <v>0.02</v>
      </c>
      <c r="AT23" s="39">
        <v>0</v>
      </c>
      <c r="AU23" s="39">
        <v>0</v>
      </c>
      <c r="AV23" s="39">
        <v>0</v>
      </c>
      <c r="AW23" s="39">
        <v>0.01</v>
      </c>
      <c r="AX23" s="39">
        <v>0</v>
      </c>
      <c r="AY23" s="39">
        <v>0.02</v>
      </c>
      <c r="AZ23" s="39">
        <v>0.01</v>
      </c>
      <c r="BA23" s="39">
        <v>0.01</v>
      </c>
      <c r="BB23" s="39">
        <v>0.01</v>
      </c>
      <c r="BC23" s="39">
        <v>0.01</v>
      </c>
      <c r="BD23" s="39">
        <v>0</v>
      </c>
      <c r="BE23" s="39">
        <v>0.01</v>
      </c>
      <c r="BF23" s="39">
        <v>0</v>
      </c>
      <c r="BG23" s="39">
        <v>0</v>
      </c>
      <c r="BH23" s="39">
        <v>0</v>
      </c>
      <c r="BI23" s="39">
        <v>0</v>
      </c>
      <c r="BJ23" s="39">
        <v>0.02</v>
      </c>
      <c r="BK23" s="39">
        <v>0.01</v>
      </c>
      <c r="BL23" s="39">
        <v>0.01</v>
      </c>
      <c r="BM23" s="39">
        <v>0.01</v>
      </c>
      <c r="BN23" s="39">
        <v>0.01</v>
      </c>
      <c r="BO23" s="39">
        <v>0</v>
      </c>
      <c r="BP23" s="39">
        <v>0</v>
      </c>
      <c r="BQ23" s="39">
        <v>0</v>
      </c>
      <c r="BR23" s="39">
        <v>0</v>
      </c>
      <c r="BS23" s="39">
        <v>0</v>
      </c>
      <c r="BT23" s="39">
        <v>0</v>
      </c>
      <c r="BU23" s="39">
        <v>0.02</v>
      </c>
      <c r="BV23" s="39">
        <v>0</v>
      </c>
      <c r="BW23" s="39">
        <v>0</v>
      </c>
      <c r="BX23" s="39">
        <v>0</v>
      </c>
      <c r="BY23" s="39">
        <v>0</v>
      </c>
      <c r="BZ23" s="39">
        <v>0</v>
      </c>
      <c r="CA23" s="39">
        <v>0</v>
      </c>
      <c r="CB23" s="39">
        <v>0</v>
      </c>
      <c r="CC23" s="39">
        <v>0</v>
      </c>
      <c r="CD23" s="39">
        <v>0.01</v>
      </c>
      <c r="CE23" s="39">
        <v>0</v>
      </c>
      <c r="CF23" s="39">
        <v>0</v>
      </c>
      <c r="CG23" s="39">
        <v>0.01</v>
      </c>
      <c r="CH23" s="39">
        <v>0.04</v>
      </c>
      <c r="CI23" s="39">
        <v>0.02</v>
      </c>
      <c r="CJ23" s="39">
        <v>0.05</v>
      </c>
      <c r="CK23" s="39">
        <v>0.14000000000000001</v>
      </c>
      <c r="CL23" s="39">
        <v>0</v>
      </c>
      <c r="CM23" s="39">
        <v>0.02</v>
      </c>
      <c r="CN23" s="39">
        <v>0.01</v>
      </c>
      <c r="CO23" s="39">
        <v>0</v>
      </c>
      <c r="CP23" s="39">
        <v>0</v>
      </c>
      <c r="CQ23" s="39">
        <v>0</v>
      </c>
      <c r="CR23" s="39">
        <v>0.01</v>
      </c>
      <c r="CS23" s="39">
        <v>0</v>
      </c>
      <c r="CT23" s="39">
        <v>0.02</v>
      </c>
      <c r="CU23" s="39">
        <v>0</v>
      </c>
      <c r="CV23" s="39">
        <v>0</v>
      </c>
      <c r="CW23" s="39">
        <v>0</v>
      </c>
      <c r="CX23" s="39">
        <v>0</v>
      </c>
      <c r="CY23" s="39">
        <v>0.01</v>
      </c>
      <c r="CZ23" s="39">
        <v>0</v>
      </c>
      <c r="DA23" s="39">
        <v>0</v>
      </c>
      <c r="DB23" s="39">
        <v>0.03</v>
      </c>
      <c r="DC23" s="39">
        <v>0</v>
      </c>
      <c r="DD23" s="39">
        <v>0</v>
      </c>
      <c r="DE23" s="39">
        <v>0</v>
      </c>
      <c r="DF23" s="39">
        <v>0</v>
      </c>
      <c r="DG23" s="39">
        <v>0</v>
      </c>
      <c r="DH23" s="39">
        <v>0</v>
      </c>
      <c r="DI23" s="39">
        <v>0.01</v>
      </c>
      <c r="DJ23" s="39">
        <v>0</v>
      </c>
      <c r="DK23" s="39">
        <v>0</v>
      </c>
      <c r="DL23" s="39">
        <v>0</v>
      </c>
      <c r="DM23" s="39">
        <v>0.02</v>
      </c>
      <c r="DN23" s="39">
        <v>0.02</v>
      </c>
      <c r="DO23" s="39">
        <v>0.05</v>
      </c>
      <c r="DP23" s="39">
        <v>0.01</v>
      </c>
      <c r="DQ23" s="39">
        <v>0</v>
      </c>
      <c r="DR23" s="39">
        <v>0</v>
      </c>
      <c r="DS23" s="39">
        <v>0</v>
      </c>
      <c r="DT23" s="39">
        <v>0</v>
      </c>
      <c r="DU23" s="39">
        <v>0</v>
      </c>
      <c r="DV23" s="39">
        <v>0</v>
      </c>
      <c r="DW23" s="39">
        <v>0</v>
      </c>
      <c r="DX23" s="39">
        <v>0</v>
      </c>
      <c r="DY23" s="39">
        <v>0</v>
      </c>
      <c r="DZ23" s="39">
        <v>0</v>
      </c>
      <c r="EA23" s="39">
        <v>0</v>
      </c>
      <c r="EB23" s="39">
        <v>0</v>
      </c>
      <c r="EC23" s="39">
        <v>0</v>
      </c>
      <c r="ED23" s="39">
        <v>0</v>
      </c>
      <c r="EE23" s="39">
        <v>0</v>
      </c>
      <c r="EF23" s="39">
        <v>0.01</v>
      </c>
      <c r="EG23" s="39">
        <v>0</v>
      </c>
      <c r="EH23" s="39">
        <v>0</v>
      </c>
      <c r="EI23" s="39">
        <v>0.01</v>
      </c>
      <c r="EJ23" s="39">
        <v>0</v>
      </c>
    </row>
    <row r="24" spans="1:140">
      <c r="A24" s="39" t="s">
        <v>100</v>
      </c>
      <c r="B24" s="39">
        <v>0.02</v>
      </c>
      <c r="C24" s="39">
        <v>0.01</v>
      </c>
      <c r="D24" s="39">
        <v>0.01</v>
      </c>
      <c r="E24" s="39">
        <v>0.02</v>
      </c>
      <c r="F24" s="39">
        <v>0.02</v>
      </c>
      <c r="G24" s="39">
        <v>0.01</v>
      </c>
      <c r="H24" s="39">
        <v>0</v>
      </c>
      <c r="I24" s="39">
        <v>0</v>
      </c>
      <c r="J24" s="39">
        <v>0</v>
      </c>
      <c r="K24" s="39">
        <v>0</v>
      </c>
      <c r="L24" s="39">
        <v>0</v>
      </c>
      <c r="M24" s="39">
        <v>0.01</v>
      </c>
      <c r="N24" s="39">
        <v>7.0000000000000007E-2</v>
      </c>
      <c r="O24" s="39">
        <v>0.01</v>
      </c>
      <c r="P24" s="39">
        <v>7.0000000000000007E-2</v>
      </c>
      <c r="Q24" s="39">
        <v>0.01</v>
      </c>
      <c r="R24" s="39">
        <v>0.02</v>
      </c>
      <c r="S24" s="39">
        <v>0.04</v>
      </c>
      <c r="T24" s="39">
        <v>0.01</v>
      </c>
      <c r="U24" s="39">
        <v>0.01</v>
      </c>
      <c r="V24" s="39">
        <v>0.02</v>
      </c>
      <c r="W24" s="39">
        <v>0.01</v>
      </c>
      <c r="X24" s="39">
        <v>1</v>
      </c>
      <c r="Y24" s="39">
        <v>0.03</v>
      </c>
      <c r="Z24" s="39">
        <v>0.02</v>
      </c>
      <c r="AA24" s="39">
        <v>0.02</v>
      </c>
      <c r="AB24" s="39">
        <v>0.02</v>
      </c>
      <c r="AC24" s="39">
        <v>0.02</v>
      </c>
      <c r="AD24" s="39">
        <v>0.01</v>
      </c>
      <c r="AE24" s="39">
        <v>0.02</v>
      </c>
      <c r="AF24" s="39">
        <v>0.02</v>
      </c>
      <c r="AG24" s="39">
        <v>0.01</v>
      </c>
      <c r="AH24" s="39">
        <v>0.02</v>
      </c>
      <c r="AI24" s="39">
        <v>0.04</v>
      </c>
      <c r="AJ24" s="39">
        <v>0.06</v>
      </c>
      <c r="AK24" s="39">
        <v>0.01</v>
      </c>
      <c r="AL24" s="39">
        <v>0.01</v>
      </c>
      <c r="AM24" s="39">
        <v>0.02</v>
      </c>
      <c r="AN24" s="39">
        <v>0.02</v>
      </c>
      <c r="AO24" s="39">
        <v>0.01</v>
      </c>
      <c r="AP24" s="39">
        <v>0</v>
      </c>
      <c r="AQ24" s="39">
        <v>0.02</v>
      </c>
      <c r="AR24" s="39">
        <v>0.02</v>
      </c>
      <c r="AS24" s="39">
        <v>0.09</v>
      </c>
      <c r="AT24" s="39">
        <v>0.01</v>
      </c>
      <c r="AU24" s="39">
        <v>0.02</v>
      </c>
      <c r="AV24" s="39">
        <v>0.02</v>
      </c>
      <c r="AW24" s="39">
        <v>0.06</v>
      </c>
      <c r="AX24" s="39">
        <v>0.01</v>
      </c>
      <c r="AY24" s="39">
        <v>0.08</v>
      </c>
      <c r="AZ24" s="39">
        <v>0.06</v>
      </c>
      <c r="BA24" s="39">
        <v>0.03</v>
      </c>
      <c r="BB24" s="39">
        <v>0.03</v>
      </c>
      <c r="BC24" s="39">
        <v>0.05</v>
      </c>
      <c r="BD24" s="39">
        <v>0.02</v>
      </c>
      <c r="BE24" s="39">
        <v>0.05</v>
      </c>
      <c r="BF24" s="39">
        <v>0.01</v>
      </c>
      <c r="BG24" s="39">
        <v>0.02</v>
      </c>
      <c r="BH24" s="39">
        <v>0.01</v>
      </c>
      <c r="BI24" s="39">
        <v>0.02</v>
      </c>
      <c r="BJ24" s="39">
        <v>0.09</v>
      </c>
      <c r="BK24" s="39">
        <v>0.03</v>
      </c>
      <c r="BL24" s="39">
        <v>0.04</v>
      </c>
      <c r="BM24" s="39">
        <v>0.03</v>
      </c>
      <c r="BN24" s="39">
        <v>0.03</v>
      </c>
      <c r="BO24" s="39">
        <v>0.01</v>
      </c>
      <c r="BP24" s="39">
        <v>0.01</v>
      </c>
      <c r="BQ24" s="39">
        <v>0.01</v>
      </c>
      <c r="BR24" s="39">
        <v>0.01</v>
      </c>
      <c r="BS24" s="39">
        <v>0.02</v>
      </c>
      <c r="BT24" s="39">
        <v>0.01</v>
      </c>
      <c r="BU24" s="39">
        <v>0.09</v>
      </c>
      <c r="BV24" s="39">
        <v>0.02</v>
      </c>
      <c r="BW24" s="39">
        <v>0.01</v>
      </c>
      <c r="BX24" s="39">
        <v>0.01</v>
      </c>
      <c r="BY24" s="39">
        <v>0.03</v>
      </c>
      <c r="BZ24" s="39">
        <v>0.01</v>
      </c>
      <c r="CA24" s="39">
        <v>0.02</v>
      </c>
      <c r="CB24" s="39">
        <v>0.02</v>
      </c>
      <c r="CC24" s="39">
        <v>0.01</v>
      </c>
      <c r="CD24" s="39">
        <v>0.06</v>
      </c>
      <c r="CE24" s="39">
        <v>0.01</v>
      </c>
      <c r="CF24" s="39">
        <v>0.01</v>
      </c>
      <c r="CG24" s="39">
        <v>0.05</v>
      </c>
      <c r="CH24" s="39">
        <v>0.08</v>
      </c>
      <c r="CI24" s="39">
        <v>0.09</v>
      </c>
      <c r="CJ24" s="39">
        <v>0.28000000000000003</v>
      </c>
      <c r="CK24" s="39">
        <v>0.08</v>
      </c>
      <c r="CL24" s="39">
        <v>0.03</v>
      </c>
      <c r="CM24" s="39">
        <v>0.08</v>
      </c>
      <c r="CN24" s="39">
        <v>0.06</v>
      </c>
      <c r="CO24" s="39">
        <v>0.01</v>
      </c>
      <c r="CP24" s="39">
        <v>0</v>
      </c>
      <c r="CQ24" s="39">
        <v>0.01</v>
      </c>
      <c r="CR24" s="39">
        <v>0.05</v>
      </c>
      <c r="CS24" s="39">
        <v>0.02</v>
      </c>
      <c r="CT24" s="39">
        <v>0.01</v>
      </c>
      <c r="CU24" s="39">
        <v>0.01</v>
      </c>
      <c r="CV24" s="39">
        <v>0.01</v>
      </c>
      <c r="CW24" s="39">
        <v>0.05</v>
      </c>
      <c r="CX24" s="39">
        <v>0.01</v>
      </c>
      <c r="CY24" s="39">
        <v>0.06</v>
      </c>
      <c r="CZ24" s="39">
        <v>0.01</v>
      </c>
      <c r="DA24" s="39">
        <v>0.01</v>
      </c>
      <c r="DB24" s="39">
        <v>0.04</v>
      </c>
      <c r="DC24" s="39">
        <v>0.01</v>
      </c>
      <c r="DD24" s="39">
        <v>0.01</v>
      </c>
      <c r="DE24" s="39">
        <v>0.01</v>
      </c>
      <c r="DF24" s="39">
        <v>0.02</v>
      </c>
      <c r="DG24" s="39">
        <v>0.04</v>
      </c>
      <c r="DH24" s="39">
        <v>0.02</v>
      </c>
      <c r="DI24" s="39">
        <v>0.03</v>
      </c>
      <c r="DJ24" s="39">
        <v>0.01</v>
      </c>
      <c r="DK24" s="39">
        <v>0.01</v>
      </c>
      <c r="DL24" s="39">
        <v>0.01</v>
      </c>
      <c r="DM24" s="39">
        <v>0.11</v>
      </c>
      <c r="DN24" s="39">
        <v>7.0000000000000007E-2</v>
      </c>
      <c r="DO24" s="39">
        <v>0.26</v>
      </c>
      <c r="DP24" s="39">
        <v>0.02</v>
      </c>
      <c r="DQ24" s="39">
        <v>0</v>
      </c>
      <c r="DR24" s="39">
        <v>0</v>
      </c>
      <c r="DS24" s="39">
        <v>0.01</v>
      </c>
      <c r="DT24" s="39">
        <v>0</v>
      </c>
      <c r="DU24" s="39">
        <v>0</v>
      </c>
      <c r="DV24" s="39">
        <v>0.04</v>
      </c>
      <c r="DW24" s="39">
        <v>0.02</v>
      </c>
      <c r="DX24" s="39">
        <v>0</v>
      </c>
      <c r="DY24" s="39">
        <v>0.01</v>
      </c>
      <c r="DZ24" s="39">
        <v>0</v>
      </c>
      <c r="EA24" s="39">
        <v>0.01</v>
      </c>
      <c r="EB24" s="39">
        <v>0.02</v>
      </c>
      <c r="EC24" s="39">
        <v>0.01</v>
      </c>
      <c r="ED24" s="39">
        <v>0</v>
      </c>
      <c r="EE24" s="39">
        <v>0.01</v>
      </c>
      <c r="EF24" s="39">
        <v>0.02</v>
      </c>
      <c r="EG24" s="39">
        <v>0</v>
      </c>
      <c r="EH24" s="39">
        <v>0</v>
      </c>
      <c r="EI24" s="39">
        <v>0.03</v>
      </c>
      <c r="EJ24" s="39">
        <v>0.02</v>
      </c>
    </row>
    <row r="25" spans="1:140">
      <c r="A25" s="39" t="s">
        <v>95</v>
      </c>
      <c r="B25" s="39">
        <v>0.03</v>
      </c>
      <c r="C25" s="39">
        <v>0.01</v>
      </c>
      <c r="D25" s="39">
        <v>0.01</v>
      </c>
      <c r="E25" s="39">
        <v>0.02</v>
      </c>
      <c r="F25" s="39">
        <v>0.01</v>
      </c>
      <c r="G25" s="39">
        <v>0.02</v>
      </c>
      <c r="H25" s="39">
        <v>0.01</v>
      </c>
      <c r="I25" s="39">
        <v>0</v>
      </c>
      <c r="J25" s="39">
        <v>0</v>
      </c>
      <c r="K25" s="39">
        <v>0</v>
      </c>
      <c r="L25" s="39">
        <v>0</v>
      </c>
      <c r="M25" s="39">
        <v>0.01</v>
      </c>
      <c r="N25" s="39">
        <v>0.04</v>
      </c>
      <c r="O25" s="39">
        <v>0.01</v>
      </c>
      <c r="P25" s="39">
        <v>0.03</v>
      </c>
      <c r="Q25" s="39">
        <v>0</v>
      </c>
      <c r="R25" s="39">
        <v>0.01</v>
      </c>
      <c r="S25" s="39">
        <v>0.01</v>
      </c>
      <c r="T25" s="39">
        <v>0.02</v>
      </c>
      <c r="U25" s="39">
        <v>0.01</v>
      </c>
      <c r="V25" s="39">
        <v>0</v>
      </c>
      <c r="W25" s="39">
        <v>0.01</v>
      </c>
      <c r="X25" s="39">
        <v>0.03</v>
      </c>
      <c r="Y25" s="39">
        <v>1</v>
      </c>
      <c r="Z25" s="39">
        <v>0.01</v>
      </c>
      <c r="AA25" s="39">
        <v>0.01</v>
      </c>
      <c r="AB25" s="39">
        <v>0.01</v>
      </c>
      <c r="AC25" s="39">
        <v>0.01</v>
      </c>
      <c r="AD25" s="39">
        <v>0.01</v>
      </c>
      <c r="AE25" s="39">
        <v>0.01</v>
      </c>
      <c r="AF25" s="39">
        <v>0.01</v>
      </c>
      <c r="AG25" s="39">
        <v>0</v>
      </c>
      <c r="AH25" s="39">
        <v>0.01</v>
      </c>
      <c r="AI25" s="39">
        <v>0.02</v>
      </c>
      <c r="AJ25" s="39">
        <v>0.03</v>
      </c>
      <c r="AK25" s="39">
        <v>0</v>
      </c>
      <c r="AL25" s="39">
        <v>0.01</v>
      </c>
      <c r="AM25" s="39">
        <v>0.01</v>
      </c>
      <c r="AN25" s="39">
        <v>0.01</v>
      </c>
      <c r="AO25" s="39">
        <v>0.01</v>
      </c>
      <c r="AP25" s="39">
        <v>0</v>
      </c>
      <c r="AQ25" s="39">
        <v>0.01</v>
      </c>
      <c r="AR25" s="39">
        <v>0.01</v>
      </c>
      <c r="AS25" s="39">
        <v>0.03</v>
      </c>
      <c r="AT25" s="39">
        <v>0</v>
      </c>
      <c r="AU25" s="39">
        <v>0.01</v>
      </c>
      <c r="AV25" s="39">
        <v>0.01</v>
      </c>
      <c r="AW25" s="39">
        <v>0.02</v>
      </c>
      <c r="AX25" s="39">
        <v>0</v>
      </c>
      <c r="AY25" s="39">
        <v>0.03</v>
      </c>
      <c r="AZ25" s="39">
        <v>0.03</v>
      </c>
      <c r="BA25" s="39">
        <v>0.01</v>
      </c>
      <c r="BB25" s="39">
        <v>0.01</v>
      </c>
      <c r="BC25" s="39">
        <v>0.02</v>
      </c>
      <c r="BD25" s="39">
        <v>0.01</v>
      </c>
      <c r="BE25" s="39">
        <v>0.02</v>
      </c>
      <c r="BF25" s="39">
        <v>0.01</v>
      </c>
      <c r="BG25" s="39">
        <v>0.01</v>
      </c>
      <c r="BH25" s="39">
        <v>0</v>
      </c>
      <c r="BI25" s="39">
        <v>0.01</v>
      </c>
      <c r="BJ25" s="39">
        <v>0.04</v>
      </c>
      <c r="BK25" s="39">
        <v>0.01</v>
      </c>
      <c r="BL25" s="39">
        <v>0.02</v>
      </c>
      <c r="BM25" s="39">
        <v>0.01</v>
      </c>
      <c r="BN25" s="39">
        <v>0.01</v>
      </c>
      <c r="BO25" s="39">
        <v>0.01</v>
      </c>
      <c r="BP25" s="39">
        <v>0</v>
      </c>
      <c r="BQ25" s="39">
        <v>0</v>
      </c>
      <c r="BR25" s="39">
        <v>0</v>
      </c>
      <c r="BS25" s="39">
        <v>0.01</v>
      </c>
      <c r="BT25" s="39">
        <v>0</v>
      </c>
      <c r="BU25" s="39">
        <v>0.04</v>
      </c>
      <c r="BV25" s="39">
        <v>0.01</v>
      </c>
      <c r="BW25" s="39">
        <v>0</v>
      </c>
      <c r="BX25" s="39">
        <v>0.01</v>
      </c>
      <c r="BY25" s="39">
        <v>0.01</v>
      </c>
      <c r="BZ25" s="39">
        <v>0</v>
      </c>
      <c r="CA25" s="39">
        <v>0.01</v>
      </c>
      <c r="CB25" s="39">
        <v>0.01</v>
      </c>
      <c r="CC25" s="39">
        <v>0.01</v>
      </c>
      <c r="CD25" s="39">
        <v>0.02</v>
      </c>
      <c r="CE25" s="39">
        <v>0</v>
      </c>
      <c r="CF25" s="39">
        <v>0</v>
      </c>
      <c r="CG25" s="39">
        <v>0.55000000000000004</v>
      </c>
      <c r="CH25" s="39">
        <v>0.03</v>
      </c>
      <c r="CI25" s="39">
        <v>0.04</v>
      </c>
      <c r="CJ25" s="39">
        <v>0.1</v>
      </c>
      <c r="CK25" s="39">
        <v>0.03</v>
      </c>
      <c r="CL25" s="39">
        <v>0.01</v>
      </c>
      <c r="CM25" s="39">
        <v>0.03</v>
      </c>
      <c r="CN25" s="39">
        <v>0.03</v>
      </c>
      <c r="CO25" s="39">
        <v>0.01</v>
      </c>
      <c r="CP25" s="39">
        <v>0</v>
      </c>
      <c r="CQ25" s="39">
        <v>0</v>
      </c>
      <c r="CR25" s="39">
        <v>0.03</v>
      </c>
      <c r="CS25" s="39">
        <v>0</v>
      </c>
      <c r="CT25" s="39">
        <v>0</v>
      </c>
      <c r="CU25" s="39">
        <v>0.01</v>
      </c>
      <c r="CV25" s="39">
        <v>0.01</v>
      </c>
      <c r="CW25" s="39">
        <v>0.01</v>
      </c>
      <c r="CX25" s="39">
        <v>0</v>
      </c>
      <c r="CY25" s="39">
        <v>0.01</v>
      </c>
      <c r="CZ25" s="39">
        <v>0.01</v>
      </c>
      <c r="DA25" s="39">
        <v>0</v>
      </c>
      <c r="DB25" s="39">
        <v>0.01</v>
      </c>
      <c r="DC25" s="39">
        <v>0</v>
      </c>
      <c r="DD25" s="39">
        <v>0</v>
      </c>
      <c r="DE25" s="39">
        <v>0</v>
      </c>
      <c r="DF25" s="39">
        <v>0.01</v>
      </c>
      <c r="DG25" s="39">
        <v>0.01</v>
      </c>
      <c r="DH25" s="39">
        <v>0.01</v>
      </c>
      <c r="DI25" s="39">
        <v>0.02</v>
      </c>
      <c r="DJ25" s="39">
        <v>0</v>
      </c>
      <c r="DK25" s="39">
        <v>0.01</v>
      </c>
      <c r="DL25" s="39">
        <v>0.01</v>
      </c>
      <c r="DM25" s="39">
        <v>0.06</v>
      </c>
      <c r="DN25" s="39">
        <v>0.04</v>
      </c>
      <c r="DO25" s="39">
        <v>0.1</v>
      </c>
      <c r="DP25" s="39">
        <v>0</v>
      </c>
      <c r="DQ25" s="39">
        <v>0</v>
      </c>
      <c r="DR25" s="39">
        <v>0.01</v>
      </c>
      <c r="DS25" s="39">
        <v>0</v>
      </c>
      <c r="DT25" s="39">
        <v>0.01</v>
      </c>
      <c r="DU25" s="39">
        <v>0</v>
      </c>
      <c r="DV25" s="39">
        <v>0.01</v>
      </c>
      <c r="DW25" s="39">
        <v>0</v>
      </c>
      <c r="DX25" s="39">
        <v>0</v>
      </c>
      <c r="DY25" s="39">
        <v>0</v>
      </c>
      <c r="DZ25" s="39">
        <v>0</v>
      </c>
      <c r="EA25" s="39">
        <v>0.01</v>
      </c>
      <c r="EB25" s="39">
        <v>0.01</v>
      </c>
      <c r="EC25" s="39">
        <v>0</v>
      </c>
      <c r="ED25" s="39">
        <v>0</v>
      </c>
      <c r="EE25" s="39">
        <v>0</v>
      </c>
      <c r="EF25" s="39">
        <v>0.01</v>
      </c>
      <c r="EG25" s="39">
        <v>0</v>
      </c>
      <c r="EH25" s="39">
        <v>0</v>
      </c>
      <c r="EI25" s="39">
        <v>0.01</v>
      </c>
      <c r="EJ25" s="39">
        <v>0.02</v>
      </c>
    </row>
    <row r="26" spans="1:140">
      <c r="A26" s="39" t="s">
        <v>146</v>
      </c>
      <c r="B26" s="39">
        <v>0</v>
      </c>
      <c r="C26" s="39">
        <v>0</v>
      </c>
      <c r="D26" s="39">
        <v>0</v>
      </c>
      <c r="E26" s="39">
        <v>0</v>
      </c>
      <c r="F26" s="39">
        <v>0</v>
      </c>
      <c r="G26" s="39">
        <v>0</v>
      </c>
      <c r="H26" s="39">
        <v>0</v>
      </c>
      <c r="I26" s="39">
        <v>0</v>
      </c>
      <c r="J26" s="39">
        <v>0</v>
      </c>
      <c r="K26" s="39">
        <v>0</v>
      </c>
      <c r="L26" s="39">
        <v>0</v>
      </c>
      <c r="M26" s="39">
        <v>0</v>
      </c>
      <c r="N26" s="39">
        <v>0.02</v>
      </c>
      <c r="O26" s="39">
        <v>0</v>
      </c>
      <c r="P26" s="39">
        <v>0.02</v>
      </c>
      <c r="Q26" s="39">
        <v>0.01</v>
      </c>
      <c r="R26" s="39">
        <v>0</v>
      </c>
      <c r="S26" s="39">
        <v>0.01</v>
      </c>
      <c r="T26" s="39">
        <v>0.01</v>
      </c>
      <c r="U26" s="39">
        <v>0</v>
      </c>
      <c r="V26" s="39">
        <v>0</v>
      </c>
      <c r="W26" s="39">
        <v>0</v>
      </c>
      <c r="X26" s="39">
        <v>0.02</v>
      </c>
      <c r="Y26" s="39">
        <v>0.01</v>
      </c>
      <c r="Z26" s="39">
        <v>1</v>
      </c>
      <c r="AA26" s="39">
        <v>0.01</v>
      </c>
      <c r="AB26" s="39">
        <v>0.01</v>
      </c>
      <c r="AC26" s="39">
        <v>0.01</v>
      </c>
      <c r="AD26" s="39">
        <v>0</v>
      </c>
      <c r="AE26" s="39">
        <v>0</v>
      </c>
      <c r="AF26" s="39">
        <v>0</v>
      </c>
      <c r="AG26" s="39">
        <v>0</v>
      </c>
      <c r="AH26" s="39">
        <v>0</v>
      </c>
      <c r="AI26" s="39">
        <v>0.01</v>
      </c>
      <c r="AJ26" s="39">
        <v>0.02</v>
      </c>
      <c r="AK26" s="39">
        <v>0</v>
      </c>
      <c r="AL26" s="39">
        <v>0</v>
      </c>
      <c r="AM26" s="39">
        <v>0.01</v>
      </c>
      <c r="AN26" s="39">
        <v>0</v>
      </c>
      <c r="AO26" s="39">
        <v>0</v>
      </c>
      <c r="AP26" s="39">
        <v>0</v>
      </c>
      <c r="AQ26" s="39">
        <v>0.01</v>
      </c>
      <c r="AR26" s="39">
        <v>0</v>
      </c>
      <c r="AS26" s="39">
        <v>0.02</v>
      </c>
      <c r="AT26" s="39">
        <v>0</v>
      </c>
      <c r="AU26" s="39">
        <v>0</v>
      </c>
      <c r="AV26" s="39">
        <v>0</v>
      </c>
      <c r="AW26" s="39">
        <v>0.01</v>
      </c>
      <c r="AX26" s="39">
        <v>0</v>
      </c>
      <c r="AY26" s="39">
        <v>0.02</v>
      </c>
      <c r="AZ26" s="39">
        <v>0.02</v>
      </c>
      <c r="BA26" s="39">
        <v>0.01</v>
      </c>
      <c r="BB26" s="39">
        <v>0.01</v>
      </c>
      <c r="BC26" s="39">
        <v>0.01</v>
      </c>
      <c r="BD26" s="39">
        <v>0.01</v>
      </c>
      <c r="BE26" s="39">
        <v>0.01</v>
      </c>
      <c r="BF26" s="39">
        <v>0</v>
      </c>
      <c r="BG26" s="39">
        <v>0.01</v>
      </c>
      <c r="BH26" s="39">
        <v>0</v>
      </c>
      <c r="BI26" s="39">
        <v>0.01</v>
      </c>
      <c r="BJ26" s="39">
        <v>0.02</v>
      </c>
      <c r="BK26" s="39">
        <v>0.01</v>
      </c>
      <c r="BL26" s="39">
        <v>0.01</v>
      </c>
      <c r="BM26" s="39">
        <v>0.01</v>
      </c>
      <c r="BN26" s="39">
        <v>0.01</v>
      </c>
      <c r="BO26" s="39">
        <v>0</v>
      </c>
      <c r="BP26" s="39">
        <v>0</v>
      </c>
      <c r="BQ26" s="39">
        <v>0</v>
      </c>
      <c r="BR26" s="39">
        <v>0</v>
      </c>
      <c r="BS26" s="39">
        <v>0.01</v>
      </c>
      <c r="BT26" s="39">
        <v>0</v>
      </c>
      <c r="BU26" s="39">
        <v>0.02</v>
      </c>
      <c r="BV26" s="39">
        <v>0</v>
      </c>
      <c r="BW26" s="39">
        <v>0</v>
      </c>
      <c r="BX26" s="39">
        <v>0</v>
      </c>
      <c r="BY26" s="39">
        <v>0.01</v>
      </c>
      <c r="BZ26" s="39">
        <v>0</v>
      </c>
      <c r="CA26" s="39">
        <v>0</v>
      </c>
      <c r="CB26" s="39">
        <v>0</v>
      </c>
      <c r="CC26" s="39">
        <v>0</v>
      </c>
      <c r="CD26" s="39">
        <v>0.02</v>
      </c>
      <c r="CE26" s="39">
        <v>0</v>
      </c>
      <c r="CF26" s="39">
        <v>0</v>
      </c>
      <c r="CG26" s="39">
        <v>0.01</v>
      </c>
      <c r="CH26" s="39">
        <v>0.24</v>
      </c>
      <c r="CI26" s="39">
        <v>0.02</v>
      </c>
      <c r="CJ26" s="39">
        <v>7.0000000000000007E-2</v>
      </c>
      <c r="CK26" s="39">
        <v>0.02</v>
      </c>
      <c r="CL26" s="39">
        <v>0.01</v>
      </c>
      <c r="CM26" s="39">
        <v>0.02</v>
      </c>
      <c r="CN26" s="39">
        <v>0.01</v>
      </c>
      <c r="CO26" s="39">
        <v>0</v>
      </c>
      <c r="CP26" s="39">
        <v>0</v>
      </c>
      <c r="CQ26" s="39">
        <v>0</v>
      </c>
      <c r="CR26" s="39">
        <v>0.01</v>
      </c>
      <c r="CS26" s="39">
        <v>0</v>
      </c>
      <c r="CT26" s="39">
        <v>0</v>
      </c>
      <c r="CU26" s="39">
        <v>0</v>
      </c>
      <c r="CV26" s="39">
        <v>0</v>
      </c>
      <c r="CW26" s="39">
        <v>0</v>
      </c>
      <c r="CX26" s="39">
        <v>0.01</v>
      </c>
      <c r="CY26" s="39">
        <v>0.01</v>
      </c>
      <c r="CZ26" s="39">
        <v>0</v>
      </c>
      <c r="DA26" s="39">
        <v>0.01</v>
      </c>
      <c r="DB26" s="39">
        <v>0.03</v>
      </c>
      <c r="DC26" s="39">
        <v>0.01</v>
      </c>
      <c r="DD26" s="39">
        <v>0.01</v>
      </c>
      <c r="DE26" s="39">
        <v>0</v>
      </c>
      <c r="DF26" s="39">
        <v>0</v>
      </c>
      <c r="DG26" s="39">
        <v>0.01</v>
      </c>
      <c r="DH26" s="39">
        <v>0</v>
      </c>
      <c r="DI26" s="39">
        <v>0.01</v>
      </c>
      <c r="DJ26" s="39">
        <v>0</v>
      </c>
      <c r="DK26" s="39">
        <v>0</v>
      </c>
      <c r="DL26" s="39">
        <v>0</v>
      </c>
      <c r="DM26" s="39">
        <v>0.03</v>
      </c>
      <c r="DN26" s="39">
        <v>0.02</v>
      </c>
      <c r="DO26" s="39">
        <v>7.0000000000000007E-2</v>
      </c>
      <c r="DP26" s="39">
        <v>0</v>
      </c>
      <c r="DQ26" s="39">
        <v>0</v>
      </c>
      <c r="DR26" s="39">
        <v>0</v>
      </c>
      <c r="DS26" s="39">
        <v>0</v>
      </c>
      <c r="DT26" s="39">
        <v>0</v>
      </c>
      <c r="DU26" s="39">
        <v>0</v>
      </c>
      <c r="DV26" s="39">
        <v>0.01</v>
      </c>
      <c r="DW26" s="39">
        <v>0.01</v>
      </c>
      <c r="DX26" s="39">
        <v>0</v>
      </c>
      <c r="DY26" s="39">
        <v>0</v>
      </c>
      <c r="DZ26" s="39">
        <v>0</v>
      </c>
      <c r="EA26" s="39">
        <v>0</v>
      </c>
      <c r="EB26" s="39">
        <v>0</v>
      </c>
      <c r="EC26" s="39">
        <v>0</v>
      </c>
      <c r="ED26" s="39">
        <v>0</v>
      </c>
      <c r="EE26" s="39">
        <v>0</v>
      </c>
      <c r="EF26" s="39">
        <v>0.01</v>
      </c>
      <c r="EG26" s="39">
        <v>0</v>
      </c>
      <c r="EH26" s="39">
        <v>0</v>
      </c>
      <c r="EI26" s="39">
        <v>0.01</v>
      </c>
      <c r="EJ26" s="39">
        <v>0</v>
      </c>
    </row>
    <row r="27" spans="1:140">
      <c r="A27" s="39" t="s">
        <v>121</v>
      </c>
      <c r="B27" s="39">
        <v>0.01</v>
      </c>
      <c r="C27" s="39">
        <v>0</v>
      </c>
      <c r="D27" s="39">
        <v>0</v>
      </c>
      <c r="E27" s="39">
        <v>0.01</v>
      </c>
      <c r="F27" s="39">
        <v>0</v>
      </c>
      <c r="G27" s="39">
        <v>0.01</v>
      </c>
      <c r="H27" s="39">
        <v>0</v>
      </c>
      <c r="I27" s="39">
        <v>0</v>
      </c>
      <c r="J27" s="39">
        <v>0</v>
      </c>
      <c r="K27" s="39">
        <v>0</v>
      </c>
      <c r="L27" s="39">
        <v>0</v>
      </c>
      <c r="M27" s="39">
        <v>0.01</v>
      </c>
      <c r="N27" s="39">
        <v>0.02</v>
      </c>
      <c r="O27" s="39">
        <v>0</v>
      </c>
      <c r="P27" s="39">
        <v>0.02</v>
      </c>
      <c r="Q27" s="39">
        <v>0.01</v>
      </c>
      <c r="R27" s="39">
        <v>0</v>
      </c>
      <c r="S27" s="39">
        <v>0.02</v>
      </c>
      <c r="T27" s="39">
        <v>0.02</v>
      </c>
      <c r="U27" s="39">
        <v>0</v>
      </c>
      <c r="V27" s="39">
        <v>0</v>
      </c>
      <c r="W27" s="39">
        <v>0</v>
      </c>
      <c r="X27" s="39">
        <v>0.02</v>
      </c>
      <c r="Y27" s="39">
        <v>0.01</v>
      </c>
      <c r="Z27" s="39">
        <v>0.01</v>
      </c>
      <c r="AA27" s="39">
        <v>1</v>
      </c>
      <c r="AB27" s="39">
        <v>0.01</v>
      </c>
      <c r="AC27" s="39">
        <v>0.01</v>
      </c>
      <c r="AD27" s="39">
        <v>0</v>
      </c>
      <c r="AE27" s="39">
        <v>0.01</v>
      </c>
      <c r="AF27" s="39">
        <v>0.01</v>
      </c>
      <c r="AG27" s="39">
        <v>0</v>
      </c>
      <c r="AH27" s="39">
        <v>0</v>
      </c>
      <c r="AI27" s="39">
        <v>0.01</v>
      </c>
      <c r="AJ27" s="39">
        <v>0.02</v>
      </c>
      <c r="AK27" s="39">
        <v>0</v>
      </c>
      <c r="AL27" s="39">
        <v>0</v>
      </c>
      <c r="AM27" s="39">
        <v>0.01</v>
      </c>
      <c r="AN27" s="39">
        <v>0.01</v>
      </c>
      <c r="AO27" s="39">
        <v>0</v>
      </c>
      <c r="AP27" s="39">
        <v>0</v>
      </c>
      <c r="AQ27" s="39">
        <v>0.01</v>
      </c>
      <c r="AR27" s="39">
        <v>0.01</v>
      </c>
      <c r="AS27" s="39">
        <v>0.03</v>
      </c>
      <c r="AT27" s="39">
        <v>0</v>
      </c>
      <c r="AU27" s="39">
        <v>0.01</v>
      </c>
      <c r="AV27" s="39">
        <v>0.01</v>
      </c>
      <c r="AW27" s="39">
        <v>0.02</v>
      </c>
      <c r="AX27" s="39">
        <v>0</v>
      </c>
      <c r="AY27" s="39">
        <v>0.03</v>
      </c>
      <c r="AZ27" s="39">
        <v>0.02</v>
      </c>
      <c r="BA27" s="39">
        <v>0.01</v>
      </c>
      <c r="BB27" s="39">
        <v>0.01</v>
      </c>
      <c r="BC27" s="39">
        <v>0.01</v>
      </c>
      <c r="BD27" s="39">
        <v>0.01</v>
      </c>
      <c r="BE27" s="39">
        <v>0.02</v>
      </c>
      <c r="BF27" s="39">
        <v>0</v>
      </c>
      <c r="BG27" s="39">
        <v>0.01</v>
      </c>
      <c r="BH27" s="39">
        <v>0</v>
      </c>
      <c r="BI27" s="39">
        <v>0.01</v>
      </c>
      <c r="BJ27" s="39">
        <v>0.03</v>
      </c>
      <c r="BK27" s="39">
        <v>0.01</v>
      </c>
      <c r="BL27" s="39">
        <v>0.01</v>
      </c>
      <c r="BM27" s="39">
        <v>0.01</v>
      </c>
      <c r="BN27" s="39">
        <v>0.01</v>
      </c>
      <c r="BO27" s="39">
        <v>0</v>
      </c>
      <c r="BP27" s="39">
        <v>0</v>
      </c>
      <c r="BQ27" s="39">
        <v>0</v>
      </c>
      <c r="BR27" s="39">
        <v>0</v>
      </c>
      <c r="BS27" s="39">
        <v>0.01</v>
      </c>
      <c r="BT27" s="39">
        <v>0</v>
      </c>
      <c r="BU27" s="39">
        <v>0.03</v>
      </c>
      <c r="BV27" s="39">
        <v>0.01</v>
      </c>
      <c r="BW27" s="39">
        <v>0</v>
      </c>
      <c r="BX27" s="39">
        <v>0</v>
      </c>
      <c r="BY27" s="39">
        <v>0.01</v>
      </c>
      <c r="BZ27" s="39">
        <v>0</v>
      </c>
      <c r="CA27" s="39">
        <v>0.01</v>
      </c>
      <c r="CB27" s="39">
        <v>0</v>
      </c>
      <c r="CC27" s="39">
        <v>0</v>
      </c>
      <c r="CD27" s="39">
        <v>0.02</v>
      </c>
      <c r="CE27" s="39">
        <v>0</v>
      </c>
      <c r="CF27" s="39">
        <v>0</v>
      </c>
      <c r="CG27" s="39">
        <v>0.02</v>
      </c>
      <c r="CH27" s="39">
        <v>0.03</v>
      </c>
      <c r="CI27" s="39">
        <v>0.03</v>
      </c>
      <c r="CJ27" s="39">
        <v>0.08</v>
      </c>
      <c r="CK27" s="39">
        <v>0.02</v>
      </c>
      <c r="CL27" s="39">
        <v>0.01</v>
      </c>
      <c r="CM27" s="39">
        <v>0.28000000000000003</v>
      </c>
      <c r="CN27" s="39">
        <v>0.02</v>
      </c>
      <c r="CO27" s="39">
        <v>0</v>
      </c>
      <c r="CP27" s="39">
        <v>0</v>
      </c>
      <c r="CQ27" s="39">
        <v>0</v>
      </c>
      <c r="CR27" s="39">
        <v>0.01</v>
      </c>
      <c r="CS27" s="39">
        <v>0.01</v>
      </c>
      <c r="CT27" s="39">
        <v>0.03</v>
      </c>
      <c r="CU27" s="39">
        <v>0.01</v>
      </c>
      <c r="CV27" s="39">
        <v>0</v>
      </c>
      <c r="CW27" s="39">
        <v>0.01</v>
      </c>
      <c r="CX27" s="39">
        <v>0</v>
      </c>
      <c r="CY27" s="39">
        <v>0.01</v>
      </c>
      <c r="CZ27" s="39">
        <v>0.01</v>
      </c>
      <c r="DA27" s="39">
        <v>0</v>
      </c>
      <c r="DB27" s="39">
        <v>0.02</v>
      </c>
      <c r="DC27" s="39">
        <v>0</v>
      </c>
      <c r="DD27" s="39">
        <v>0</v>
      </c>
      <c r="DE27" s="39">
        <v>0</v>
      </c>
      <c r="DF27" s="39">
        <v>0.01</v>
      </c>
      <c r="DG27" s="39">
        <v>0</v>
      </c>
      <c r="DH27" s="39">
        <v>0</v>
      </c>
      <c r="DI27" s="39">
        <v>0.01</v>
      </c>
      <c r="DJ27" s="39">
        <v>0.01</v>
      </c>
      <c r="DK27" s="39">
        <v>0.01</v>
      </c>
      <c r="DL27" s="39">
        <v>0.01</v>
      </c>
      <c r="DM27" s="39">
        <v>0.04</v>
      </c>
      <c r="DN27" s="39">
        <v>0.03</v>
      </c>
      <c r="DO27" s="39">
        <v>0.08</v>
      </c>
      <c r="DP27" s="39">
        <v>0.02</v>
      </c>
      <c r="DQ27" s="39">
        <v>0</v>
      </c>
      <c r="DR27" s="39">
        <v>0.01</v>
      </c>
      <c r="DS27" s="39">
        <v>0</v>
      </c>
      <c r="DT27" s="39">
        <v>0</v>
      </c>
      <c r="DU27" s="39">
        <v>0</v>
      </c>
      <c r="DV27" s="39">
        <v>0.01</v>
      </c>
      <c r="DW27" s="39">
        <v>0.01</v>
      </c>
      <c r="DX27" s="39">
        <v>0</v>
      </c>
      <c r="DY27" s="39">
        <v>0</v>
      </c>
      <c r="DZ27" s="39">
        <v>0</v>
      </c>
      <c r="EA27" s="39">
        <v>0.01</v>
      </c>
      <c r="EB27" s="39">
        <v>0.01</v>
      </c>
      <c r="EC27" s="39">
        <v>0</v>
      </c>
      <c r="ED27" s="39">
        <v>0</v>
      </c>
      <c r="EE27" s="39">
        <v>0</v>
      </c>
      <c r="EF27" s="39">
        <v>0.01</v>
      </c>
      <c r="EG27" s="39">
        <v>0</v>
      </c>
      <c r="EH27" s="39">
        <v>0</v>
      </c>
      <c r="EI27" s="39">
        <v>0.01</v>
      </c>
      <c r="EJ27" s="39">
        <v>0</v>
      </c>
    </row>
    <row r="28" spans="1:140">
      <c r="A28" s="39" t="s">
        <v>126</v>
      </c>
      <c r="B28" s="39">
        <v>0.02</v>
      </c>
      <c r="C28" s="39">
        <v>0</v>
      </c>
      <c r="D28" s="39">
        <v>0.02</v>
      </c>
      <c r="E28" s="39">
        <v>0.01</v>
      </c>
      <c r="F28" s="39">
        <v>0.01</v>
      </c>
      <c r="G28" s="39">
        <v>0</v>
      </c>
      <c r="H28" s="39">
        <v>0</v>
      </c>
      <c r="I28" s="39">
        <v>0</v>
      </c>
      <c r="J28" s="39">
        <v>0</v>
      </c>
      <c r="K28" s="39">
        <v>0</v>
      </c>
      <c r="L28" s="39">
        <v>0</v>
      </c>
      <c r="M28" s="39">
        <v>0.01</v>
      </c>
      <c r="N28" s="39">
        <v>0.03</v>
      </c>
      <c r="O28" s="39">
        <v>0</v>
      </c>
      <c r="P28" s="39">
        <v>0.03</v>
      </c>
      <c r="Q28" s="39">
        <v>0.01</v>
      </c>
      <c r="R28" s="39">
        <v>0.01</v>
      </c>
      <c r="S28" s="39">
        <v>0</v>
      </c>
      <c r="T28" s="39">
        <v>0.01</v>
      </c>
      <c r="U28" s="39">
        <v>0.01</v>
      </c>
      <c r="V28" s="39">
        <v>0</v>
      </c>
      <c r="W28" s="39">
        <v>0</v>
      </c>
      <c r="X28" s="39">
        <v>0.02</v>
      </c>
      <c r="Y28" s="39">
        <v>0.01</v>
      </c>
      <c r="Z28" s="39">
        <v>0.01</v>
      </c>
      <c r="AA28" s="39">
        <v>0.01</v>
      </c>
      <c r="AB28" s="39">
        <v>1</v>
      </c>
      <c r="AC28" s="39">
        <v>0.01</v>
      </c>
      <c r="AD28" s="39">
        <v>0</v>
      </c>
      <c r="AE28" s="39">
        <v>0.01</v>
      </c>
      <c r="AF28" s="39">
        <v>0.01</v>
      </c>
      <c r="AG28" s="39">
        <v>0</v>
      </c>
      <c r="AH28" s="39">
        <v>0</v>
      </c>
      <c r="AI28" s="39">
        <v>0.01</v>
      </c>
      <c r="AJ28" s="39">
        <v>0.02</v>
      </c>
      <c r="AK28" s="39">
        <v>0</v>
      </c>
      <c r="AL28" s="39">
        <v>0</v>
      </c>
      <c r="AM28" s="39">
        <v>0.01</v>
      </c>
      <c r="AN28" s="39">
        <v>0.01</v>
      </c>
      <c r="AO28" s="39">
        <v>0</v>
      </c>
      <c r="AP28" s="39">
        <v>0</v>
      </c>
      <c r="AQ28" s="39">
        <v>0.01</v>
      </c>
      <c r="AR28" s="39">
        <v>0.01</v>
      </c>
      <c r="AS28" s="39">
        <v>0.03</v>
      </c>
      <c r="AT28" s="39">
        <v>0</v>
      </c>
      <c r="AU28" s="39">
        <v>0</v>
      </c>
      <c r="AV28" s="39">
        <v>0.01</v>
      </c>
      <c r="AW28" s="39">
        <v>0.02</v>
      </c>
      <c r="AX28" s="39">
        <v>0</v>
      </c>
      <c r="AY28" s="39">
        <v>0.02</v>
      </c>
      <c r="AZ28" s="39">
        <v>0.02</v>
      </c>
      <c r="BA28" s="39">
        <v>0.01</v>
      </c>
      <c r="BB28" s="39">
        <v>0.01</v>
      </c>
      <c r="BC28" s="39">
        <v>0.01</v>
      </c>
      <c r="BD28" s="39">
        <v>0.01</v>
      </c>
      <c r="BE28" s="39">
        <v>0.01</v>
      </c>
      <c r="BF28" s="39">
        <v>0</v>
      </c>
      <c r="BG28" s="39">
        <v>0.01</v>
      </c>
      <c r="BH28" s="39">
        <v>0</v>
      </c>
      <c r="BI28" s="39">
        <v>0.01</v>
      </c>
      <c r="BJ28" s="39">
        <v>0.03</v>
      </c>
      <c r="BK28" s="39">
        <v>0.01</v>
      </c>
      <c r="BL28" s="39">
        <v>0.01</v>
      </c>
      <c r="BM28" s="39">
        <v>0.01</v>
      </c>
      <c r="BN28" s="39">
        <v>0.01</v>
      </c>
      <c r="BO28" s="39">
        <v>0</v>
      </c>
      <c r="BP28" s="39">
        <v>0</v>
      </c>
      <c r="BQ28" s="39">
        <v>0</v>
      </c>
      <c r="BR28" s="39">
        <v>0</v>
      </c>
      <c r="BS28" s="39">
        <v>0.01</v>
      </c>
      <c r="BT28" s="39">
        <v>0</v>
      </c>
      <c r="BU28" s="39">
        <v>0.03</v>
      </c>
      <c r="BV28" s="39">
        <v>0.01</v>
      </c>
      <c r="BW28" s="39">
        <v>0</v>
      </c>
      <c r="BX28" s="39">
        <v>0</v>
      </c>
      <c r="BY28" s="39">
        <v>0.01</v>
      </c>
      <c r="BZ28" s="39">
        <v>0</v>
      </c>
      <c r="CA28" s="39">
        <v>0</v>
      </c>
      <c r="CB28" s="39">
        <v>0</v>
      </c>
      <c r="CC28" s="39">
        <v>0</v>
      </c>
      <c r="CD28" s="39">
        <v>0.02</v>
      </c>
      <c r="CE28" s="39">
        <v>0</v>
      </c>
      <c r="CF28" s="39">
        <v>0</v>
      </c>
      <c r="CG28" s="39">
        <v>0.02</v>
      </c>
      <c r="CH28" s="39">
        <v>0.28999999999999998</v>
      </c>
      <c r="CI28" s="39">
        <v>0.03</v>
      </c>
      <c r="CJ28" s="39">
        <v>0.08</v>
      </c>
      <c r="CK28" s="39">
        <v>0.02</v>
      </c>
      <c r="CL28" s="39">
        <v>0.01</v>
      </c>
      <c r="CM28" s="39">
        <v>0.02</v>
      </c>
      <c r="CN28" s="39">
        <v>0.02</v>
      </c>
      <c r="CO28" s="39">
        <v>0</v>
      </c>
      <c r="CP28" s="39">
        <v>0</v>
      </c>
      <c r="CQ28" s="39">
        <v>0</v>
      </c>
      <c r="CR28" s="39">
        <v>0.02</v>
      </c>
      <c r="CS28" s="39">
        <v>0.02</v>
      </c>
      <c r="CT28" s="39">
        <v>0</v>
      </c>
      <c r="CU28" s="39">
        <v>0.01</v>
      </c>
      <c r="CV28" s="39">
        <v>0.01</v>
      </c>
      <c r="CW28" s="39">
        <v>0.01</v>
      </c>
      <c r="CX28" s="39">
        <v>0</v>
      </c>
      <c r="CY28" s="39">
        <v>0.01</v>
      </c>
      <c r="CZ28" s="39">
        <v>0</v>
      </c>
      <c r="DA28" s="39">
        <v>0</v>
      </c>
      <c r="DB28" s="39">
        <v>0.04</v>
      </c>
      <c r="DC28" s="39">
        <v>0</v>
      </c>
      <c r="DD28" s="39">
        <v>0</v>
      </c>
      <c r="DE28" s="39">
        <v>0</v>
      </c>
      <c r="DF28" s="39">
        <v>0.01</v>
      </c>
      <c r="DG28" s="39">
        <v>0.01</v>
      </c>
      <c r="DH28" s="39">
        <v>0</v>
      </c>
      <c r="DI28" s="39">
        <v>0.02</v>
      </c>
      <c r="DJ28" s="39">
        <v>0</v>
      </c>
      <c r="DK28" s="39">
        <v>0</v>
      </c>
      <c r="DL28" s="39">
        <v>0</v>
      </c>
      <c r="DM28" s="39">
        <v>0.03</v>
      </c>
      <c r="DN28" s="39">
        <v>0.03</v>
      </c>
      <c r="DO28" s="39">
        <v>0.08</v>
      </c>
      <c r="DP28" s="39">
        <v>0</v>
      </c>
      <c r="DQ28" s="39">
        <v>0</v>
      </c>
      <c r="DR28" s="39">
        <v>0.01</v>
      </c>
      <c r="DS28" s="39">
        <v>0.01</v>
      </c>
      <c r="DT28" s="39">
        <v>0.01</v>
      </c>
      <c r="DU28" s="39">
        <v>0</v>
      </c>
      <c r="DV28" s="39">
        <v>0.01</v>
      </c>
      <c r="DW28" s="39">
        <v>0.01</v>
      </c>
      <c r="DX28" s="39">
        <v>0</v>
      </c>
      <c r="DY28" s="39">
        <v>0.01</v>
      </c>
      <c r="DZ28" s="39">
        <v>0</v>
      </c>
      <c r="EA28" s="39">
        <v>0.01</v>
      </c>
      <c r="EB28" s="39">
        <v>0</v>
      </c>
      <c r="EC28" s="39">
        <v>0</v>
      </c>
      <c r="ED28" s="39">
        <v>0</v>
      </c>
      <c r="EE28" s="39">
        <v>0</v>
      </c>
      <c r="EF28" s="39">
        <v>0.01</v>
      </c>
      <c r="EG28" s="39">
        <v>0</v>
      </c>
      <c r="EH28" s="39">
        <v>0</v>
      </c>
      <c r="EI28" s="39">
        <v>0.01</v>
      </c>
      <c r="EJ28" s="39">
        <v>0.02</v>
      </c>
    </row>
    <row r="29" spans="1:140">
      <c r="A29" s="39" t="s">
        <v>130</v>
      </c>
      <c r="B29" s="39"/>
      <c r="C29" s="39">
        <v>0.01</v>
      </c>
      <c r="D29" s="39">
        <v>0.01</v>
      </c>
      <c r="E29" s="39">
        <v>0</v>
      </c>
      <c r="F29" s="39">
        <v>0.01</v>
      </c>
      <c r="G29" s="39">
        <v>0.01</v>
      </c>
      <c r="H29" s="39">
        <v>0</v>
      </c>
      <c r="I29" s="39">
        <v>0</v>
      </c>
      <c r="J29" s="39">
        <v>0</v>
      </c>
      <c r="K29" s="39">
        <v>0</v>
      </c>
      <c r="L29" s="39">
        <v>0</v>
      </c>
      <c r="M29" s="39">
        <v>0.01</v>
      </c>
      <c r="N29" s="39">
        <v>0.03</v>
      </c>
      <c r="O29" s="39">
        <v>0.01</v>
      </c>
      <c r="P29" s="39">
        <v>0.03</v>
      </c>
      <c r="Q29" s="39">
        <v>0.01</v>
      </c>
      <c r="R29" s="39">
        <v>0</v>
      </c>
      <c r="S29" s="39">
        <v>0.01</v>
      </c>
      <c r="T29" s="39">
        <v>0.02</v>
      </c>
      <c r="U29" s="39">
        <v>0.01</v>
      </c>
      <c r="V29" s="39">
        <v>0</v>
      </c>
      <c r="W29" s="39">
        <v>0</v>
      </c>
      <c r="X29" s="39">
        <v>0.02</v>
      </c>
      <c r="Y29" s="39">
        <v>0.01</v>
      </c>
      <c r="Z29" s="39">
        <v>0.01</v>
      </c>
      <c r="AA29" s="39">
        <v>0.01</v>
      </c>
      <c r="AB29" s="39">
        <v>0.01</v>
      </c>
      <c r="AC29" s="39">
        <v>1</v>
      </c>
      <c r="AD29" s="39">
        <v>0</v>
      </c>
      <c r="AE29" s="39">
        <v>0.01</v>
      </c>
      <c r="AF29" s="39">
        <v>0.01</v>
      </c>
      <c r="AG29" s="39">
        <v>0</v>
      </c>
      <c r="AH29" s="39">
        <v>0</v>
      </c>
      <c r="AI29" s="39">
        <v>0.01</v>
      </c>
      <c r="AJ29" s="39">
        <v>0.02</v>
      </c>
      <c r="AK29" s="39">
        <v>0</v>
      </c>
      <c r="AL29" s="39">
        <v>0</v>
      </c>
      <c r="AM29" s="39">
        <v>0.01</v>
      </c>
      <c r="AN29" s="39">
        <v>0.01</v>
      </c>
      <c r="AO29" s="39">
        <v>0</v>
      </c>
      <c r="AP29" s="39">
        <v>0</v>
      </c>
      <c r="AQ29" s="39">
        <v>0.01</v>
      </c>
      <c r="AR29" s="39">
        <v>0.01</v>
      </c>
      <c r="AS29" s="39">
        <v>0.03</v>
      </c>
      <c r="AT29" s="39">
        <v>0</v>
      </c>
      <c r="AU29" s="39">
        <v>0</v>
      </c>
      <c r="AV29" s="39">
        <v>0</v>
      </c>
      <c r="AW29" s="39">
        <v>0.02</v>
      </c>
      <c r="AX29" s="39">
        <v>0</v>
      </c>
      <c r="AY29" s="39">
        <v>0.02</v>
      </c>
      <c r="AZ29" s="39">
        <v>0.02</v>
      </c>
      <c r="BA29" s="39">
        <v>0.01</v>
      </c>
      <c r="BB29" s="39">
        <v>0.01</v>
      </c>
      <c r="BC29" s="39">
        <v>0.01</v>
      </c>
      <c r="BD29" s="39">
        <v>0.01</v>
      </c>
      <c r="BE29" s="39">
        <v>0.01</v>
      </c>
      <c r="BF29" s="39">
        <v>0</v>
      </c>
      <c r="BG29" s="39">
        <v>0.01</v>
      </c>
      <c r="BH29" s="39">
        <v>0</v>
      </c>
      <c r="BI29" s="39">
        <v>0.01</v>
      </c>
      <c r="BJ29" s="39">
        <v>0.03</v>
      </c>
      <c r="BK29" s="39">
        <v>0.01</v>
      </c>
      <c r="BL29" s="39">
        <v>0.01</v>
      </c>
      <c r="BM29" s="39">
        <v>0.01</v>
      </c>
      <c r="BN29" s="39">
        <v>0.01</v>
      </c>
      <c r="BO29" s="39">
        <v>0</v>
      </c>
      <c r="BP29" s="39">
        <v>0</v>
      </c>
      <c r="BQ29" s="39">
        <v>0</v>
      </c>
      <c r="BR29" s="39">
        <v>0</v>
      </c>
      <c r="BS29" s="39">
        <v>0.01</v>
      </c>
      <c r="BT29" s="39">
        <v>0</v>
      </c>
      <c r="BU29" s="39">
        <v>0.03</v>
      </c>
      <c r="BV29" s="39">
        <v>0.01</v>
      </c>
      <c r="BW29" s="39">
        <v>0</v>
      </c>
      <c r="BX29" s="39">
        <v>0</v>
      </c>
      <c r="BY29" s="39">
        <v>0.01</v>
      </c>
      <c r="BZ29" s="39">
        <v>0</v>
      </c>
      <c r="CA29" s="39">
        <v>0</v>
      </c>
      <c r="CB29" s="39">
        <v>0</v>
      </c>
      <c r="CC29" s="39">
        <v>0</v>
      </c>
      <c r="CD29" s="39">
        <v>0.02</v>
      </c>
      <c r="CE29" s="39">
        <v>0</v>
      </c>
      <c r="CF29" s="39">
        <v>0</v>
      </c>
      <c r="CG29" s="39">
        <v>0.41</v>
      </c>
      <c r="CH29" s="39">
        <v>0.02</v>
      </c>
      <c r="CI29" s="39">
        <v>0.03</v>
      </c>
      <c r="CJ29" s="39">
        <v>0.08</v>
      </c>
      <c r="CK29" s="39">
        <v>0.02</v>
      </c>
      <c r="CL29" s="39">
        <v>0.01</v>
      </c>
      <c r="CM29" s="39">
        <v>0.02</v>
      </c>
      <c r="CN29" s="39">
        <v>0.02</v>
      </c>
      <c r="CO29" s="39">
        <v>0</v>
      </c>
      <c r="CP29" s="39">
        <v>0</v>
      </c>
      <c r="CQ29" s="39">
        <v>0</v>
      </c>
      <c r="CR29" s="39">
        <v>0.02</v>
      </c>
      <c r="CS29" s="39">
        <v>0</v>
      </c>
      <c r="CT29" s="39">
        <v>0</v>
      </c>
      <c r="CU29" s="39">
        <v>0.01</v>
      </c>
      <c r="CV29" s="39">
        <v>0.01</v>
      </c>
      <c r="CW29" s="39">
        <v>0</v>
      </c>
      <c r="CX29" s="39">
        <v>0</v>
      </c>
      <c r="CY29" s="39">
        <v>0.01</v>
      </c>
      <c r="CZ29" s="39">
        <v>0</v>
      </c>
      <c r="DA29" s="39">
        <v>0</v>
      </c>
      <c r="DB29" s="39">
        <v>0.03</v>
      </c>
      <c r="DC29" s="39">
        <v>0</v>
      </c>
      <c r="DD29" s="39">
        <v>0</v>
      </c>
      <c r="DE29" s="39">
        <v>0</v>
      </c>
      <c r="DF29" s="39">
        <v>0.01</v>
      </c>
      <c r="DG29" s="39">
        <v>0.01</v>
      </c>
      <c r="DH29" s="39">
        <v>0</v>
      </c>
      <c r="DI29" s="39">
        <v>0.02</v>
      </c>
      <c r="DJ29" s="39">
        <v>0</v>
      </c>
      <c r="DK29" s="39">
        <v>0.01</v>
      </c>
      <c r="DL29" s="39">
        <v>0</v>
      </c>
      <c r="DM29" s="39">
        <v>0.03</v>
      </c>
      <c r="DN29" s="39">
        <v>0.03</v>
      </c>
      <c r="DO29" s="39">
        <v>0.08</v>
      </c>
      <c r="DP29" s="39">
        <v>0.01</v>
      </c>
      <c r="DQ29" s="39">
        <v>0</v>
      </c>
      <c r="DR29" s="39">
        <v>0.01</v>
      </c>
      <c r="DS29" s="39">
        <v>0.01</v>
      </c>
      <c r="DT29" s="39">
        <v>0</v>
      </c>
      <c r="DU29" s="39">
        <v>0</v>
      </c>
      <c r="DV29" s="39">
        <v>0.01</v>
      </c>
      <c r="DW29" s="39">
        <v>0</v>
      </c>
      <c r="DX29" s="39">
        <v>0</v>
      </c>
      <c r="DY29" s="39">
        <v>0.01</v>
      </c>
      <c r="DZ29" s="39">
        <v>0</v>
      </c>
      <c r="EA29" s="39">
        <v>0.01</v>
      </c>
      <c r="EB29" s="39">
        <v>0.01</v>
      </c>
      <c r="EC29" s="39">
        <v>0</v>
      </c>
      <c r="ED29" s="39">
        <v>0</v>
      </c>
      <c r="EE29" s="39">
        <v>0.01</v>
      </c>
      <c r="EF29" s="39">
        <v>0.02</v>
      </c>
      <c r="EG29" s="39">
        <v>0</v>
      </c>
      <c r="EH29" s="39">
        <v>0</v>
      </c>
      <c r="EI29" s="39">
        <v>0.01</v>
      </c>
      <c r="EJ29" s="39">
        <v>0.02</v>
      </c>
    </row>
    <row r="30" spans="1:140">
      <c r="A30" s="39" t="s">
        <v>144</v>
      </c>
      <c r="B30" s="39">
        <v>0.01</v>
      </c>
      <c r="C30" s="39">
        <v>0</v>
      </c>
      <c r="D30" s="39">
        <v>0</v>
      </c>
      <c r="E30" s="39">
        <v>0.01</v>
      </c>
      <c r="F30" s="39">
        <v>0</v>
      </c>
      <c r="G30" s="39">
        <v>0.01</v>
      </c>
      <c r="H30" s="39">
        <v>0</v>
      </c>
      <c r="I30" s="39">
        <v>0</v>
      </c>
      <c r="J30" s="39">
        <v>0</v>
      </c>
      <c r="K30" s="39">
        <v>0</v>
      </c>
      <c r="L30" s="39">
        <v>0</v>
      </c>
      <c r="M30" s="39">
        <v>0</v>
      </c>
      <c r="N30" s="39">
        <v>0.02</v>
      </c>
      <c r="O30" s="39">
        <v>0</v>
      </c>
      <c r="P30" s="39">
        <v>0.01</v>
      </c>
      <c r="Q30" s="39">
        <v>0.01</v>
      </c>
      <c r="R30" s="39">
        <v>0</v>
      </c>
      <c r="S30" s="39">
        <v>0</v>
      </c>
      <c r="T30" s="39">
        <v>0.01</v>
      </c>
      <c r="U30" s="39">
        <v>0.01</v>
      </c>
      <c r="V30" s="39">
        <v>0</v>
      </c>
      <c r="W30" s="39">
        <v>0</v>
      </c>
      <c r="X30" s="39">
        <v>0.01</v>
      </c>
      <c r="Y30" s="39">
        <v>0.01</v>
      </c>
      <c r="Z30" s="39">
        <v>0</v>
      </c>
      <c r="AA30" s="39">
        <v>0</v>
      </c>
      <c r="AB30" s="39">
        <v>0</v>
      </c>
      <c r="AC30" s="39">
        <v>0</v>
      </c>
      <c r="AD30" s="39">
        <v>1</v>
      </c>
      <c r="AE30" s="39">
        <v>0</v>
      </c>
      <c r="AF30" s="39">
        <v>0</v>
      </c>
      <c r="AG30" s="39">
        <v>0</v>
      </c>
      <c r="AH30" s="39">
        <v>0</v>
      </c>
      <c r="AI30" s="39">
        <v>0.01</v>
      </c>
      <c r="AJ30" s="39">
        <v>0.01</v>
      </c>
      <c r="AK30" s="39">
        <v>0</v>
      </c>
      <c r="AL30" s="39">
        <v>0</v>
      </c>
      <c r="AM30" s="39">
        <v>0</v>
      </c>
      <c r="AN30" s="39">
        <v>0</v>
      </c>
      <c r="AO30" s="39">
        <v>0</v>
      </c>
      <c r="AP30" s="39">
        <v>0</v>
      </c>
      <c r="AQ30" s="39">
        <v>0</v>
      </c>
      <c r="AR30" s="39">
        <v>0</v>
      </c>
      <c r="AS30" s="39">
        <v>0.02</v>
      </c>
      <c r="AT30" s="39">
        <v>0</v>
      </c>
      <c r="AU30" s="39">
        <v>0</v>
      </c>
      <c r="AV30" s="39">
        <v>0</v>
      </c>
      <c r="AW30" s="39">
        <v>0.01</v>
      </c>
      <c r="AX30" s="39">
        <v>0</v>
      </c>
      <c r="AY30" s="39">
        <v>0.01</v>
      </c>
      <c r="AZ30" s="39">
        <v>0.01</v>
      </c>
      <c r="BA30" s="39">
        <v>0.01</v>
      </c>
      <c r="BB30" s="39">
        <v>0.01</v>
      </c>
      <c r="BC30" s="39">
        <v>0.01</v>
      </c>
      <c r="BD30" s="39">
        <v>0</v>
      </c>
      <c r="BE30" s="39">
        <v>0.01</v>
      </c>
      <c r="BF30" s="39">
        <v>0</v>
      </c>
      <c r="BG30" s="39">
        <v>0</v>
      </c>
      <c r="BH30" s="39">
        <v>0</v>
      </c>
      <c r="BI30" s="39">
        <v>0</v>
      </c>
      <c r="BJ30" s="39">
        <v>0.02</v>
      </c>
      <c r="BK30" s="39">
        <v>0</v>
      </c>
      <c r="BL30" s="39">
        <v>0.01</v>
      </c>
      <c r="BM30" s="39">
        <v>0.01</v>
      </c>
      <c r="BN30" s="39">
        <v>0.01</v>
      </c>
      <c r="BO30" s="39">
        <v>0</v>
      </c>
      <c r="BP30" s="39">
        <v>0</v>
      </c>
      <c r="BQ30" s="39">
        <v>0</v>
      </c>
      <c r="BR30" s="39">
        <v>0</v>
      </c>
      <c r="BS30" s="39">
        <v>0</v>
      </c>
      <c r="BT30" s="39">
        <v>0</v>
      </c>
      <c r="BU30" s="39">
        <v>0.02</v>
      </c>
      <c r="BV30" s="39">
        <v>0</v>
      </c>
      <c r="BW30" s="39">
        <v>0</v>
      </c>
      <c r="BX30" s="39">
        <v>0</v>
      </c>
      <c r="BY30" s="39">
        <v>0</v>
      </c>
      <c r="BZ30" s="39">
        <v>0</v>
      </c>
      <c r="CA30" s="39">
        <v>0</v>
      </c>
      <c r="CB30" s="39">
        <v>0</v>
      </c>
      <c r="CC30" s="39">
        <v>0</v>
      </c>
      <c r="CD30" s="39">
        <v>0.01</v>
      </c>
      <c r="CE30" s="39">
        <v>0</v>
      </c>
      <c r="CF30" s="39">
        <v>0</v>
      </c>
      <c r="CG30" s="39">
        <v>0.26</v>
      </c>
      <c r="CH30" s="39">
        <v>0.02</v>
      </c>
      <c r="CI30" s="39">
        <v>0.02</v>
      </c>
      <c r="CJ30" s="39">
        <v>0.05</v>
      </c>
      <c r="CK30" s="39">
        <v>0.01</v>
      </c>
      <c r="CL30" s="39">
        <v>0</v>
      </c>
      <c r="CM30" s="39">
        <v>0.01</v>
      </c>
      <c r="CN30" s="39">
        <v>0.01</v>
      </c>
      <c r="CO30" s="39">
        <v>0</v>
      </c>
      <c r="CP30" s="39">
        <v>0</v>
      </c>
      <c r="CQ30" s="39">
        <v>0</v>
      </c>
      <c r="CR30" s="39">
        <v>0.01</v>
      </c>
      <c r="CS30" s="39">
        <v>0</v>
      </c>
      <c r="CT30" s="39">
        <v>0.01</v>
      </c>
      <c r="CU30" s="39">
        <v>0</v>
      </c>
      <c r="CV30" s="39">
        <v>0</v>
      </c>
      <c r="CW30" s="39">
        <v>0</v>
      </c>
      <c r="CX30" s="39">
        <v>0</v>
      </c>
      <c r="CY30" s="39">
        <v>0</v>
      </c>
      <c r="CZ30" s="39">
        <v>0</v>
      </c>
      <c r="DA30" s="39">
        <v>0</v>
      </c>
      <c r="DB30" s="39">
        <v>0.03</v>
      </c>
      <c r="DC30" s="39">
        <v>0</v>
      </c>
      <c r="DD30" s="39">
        <v>0</v>
      </c>
      <c r="DE30" s="39">
        <v>0</v>
      </c>
      <c r="DF30" s="39">
        <v>0</v>
      </c>
      <c r="DG30" s="39">
        <v>0</v>
      </c>
      <c r="DH30" s="39">
        <v>0</v>
      </c>
      <c r="DI30" s="39">
        <v>0.01</v>
      </c>
      <c r="DJ30" s="39">
        <v>0</v>
      </c>
      <c r="DK30" s="39">
        <v>0</v>
      </c>
      <c r="DL30" s="39">
        <v>0</v>
      </c>
      <c r="DM30" s="39">
        <v>0.02</v>
      </c>
      <c r="DN30" s="39">
        <v>0.02</v>
      </c>
      <c r="DO30" s="39">
        <v>0.05</v>
      </c>
      <c r="DP30" s="39">
        <v>0.01</v>
      </c>
      <c r="DQ30" s="39">
        <v>0</v>
      </c>
      <c r="DR30" s="39">
        <v>0</v>
      </c>
      <c r="DS30" s="39">
        <v>0.01</v>
      </c>
      <c r="DT30" s="39">
        <v>0</v>
      </c>
      <c r="DU30" s="39">
        <v>0</v>
      </c>
      <c r="DV30" s="39">
        <v>0</v>
      </c>
      <c r="DW30" s="39">
        <v>0</v>
      </c>
      <c r="DX30" s="39">
        <v>0</v>
      </c>
      <c r="DY30" s="39">
        <v>0</v>
      </c>
      <c r="DZ30" s="39">
        <v>0</v>
      </c>
      <c r="EA30" s="39">
        <v>0.01</v>
      </c>
      <c r="EB30" s="39">
        <v>0</v>
      </c>
      <c r="EC30" s="39">
        <v>0</v>
      </c>
      <c r="ED30" s="39">
        <v>0</v>
      </c>
      <c r="EE30" s="39">
        <v>0</v>
      </c>
      <c r="EF30" s="39">
        <v>0</v>
      </c>
      <c r="EG30" s="39">
        <v>0</v>
      </c>
      <c r="EH30" s="39">
        <v>0</v>
      </c>
      <c r="EI30" s="39">
        <v>0.01</v>
      </c>
      <c r="EJ30" s="39">
        <v>0.01</v>
      </c>
    </row>
    <row r="31" spans="1:140">
      <c r="A31" s="39" t="s">
        <v>136</v>
      </c>
      <c r="B31" s="39">
        <v>0.02</v>
      </c>
      <c r="C31" s="39">
        <v>0</v>
      </c>
      <c r="D31" s="39">
        <v>0.01</v>
      </c>
      <c r="E31" s="39">
        <v>0.01</v>
      </c>
      <c r="F31" s="39">
        <v>0.01</v>
      </c>
      <c r="G31" s="39">
        <v>0.01</v>
      </c>
      <c r="H31" s="39">
        <v>0</v>
      </c>
      <c r="I31" s="39">
        <v>0</v>
      </c>
      <c r="J31" s="39">
        <v>0</v>
      </c>
      <c r="K31" s="39">
        <v>0</v>
      </c>
      <c r="L31" s="39">
        <v>0</v>
      </c>
      <c r="M31" s="39">
        <v>0</v>
      </c>
      <c r="N31" s="39">
        <v>0.02</v>
      </c>
      <c r="O31" s="39">
        <v>0</v>
      </c>
      <c r="P31" s="39">
        <v>0.02</v>
      </c>
      <c r="Q31" s="39">
        <v>0.01</v>
      </c>
      <c r="R31" s="39">
        <v>0.01</v>
      </c>
      <c r="S31" s="39">
        <v>0.01</v>
      </c>
      <c r="T31" s="39">
        <v>0.01</v>
      </c>
      <c r="U31" s="39">
        <v>0.02</v>
      </c>
      <c r="V31" s="39">
        <v>0</v>
      </c>
      <c r="W31" s="39">
        <v>0</v>
      </c>
      <c r="X31" s="39">
        <v>0.02</v>
      </c>
      <c r="Y31" s="39">
        <v>0.01</v>
      </c>
      <c r="Z31" s="39">
        <v>0</v>
      </c>
      <c r="AA31" s="39">
        <v>0.01</v>
      </c>
      <c r="AB31" s="39">
        <v>0.01</v>
      </c>
      <c r="AC31" s="39">
        <v>0.01</v>
      </c>
      <c r="AD31" s="39">
        <v>0</v>
      </c>
      <c r="AE31" s="39">
        <v>1</v>
      </c>
      <c r="AF31" s="39">
        <v>0</v>
      </c>
      <c r="AG31" s="39">
        <v>0</v>
      </c>
      <c r="AH31" s="39">
        <v>0</v>
      </c>
      <c r="AI31" s="39">
        <v>0.01</v>
      </c>
      <c r="AJ31" s="39">
        <v>0.02</v>
      </c>
      <c r="AK31" s="39">
        <v>0</v>
      </c>
      <c r="AL31" s="39">
        <v>0</v>
      </c>
      <c r="AM31" s="39">
        <v>0.01</v>
      </c>
      <c r="AN31" s="39">
        <v>0</v>
      </c>
      <c r="AO31" s="39">
        <v>0</v>
      </c>
      <c r="AP31" s="39">
        <v>0</v>
      </c>
      <c r="AQ31" s="39">
        <v>0.01</v>
      </c>
      <c r="AR31" s="39">
        <v>0.01</v>
      </c>
      <c r="AS31" s="39">
        <v>0.02</v>
      </c>
      <c r="AT31" s="39">
        <v>0</v>
      </c>
      <c r="AU31" s="39">
        <v>0</v>
      </c>
      <c r="AV31" s="39">
        <v>0</v>
      </c>
      <c r="AW31" s="39">
        <v>0.02</v>
      </c>
      <c r="AX31" s="39">
        <v>0</v>
      </c>
      <c r="AY31" s="39">
        <v>0.02</v>
      </c>
      <c r="AZ31" s="39">
        <v>0.02</v>
      </c>
      <c r="BA31" s="39">
        <v>0.01</v>
      </c>
      <c r="BB31" s="39">
        <v>0.01</v>
      </c>
      <c r="BC31" s="39">
        <v>0.01</v>
      </c>
      <c r="BD31" s="39">
        <v>0.01</v>
      </c>
      <c r="BE31" s="39">
        <v>0.01</v>
      </c>
      <c r="BF31" s="39">
        <v>0</v>
      </c>
      <c r="BG31" s="39">
        <v>0.01</v>
      </c>
      <c r="BH31" s="39">
        <v>0</v>
      </c>
      <c r="BI31" s="39">
        <v>0.01</v>
      </c>
      <c r="BJ31" s="39">
        <v>0.02</v>
      </c>
      <c r="BK31" s="39">
        <v>0.01</v>
      </c>
      <c r="BL31" s="39">
        <v>0.01</v>
      </c>
      <c r="BM31" s="39">
        <v>0.01</v>
      </c>
      <c r="BN31" s="39">
        <v>0.01</v>
      </c>
      <c r="BO31" s="39">
        <v>0</v>
      </c>
      <c r="BP31" s="39">
        <v>0</v>
      </c>
      <c r="BQ31" s="39">
        <v>0</v>
      </c>
      <c r="BR31" s="39">
        <v>0</v>
      </c>
      <c r="BS31" s="39">
        <v>0.01</v>
      </c>
      <c r="BT31" s="39">
        <v>0</v>
      </c>
      <c r="BU31" s="39">
        <v>0.03</v>
      </c>
      <c r="BV31" s="39">
        <v>0</v>
      </c>
      <c r="BW31" s="39">
        <v>0</v>
      </c>
      <c r="BX31" s="39">
        <v>0</v>
      </c>
      <c r="BY31" s="39">
        <v>0.01</v>
      </c>
      <c r="BZ31" s="39">
        <v>0</v>
      </c>
      <c r="CA31" s="39">
        <v>0</v>
      </c>
      <c r="CB31" s="39">
        <v>0</v>
      </c>
      <c r="CC31" s="39">
        <v>0</v>
      </c>
      <c r="CD31" s="39">
        <v>0.02</v>
      </c>
      <c r="CE31" s="39">
        <v>0</v>
      </c>
      <c r="CF31" s="39">
        <v>0</v>
      </c>
      <c r="CG31" s="39">
        <v>0.01</v>
      </c>
      <c r="CH31" s="39">
        <v>0.02</v>
      </c>
      <c r="CI31" s="39">
        <v>0.02</v>
      </c>
      <c r="CJ31" s="39">
        <v>7.0000000000000007E-2</v>
      </c>
      <c r="CK31" s="39">
        <v>0.02</v>
      </c>
      <c r="CL31" s="39">
        <v>0.01</v>
      </c>
      <c r="CM31" s="39">
        <v>0.02</v>
      </c>
      <c r="CN31" s="39">
        <v>0.02</v>
      </c>
      <c r="CO31" s="39">
        <v>0</v>
      </c>
      <c r="CP31" s="39">
        <v>0</v>
      </c>
      <c r="CQ31" s="39">
        <v>0</v>
      </c>
      <c r="CR31" s="39">
        <v>0.02</v>
      </c>
      <c r="CS31" s="39">
        <v>0.01</v>
      </c>
      <c r="CT31" s="39">
        <v>0.02</v>
      </c>
      <c r="CU31" s="39">
        <v>0</v>
      </c>
      <c r="CV31" s="39">
        <v>0.01</v>
      </c>
      <c r="CW31" s="39">
        <v>0</v>
      </c>
      <c r="CX31" s="39">
        <v>0</v>
      </c>
      <c r="CY31" s="39">
        <v>0</v>
      </c>
      <c r="CZ31" s="39">
        <v>0</v>
      </c>
      <c r="DA31" s="39">
        <v>0</v>
      </c>
      <c r="DB31" s="39">
        <v>0.01</v>
      </c>
      <c r="DC31" s="39">
        <v>0</v>
      </c>
      <c r="DD31" s="39">
        <v>0</v>
      </c>
      <c r="DE31" s="39">
        <v>0</v>
      </c>
      <c r="DF31" s="39">
        <v>0.01</v>
      </c>
      <c r="DG31" s="39">
        <v>0.01</v>
      </c>
      <c r="DH31" s="39">
        <v>0</v>
      </c>
      <c r="DI31" s="39">
        <v>0.01</v>
      </c>
      <c r="DJ31" s="39">
        <v>0</v>
      </c>
      <c r="DK31" s="39">
        <v>0</v>
      </c>
      <c r="DL31" s="39">
        <v>0.01</v>
      </c>
      <c r="DM31" s="39">
        <v>0.03</v>
      </c>
      <c r="DN31" s="39">
        <v>0.02</v>
      </c>
      <c r="DO31" s="39">
        <v>7.0000000000000007E-2</v>
      </c>
      <c r="DP31" s="39">
        <v>0.01</v>
      </c>
      <c r="DQ31" s="39">
        <v>0</v>
      </c>
      <c r="DR31" s="39">
        <v>0.01</v>
      </c>
      <c r="DS31" s="39">
        <v>0</v>
      </c>
      <c r="DT31" s="39">
        <v>0</v>
      </c>
      <c r="DU31" s="39">
        <v>0</v>
      </c>
      <c r="DV31" s="39">
        <v>0.01</v>
      </c>
      <c r="DW31" s="39">
        <v>0</v>
      </c>
      <c r="DX31" s="39">
        <v>0</v>
      </c>
      <c r="DY31" s="39">
        <v>0</v>
      </c>
      <c r="DZ31" s="39">
        <v>0</v>
      </c>
      <c r="EA31" s="39">
        <v>0.01</v>
      </c>
      <c r="EB31" s="39">
        <v>0.01</v>
      </c>
      <c r="EC31" s="39">
        <v>0</v>
      </c>
      <c r="ED31" s="39">
        <v>0</v>
      </c>
      <c r="EE31" s="39">
        <v>0</v>
      </c>
      <c r="EF31" s="39">
        <v>0.01</v>
      </c>
      <c r="EG31" s="39">
        <v>0</v>
      </c>
      <c r="EH31" s="39">
        <v>0</v>
      </c>
      <c r="EI31" s="39">
        <v>0.01</v>
      </c>
      <c r="EJ31" s="39">
        <v>0.01</v>
      </c>
    </row>
    <row r="32" spans="1:140">
      <c r="A32" s="39" t="s">
        <v>151</v>
      </c>
      <c r="B32" s="39">
        <v>0.01</v>
      </c>
      <c r="C32" s="39">
        <v>0</v>
      </c>
      <c r="D32" s="39">
        <v>0.01</v>
      </c>
      <c r="E32" s="39">
        <v>0</v>
      </c>
      <c r="F32" s="39">
        <v>0</v>
      </c>
      <c r="G32" s="39">
        <v>0.01</v>
      </c>
      <c r="H32" s="39">
        <v>0</v>
      </c>
      <c r="I32" s="39">
        <v>0</v>
      </c>
      <c r="J32" s="39">
        <v>0</v>
      </c>
      <c r="K32" s="39">
        <v>0</v>
      </c>
      <c r="L32" s="39">
        <v>0</v>
      </c>
      <c r="M32" s="39">
        <v>0</v>
      </c>
      <c r="N32" s="39">
        <v>0.01</v>
      </c>
      <c r="O32" s="39">
        <v>0.01</v>
      </c>
      <c r="P32" s="39">
        <v>0.02</v>
      </c>
      <c r="Q32" s="39">
        <v>0</v>
      </c>
      <c r="R32" s="39">
        <v>0</v>
      </c>
      <c r="S32" s="39">
        <v>0.01</v>
      </c>
      <c r="T32" s="39">
        <v>0.01</v>
      </c>
      <c r="U32" s="39">
        <v>0</v>
      </c>
      <c r="V32" s="39">
        <v>0</v>
      </c>
      <c r="W32" s="39">
        <v>0</v>
      </c>
      <c r="X32" s="39">
        <v>0.02</v>
      </c>
      <c r="Y32" s="39">
        <v>0.01</v>
      </c>
      <c r="Z32" s="39">
        <v>0</v>
      </c>
      <c r="AA32" s="39">
        <v>0.01</v>
      </c>
      <c r="AB32" s="39">
        <v>0.01</v>
      </c>
      <c r="AC32" s="39">
        <v>0.01</v>
      </c>
      <c r="AD32" s="39">
        <v>0</v>
      </c>
      <c r="AE32" s="39">
        <v>0</v>
      </c>
      <c r="AF32" s="39">
        <v>1</v>
      </c>
      <c r="AG32" s="39">
        <v>0</v>
      </c>
      <c r="AH32" s="39">
        <v>0</v>
      </c>
      <c r="AI32" s="39">
        <v>0.01</v>
      </c>
      <c r="AJ32" s="39">
        <v>0.02</v>
      </c>
      <c r="AK32" s="39">
        <v>0</v>
      </c>
      <c r="AL32" s="39">
        <v>0</v>
      </c>
      <c r="AM32" s="39">
        <v>0</v>
      </c>
      <c r="AN32" s="39">
        <v>0</v>
      </c>
      <c r="AO32" s="39">
        <v>0</v>
      </c>
      <c r="AP32" s="39">
        <v>0</v>
      </c>
      <c r="AQ32" s="39">
        <v>0.01</v>
      </c>
      <c r="AR32" s="39">
        <v>0</v>
      </c>
      <c r="AS32" s="39">
        <v>0.02</v>
      </c>
      <c r="AT32" s="39">
        <v>0</v>
      </c>
      <c r="AU32" s="39">
        <v>0</v>
      </c>
      <c r="AV32" s="39">
        <v>0</v>
      </c>
      <c r="AW32" s="39">
        <v>0.01</v>
      </c>
      <c r="AX32" s="39">
        <v>0</v>
      </c>
      <c r="AY32" s="39">
        <v>0.02</v>
      </c>
      <c r="AZ32" s="39">
        <v>0.02</v>
      </c>
      <c r="BA32" s="39">
        <v>0.01</v>
      </c>
      <c r="BB32" s="39">
        <v>0.01</v>
      </c>
      <c r="BC32" s="39">
        <v>0.01</v>
      </c>
      <c r="BD32" s="39">
        <v>0.01</v>
      </c>
      <c r="BE32" s="39">
        <v>0.01</v>
      </c>
      <c r="BF32" s="39">
        <v>0</v>
      </c>
      <c r="BG32" s="39">
        <v>0</v>
      </c>
      <c r="BH32" s="39">
        <v>0</v>
      </c>
      <c r="BI32" s="39">
        <v>0</v>
      </c>
      <c r="BJ32" s="39">
        <v>0.02</v>
      </c>
      <c r="BK32" s="39">
        <v>0.01</v>
      </c>
      <c r="BL32" s="39">
        <v>0.01</v>
      </c>
      <c r="BM32" s="39">
        <v>0.01</v>
      </c>
      <c r="BN32" s="39">
        <v>0.01</v>
      </c>
      <c r="BO32" s="39">
        <v>0</v>
      </c>
      <c r="BP32" s="39">
        <v>0</v>
      </c>
      <c r="BQ32" s="39">
        <v>0</v>
      </c>
      <c r="BR32" s="39">
        <v>0</v>
      </c>
      <c r="BS32" s="39">
        <v>0</v>
      </c>
      <c r="BT32" s="39">
        <v>0</v>
      </c>
      <c r="BU32" s="39">
        <v>0.02</v>
      </c>
      <c r="BV32" s="39">
        <v>0</v>
      </c>
      <c r="BW32" s="39">
        <v>0</v>
      </c>
      <c r="BX32" s="39">
        <v>0</v>
      </c>
      <c r="BY32" s="39">
        <v>0.01</v>
      </c>
      <c r="BZ32" s="39">
        <v>0</v>
      </c>
      <c r="CA32" s="39">
        <v>0</v>
      </c>
      <c r="CB32" s="39">
        <v>0</v>
      </c>
      <c r="CC32" s="39">
        <v>0</v>
      </c>
      <c r="CD32" s="39">
        <v>0.01</v>
      </c>
      <c r="CE32" s="39">
        <v>0</v>
      </c>
      <c r="CF32" s="39">
        <v>0</v>
      </c>
      <c r="CG32" s="39">
        <v>0.01</v>
      </c>
      <c r="CH32" s="39">
        <v>0.02</v>
      </c>
      <c r="CI32" s="39">
        <v>0.02</v>
      </c>
      <c r="CJ32" s="39">
        <v>0.06</v>
      </c>
      <c r="CK32" s="39">
        <v>0.02</v>
      </c>
      <c r="CL32" s="39">
        <v>0.01</v>
      </c>
      <c r="CM32" s="39">
        <v>0.02</v>
      </c>
      <c r="CN32" s="39">
        <v>0.01</v>
      </c>
      <c r="CO32" s="39">
        <v>0.01</v>
      </c>
      <c r="CP32" s="39">
        <v>0</v>
      </c>
      <c r="CQ32" s="39">
        <v>0</v>
      </c>
      <c r="CR32" s="39">
        <v>0.01</v>
      </c>
      <c r="CS32" s="39">
        <v>0</v>
      </c>
      <c r="CT32" s="39">
        <v>0.03</v>
      </c>
      <c r="CU32" s="39">
        <v>0</v>
      </c>
      <c r="CV32" s="39">
        <v>0</v>
      </c>
      <c r="CW32" s="39">
        <v>0</v>
      </c>
      <c r="CX32" s="39">
        <v>0</v>
      </c>
      <c r="CY32" s="39">
        <v>0</v>
      </c>
      <c r="CZ32" s="39">
        <v>0</v>
      </c>
      <c r="DA32" s="39">
        <v>0</v>
      </c>
      <c r="DB32" s="39">
        <v>0</v>
      </c>
      <c r="DC32" s="39">
        <v>0</v>
      </c>
      <c r="DD32" s="39">
        <v>0</v>
      </c>
      <c r="DE32" s="39">
        <v>0</v>
      </c>
      <c r="DF32" s="39">
        <v>0</v>
      </c>
      <c r="DG32" s="39">
        <v>0</v>
      </c>
      <c r="DH32" s="39">
        <v>0</v>
      </c>
      <c r="DI32" s="39">
        <v>0</v>
      </c>
      <c r="DJ32" s="39">
        <v>0</v>
      </c>
      <c r="DK32" s="39">
        <v>0</v>
      </c>
      <c r="DL32" s="39">
        <v>0</v>
      </c>
      <c r="DM32" s="39">
        <v>0.09</v>
      </c>
      <c r="DN32" s="39">
        <v>0.02</v>
      </c>
      <c r="DO32" s="39">
        <v>0.06</v>
      </c>
      <c r="DP32" s="39">
        <v>0</v>
      </c>
      <c r="DQ32" s="39">
        <v>0</v>
      </c>
      <c r="DR32" s="39">
        <v>0</v>
      </c>
      <c r="DS32" s="39">
        <v>0</v>
      </c>
      <c r="DT32" s="39">
        <v>0</v>
      </c>
      <c r="DU32" s="39">
        <v>0</v>
      </c>
      <c r="DV32" s="39">
        <v>0</v>
      </c>
      <c r="DW32" s="39">
        <v>0</v>
      </c>
      <c r="DX32" s="39">
        <v>0</v>
      </c>
      <c r="DY32" s="39">
        <v>0</v>
      </c>
      <c r="DZ32" s="39">
        <v>0</v>
      </c>
      <c r="EA32" s="39">
        <v>0</v>
      </c>
      <c r="EB32" s="39">
        <v>0</v>
      </c>
      <c r="EC32" s="39">
        <v>0</v>
      </c>
      <c r="ED32" s="39">
        <v>0</v>
      </c>
      <c r="EE32" s="39">
        <v>0</v>
      </c>
      <c r="EF32" s="39">
        <v>0.01</v>
      </c>
      <c r="EG32" s="39">
        <v>0</v>
      </c>
      <c r="EH32" s="39">
        <v>0</v>
      </c>
      <c r="EI32" s="39">
        <v>0.01</v>
      </c>
      <c r="EJ32" s="39">
        <v>0.01</v>
      </c>
    </row>
    <row r="33" spans="1:140">
      <c r="A33" s="39" t="s">
        <v>107</v>
      </c>
      <c r="B33" s="39">
        <v>0.01</v>
      </c>
      <c r="C33" s="39">
        <v>0</v>
      </c>
      <c r="D33" s="39">
        <v>0</v>
      </c>
      <c r="E33" s="39">
        <v>0</v>
      </c>
      <c r="F33" s="39">
        <v>0</v>
      </c>
      <c r="G33" s="39">
        <v>0.01</v>
      </c>
      <c r="H33" s="39">
        <v>0</v>
      </c>
      <c r="I33" s="39">
        <v>0</v>
      </c>
      <c r="J33" s="39">
        <v>0</v>
      </c>
      <c r="K33" s="39">
        <v>0</v>
      </c>
      <c r="L33" s="39">
        <v>0</v>
      </c>
      <c r="M33" s="39">
        <v>0</v>
      </c>
      <c r="N33" s="39">
        <v>0.01</v>
      </c>
      <c r="O33" s="39">
        <v>0</v>
      </c>
      <c r="P33" s="39">
        <v>0.01</v>
      </c>
      <c r="Q33" s="39">
        <v>0.01</v>
      </c>
      <c r="R33" s="39">
        <v>0</v>
      </c>
      <c r="S33" s="39">
        <v>0</v>
      </c>
      <c r="T33" s="39">
        <v>0.01</v>
      </c>
      <c r="U33" s="39">
        <v>0</v>
      </c>
      <c r="V33" s="39">
        <v>0</v>
      </c>
      <c r="W33" s="39">
        <v>0</v>
      </c>
      <c r="X33" s="39">
        <v>0.01</v>
      </c>
      <c r="Y33" s="39">
        <v>0</v>
      </c>
      <c r="Z33" s="39">
        <v>0</v>
      </c>
      <c r="AA33" s="39">
        <v>0</v>
      </c>
      <c r="AB33" s="39">
        <v>0</v>
      </c>
      <c r="AC33" s="39">
        <v>0</v>
      </c>
      <c r="AD33" s="39">
        <v>0</v>
      </c>
      <c r="AE33" s="39">
        <v>0</v>
      </c>
      <c r="AF33" s="39">
        <v>0</v>
      </c>
      <c r="AG33" s="39">
        <v>1</v>
      </c>
      <c r="AH33" s="39">
        <v>0</v>
      </c>
      <c r="AI33" s="39">
        <v>0</v>
      </c>
      <c r="AJ33" s="39">
        <v>0.01</v>
      </c>
      <c r="AK33" s="39">
        <v>0</v>
      </c>
      <c r="AL33" s="39">
        <v>0</v>
      </c>
      <c r="AM33" s="39">
        <v>0</v>
      </c>
      <c r="AN33" s="39">
        <v>0</v>
      </c>
      <c r="AO33" s="39">
        <v>0</v>
      </c>
      <c r="AP33" s="39">
        <v>0</v>
      </c>
      <c r="AQ33" s="39">
        <v>0</v>
      </c>
      <c r="AR33" s="39">
        <v>0</v>
      </c>
      <c r="AS33" s="39">
        <v>0.01</v>
      </c>
      <c r="AT33" s="39">
        <v>0</v>
      </c>
      <c r="AU33" s="39">
        <v>0</v>
      </c>
      <c r="AV33" s="39">
        <v>0</v>
      </c>
      <c r="AW33" s="39">
        <v>0.01</v>
      </c>
      <c r="AX33" s="39">
        <v>0</v>
      </c>
      <c r="AY33" s="39">
        <v>0.01</v>
      </c>
      <c r="AZ33" s="39">
        <v>0.01</v>
      </c>
      <c r="BA33" s="39">
        <v>0</v>
      </c>
      <c r="BB33" s="39">
        <v>0</v>
      </c>
      <c r="BC33" s="39">
        <v>0.01</v>
      </c>
      <c r="BD33" s="39">
        <v>0</v>
      </c>
      <c r="BE33" s="39">
        <v>0.01</v>
      </c>
      <c r="BF33" s="39">
        <v>0</v>
      </c>
      <c r="BG33" s="39">
        <v>0</v>
      </c>
      <c r="BH33" s="39">
        <v>0</v>
      </c>
      <c r="BI33" s="39">
        <v>0</v>
      </c>
      <c r="BJ33" s="39">
        <v>0.01</v>
      </c>
      <c r="BK33" s="39">
        <v>0</v>
      </c>
      <c r="BL33" s="39">
        <v>0.01</v>
      </c>
      <c r="BM33" s="39">
        <v>0</v>
      </c>
      <c r="BN33" s="39">
        <v>0</v>
      </c>
      <c r="BO33" s="39">
        <v>0</v>
      </c>
      <c r="BP33" s="39">
        <v>0</v>
      </c>
      <c r="BQ33" s="39">
        <v>0</v>
      </c>
      <c r="BR33" s="39">
        <v>0</v>
      </c>
      <c r="BS33" s="39">
        <v>0</v>
      </c>
      <c r="BT33" s="39">
        <v>0</v>
      </c>
      <c r="BU33" s="39">
        <v>0.01</v>
      </c>
      <c r="BV33" s="39">
        <v>0</v>
      </c>
      <c r="BW33" s="39">
        <v>0</v>
      </c>
      <c r="BX33" s="39">
        <v>0</v>
      </c>
      <c r="BY33" s="39">
        <v>0</v>
      </c>
      <c r="BZ33" s="39">
        <v>0</v>
      </c>
      <c r="CA33" s="39">
        <v>0</v>
      </c>
      <c r="CB33" s="39">
        <v>0</v>
      </c>
      <c r="CC33" s="39">
        <v>0</v>
      </c>
      <c r="CD33" s="39">
        <v>0.01</v>
      </c>
      <c r="CE33" s="39">
        <v>0</v>
      </c>
      <c r="CF33" s="39">
        <v>0</v>
      </c>
      <c r="CG33" s="39">
        <v>0.15</v>
      </c>
      <c r="CH33" s="39">
        <v>0.01</v>
      </c>
      <c r="CI33" s="39">
        <v>0.01</v>
      </c>
      <c r="CJ33" s="39">
        <v>0.04</v>
      </c>
      <c r="CK33" s="39">
        <v>0.01</v>
      </c>
      <c r="CL33" s="39">
        <v>0</v>
      </c>
      <c r="CM33" s="39">
        <v>0.01</v>
      </c>
      <c r="CN33" s="39">
        <v>0.01</v>
      </c>
      <c r="CO33" s="39">
        <v>0</v>
      </c>
      <c r="CP33" s="39">
        <v>0</v>
      </c>
      <c r="CQ33" s="39">
        <v>0</v>
      </c>
      <c r="CR33" s="39">
        <v>0.01</v>
      </c>
      <c r="CS33" s="39">
        <v>0</v>
      </c>
      <c r="CT33" s="39">
        <v>0.02</v>
      </c>
      <c r="CU33" s="39">
        <v>0</v>
      </c>
      <c r="CV33" s="39">
        <v>0</v>
      </c>
      <c r="CW33" s="39">
        <v>0.01</v>
      </c>
      <c r="CX33" s="39">
        <v>0</v>
      </c>
      <c r="CY33" s="39">
        <v>0</v>
      </c>
      <c r="CZ33" s="39">
        <v>0</v>
      </c>
      <c r="DA33" s="39">
        <v>0</v>
      </c>
      <c r="DB33" s="39">
        <v>0</v>
      </c>
      <c r="DC33" s="39">
        <v>0</v>
      </c>
      <c r="DD33" s="39">
        <v>0</v>
      </c>
      <c r="DE33" s="39">
        <v>0</v>
      </c>
      <c r="DF33" s="39">
        <v>0.01</v>
      </c>
      <c r="DG33" s="39">
        <v>0</v>
      </c>
      <c r="DH33" s="39">
        <v>0.01</v>
      </c>
      <c r="DI33" s="39">
        <v>0</v>
      </c>
      <c r="DJ33" s="39">
        <v>0</v>
      </c>
      <c r="DK33" s="39">
        <v>0</v>
      </c>
      <c r="DL33" s="39">
        <v>0</v>
      </c>
      <c r="DM33" s="39">
        <v>0.02</v>
      </c>
      <c r="DN33" s="39">
        <v>0.01</v>
      </c>
      <c r="DO33" s="39">
        <v>0.03</v>
      </c>
      <c r="DP33" s="39">
        <v>0.01</v>
      </c>
      <c r="DQ33" s="39">
        <v>0</v>
      </c>
      <c r="DR33" s="39">
        <v>0</v>
      </c>
      <c r="DS33" s="39">
        <v>0</v>
      </c>
      <c r="DT33" s="39">
        <v>0</v>
      </c>
      <c r="DU33" s="39">
        <v>0</v>
      </c>
      <c r="DV33" s="39">
        <v>0</v>
      </c>
      <c r="DW33" s="39">
        <v>0</v>
      </c>
      <c r="DX33" s="39">
        <v>0</v>
      </c>
      <c r="DY33" s="39">
        <v>0</v>
      </c>
      <c r="DZ33" s="39">
        <v>0</v>
      </c>
      <c r="EA33" s="39">
        <v>0.01</v>
      </c>
      <c r="EB33" s="39">
        <v>0</v>
      </c>
      <c r="EC33" s="39">
        <v>0</v>
      </c>
      <c r="ED33" s="39">
        <v>0</v>
      </c>
      <c r="EE33" s="39">
        <v>0</v>
      </c>
      <c r="EF33" s="39">
        <v>0.01</v>
      </c>
      <c r="EG33" s="39">
        <v>0</v>
      </c>
      <c r="EH33" s="39">
        <v>0</v>
      </c>
      <c r="EI33" s="39">
        <v>0.01</v>
      </c>
      <c r="EJ33" s="39">
        <v>0.01</v>
      </c>
    </row>
    <row r="34" spans="1:140">
      <c r="A34" s="39" t="s">
        <v>138</v>
      </c>
      <c r="B34" s="39">
        <v>0.01</v>
      </c>
      <c r="C34" s="39">
        <v>0</v>
      </c>
      <c r="D34" s="39">
        <v>0</v>
      </c>
      <c r="E34" s="39">
        <v>0.01</v>
      </c>
      <c r="F34" s="39">
        <v>0</v>
      </c>
      <c r="G34" s="39">
        <v>0.01</v>
      </c>
      <c r="H34" s="39">
        <v>0</v>
      </c>
      <c r="I34" s="39">
        <v>0</v>
      </c>
      <c r="J34" s="39">
        <v>0</v>
      </c>
      <c r="K34" s="39">
        <v>0</v>
      </c>
      <c r="L34" s="39">
        <v>0</v>
      </c>
      <c r="M34" s="39">
        <v>0</v>
      </c>
      <c r="N34" s="39">
        <v>0.02</v>
      </c>
      <c r="O34" s="39">
        <v>0</v>
      </c>
      <c r="P34" s="39">
        <v>0.01</v>
      </c>
      <c r="Q34" s="39">
        <v>0.01</v>
      </c>
      <c r="R34" s="39">
        <v>0</v>
      </c>
      <c r="S34" s="39">
        <v>0.01</v>
      </c>
      <c r="T34" s="39">
        <v>0.01</v>
      </c>
      <c r="U34" s="39">
        <v>0</v>
      </c>
      <c r="V34" s="39">
        <v>0</v>
      </c>
      <c r="W34" s="39">
        <v>0</v>
      </c>
      <c r="X34" s="39">
        <v>0.02</v>
      </c>
      <c r="Y34" s="39">
        <v>0.01</v>
      </c>
      <c r="Z34" s="39">
        <v>0</v>
      </c>
      <c r="AA34" s="39">
        <v>0</v>
      </c>
      <c r="AB34" s="39">
        <v>0</v>
      </c>
      <c r="AC34" s="39">
        <v>0</v>
      </c>
      <c r="AD34" s="39">
        <v>0</v>
      </c>
      <c r="AE34" s="39">
        <v>0</v>
      </c>
      <c r="AF34" s="39">
        <v>0</v>
      </c>
      <c r="AG34" s="39">
        <v>0</v>
      </c>
      <c r="AH34" s="39">
        <v>1</v>
      </c>
      <c r="AI34" s="39">
        <v>0.01</v>
      </c>
      <c r="AJ34" s="39">
        <v>0.01</v>
      </c>
      <c r="AK34" s="39">
        <v>0</v>
      </c>
      <c r="AL34" s="39">
        <v>0</v>
      </c>
      <c r="AM34" s="39">
        <v>0</v>
      </c>
      <c r="AN34" s="39">
        <v>0</v>
      </c>
      <c r="AO34" s="39">
        <v>0</v>
      </c>
      <c r="AP34" s="39">
        <v>0</v>
      </c>
      <c r="AQ34" s="39">
        <v>0</v>
      </c>
      <c r="AR34" s="39">
        <v>0</v>
      </c>
      <c r="AS34" s="39">
        <v>0.02</v>
      </c>
      <c r="AT34" s="39">
        <v>0</v>
      </c>
      <c r="AU34" s="39">
        <v>0</v>
      </c>
      <c r="AV34" s="39">
        <v>0</v>
      </c>
      <c r="AW34" s="39">
        <v>0.01</v>
      </c>
      <c r="AX34" s="39">
        <v>0</v>
      </c>
      <c r="AY34" s="39">
        <v>0.02</v>
      </c>
      <c r="AZ34" s="39">
        <v>0.01</v>
      </c>
      <c r="BA34" s="39">
        <v>0.01</v>
      </c>
      <c r="BB34" s="39">
        <v>0.01</v>
      </c>
      <c r="BC34" s="39">
        <v>0.01</v>
      </c>
      <c r="BD34" s="39">
        <v>0</v>
      </c>
      <c r="BE34" s="39">
        <v>0.01</v>
      </c>
      <c r="BF34" s="39">
        <v>0</v>
      </c>
      <c r="BG34" s="39">
        <v>0</v>
      </c>
      <c r="BH34" s="39">
        <v>0</v>
      </c>
      <c r="BI34" s="39">
        <v>0</v>
      </c>
      <c r="BJ34" s="39">
        <v>0.02</v>
      </c>
      <c r="BK34" s="39">
        <v>0.01</v>
      </c>
      <c r="BL34" s="39">
        <v>0.01</v>
      </c>
      <c r="BM34" s="39">
        <v>0.01</v>
      </c>
      <c r="BN34" s="39">
        <v>0.01</v>
      </c>
      <c r="BO34" s="39">
        <v>0</v>
      </c>
      <c r="BP34" s="39">
        <v>0</v>
      </c>
      <c r="BQ34" s="39">
        <v>0</v>
      </c>
      <c r="BR34" s="39">
        <v>0</v>
      </c>
      <c r="BS34" s="39">
        <v>0</v>
      </c>
      <c r="BT34" s="39">
        <v>0</v>
      </c>
      <c r="BU34" s="39">
        <v>0.02</v>
      </c>
      <c r="BV34" s="39">
        <v>0</v>
      </c>
      <c r="BW34" s="39">
        <v>0</v>
      </c>
      <c r="BX34" s="39">
        <v>0</v>
      </c>
      <c r="BY34" s="39">
        <v>0.01</v>
      </c>
      <c r="BZ34" s="39">
        <v>0</v>
      </c>
      <c r="CA34" s="39">
        <v>0</v>
      </c>
      <c r="CB34" s="39">
        <v>0</v>
      </c>
      <c r="CC34" s="39">
        <v>0</v>
      </c>
      <c r="CD34" s="39">
        <v>0.01</v>
      </c>
      <c r="CE34" s="39">
        <v>0</v>
      </c>
      <c r="CF34" s="39">
        <v>0</v>
      </c>
      <c r="CG34" s="39">
        <v>0.28000000000000003</v>
      </c>
      <c r="CH34" s="39">
        <v>0.02</v>
      </c>
      <c r="CI34" s="39">
        <v>0.02</v>
      </c>
      <c r="CJ34" s="39">
        <v>0.05</v>
      </c>
      <c r="CK34" s="39">
        <v>0.02</v>
      </c>
      <c r="CL34" s="39">
        <v>0</v>
      </c>
      <c r="CM34" s="39">
        <v>0.02</v>
      </c>
      <c r="CN34" s="39">
        <v>0.01</v>
      </c>
      <c r="CO34" s="39">
        <v>0</v>
      </c>
      <c r="CP34" s="39">
        <v>0</v>
      </c>
      <c r="CQ34" s="39">
        <v>0</v>
      </c>
      <c r="CR34" s="39">
        <v>0.01</v>
      </c>
      <c r="CS34" s="39">
        <v>0</v>
      </c>
      <c r="CT34" s="39">
        <v>0.01</v>
      </c>
      <c r="CU34" s="39">
        <v>0</v>
      </c>
      <c r="CV34" s="39">
        <v>0</v>
      </c>
      <c r="CW34" s="39">
        <v>0</v>
      </c>
      <c r="CX34" s="39">
        <v>0</v>
      </c>
      <c r="CY34" s="39">
        <v>0</v>
      </c>
      <c r="CZ34" s="39">
        <v>0</v>
      </c>
      <c r="DA34" s="39">
        <v>0</v>
      </c>
      <c r="DB34" s="39">
        <v>0.02</v>
      </c>
      <c r="DC34" s="39">
        <v>0</v>
      </c>
      <c r="DD34" s="39">
        <v>0</v>
      </c>
      <c r="DE34" s="39">
        <v>0</v>
      </c>
      <c r="DF34" s="39">
        <v>0</v>
      </c>
      <c r="DG34" s="39">
        <v>0</v>
      </c>
      <c r="DH34" s="39">
        <v>0</v>
      </c>
      <c r="DI34" s="39">
        <v>0.01</v>
      </c>
      <c r="DJ34" s="39">
        <v>0</v>
      </c>
      <c r="DK34" s="39">
        <v>0</v>
      </c>
      <c r="DL34" s="39">
        <v>0</v>
      </c>
      <c r="DM34" s="39">
        <v>0.02</v>
      </c>
      <c r="DN34" s="39">
        <v>0.02</v>
      </c>
      <c r="DO34" s="39">
        <v>0.05</v>
      </c>
      <c r="DP34" s="39">
        <v>0.01</v>
      </c>
      <c r="DQ34" s="39">
        <v>0</v>
      </c>
      <c r="DR34" s="39">
        <v>0.01</v>
      </c>
      <c r="DS34" s="39">
        <v>0.01</v>
      </c>
      <c r="DT34" s="39">
        <v>0</v>
      </c>
      <c r="DU34" s="39">
        <v>0</v>
      </c>
      <c r="DV34" s="39">
        <v>0</v>
      </c>
      <c r="DW34" s="39">
        <v>0</v>
      </c>
      <c r="DX34" s="39">
        <v>0</v>
      </c>
      <c r="DY34" s="39">
        <v>0</v>
      </c>
      <c r="DZ34" s="39">
        <v>0</v>
      </c>
      <c r="EA34" s="39">
        <v>0.01</v>
      </c>
      <c r="EB34" s="39">
        <v>0.01</v>
      </c>
      <c r="EC34" s="39">
        <v>0</v>
      </c>
      <c r="ED34" s="39">
        <v>0</v>
      </c>
      <c r="EE34" s="39">
        <v>0</v>
      </c>
      <c r="EF34" s="39">
        <v>0</v>
      </c>
      <c r="EG34" s="39">
        <v>0</v>
      </c>
      <c r="EH34" s="39">
        <v>0</v>
      </c>
      <c r="EI34" s="39">
        <v>0.01</v>
      </c>
      <c r="EJ34" s="39">
        <v>0.01</v>
      </c>
    </row>
    <row r="35" spans="1:140">
      <c r="A35" s="39" t="s">
        <v>129</v>
      </c>
      <c r="B35" s="39">
        <v>0.01</v>
      </c>
      <c r="C35" s="39">
        <v>0</v>
      </c>
      <c r="D35" s="39">
        <v>0</v>
      </c>
      <c r="E35" s="39">
        <v>0.01</v>
      </c>
      <c r="F35" s="39">
        <v>0</v>
      </c>
      <c r="G35" s="39">
        <v>0.01</v>
      </c>
      <c r="H35" s="39">
        <v>0</v>
      </c>
      <c r="I35" s="39">
        <v>0</v>
      </c>
      <c r="J35" s="39">
        <v>0</v>
      </c>
      <c r="K35" s="39">
        <v>0</v>
      </c>
      <c r="L35" s="39">
        <v>0</v>
      </c>
      <c r="M35" s="39">
        <v>0</v>
      </c>
      <c r="N35" s="39">
        <v>0.01</v>
      </c>
      <c r="O35" s="39">
        <v>0.01</v>
      </c>
      <c r="P35" s="39">
        <v>0</v>
      </c>
      <c r="Q35" s="39">
        <v>0</v>
      </c>
      <c r="R35" s="39">
        <v>0.01</v>
      </c>
      <c r="S35" s="39">
        <v>0.05</v>
      </c>
      <c r="T35" s="39">
        <v>0.01</v>
      </c>
      <c r="U35" s="39">
        <v>0.02</v>
      </c>
      <c r="V35" s="39">
        <v>0</v>
      </c>
      <c r="W35" s="39">
        <v>0.01</v>
      </c>
      <c r="X35" s="39">
        <v>0.04</v>
      </c>
      <c r="Y35" s="39">
        <v>0.02</v>
      </c>
      <c r="Z35" s="39">
        <v>0.01</v>
      </c>
      <c r="AA35" s="39">
        <v>0.01</v>
      </c>
      <c r="AB35" s="39">
        <v>0.01</v>
      </c>
      <c r="AC35" s="39">
        <v>0.01</v>
      </c>
      <c r="AD35" s="39">
        <v>0.01</v>
      </c>
      <c r="AE35" s="39">
        <v>0.01</v>
      </c>
      <c r="AF35" s="39">
        <v>0.01</v>
      </c>
      <c r="AG35" s="39">
        <v>0</v>
      </c>
      <c r="AH35" s="39">
        <v>0.01</v>
      </c>
      <c r="AI35" s="39">
        <v>1</v>
      </c>
      <c r="AJ35" s="39">
        <v>0.03</v>
      </c>
      <c r="AK35" s="39">
        <v>0.01</v>
      </c>
      <c r="AL35" s="39">
        <v>0.01</v>
      </c>
      <c r="AM35" s="39">
        <v>0.01</v>
      </c>
      <c r="AN35" s="39">
        <v>0.01</v>
      </c>
      <c r="AO35" s="39">
        <v>0.01</v>
      </c>
      <c r="AP35" s="39">
        <v>0</v>
      </c>
      <c r="AQ35" s="39">
        <v>0.01</v>
      </c>
      <c r="AR35" s="39">
        <v>0.01</v>
      </c>
      <c r="AS35" s="39">
        <v>0.05</v>
      </c>
      <c r="AT35" s="39">
        <v>0.01</v>
      </c>
      <c r="AU35" s="39">
        <v>0.01</v>
      </c>
      <c r="AV35" s="39">
        <v>0.01</v>
      </c>
      <c r="AW35" s="39">
        <v>0.03</v>
      </c>
      <c r="AX35" s="39">
        <v>0</v>
      </c>
      <c r="AY35" s="39">
        <v>0.04</v>
      </c>
      <c r="AZ35" s="39">
        <v>0.03</v>
      </c>
      <c r="BA35" s="39">
        <v>0.02</v>
      </c>
      <c r="BB35" s="39">
        <v>0.01</v>
      </c>
      <c r="BC35" s="39">
        <v>0.02</v>
      </c>
      <c r="BD35" s="39">
        <v>0.01</v>
      </c>
      <c r="BE35" s="39">
        <v>0.03</v>
      </c>
      <c r="BF35" s="39">
        <v>0.01</v>
      </c>
      <c r="BG35" s="39">
        <v>0.01</v>
      </c>
      <c r="BH35" s="39">
        <v>0.01</v>
      </c>
      <c r="BI35" s="39">
        <v>0.01</v>
      </c>
      <c r="BJ35" s="39">
        <v>0.05</v>
      </c>
      <c r="BK35" s="39">
        <v>0.01</v>
      </c>
      <c r="BL35" s="39">
        <v>0.02</v>
      </c>
      <c r="BM35" s="39">
        <v>0.02</v>
      </c>
      <c r="BN35" s="39">
        <v>0.02</v>
      </c>
      <c r="BO35" s="39">
        <v>0.01</v>
      </c>
      <c r="BP35" s="39">
        <v>0</v>
      </c>
      <c r="BQ35" s="39">
        <v>0.01</v>
      </c>
      <c r="BR35" s="39">
        <v>0.01</v>
      </c>
      <c r="BS35" s="39">
        <v>0.01</v>
      </c>
      <c r="BT35" s="39">
        <v>0.01</v>
      </c>
      <c r="BU35" s="39">
        <v>0.05</v>
      </c>
      <c r="BV35" s="39">
        <v>0.01</v>
      </c>
      <c r="BW35" s="39">
        <v>0.01</v>
      </c>
      <c r="BX35" s="39">
        <v>0.01</v>
      </c>
      <c r="BY35" s="39">
        <v>0.01</v>
      </c>
      <c r="BZ35" s="39">
        <v>0.01</v>
      </c>
      <c r="CA35" s="39">
        <v>0.01</v>
      </c>
      <c r="CB35" s="39">
        <v>0.01</v>
      </c>
      <c r="CC35" s="39">
        <v>0.01</v>
      </c>
      <c r="CD35" s="39">
        <v>0.03</v>
      </c>
      <c r="CE35" s="39">
        <v>0</v>
      </c>
      <c r="CF35" s="39">
        <v>0</v>
      </c>
      <c r="CG35" s="39">
        <v>0.03</v>
      </c>
      <c r="CH35" s="39">
        <v>0.04</v>
      </c>
      <c r="CI35" s="39">
        <v>0.05</v>
      </c>
      <c r="CJ35" s="39">
        <v>0.13</v>
      </c>
      <c r="CK35" s="39">
        <v>0.04</v>
      </c>
      <c r="CL35" s="39">
        <v>0.01</v>
      </c>
      <c r="CM35" s="39">
        <v>0.04</v>
      </c>
      <c r="CN35" s="39">
        <v>0.01</v>
      </c>
      <c r="CO35" s="39">
        <v>0</v>
      </c>
      <c r="CP35" s="39">
        <v>0</v>
      </c>
      <c r="CQ35" s="39">
        <v>0</v>
      </c>
      <c r="CR35" s="39">
        <v>0</v>
      </c>
      <c r="CS35" s="39">
        <v>0.01</v>
      </c>
      <c r="CT35" s="39">
        <v>0</v>
      </c>
      <c r="CU35" s="39">
        <v>0.01</v>
      </c>
      <c r="CV35" s="39">
        <v>0</v>
      </c>
      <c r="CW35" s="39">
        <v>0.02</v>
      </c>
      <c r="CX35" s="39">
        <v>0</v>
      </c>
      <c r="CY35" s="39">
        <v>0</v>
      </c>
      <c r="CZ35" s="39">
        <v>0</v>
      </c>
      <c r="DA35" s="39">
        <v>0</v>
      </c>
      <c r="DB35" s="39">
        <v>0.02</v>
      </c>
      <c r="DC35" s="39">
        <v>0</v>
      </c>
      <c r="DD35" s="39">
        <v>0</v>
      </c>
      <c r="DE35" s="39">
        <v>0</v>
      </c>
      <c r="DF35" s="39">
        <v>0.03</v>
      </c>
      <c r="DG35" s="39">
        <v>0.01</v>
      </c>
      <c r="DH35" s="39">
        <v>0</v>
      </c>
      <c r="DI35" s="39">
        <v>0.02</v>
      </c>
      <c r="DJ35" s="39">
        <v>0</v>
      </c>
      <c r="DK35" s="39">
        <v>0.01</v>
      </c>
      <c r="DL35" s="39">
        <v>0.01</v>
      </c>
      <c r="DM35" s="39">
        <v>0.32</v>
      </c>
      <c r="DN35" s="39">
        <v>0.04</v>
      </c>
      <c r="DO35" s="39">
        <v>0.13</v>
      </c>
      <c r="DP35" s="39">
        <v>0.02</v>
      </c>
      <c r="DQ35" s="39">
        <v>0</v>
      </c>
      <c r="DR35" s="39">
        <v>0</v>
      </c>
      <c r="DS35" s="39">
        <v>0</v>
      </c>
      <c r="DT35" s="39">
        <v>0</v>
      </c>
      <c r="DU35" s="39">
        <v>0</v>
      </c>
      <c r="DV35" s="39">
        <v>0.01</v>
      </c>
      <c r="DW35" s="39">
        <v>0</v>
      </c>
      <c r="DX35" s="39">
        <v>0</v>
      </c>
      <c r="DY35" s="39">
        <v>0.02</v>
      </c>
      <c r="DZ35" s="39">
        <v>0</v>
      </c>
      <c r="EA35" s="39">
        <v>0.01</v>
      </c>
      <c r="EB35" s="39">
        <v>0</v>
      </c>
      <c r="EC35" s="39">
        <v>0.01</v>
      </c>
      <c r="ED35" s="39">
        <v>0</v>
      </c>
      <c r="EE35" s="39">
        <v>0</v>
      </c>
      <c r="EF35" s="39">
        <v>0</v>
      </c>
      <c r="EG35" s="39">
        <v>0</v>
      </c>
      <c r="EH35" s="39">
        <v>0</v>
      </c>
      <c r="EI35" s="39">
        <v>0.01</v>
      </c>
      <c r="EJ35" s="39">
        <v>0</v>
      </c>
    </row>
    <row r="36" spans="1:140">
      <c r="A36" s="39" t="s">
        <v>111</v>
      </c>
      <c r="B36" s="39">
        <v>0.02</v>
      </c>
      <c r="C36" s="39">
        <v>0</v>
      </c>
      <c r="D36" s="39">
        <v>0.01</v>
      </c>
      <c r="E36" s="39">
        <v>0.01</v>
      </c>
      <c r="F36" s="39">
        <v>0</v>
      </c>
      <c r="G36" s="39">
        <v>0</v>
      </c>
      <c r="H36" s="39">
        <v>0.01</v>
      </c>
      <c r="I36" s="39">
        <v>0</v>
      </c>
      <c r="J36" s="39">
        <v>0</v>
      </c>
      <c r="K36" s="39">
        <v>0</v>
      </c>
      <c r="L36" s="39">
        <v>0</v>
      </c>
      <c r="M36" s="39">
        <v>0.02</v>
      </c>
      <c r="N36" s="39">
        <v>0.03</v>
      </c>
      <c r="O36" s="39">
        <v>0.01</v>
      </c>
      <c r="P36" s="39">
        <v>0.05</v>
      </c>
      <c r="Q36" s="39">
        <v>0.01</v>
      </c>
      <c r="R36" s="39">
        <v>0.03</v>
      </c>
      <c r="S36" s="39">
        <v>0.01</v>
      </c>
      <c r="T36" s="39">
        <v>0.04</v>
      </c>
      <c r="U36" s="39">
        <v>0.04</v>
      </c>
      <c r="V36" s="39">
        <v>0.01</v>
      </c>
      <c r="W36" s="39">
        <v>0.01</v>
      </c>
      <c r="X36" s="39">
        <v>0.06</v>
      </c>
      <c r="Y36" s="39">
        <v>0.03</v>
      </c>
      <c r="Z36" s="39">
        <v>0.02</v>
      </c>
      <c r="AA36" s="39">
        <v>0.02</v>
      </c>
      <c r="AB36" s="39">
        <v>0.02</v>
      </c>
      <c r="AC36" s="39">
        <v>0.02</v>
      </c>
      <c r="AD36" s="39">
        <v>0.01</v>
      </c>
      <c r="AE36" s="39">
        <v>0.02</v>
      </c>
      <c r="AF36" s="39">
        <v>0.02</v>
      </c>
      <c r="AG36" s="39">
        <v>0.01</v>
      </c>
      <c r="AH36" s="39">
        <v>0.01</v>
      </c>
      <c r="AI36" s="39">
        <v>0.03</v>
      </c>
      <c r="AJ36" s="39">
        <v>1</v>
      </c>
      <c r="AK36" s="39">
        <v>0.01</v>
      </c>
      <c r="AL36" s="39">
        <v>0.01</v>
      </c>
      <c r="AM36" s="39">
        <v>0.02</v>
      </c>
      <c r="AN36" s="39">
        <v>0.02</v>
      </c>
      <c r="AO36" s="39">
        <v>0.01</v>
      </c>
      <c r="AP36" s="39">
        <v>0</v>
      </c>
      <c r="AQ36" s="39">
        <v>0.02</v>
      </c>
      <c r="AR36" s="39">
        <v>0.02</v>
      </c>
      <c r="AS36" s="39">
        <v>0.08</v>
      </c>
      <c r="AT36" s="39">
        <v>0.01</v>
      </c>
      <c r="AU36" s="39">
        <v>0.01</v>
      </c>
      <c r="AV36" s="39">
        <v>0.02</v>
      </c>
      <c r="AW36" s="39">
        <v>0.05</v>
      </c>
      <c r="AX36" s="39">
        <v>0.01</v>
      </c>
      <c r="AY36" s="39">
        <v>7.0000000000000007E-2</v>
      </c>
      <c r="AZ36" s="39">
        <v>0.06</v>
      </c>
      <c r="BA36" s="39">
        <v>0.03</v>
      </c>
      <c r="BB36" s="39">
        <v>0.02</v>
      </c>
      <c r="BC36" s="39">
        <v>0.04</v>
      </c>
      <c r="BD36" s="39">
        <v>0.02</v>
      </c>
      <c r="BE36" s="39">
        <v>0.04</v>
      </c>
      <c r="BF36" s="39">
        <v>0.01</v>
      </c>
      <c r="BG36" s="39">
        <v>0.02</v>
      </c>
      <c r="BH36" s="39">
        <v>0.01</v>
      </c>
      <c r="BI36" s="39">
        <v>0.02</v>
      </c>
      <c r="BJ36" s="39">
        <v>0.08</v>
      </c>
      <c r="BK36" s="39">
        <v>0.02</v>
      </c>
      <c r="BL36" s="39">
        <v>0.04</v>
      </c>
      <c r="BM36" s="39">
        <v>0.03</v>
      </c>
      <c r="BN36" s="39">
        <v>0.03</v>
      </c>
      <c r="BO36" s="39">
        <v>0.01</v>
      </c>
      <c r="BP36" s="39">
        <v>0.01</v>
      </c>
      <c r="BQ36" s="39">
        <v>0.01</v>
      </c>
      <c r="BR36" s="39">
        <v>0.01</v>
      </c>
      <c r="BS36" s="39">
        <v>0.02</v>
      </c>
      <c r="BT36" s="39">
        <v>0.01</v>
      </c>
      <c r="BU36" s="39">
        <v>0.08</v>
      </c>
      <c r="BV36" s="39">
        <v>0.02</v>
      </c>
      <c r="BW36" s="39">
        <v>0.01</v>
      </c>
      <c r="BX36" s="39">
        <v>0.01</v>
      </c>
      <c r="BY36" s="39">
        <v>0.02</v>
      </c>
      <c r="BZ36" s="39">
        <v>0.01</v>
      </c>
      <c r="CA36" s="39">
        <v>0.01</v>
      </c>
      <c r="CB36" s="39">
        <v>0.01</v>
      </c>
      <c r="CC36" s="39">
        <v>0.01</v>
      </c>
      <c r="CD36" s="39">
        <v>0.05</v>
      </c>
      <c r="CE36" s="39">
        <v>0.01</v>
      </c>
      <c r="CF36" s="39">
        <v>0.01</v>
      </c>
      <c r="CG36" s="39">
        <v>0.05</v>
      </c>
      <c r="CH36" s="39">
        <v>0.81</v>
      </c>
      <c r="CI36" s="39">
        <v>0.08</v>
      </c>
      <c r="CJ36" s="39">
        <v>0.22</v>
      </c>
      <c r="CK36" s="39">
        <v>0.06</v>
      </c>
      <c r="CL36" s="39">
        <v>0.02</v>
      </c>
      <c r="CM36" s="39">
        <v>7.0000000000000007E-2</v>
      </c>
      <c r="CN36" s="39">
        <v>0.01</v>
      </c>
      <c r="CO36" s="39">
        <v>0</v>
      </c>
      <c r="CP36" s="39">
        <v>0</v>
      </c>
      <c r="CQ36" s="39">
        <v>0</v>
      </c>
      <c r="CR36" s="39">
        <v>0.02</v>
      </c>
      <c r="CS36" s="39">
        <v>0</v>
      </c>
      <c r="CT36" s="39">
        <v>0.01</v>
      </c>
      <c r="CU36" s="39">
        <v>0.03</v>
      </c>
      <c r="CV36" s="39">
        <v>0.02</v>
      </c>
      <c r="CW36" s="39">
        <v>0</v>
      </c>
      <c r="CX36" s="39">
        <v>0.01</v>
      </c>
      <c r="CY36" s="39">
        <v>0.01</v>
      </c>
      <c r="CZ36" s="39">
        <v>0.01</v>
      </c>
      <c r="DA36" s="39">
        <v>0.01</v>
      </c>
      <c r="DB36" s="39">
        <v>0.06</v>
      </c>
      <c r="DC36" s="39">
        <v>0</v>
      </c>
      <c r="DD36" s="39">
        <v>0.01</v>
      </c>
      <c r="DE36" s="39">
        <v>0</v>
      </c>
      <c r="DF36" s="39">
        <v>0.01</v>
      </c>
      <c r="DG36" s="39">
        <v>0.01</v>
      </c>
      <c r="DH36" s="39">
        <v>0</v>
      </c>
      <c r="DI36" s="39">
        <v>0.02</v>
      </c>
      <c r="DJ36" s="39">
        <v>0.01</v>
      </c>
      <c r="DK36" s="39">
        <v>0.01</v>
      </c>
      <c r="DL36" s="39">
        <v>0</v>
      </c>
      <c r="DM36" s="39">
        <v>0.3</v>
      </c>
      <c r="DN36" s="39">
        <v>0.08</v>
      </c>
      <c r="DO36" s="39">
        <v>0.22</v>
      </c>
      <c r="DP36" s="39">
        <v>0.03</v>
      </c>
      <c r="DQ36" s="39">
        <v>0</v>
      </c>
      <c r="DR36" s="39">
        <v>0.01</v>
      </c>
      <c r="DS36" s="39">
        <v>0</v>
      </c>
      <c r="DT36" s="39">
        <v>0</v>
      </c>
      <c r="DU36" s="39">
        <v>0</v>
      </c>
      <c r="DV36" s="39">
        <v>0.02</v>
      </c>
      <c r="DW36" s="39">
        <v>0.03</v>
      </c>
      <c r="DX36" s="39">
        <v>0</v>
      </c>
      <c r="DY36" s="39">
        <v>0.01</v>
      </c>
      <c r="DZ36" s="39">
        <v>0</v>
      </c>
      <c r="EA36" s="39">
        <v>0.01</v>
      </c>
      <c r="EB36" s="39">
        <v>0</v>
      </c>
      <c r="EC36" s="39">
        <v>0.01</v>
      </c>
      <c r="ED36" s="39">
        <v>0</v>
      </c>
      <c r="EE36" s="39">
        <v>0.01</v>
      </c>
      <c r="EF36" s="39">
        <v>0.01</v>
      </c>
      <c r="EG36" s="39">
        <v>0.01</v>
      </c>
      <c r="EH36" s="39">
        <v>0</v>
      </c>
      <c r="EI36" s="39">
        <v>0.02</v>
      </c>
      <c r="EJ36" s="39">
        <v>0</v>
      </c>
    </row>
    <row r="37" spans="1:140">
      <c r="A37" s="39" t="s">
        <v>154</v>
      </c>
      <c r="B37" s="39">
        <v>0.01</v>
      </c>
      <c r="C37" s="39">
        <v>0</v>
      </c>
      <c r="D37" s="39">
        <v>0.01</v>
      </c>
      <c r="E37" s="39">
        <v>0</v>
      </c>
      <c r="F37" s="39">
        <v>0</v>
      </c>
      <c r="G37" s="39">
        <v>0.01</v>
      </c>
      <c r="H37" s="39">
        <v>0</v>
      </c>
      <c r="I37" s="39">
        <v>0</v>
      </c>
      <c r="J37" s="39">
        <v>0</v>
      </c>
      <c r="K37" s="39">
        <v>0</v>
      </c>
      <c r="L37" s="39">
        <v>0</v>
      </c>
      <c r="M37" s="39">
        <v>0</v>
      </c>
      <c r="N37" s="39">
        <v>0.02</v>
      </c>
      <c r="O37" s="39">
        <v>0</v>
      </c>
      <c r="P37" s="39">
        <v>0.01</v>
      </c>
      <c r="Q37" s="39">
        <v>0</v>
      </c>
      <c r="R37" s="39">
        <v>0</v>
      </c>
      <c r="S37" s="39">
        <v>0.01</v>
      </c>
      <c r="T37" s="39">
        <v>0</v>
      </c>
      <c r="U37" s="39">
        <v>0</v>
      </c>
      <c r="V37" s="39">
        <v>0</v>
      </c>
      <c r="W37" s="39">
        <v>0</v>
      </c>
      <c r="X37" s="39">
        <v>0.01</v>
      </c>
      <c r="Y37" s="39">
        <v>0</v>
      </c>
      <c r="Z37" s="39">
        <v>0</v>
      </c>
      <c r="AA37" s="39">
        <v>0</v>
      </c>
      <c r="AB37" s="39">
        <v>0</v>
      </c>
      <c r="AC37" s="39">
        <v>0</v>
      </c>
      <c r="AD37" s="39">
        <v>0</v>
      </c>
      <c r="AE37" s="39">
        <v>0</v>
      </c>
      <c r="AF37" s="39">
        <v>0</v>
      </c>
      <c r="AG37" s="39">
        <v>0</v>
      </c>
      <c r="AH37" s="39">
        <v>0</v>
      </c>
      <c r="AI37" s="39">
        <v>0.01</v>
      </c>
      <c r="AJ37" s="39">
        <v>0.01</v>
      </c>
      <c r="AK37" s="39">
        <v>1</v>
      </c>
      <c r="AL37" s="39">
        <v>0</v>
      </c>
      <c r="AM37" s="39">
        <v>0</v>
      </c>
      <c r="AN37" s="39">
        <v>0</v>
      </c>
      <c r="AO37" s="39">
        <v>0</v>
      </c>
      <c r="AP37" s="39">
        <v>0</v>
      </c>
      <c r="AQ37" s="39">
        <v>0</v>
      </c>
      <c r="AR37" s="39">
        <v>0</v>
      </c>
      <c r="AS37" s="39">
        <v>0.01</v>
      </c>
      <c r="AT37" s="39">
        <v>0</v>
      </c>
      <c r="AU37" s="39">
        <v>0</v>
      </c>
      <c r="AV37" s="39">
        <v>0</v>
      </c>
      <c r="AW37" s="39">
        <v>0.01</v>
      </c>
      <c r="AX37" s="39">
        <v>0</v>
      </c>
      <c r="AY37" s="39">
        <v>0.01</v>
      </c>
      <c r="AZ37" s="39">
        <v>0.01</v>
      </c>
      <c r="BA37" s="39">
        <v>0</v>
      </c>
      <c r="BB37" s="39">
        <v>0</v>
      </c>
      <c r="BC37" s="39">
        <v>0.01</v>
      </c>
      <c r="BD37" s="39">
        <v>0</v>
      </c>
      <c r="BE37" s="39">
        <v>0.01</v>
      </c>
      <c r="BF37" s="39">
        <v>0</v>
      </c>
      <c r="BG37" s="39">
        <v>0</v>
      </c>
      <c r="BH37" s="39">
        <v>0</v>
      </c>
      <c r="BI37" s="39">
        <v>0</v>
      </c>
      <c r="BJ37" s="39">
        <v>0.01</v>
      </c>
      <c r="BK37" s="39">
        <v>0</v>
      </c>
      <c r="BL37" s="39">
        <v>0.01</v>
      </c>
      <c r="BM37" s="39">
        <v>0.01</v>
      </c>
      <c r="BN37" s="39">
        <v>0</v>
      </c>
      <c r="BO37" s="39">
        <v>0</v>
      </c>
      <c r="BP37" s="39">
        <v>0</v>
      </c>
      <c r="BQ37" s="39">
        <v>0</v>
      </c>
      <c r="BR37" s="39">
        <v>0</v>
      </c>
      <c r="BS37" s="39">
        <v>0</v>
      </c>
      <c r="BT37" s="39">
        <v>0</v>
      </c>
      <c r="BU37" s="39">
        <v>0.01</v>
      </c>
      <c r="BV37" s="39">
        <v>0</v>
      </c>
      <c r="BW37" s="39">
        <v>0</v>
      </c>
      <c r="BX37" s="39">
        <v>0</v>
      </c>
      <c r="BY37" s="39">
        <v>0</v>
      </c>
      <c r="BZ37" s="39">
        <v>0</v>
      </c>
      <c r="CA37" s="39">
        <v>0</v>
      </c>
      <c r="CB37" s="39">
        <v>0</v>
      </c>
      <c r="CC37" s="39">
        <v>0</v>
      </c>
      <c r="CD37" s="39">
        <v>0.01</v>
      </c>
      <c r="CE37" s="39">
        <v>0</v>
      </c>
      <c r="CF37" s="39">
        <v>0</v>
      </c>
      <c r="CG37" s="39">
        <v>0.01</v>
      </c>
      <c r="CH37" s="39">
        <v>0.01</v>
      </c>
      <c r="CI37" s="39">
        <v>0.01</v>
      </c>
      <c r="CJ37" s="39">
        <v>0.04</v>
      </c>
      <c r="CK37" s="39">
        <v>0.01</v>
      </c>
      <c r="CL37" s="39">
        <v>0</v>
      </c>
      <c r="CM37" s="39">
        <v>0.01</v>
      </c>
      <c r="CN37" s="39">
        <v>0.01</v>
      </c>
      <c r="CO37" s="39">
        <v>0</v>
      </c>
      <c r="CP37" s="39">
        <v>0</v>
      </c>
      <c r="CQ37" s="39">
        <v>0</v>
      </c>
      <c r="CR37" s="39">
        <v>0.01</v>
      </c>
      <c r="CS37" s="39">
        <v>0</v>
      </c>
      <c r="CT37" s="39">
        <v>0</v>
      </c>
      <c r="CU37" s="39">
        <v>0</v>
      </c>
      <c r="CV37" s="39">
        <v>0</v>
      </c>
      <c r="CW37" s="39">
        <v>0.01</v>
      </c>
      <c r="CX37" s="39">
        <v>0</v>
      </c>
      <c r="CY37" s="39">
        <v>0.01</v>
      </c>
      <c r="CZ37" s="39">
        <v>0</v>
      </c>
      <c r="DA37" s="39">
        <v>0</v>
      </c>
      <c r="DB37" s="39">
        <v>0.01</v>
      </c>
      <c r="DC37" s="39">
        <v>0</v>
      </c>
      <c r="DD37" s="39">
        <v>0.02</v>
      </c>
      <c r="DE37" s="39">
        <v>0</v>
      </c>
      <c r="DF37" s="39">
        <v>0.01</v>
      </c>
      <c r="DG37" s="39">
        <v>0</v>
      </c>
      <c r="DH37" s="39">
        <v>0</v>
      </c>
      <c r="DI37" s="39">
        <v>0.01</v>
      </c>
      <c r="DJ37" s="39">
        <v>0</v>
      </c>
      <c r="DK37" s="39">
        <v>0</v>
      </c>
      <c r="DL37" s="39">
        <v>0</v>
      </c>
      <c r="DM37" s="39">
        <v>0.02</v>
      </c>
      <c r="DN37" s="39">
        <v>0.01</v>
      </c>
      <c r="DO37" s="39">
        <v>0.04</v>
      </c>
      <c r="DP37" s="39">
        <v>0.01</v>
      </c>
      <c r="DQ37" s="39">
        <v>0</v>
      </c>
      <c r="DR37" s="39">
        <v>0</v>
      </c>
      <c r="DS37" s="39">
        <v>0</v>
      </c>
      <c r="DT37" s="39">
        <v>0</v>
      </c>
      <c r="DU37" s="39">
        <v>0.01</v>
      </c>
      <c r="DV37" s="39">
        <v>0</v>
      </c>
      <c r="DW37" s="39">
        <v>0</v>
      </c>
      <c r="DX37" s="39">
        <v>0</v>
      </c>
      <c r="DY37" s="39">
        <v>0</v>
      </c>
      <c r="DZ37" s="39">
        <v>0</v>
      </c>
      <c r="EA37" s="39">
        <v>0</v>
      </c>
      <c r="EB37" s="39">
        <v>0</v>
      </c>
      <c r="EC37" s="39">
        <v>0</v>
      </c>
      <c r="ED37" s="39">
        <v>0</v>
      </c>
      <c r="EE37" s="39">
        <v>0</v>
      </c>
      <c r="EF37" s="39">
        <v>0</v>
      </c>
      <c r="EG37" s="39">
        <v>0</v>
      </c>
      <c r="EH37" s="39">
        <v>0.01</v>
      </c>
      <c r="EI37" s="39">
        <v>0</v>
      </c>
      <c r="EJ37" s="39">
        <v>0.01</v>
      </c>
    </row>
    <row r="38" spans="1:140">
      <c r="A38" s="39" t="s">
        <v>148</v>
      </c>
      <c r="B38" s="39">
        <v>0</v>
      </c>
      <c r="C38" s="39">
        <v>0</v>
      </c>
      <c r="D38" s="39">
        <v>0</v>
      </c>
      <c r="E38" s="39">
        <v>0</v>
      </c>
      <c r="F38" s="39">
        <v>0</v>
      </c>
      <c r="G38" s="39">
        <v>0</v>
      </c>
      <c r="H38" s="39">
        <v>0</v>
      </c>
      <c r="I38" s="39">
        <v>0</v>
      </c>
      <c r="J38" s="39">
        <v>0</v>
      </c>
      <c r="K38" s="39">
        <v>0</v>
      </c>
      <c r="L38" s="39">
        <v>0</v>
      </c>
      <c r="M38" s="39">
        <v>0</v>
      </c>
      <c r="N38" s="39">
        <v>0.01</v>
      </c>
      <c r="O38" s="39">
        <v>0</v>
      </c>
      <c r="P38" s="39">
        <v>0.01</v>
      </c>
      <c r="Q38" s="39">
        <v>0</v>
      </c>
      <c r="R38" s="39">
        <v>0.01</v>
      </c>
      <c r="S38" s="39">
        <v>0.02</v>
      </c>
      <c r="T38" s="39">
        <v>0.01</v>
      </c>
      <c r="U38" s="39">
        <v>0</v>
      </c>
      <c r="V38" s="39">
        <v>0</v>
      </c>
      <c r="W38" s="39">
        <v>0</v>
      </c>
      <c r="X38" s="39">
        <v>0.01</v>
      </c>
      <c r="Y38" s="39">
        <v>0.01</v>
      </c>
      <c r="Z38" s="39">
        <v>0</v>
      </c>
      <c r="AA38" s="39">
        <v>0</v>
      </c>
      <c r="AB38" s="39">
        <v>0</v>
      </c>
      <c r="AC38" s="39">
        <v>0</v>
      </c>
      <c r="AD38" s="39">
        <v>0</v>
      </c>
      <c r="AE38" s="39">
        <v>0</v>
      </c>
      <c r="AF38" s="39">
        <v>0</v>
      </c>
      <c r="AG38" s="39">
        <v>0</v>
      </c>
      <c r="AH38" s="39">
        <v>0</v>
      </c>
      <c r="AI38" s="39">
        <v>0.01</v>
      </c>
      <c r="AJ38" s="39">
        <v>0.01</v>
      </c>
      <c r="AK38" s="39">
        <v>0</v>
      </c>
      <c r="AL38" s="39">
        <v>1</v>
      </c>
      <c r="AM38" s="39">
        <v>0</v>
      </c>
      <c r="AN38" s="39">
        <v>0</v>
      </c>
      <c r="AO38" s="39">
        <v>0</v>
      </c>
      <c r="AP38" s="39">
        <v>0</v>
      </c>
      <c r="AQ38" s="39">
        <v>0</v>
      </c>
      <c r="AR38" s="39">
        <v>0</v>
      </c>
      <c r="AS38" s="39">
        <v>0.02</v>
      </c>
      <c r="AT38" s="39">
        <v>0</v>
      </c>
      <c r="AU38" s="39">
        <v>0</v>
      </c>
      <c r="AV38" s="39">
        <v>0</v>
      </c>
      <c r="AW38" s="39">
        <v>0.01</v>
      </c>
      <c r="AX38" s="39">
        <v>0</v>
      </c>
      <c r="AY38" s="39">
        <v>0.01</v>
      </c>
      <c r="AZ38" s="39">
        <v>0.01</v>
      </c>
      <c r="BA38" s="39">
        <v>0.01</v>
      </c>
      <c r="BB38" s="39">
        <v>0</v>
      </c>
      <c r="BC38" s="39">
        <v>0.01</v>
      </c>
      <c r="BD38" s="39">
        <v>0</v>
      </c>
      <c r="BE38" s="39">
        <v>0.01</v>
      </c>
      <c r="BF38" s="39">
        <v>0</v>
      </c>
      <c r="BG38" s="39">
        <v>0</v>
      </c>
      <c r="BH38" s="39">
        <v>0</v>
      </c>
      <c r="BI38" s="39">
        <v>0</v>
      </c>
      <c r="BJ38" s="39">
        <v>0.02</v>
      </c>
      <c r="BK38" s="39">
        <v>0</v>
      </c>
      <c r="BL38" s="39">
        <v>0.01</v>
      </c>
      <c r="BM38" s="39">
        <v>0.01</v>
      </c>
      <c r="BN38" s="39">
        <v>0.01</v>
      </c>
      <c r="BO38" s="39">
        <v>0</v>
      </c>
      <c r="BP38" s="39">
        <v>0</v>
      </c>
      <c r="BQ38" s="39">
        <v>0</v>
      </c>
      <c r="BR38" s="39">
        <v>0</v>
      </c>
      <c r="BS38" s="39">
        <v>0</v>
      </c>
      <c r="BT38" s="39">
        <v>0</v>
      </c>
      <c r="BU38" s="39">
        <v>0.02</v>
      </c>
      <c r="BV38" s="39">
        <v>0</v>
      </c>
      <c r="BW38" s="39">
        <v>0</v>
      </c>
      <c r="BX38" s="39">
        <v>0</v>
      </c>
      <c r="BY38" s="39">
        <v>0</v>
      </c>
      <c r="BZ38" s="39">
        <v>0</v>
      </c>
      <c r="CA38" s="39">
        <v>0</v>
      </c>
      <c r="CB38" s="39">
        <v>0</v>
      </c>
      <c r="CC38" s="39">
        <v>0</v>
      </c>
      <c r="CD38" s="39">
        <v>0.01</v>
      </c>
      <c r="CE38" s="39">
        <v>0</v>
      </c>
      <c r="CF38" s="39">
        <v>0</v>
      </c>
      <c r="CG38" s="39">
        <v>0.01</v>
      </c>
      <c r="CH38" s="39">
        <v>0.01</v>
      </c>
      <c r="CI38" s="39">
        <v>0.02</v>
      </c>
      <c r="CJ38" s="39">
        <v>0.05</v>
      </c>
      <c r="CK38" s="39">
        <v>0.01</v>
      </c>
      <c r="CL38" s="39">
        <v>0</v>
      </c>
      <c r="CM38" s="39">
        <v>0.01</v>
      </c>
      <c r="CN38" s="39">
        <v>0.01</v>
      </c>
      <c r="CO38" s="39">
        <v>0</v>
      </c>
      <c r="CP38" s="39">
        <v>0</v>
      </c>
      <c r="CQ38" s="39">
        <v>0</v>
      </c>
      <c r="CR38" s="39">
        <v>0</v>
      </c>
      <c r="CS38" s="39">
        <v>0</v>
      </c>
      <c r="CT38" s="39">
        <v>0.02</v>
      </c>
      <c r="CU38" s="39">
        <v>0</v>
      </c>
      <c r="CV38" s="39">
        <v>0</v>
      </c>
      <c r="CW38" s="39">
        <v>0</v>
      </c>
      <c r="CX38" s="39">
        <v>0</v>
      </c>
      <c r="CY38" s="39">
        <v>0.01</v>
      </c>
      <c r="CZ38" s="39">
        <v>0</v>
      </c>
      <c r="DA38" s="39">
        <v>0</v>
      </c>
      <c r="DB38" s="39">
        <v>0</v>
      </c>
      <c r="DC38" s="39">
        <v>0.01</v>
      </c>
      <c r="DD38" s="39">
        <v>0</v>
      </c>
      <c r="DE38" s="39">
        <v>0</v>
      </c>
      <c r="DF38" s="39">
        <v>0.01</v>
      </c>
      <c r="DG38" s="39">
        <v>0</v>
      </c>
      <c r="DH38" s="39">
        <v>0</v>
      </c>
      <c r="DI38" s="39">
        <v>0.01</v>
      </c>
      <c r="DJ38" s="39">
        <v>0</v>
      </c>
      <c r="DK38" s="39">
        <v>0</v>
      </c>
      <c r="DL38" s="39">
        <v>0</v>
      </c>
      <c r="DM38" s="39">
        <v>0.02</v>
      </c>
      <c r="DN38" s="39">
        <v>0.02</v>
      </c>
      <c r="DO38" s="39">
        <v>0.05</v>
      </c>
      <c r="DP38" s="39">
        <v>0.01</v>
      </c>
      <c r="DQ38" s="39">
        <v>0</v>
      </c>
      <c r="DR38" s="39">
        <v>0</v>
      </c>
      <c r="DS38" s="39">
        <v>0</v>
      </c>
      <c r="DT38" s="39">
        <v>0</v>
      </c>
      <c r="DU38" s="39">
        <v>0</v>
      </c>
      <c r="DV38" s="39">
        <v>0.01</v>
      </c>
      <c r="DW38" s="39">
        <v>0</v>
      </c>
      <c r="DX38" s="39">
        <v>0</v>
      </c>
      <c r="DY38" s="39">
        <v>0</v>
      </c>
      <c r="DZ38" s="39">
        <v>0</v>
      </c>
      <c r="EA38" s="39">
        <v>0</v>
      </c>
      <c r="EB38" s="39">
        <v>0</v>
      </c>
      <c r="EC38" s="39">
        <v>0</v>
      </c>
      <c r="ED38" s="39">
        <v>0</v>
      </c>
      <c r="EE38" s="39">
        <v>0</v>
      </c>
      <c r="EF38" s="39">
        <v>0</v>
      </c>
      <c r="EG38" s="39">
        <v>0</v>
      </c>
      <c r="EH38" s="39">
        <v>0</v>
      </c>
      <c r="EI38" s="39">
        <v>0</v>
      </c>
      <c r="EJ38" s="39">
        <v>0</v>
      </c>
    </row>
    <row r="39" spans="1:140">
      <c r="A39" s="39" t="s">
        <v>141</v>
      </c>
      <c r="B39" s="39">
        <v>0.01</v>
      </c>
      <c r="C39" s="39">
        <v>0</v>
      </c>
      <c r="D39" s="39">
        <v>0</v>
      </c>
      <c r="E39" s="39">
        <v>0</v>
      </c>
      <c r="F39" s="39">
        <v>0</v>
      </c>
      <c r="G39" s="39">
        <v>0</v>
      </c>
      <c r="H39" s="39">
        <v>0</v>
      </c>
      <c r="I39" s="39">
        <v>0</v>
      </c>
      <c r="J39" s="39">
        <v>0</v>
      </c>
      <c r="K39" s="39">
        <v>0</v>
      </c>
      <c r="L39" s="39">
        <v>0</v>
      </c>
      <c r="M39" s="39">
        <v>0</v>
      </c>
      <c r="N39" s="39">
        <v>0.02</v>
      </c>
      <c r="O39" s="39">
        <v>0.01</v>
      </c>
      <c r="P39" s="39">
        <v>0.02</v>
      </c>
      <c r="Q39" s="39">
        <v>0.01</v>
      </c>
      <c r="R39" s="39">
        <v>0.02</v>
      </c>
      <c r="S39" s="39">
        <v>0.01</v>
      </c>
      <c r="T39" s="39">
        <v>0.02</v>
      </c>
      <c r="U39" s="39">
        <v>0.01</v>
      </c>
      <c r="V39" s="39">
        <v>0</v>
      </c>
      <c r="W39" s="39">
        <v>0</v>
      </c>
      <c r="X39" s="39">
        <v>0.02</v>
      </c>
      <c r="Y39" s="39">
        <v>0.01</v>
      </c>
      <c r="Z39" s="39">
        <v>0.01</v>
      </c>
      <c r="AA39" s="39">
        <v>0.01</v>
      </c>
      <c r="AB39" s="39">
        <v>0.01</v>
      </c>
      <c r="AC39" s="39">
        <v>0.01</v>
      </c>
      <c r="AD39" s="39">
        <v>0</v>
      </c>
      <c r="AE39" s="39">
        <v>0.01</v>
      </c>
      <c r="AF39" s="39">
        <v>0</v>
      </c>
      <c r="AG39" s="39">
        <v>0</v>
      </c>
      <c r="AH39" s="39">
        <v>0</v>
      </c>
      <c r="AI39" s="39">
        <v>0.01</v>
      </c>
      <c r="AJ39" s="39">
        <v>0.02</v>
      </c>
      <c r="AK39" s="39">
        <v>0</v>
      </c>
      <c r="AL39" s="39">
        <v>0</v>
      </c>
      <c r="AM39" s="39">
        <v>1</v>
      </c>
      <c r="AN39" s="39">
        <v>0.01</v>
      </c>
      <c r="AO39" s="39">
        <v>0</v>
      </c>
      <c r="AP39" s="39">
        <v>0</v>
      </c>
      <c r="AQ39" s="39">
        <v>0.01</v>
      </c>
      <c r="AR39" s="39">
        <v>0.01</v>
      </c>
      <c r="AS39" s="39">
        <v>0.03</v>
      </c>
      <c r="AT39" s="39">
        <v>0</v>
      </c>
      <c r="AU39" s="39">
        <v>0</v>
      </c>
      <c r="AV39" s="39">
        <v>0</v>
      </c>
      <c r="AW39" s="39">
        <v>0.02</v>
      </c>
      <c r="AX39" s="39">
        <v>0</v>
      </c>
      <c r="AY39" s="39">
        <v>0.02</v>
      </c>
      <c r="AZ39" s="39">
        <v>0.02</v>
      </c>
      <c r="BA39" s="39">
        <v>0.01</v>
      </c>
      <c r="BB39" s="39">
        <v>0.01</v>
      </c>
      <c r="BC39" s="39">
        <v>0.01</v>
      </c>
      <c r="BD39" s="39">
        <v>0.01</v>
      </c>
      <c r="BE39" s="39">
        <v>0.01</v>
      </c>
      <c r="BF39" s="39">
        <v>0</v>
      </c>
      <c r="BG39" s="39">
        <v>0.01</v>
      </c>
      <c r="BH39" s="39">
        <v>0</v>
      </c>
      <c r="BI39" s="39">
        <v>0.01</v>
      </c>
      <c r="BJ39" s="39">
        <v>0.03</v>
      </c>
      <c r="BK39" s="39">
        <v>0.01</v>
      </c>
      <c r="BL39" s="39">
        <v>0.01</v>
      </c>
      <c r="BM39" s="39">
        <v>0.01</v>
      </c>
      <c r="BN39" s="39">
        <v>0.01</v>
      </c>
      <c r="BO39" s="39">
        <v>0</v>
      </c>
      <c r="BP39" s="39">
        <v>0</v>
      </c>
      <c r="BQ39" s="39">
        <v>0</v>
      </c>
      <c r="BR39" s="39">
        <v>0</v>
      </c>
      <c r="BS39" s="39">
        <v>0.01</v>
      </c>
      <c r="BT39" s="39">
        <v>0</v>
      </c>
      <c r="BU39" s="39">
        <v>0.03</v>
      </c>
      <c r="BV39" s="39">
        <v>0.01</v>
      </c>
      <c r="BW39" s="39">
        <v>0</v>
      </c>
      <c r="BX39" s="39">
        <v>0</v>
      </c>
      <c r="BY39" s="39">
        <v>0.01</v>
      </c>
      <c r="BZ39" s="39">
        <v>0</v>
      </c>
      <c r="CA39" s="39">
        <v>0</v>
      </c>
      <c r="CB39" s="39">
        <v>0</v>
      </c>
      <c r="CC39" s="39">
        <v>0</v>
      </c>
      <c r="CD39" s="39">
        <v>0.02</v>
      </c>
      <c r="CE39" s="39">
        <v>0</v>
      </c>
      <c r="CF39" s="39">
        <v>0</v>
      </c>
      <c r="CG39" s="39">
        <v>0.02</v>
      </c>
      <c r="CH39" s="39">
        <v>0.02</v>
      </c>
      <c r="CI39" s="39">
        <v>0.03</v>
      </c>
      <c r="CJ39" s="39">
        <v>7.0000000000000007E-2</v>
      </c>
      <c r="CK39" s="39">
        <v>0.02</v>
      </c>
      <c r="CL39" s="39">
        <v>0.01</v>
      </c>
      <c r="CM39" s="39">
        <v>0.01</v>
      </c>
      <c r="CN39" s="39">
        <v>0.01</v>
      </c>
      <c r="CO39" s="39">
        <v>0</v>
      </c>
      <c r="CP39" s="39">
        <v>0</v>
      </c>
      <c r="CQ39" s="39">
        <v>0</v>
      </c>
      <c r="CR39" s="39">
        <v>0.01</v>
      </c>
      <c r="CS39" s="39">
        <v>0.01</v>
      </c>
      <c r="CT39" s="39">
        <v>0</v>
      </c>
      <c r="CU39" s="39">
        <v>0.01</v>
      </c>
      <c r="CV39" s="39">
        <v>0</v>
      </c>
      <c r="CW39" s="39">
        <v>0.01</v>
      </c>
      <c r="CX39" s="39">
        <v>0</v>
      </c>
      <c r="CY39" s="39">
        <v>0.01</v>
      </c>
      <c r="CZ39" s="39">
        <v>0</v>
      </c>
      <c r="DA39" s="39">
        <v>0</v>
      </c>
      <c r="DB39" s="39">
        <v>0.03</v>
      </c>
      <c r="DC39" s="39">
        <v>0</v>
      </c>
      <c r="DD39" s="39">
        <v>0.03</v>
      </c>
      <c r="DE39" s="39">
        <v>0.01</v>
      </c>
      <c r="DF39" s="39">
        <v>0.01</v>
      </c>
      <c r="DG39" s="39">
        <v>0</v>
      </c>
      <c r="DH39" s="39">
        <v>0.03</v>
      </c>
      <c r="DI39" s="39">
        <v>0.01</v>
      </c>
      <c r="DJ39" s="39">
        <v>0</v>
      </c>
      <c r="DK39" s="39">
        <v>0.01</v>
      </c>
      <c r="DL39" s="39">
        <v>0</v>
      </c>
      <c r="DM39" s="39">
        <v>0.03</v>
      </c>
      <c r="DN39" s="39">
        <v>0.03</v>
      </c>
      <c r="DO39" s="39">
        <v>7.0000000000000007E-2</v>
      </c>
      <c r="DP39" s="39">
        <v>0.01</v>
      </c>
      <c r="DQ39" s="39">
        <v>0</v>
      </c>
      <c r="DR39" s="39">
        <v>0.01</v>
      </c>
      <c r="DS39" s="39">
        <v>0.01</v>
      </c>
      <c r="DT39" s="39">
        <v>0</v>
      </c>
      <c r="DU39" s="39">
        <v>0</v>
      </c>
      <c r="DV39" s="39">
        <v>0.01</v>
      </c>
      <c r="DW39" s="39">
        <v>0.01</v>
      </c>
      <c r="DX39" s="39">
        <v>0</v>
      </c>
      <c r="DY39" s="39">
        <v>0</v>
      </c>
      <c r="DZ39" s="39">
        <v>0</v>
      </c>
      <c r="EA39" s="39">
        <v>0.01</v>
      </c>
      <c r="EB39" s="39">
        <v>0.01</v>
      </c>
      <c r="EC39" s="39">
        <v>0.01</v>
      </c>
      <c r="ED39" s="39">
        <v>0</v>
      </c>
      <c r="EE39" s="39">
        <v>0</v>
      </c>
      <c r="EF39" s="39">
        <v>0.01</v>
      </c>
      <c r="EG39" s="39">
        <v>0</v>
      </c>
      <c r="EH39" s="39">
        <v>0</v>
      </c>
      <c r="EI39" s="39">
        <v>0.01</v>
      </c>
      <c r="EJ39" s="39">
        <v>0.01</v>
      </c>
    </row>
    <row r="40" spans="1:140">
      <c r="A40" s="39" t="s">
        <v>120</v>
      </c>
      <c r="B40" s="39">
        <v>0.01</v>
      </c>
      <c r="C40" s="39">
        <v>0</v>
      </c>
      <c r="D40" s="39">
        <v>0</v>
      </c>
      <c r="E40" s="39">
        <v>0</v>
      </c>
      <c r="F40" s="39">
        <v>0</v>
      </c>
      <c r="G40" s="39">
        <v>0</v>
      </c>
      <c r="H40" s="39">
        <v>0</v>
      </c>
      <c r="I40" s="39">
        <v>0</v>
      </c>
      <c r="J40" s="39">
        <v>0</v>
      </c>
      <c r="K40" s="39">
        <v>0</v>
      </c>
      <c r="L40" s="39">
        <v>0</v>
      </c>
      <c r="M40" s="39">
        <v>0</v>
      </c>
      <c r="N40" s="39">
        <v>0.02</v>
      </c>
      <c r="O40" s="39">
        <v>0.01</v>
      </c>
      <c r="P40" s="39">
        <v>0.02</v>
      </c>
      <c r="Q40" s="39">
        <v>0.01</v>
      </c>
      <c r="R40" s="39">
        <v>0</v>
      </c>
      <c r="S40" s="39">
        <v>0.01</v>
      </c>
      <c r="T40" s="39">
        <v>0.02</v>
      </c>
      <c r="U40" s="39">
        <v>0</v>
      </c>
      <c r="V40" s="39">
        <v>0</v>
      </c>
      <c r="W40" s="39">
        <v>0</v>
      </c>
      <c r="X40" s="39">
        <v>0.02</v>
      </c>
      <c r="Y40" s="39">
        <v>0.01</v>
      </c>
      <c r="Z40" s="39">
        <v>0</v>
      </c>
      <c r="AA40" s="39">
        <v>0.01</v>
      </c>
      <c r="AB40" s="39">
        <v>0.01</v>
      </c>
      <c r="AC40" s="39">
        <v>0.01</v>
      </c>
      <c r="AD40" s="39">
        <v>0</v>
      </c>
      <c r="AE40" s="39">
        <v>0</v>
      </c>
      <c r="AF40" s="39">
        <v>0</v>
      </c>
      <c r="AG40" s="39">
        <v>0</v>
      </c>
      <c r="AH40" s="39">
        <v>0</v>
      </c>
      <c r="AI40" s="39">
        <v>0.01</v>
      </c>
      <c r="AJ40" s="39">
        <v>0.02</v>
      </c>
      <c r="AK40" s="39">
        <v>0</v>
      </c>
      <c r="AL40" s="39">
        <v>0</v>
      </c>
      <c r="AM40" s="39">
        <v>0.01</v>
      </c>
      <c r="AN40" s="39">
        <v>1</v>
      </c>
      <c r="AO40" s="39">
        <v>0</v>
      </c>
      <c r="AP40" s="39">
        <v>0</v>
      </c>
      <c r="AQ40" s="39">
        <v>0.01</v>
      </c>
      <c r="AR40" s="39">
        <v>0</v>
      </c>
      <c r="AS40" s="39">
        <v>0.02</v>
      </c>
      <c r="AT40" s="39">
        <v>0</v>
      </c>
      <c r="AU40" s="39">
        <v>0</v>
      </c>
      <c r="AV40" s="39">
        <v>0</v>
      </c>
      <c r="AW40" s="39">
        <v>0.01</v>
      </c>
      <c r="AX40" s="39">
        <v>0</v>
      </c>
      <c r="AY40" s="39">
        <v>0.02</v>
      </c>
      <c r="AZ40" s="39">
        <v>0.02</v>
      </c>
      <c r="BA40" s="39">
        <v>0.01</v>
      </c>
      <c r="BB40" s="39">
        <v>0.01</v>
      </c>
      <c r="BC40" s="39">
        <v>0.01</v>
      </c>
      <c r="BD40" s="39">
        <v>0.01</v>
      </c>
      <c r="BE40" s="39">
        <v>0.01</v>
      </c>
      <c r="BF40" s="39">
        <v>0</v>
      </c>
      <c r="BG40" s="39">
        <v>0.01</v>
      </c>
      <c r="BH40" s="39">
        <v>0</v>
      </c>
      <c r="BI40" s="39">
        <v>0</v>
      </c>
      <c r="BJ40" s="39">
        <v>0.02</v>
      </c>
      <c r="BK40" s="39">
        <v>0.01</v>
      </c>
      <c r="BL40" s="39">
        <v>0.01</v>
      </c>
      <c r="BM40" s="39">
        <v>0.01</v>
      </c>
      <c r="BN40" s="39">
        <v>0.01</v>
      </c>
      <c r="BO40" s="39">
        <v>0</v>
      </c>
      <c r="BP40" s="39">
        <v>0</v>
      </c>
      <c r="BQ40" s="39">
        <v>0</v>
      </c>
      <c r="BR40" s="39">
        <v>0</v>
      </c>
      <c r="BS40" s="39">
        <v>0</v>
      </c>
      <c r="BT40" s="39">
        <v>0</v>
      </c>
      <c r="BU40" s="39">
        <v>0.02</v>
      </c>
      <c r="BV40" s="39">
        <v>0</v>
      </c>
      <c r="BW40" s="39">
        <v>0</v>
      </c>
      <c r="BX40" s="39">
        <v>0</v>
      </c>
      <c r="BY40" s="39">
        <v>0.01</v>
      </c>
      <c r="BZ40" s="39">
        <v>0</v>
      </c>
      <c r="CA40" s="39">
        <v>0</v>
      </c>
      <c r="CB40" s="39">
        <v>0</v>
      </c>
      <c r="CC40" s="39">
        <v>0</v>
      </c>
      <c r="CD40" s="39">
        <v>0.01</v>
      </c>
      <c r="CE40" s="39">
        <v>0</v>
      </c>
      <c r="CF40" s="39">
        <v>0</v>
      </c>
      <c r="CG40" s="39">
        <v>0.01</v>
      </c>
      <c r="CH40" s="39">
        <v>0.02</v>
      </c>
      <c r="CI40" s="39">
        <v>0.02</v>
      </c>
      <c r="CJ40" s="39">
        <v>7.0000000000000007E-2</v>
      </c>
      <c r="CK40" s="39">
        <v>0.25</v>
      </c>
      <c r="CL40" s="39">
        <v>0.01</v>
      </c>
      <c r="CM40" s="39">
        <v>0.02</v>
      </c>
      <c r="CN40" s="39">
        <v>0.01</v>
      </c>
      <c r="CO40" s="39">
        <v>0.01</v>
      </c>
      <c r="CP40" s="39">
        <v>0</v>
      </c>
      <c r="CQ40" s="39">
        <v>0</v>
      </c>
      <c r="CR40" s="39">
        <v>0.01</v>
      </c>
      <c r="CS40" s="39">
        <v>0</v>
      </c>
      <c r="CT40" s="39">
        <v>0.02</v>
      </c>
      <c r="CU40" s="39">
        <v>0</v>
      </c>
      <c r="CV40" s="39">
        <v>0</v>
      </c>
      <c r="CW40" s="39">
        <v>0.01</v>
      </c>
      <c r="CX40" s="39">
        <v>0</v>
      </c>
      <c r="CY40" s="39">
        <v>0.01</v>
      </c>
      <c r="CZ40" s="39">
        <v>0.01</v>
      </c>
      <c r="DA40" s="39">
        <v>0</v>
      </c>
      <c r="DB40" s="39">
        <v>0.03</v>
      </c>
      <c r="DC40" s="39">
        <v>0</v>
      </c>
      <c r="DD40" s="39">
        <v>0</v>
      </c>
      <c r="DE40" s="39">
        <v>0</v>
      </c>
      <c r="DF40" s="39">
        <v>0.01</v>
      </c>
      <c r="DG40" s="39">
        <v>0.01</v>
      </c>
      <c r="DH40" s="39">
        <v>0</v>
      </c>
      <c r="DI40" s="39">
        <v>0.01</v>
      </c>
      <c r="DJ40" s="39">
        <v>0</v>
      </c>
      <c r="DK40" s="39">
        <v>0.01</v>
      </c>
      <c r="DL40" s="39">
        <v>0.01</v>
      </c>
      <c r="DM40" s="39">
        <v>0.03</v>
      </c>
      <c r="DN40" s="39">
        <v>0.02</v>
      </c>
      <c r="DO40" s="39">
        <v>0.06</v>
      </c>
      <c r="DP40" s="39">
        <v>0.01</v>
      </c>
      <c r="DQ40" s="39">
        <v>0</v>
      </c>
      <c r="DR40" s="39">
        <v>0</v>
      </c>
      <c r="DS40" s="39">
        <v>0</v>
      </c>
      <c r="DT40" s="39">
        <v>0</v>
      </c>
      <c r="DU40" s="39">
        <v>0</v>
      </c>
      <c r="DV40" s="39">
        <v>0.01</v>
      </c>
      <c r="DW40" s="39">
        <v>0.01</v>
      </c>
      <c r="DX40" s="39">
        <v>0</v>
      </c>
      <c r="DY40" s="39">
        <v>0.01</v>
      </c>
      <c r="DZ40" s="39">
        <v>0</v>
      </c>
      <c r="EA40" s="39">
        <v>0.01</v>
      </c>
      <c r="EB40" s="39">
        <v>0</v>
      </c>
      <c r="EC40" s="39">
        <v>0</v>
      </c>
      <c r="ED40" s="39">
        <v>0</v>
      </c>
      <c r="EE40" s="39">
        <v>0</v>
      </c>
      <c r="EF40" s="39">
        <v>0.01</v>
      </c>
      <c r="EG40" s="39">
        <v>0</v>
      </c>
      <c r="EH40" s="39">
        <v>0</v>
      </c>
      <c r="EI40" s="39">
        <v>0.01</v>
      </c>
      <c r="EJ40" s="39">
        <v>0</v>
      </c>
    </row>
    <row r="41" spans="1:140">
      <c r="A41" s="39" t="s">
        <v>123</v>
      </c>
      <c r="B41" s="39">
        <v>0.01</v>
      </c>
      <c r="C41" s="39">
        <v>0</v>
      </c>
      <c r="D41" s="39">
        <v>0</v>
      </c>
      <c r="E41" s="39">
        <v>0</v>
      </c>
      <c r="F41" s="39">
        <v>0</v>
      </c>
      <c r="G41" s="39">
        <v>0</v>
      </c>
      <c r="H41" s="39">
        <v>0</v>
      </c>
      <c r="I41" s="39">
        <v>0</v>
      </c>
      <c r="J41" s="39">
        <v>0</v>
      </c>
      <c r="K41" s="39">
        <v>0</v>
      </c>
      <c r="L41" s="39">
        <v>0</v>
      </c>
      <c r="M41" s="39">
        <v>0</v>
      </c>
      <c r="N41" s="39">
        <v>0</v>
      </c>
      <c r="O41" s="39">
        <v>0</v>
      </c>
      <c r="P41" s="39">
        <v>0.01</v>
      </c>
      <c r="Q41" s="39">
        <v>0</v>
      </c>
      <c r="R41" s="39">
        <v>0.01</v>
      </c>
      <c r="S41" s="39">
        <v>0.02</v>
      </c>
      <c r="T41" s="39">
        <v>0.01</v>
      </c>
      <c r="U41" s="39">
        <v>0</v>
      </c>
      <c r="V41" s="39">
        <v>0</v>
      </c>
      <c r="W41" s="39">
        <v>0</v>
      </c>
      <c r="X41" s="39">
        <v>0.01</v>
      </c>
      <c r="Y41" s="39">
        <v>0.01</v>
      </c>
      <c r="Z41" s="39">
        <v>0</v>
      </c>
      <c r="AA41" s="39">
        <v>0</v>
      </c>
      <c r="AB41" s="39">
        <v>0</v>
      </c>
      <c r="AC41" s="39">
        <v>0</v>
      </c>
      <c r="AD41" s="39">
        <v>0</v>
      </c>
      <c r="AE41" s="39">
        <v>0</v>
      </c>
      <c r="AF41" s="39">
        <v>0</v>
      </c>
      <c r="AG41" s="39">
        <v>0</v>
      </c>
      <c r="AH41" s="39">
        <v>0</v>
      </c>
      <c r="AI41" s="39">
        <v>0.01</v>
      </c>
      <c r="AJ41" s="39">
        <v>0.01</v>
      </c>
      <c r="AK41" s="39">
        <v>0</v>
      </c>
      <c r="AL41" s="39">
        <v>0</v>
      </c>
      <c r="AM41" s="39">
        <v>0</v>
      </c>
      <c r="AN41" s="39">
        <v>0</v>
      </c>
      <c r="AO41" s="39">
        <v>1</v>
      </c>
      <c r="AP41" s="39">
        <v>0</v>
      </c>
      <c r="AQ41" s="39">
        <v>0</v>
      </c>
      <c r="AR41" s="39">
        <v>0</v>
      </c>
      <c r="AS41" s="39">
        <v>0.02</v>
      </c>
      <c r="AT41" s="39">
        <v>0</v>
      </c>
      <c r="AU41" s="39">
        <v>0</v>
      </c>
      <c r="AV41" s="39">
        <v>0</v>
      </c>
      <c r="AW41" s="39">
        <v>0.01</v>
      </c>
      <c r="AX41" s="39">
        <v>0</v>
      </c>
      <c r="AY41" s="39">
        <v>0.02</v>
      </c>
      <c r="AZ41" s="39">
        <v>0.01</v>
      </c>
      <c r="BA41" s="39">
        <v>0.01</v>
      </c>
      <c r="BB41" s="39">
        <v>0.01</v>
      </c>
      <c r="BC41" s="39">
        <v>0.01</v>
      </c>
      <c r="BD41" s="39">
        <v>0</v>
      </c>
      <c r="BE41" s="39">
        <v>0.01</v>
      </c>
      <c r="BF41" s="39">
        <v>0</v>
      </c>
      <c r="BG41" s="39">
        <v>0</v>
      </c>
      <c r="BH41" s="39">
        <v>0</v>
      </c>
      <c r="BI41" s="39">
        <v>0</v>
      </c>
      <c r="BJ41" s="39">
        <v>0.02</v>
      </c>
      <c r="BK41" s="39">
        <v>0.01</v>
      </c>
      <c r="BL41" s="39">
        <v>0.01</v>
      </c>
      <c r="BM41" s="39">
        <v>0.01</v>
      </c>
      <c r="BN41" s="39">
        <v>0.01</v>
      </c>
      <c r="BO41" s="39">
        <v>0</v>
      </c>
      <c r="BP41" s="39">
        <v>0</v>
      </c>
      <c r="BQ41" s="39">
        <v>0</v>
      </c>
      <c r="BR41" s="39">
        <v>0</v>
      </c>
      <c r="BS41" s="39">
        <v>0</v>
      </c>
      <c r="BT41" s="39">
        <v>0</v>
      </c>
      <c r="BU41" s="39">
        <v>0.02</v>
      </c>
      <c r="BV41" s="39">
        <v>0</v>
      </c>
      <c r="BW41" s="39">
        <v>0</v>
      </c>
      <c r="BX41" s="39">
        <v>0</v>
      </c>
      <c r="BY41" s="39">
        <v>0</v>
      </c>
      <c r="BZ41" s="39">
        <v>0</v>
      </c>
      <c r="CA41" s="39">
        <v>0</v>
      </c>
      <c r="CB41" s="39">
        <v>0</v>
      </c>
      <c r="CC41" s="39">
        <v>0</v>
      </c>
      <c r="CD41" s="39">
        <v>0.01</v>
      </c>
      <c r="CE41" s="39">
        <v>0</v>
      </c>
      <c r="CF41" s="39">
        <v>0</v>
      </c>
      <c r="CG41" s="39">
        <v>0.01</v>
      </c>
      <c r="CH41" s="39">
        <v>0.02</v>
      </c>
      <c r="CI41" s="39">
        <v>0.02</v>
      </c>
      <c r="CJ41" s="39">
        <v>0.05</v>
      </c>
      <c r="CK41" s="39">
        <v>0.01</v>
      </c>
      <c r="CL41" s="39">
        <v>0</v>
      </c>
      <c r="CM41" s="39">
        <v>0.02</v>
      </c>
      <c r="CN41" s="39">
        <v>0.01</v>
      </c>
      <c r="CO41" s="39">
        <v>0.01</v>
      </c>
      <c r="CP41" s="39">
        <v>0</v>
      </c>
      <c r="CQ41" s="39">
        <v>0</v>
      </c>
      <c r="CR41" s="39">
        <v>0</v>
      </c>
      <c r="CS41" s="39">
        <v>0</v>
      </c>
      <c r="CT41" s="39">
        <v>0</v>
      </c>
      <c r="CU41" s="39">
        <v>0.01</v>
      </c>
      <c r="CV41" s="39">
        <v>0</v>
      </c>
      <c r="CW41" s="39">
        <v>0</v>
      </c>
      <c r="CX41" s="39">
        <v>0</v>
      </c>
      <c r="CY41" s="39">
        <v>0.01</v>
      </c>
      <c r="CZ41" s="39">
        <v>0</v>
      </c>
      <c r="DA41" s="39">
        <v>0</v>
      </c>
      <c r="DB41" s="39">
        <v>0</v>
      </c>
      <c r="DC41" s="39">
        <v>0</v>
      </c>
      <c r="DD41" s="39">
        <v>0</v>
      </c>
      <c r="DE41" s="39">
        <v>0</v>
      </c>
      <c r="DF41" s="39">
        <v>0.02</v>
      </c>
      <c r="DG41" s="39">
        <v>0</v>
      </c>
      <c r="DH41" s="39">
        <v>0</v>
      </c>
      <c r="DI41" s="39">
        <v>0.01</v>
      </c>
      <c r="DJ41" s="39">
        <v>0</v>
      </c>
      <c r="DK41" s="39">
        <v>0</v>
      </c>
      <c r="DL41" s="39">
        <v>0</v>
      </c>
      <c r="DM41" s="39">
        <v>0.02</v>
      </c>
      <c r="DN41" s="39">
        <v>0.02</v>
      </c>
      <c r="DO41" s="39">
        <v>0.05</v>
      </c>
      <c r="DP41" s="39">
        <v>0</v>
      </c>
      <c r="DQ41" s="39">
        <v>0</v>
      </c>
      <c r="DR41" s="39">
        <v>0</v>
      </c>
      <c r="DS41" s="39">
        <v>0</v>
      </c>
      <c r="DT41" s="39">
        <v>0</v>
      </c>
      <c r="DU41" s="39">
        <v>0</v>
      </c>
      <c r="DV41" s="39">
        <v>0.01</v>
      </c>
      <c r="DW41" s="39">
        <v>0</v>
      </c>
      <c r="DX41" s="39">
        <v>0</v>
      </c>
      <c r="DY41" s="39">
        <v>0.01</v>
      </c>
      <c r="DZ41" s="39">
        <v>0</v>
      </c>
      <c r="EA41" s="39">
        <v>0</v>
      </c>
      <c r="EB41" s="39">
        <v>0</v>
      </c>
      <c r="EC41" s="39">
        <v>0</v>
      </c>
      <c r="ED41" s="39">
        <v>0</v>
      </c>
      <c r="EE41" s="39">
        <v>0</v>
      </c>
      <c r="EF41" s="39">
        <v>0</v>
      </c>
      <c r="EG41" s="39">
        <v>0</v>
      </c>
      <c r="EH41" s="39">
        <v>0</v>
      </c>
      <c r="EI41" s="39">
        <v>0</v>
      </c>
      <c r="EJ41" s="39">
        <v>0</v>
      </c>
    </row>
    <row r="42" spans="1:140">
      <c r="A42" s="39" t="s">
        <v>125</v>
      </c>
      <c r="B42" s="39">
        <v>0.01</v>
      </c>
      <c r="C42" s="39">
        <v>0</v>
      </c>
      <c r="D42" s="39">
        <v>0</v>
      </c>
      <c r="E42" s="39">
        <v>0.01</v>
      </c>
      <c r="F42" s="39">
        <v>0</v>
      </c>
      <c r="G42" s="39">
        <v>0</v>
      </c>
      <c r="H42" s="39">
        <v>0</v>
      </c>
      <c r="I42" s="39">
        <v>0</v>
      </c>
      <c r="J42" s="39">
        <v>0</v>
      </c>
      <c r="K42" s="39">
        <v>0</v>
      </c>
      <c r="L42" s="39">
        <v>0</v>
      </c>
      <c r="M42" s="39">
        <v>0</v>
      </c>
      <c r="N42" s="39">
        <v>0.01</v>
      </c>
      <c r="O42" s="39">
        <v>0</v>
      </c>
      <c r="P42" s="39">
        <v>0</v>
      </c>
      <c r="Q42" s="39">
        <v>0</v>
      </c>
      <c r="R42" s="39">
        <v>0.01</v>
      </c>
      <c r="S42" s="39">
        <v>0.01</v>
      </c>
      <c r="T42" s="39">
        <v>0</v>
      </c>
      <c r="U42" s="39">
        <v>0</v>
      </c>
      <c r="V42" s="39">
        <v>0</v>
      </c>
      <c r="W42" s="39">
        <v>0</v>
      </c>
      <c r="X42" s="39">
        <v>0</v>
      </c>
      <c r="Y42" s="39">
        <v>0</v>
      </c>
      <c r="Z42" s="39">
        <v>0</v>
      </c>
      <c r="AA42" s="39">
        <v>0</v>
      </c>
      <c r="AB42" s="39">
        <v>0</v>
      </c>
      <c r="AC42" s="39">
        <v>0</v>
      </c>
      <c r="AD42" s="39">
        <v>0</v>
      </c>
      <c r="AE42" s="39">
        <v>0</v>
      </c>
      <c r="AF42" s="39">
        <v>0</v>
      </c>
      <c r="AG42" s="39">
        <v>0</v>
      </c>
      <c r="AH42" s="39">
        <v>0</v>
      </c>
      <c r="AI42" s="39">
        <v>0</v>
      </c>
      <c r="AJ42" s="39">
        <v>0</v>
      </c>
      <c r="AK42" s="39">
        <v>0</v>
      </c>
      <c r="AL42" s="39">
        <v>0</v>
      </c>
      <c r="AM42" s="39">
        <v>0</v>
      </c>
      <c r="AN42" s="39">
        <v>0</v>
      </c>
      <c r="AO42" s="39">
        <v>0</v>
      </c>
      <c r="AP42" s="39">
        <v>1</v>
      </c>
      <c r="AQ42" s="39">
        <v>0</v>
      </c>
      <c r="AR42" s="39">
        <v>0</v>
      </c>
      <c r="AS42" s="39">
        <v>0</v>
      </c>
      <c r="AT42" s="39">
        <v>0</v>
      </c>
      <c r="AU42" s="39">
        <v>0</v>
      </c>
      <c r="AV42" s="39">
        <v>0</v>
      </c>
      <c r="AW42" s="39">
        <v>0</v>
      </c>
      <c r="AX42" s="39">
        <v>0</v>
      </c>
      <c r="AY42" s="39">
        <v>0</v>
      </c>
      <c r="AZ42" s="39">
        <v>0</v>
      </c>
      <c r="BA42" s="39">
        <v>0</v>
      </c>
      <c r="BB42" s="39">
        <v>0</v>
      </c>
      <c r="BC42" s="39">
        <v>0</v>
      </c>
      <c r="BD42" s="39">
        <v>0</v>
      </c>
      <c r="BE42" s="39">
        <v>0</v>
      </c>
      <c r="BF42" s="39">
        <v>0</v>
      </c>
      <c r="BG42" s="39">
        <v>0</v>
      </c>
      <c r="BH42" s="39">
        <v>0</v>
      </c>
      <c r="BI42" s="39">
        <v>0</v>
      </c>
      <c r="BJ42" s="39">
        <v>0</v>
      </c>
      <c r="BK42" s="39">
        <v>0</v>
      </c>
      <c r="BL42" s="39">
        <v>0</v>
      </c>
      <c r="BM42" s="39">
        <v>0</v>
      </c>
      <c r="BN42" s="39">
        <v>0</v>
      </c>
      <c r="BO42" s="39">
        <v>0</v>
      </c>
      <c r="BP42" s="39">
        <v>0</v>
      </c>
      <c r="BQ42" s="39">
        <v>0</v>
      </c>
      <c r="BR42" s="39">
        <v>0</v>
      </c>
      <c r="BS42" s="39">
        <v>0</v>
      </c>
      <c r="BT42" s="39">
        <v>0</v>
      </c>
      <c r="BU42" s="39">
        <v>0</v>
      </c>
      <c r="BV42" s="39">
        <v>0</v>
      </c>
      <c r="BW42" s="39">
        <v>0</v>
      </c>
      <c r="BX42" s="39">
        <v>0</v>
      </c>
      <c r="BY42" s="39">
        <v>0</v>
      </c>
      <c r="BZ42" s="39">
        <v>0</v>
      </c>
      <c r="CA42" s="39">
        <v>0</v>
      </c>
      <c r="CB42" s="39">
        <v>0</v>
      </c>
      <c r="CC42" s="39">
        <v>0</v>
      </c>
      <c r="CD42" s="39">
        <v>0</v>
      </c>
      <c r="CE42" s="39">
        <v>0</v>
      </c>
      <c r="CF42" s="39">
        <v>0</v>
      </c>
      <c r="CG42" s="39">
        <v>0</v>
      </c>
      <c r="CH42" s="39">
        <v>0</v>
      </c>
      <c r="CI42" s="39">
        <v>0</v>
      </c>
      <c r="CJ42" s="39">
        <v>0.01</v>
      </c>
      <c r="CK42" s="39">
        <v>0</v>
      </c>
      <c r="CL42" s="39">
        <v>0</v>
      </c>
      <c r="CM42" s="39">
        <v>0</v>
      </c>
      <c r="CN42" s="39">
        <v>0</v>
      </c>
      <c r="CO42" s="39">
        <v>0</v>
      </c>
      <c r="CP42" s="39">
        <v>0</v>
      </c>
      <c r="CQ42" s="39">
        <v>0</v>
      </c>
      <c r="CR42" s="39">
        <v>0</v>
      </c>
      <c r="CS42" s="39">
        <v>0</v>
      </c>
      <c r="CT42" s="39">
        <v>0</v>
      </c>
      <c r="CU42" s="39">
        <v>0</v>
      </c>
      <c r="CV42" s="39">
        <v>0</v>
      </c>
      <c r="CW42" s="39">
        <v>0</v>
      </c>
      <c r="CX42" s="39">
        <v>0</v>
      </c>
      <c r="CY42" s="39">
        <v>0</v>
      </c>
      <c r="CZ42" s="39">
        <v>0</v>
      </c>
      <c r="DA42" s="39">
        <v>0</v>
      </c>
      <c r="DB42" s="39">
        <v>0</v>
      </c>
      <c r="DC42" s="39">
        <v>0</v>
      </c>
      <c r="DD42" s="39">
        <v>0</v>
      </c>
      <c r="DE42" s="39">
        <v>0</v>
      </c>
      <c r="DF42" s="39">
        <v>0.01</v>
      </c>
      <c r="DG42" s="39">
        <v>0</v>
      </c>
      <c r="DH42" s="39">
        <v>0</v>
      </c>
      <c r="DI42" s="39">
        <v>0</v>
      </c>
      <c r="DJ42" s="39">
        <v>0</v>
      </c>
      <c r="DK42" s="39">
        <v>0</v>
      </c>
      <c r="DL42" s="39">
        <v>0</v>
      </c>
      <c r="DM42" s="39">
        <v>0.01</v>
      </c>
      <c r="DN42" s="39">
        <v>0</v>
      </c>
      <c r="DO42" s="39">
        <v>0.01</v>
      </c>
      <c r="DP42" s="39">
        <v>0</v>
      </c>
      <c r="DQ42" s="39">
        <v>0</v>
      </c>
      <c r="DR42" s="39">
        <v>0</v>
      </c>
      <c r="DS42" s="39">
        <v>0</v>
      </c>
      <c r="DT42" s="39">
        <v>0</v>
      </c>
      <c r="DU42" s="39">
        <v>0</v>
      </c>
      <c r="DV42" s="39">
        <v>0</v>
      </c>
      <c r="DW42" s="39">
        <v>0</v>
      </c>
      <c r="DX42" s="39">
        <v>0</v>
      </c>
      <c r="DY42" s="39">
        <v>0</v>
      </c>
      <c r="DZ42" s="39">
        <v>0</v>
      </c>
      <c r="EA42" s="39">
        <v>0</v>
      </c>
      <c r="EB42" s="39">
        <v>0</v>
      </c>
      <c r="EC42" s="39">
        <v>0</v>
      </c>
      <c r="ED42" s="39">
        <v>0</v>
      </c>
      <c r="EE42" s="39">
        <v>0</v>
      </c>
      <c r="EF42" s="39">
        <v>0</v>
      </c>
      <c r="EG42" s="39">
        <v>0</v>
      </c>
      <c r="EH42" s="39">
        <v>0</v>
      </c>
      <c r="EI42" s="39">
        <v>0</v>
      </c>
      <c r="EJ42" s="39">
        <v>0</v>
      </c>
    </row>
    <row r="43" spans="1:140">
      <c r="A43" s="39" t="s">
        <v>135</v>
      </c>
      <c r="B43" s="39">
        <v>0.01</v>
      </c>
      <c r="C43" s="39">
        <v>0</v>
      </c>
      <c r="D43" s="39">
        <v>0.01</v>
      </c>
      <c r="E43" s="39">
        <v>0.01</v>
      </c>
      <c r="F43" s="39">
        <v>0</v>
      </c>
      <c r="G43" s="39">
        <v>0</v>
      </c>
      <c r="H43" s="39">
        <v>0</v>
      </c>
      <c r="I43" s="39">
        <v>0</v>
      </c>
      <c r="J43" s="39">
        <v>0</v>
      </c>
      <c r="K43" s="39">
        <v>0</v>
      </c>
      <c r="L43" s="39">
        <v>0</v>
      </c>
      <c r="M43" s="39">
        <v>0.01</v>
      </c>
      <c r="N43" s="39">
        <v>0.01</v>
      </c>
      <c r="O43" s="39">
        <v>0.01</v>
      </c>
      <c r="P43" s="39">
        <v>0.02</v>
      </c>
      <c r="Q43" s="39">
        <v>0.01</v>
      </c>
      <c r="R43" s="39">
        <v>0</v>
      </c>
      <c r="S43" s="39">
        <v>0.03</v>
      </c>
      <c r="T43" s="39">
        <v>0.02</v>
      </c>
      <c r="U43" s="39">
        <v>0.01</v>
      </c>
      <c r="V43" s="39">
        <v>0</v>
      </c>
      <c r="W43" s="39">
        <v>0</v>
      </c>
      <c r="X43" s="39">
        <v>0.02</v>
      </c>
      <c r="Y43" s="39">
        <v>0.01</v>
      </c>
      <c r="Z43" s="39">
        <v>0.01</v>
      </c>
      <c r="AA43" s="39">
        <v>0.01</v>
      </c>
      <c r="AB43" s="39">
        <v>0.01</v>
      </c>
      <c r="AC43" s="39">
        <v>0.01</v>
      </c>
      <c r="AD43" s="39">
        <v>0</v>
      </c>
      <c r="AE43" s="39">
        <v>0.01</v>
      </c>
      <c r="AF43" s="39">
        <v>0.01</v>
      </c>
      <c r="AG43" s="39">
        <v>0</v>
      </c>
      <c r="AH43" s="39">
        <v>0</v>
      </c>
      <c r="AI43" s="39">
        <v>0.01</v>
      </c>
      <c r="AJ43" s="39">
        <v>0.02</v>
      </c>
      <c r="AK43" s="39">
        <v>0</v>
      </c>
      <c r="AL43" s="39">
        <v>0</v>
      </c>
      <c r="AM43" s="39">
        <v>0.01</v>
      </c>
      <c r="AN43" s="39">
        <v>0.01</v>
      </c>
      <c r="AO43" s="39">
        <v>0</v>
      </c>
      <c r="AP43" s="39">
        <v>0</v>
      </c>
      <c r="AQ43" s="39">
        <v>1</v>
      </c>
      <c r="AR43" s="39">
        <v>0.01</v>
      </c>
      <c r="AS43" s="39">
        <v>0.03</v>
      </c>
      <c r="AT43" s="39">
        <v>0</v>
      </c>
      <c r="AU43" s="39">
        <v>0</v>
      </c>
      <c r="AV43" s="39">
        <v>0.01</v>
      </c>
      <c r="AW43" s="39">
        <v>0.02</v>
      </c>
      <c r="AX43" s="39">
        <v>0</v>
      </c>
      <c r="AY43" s="39">
        <v>0.03</v>
      </c>
      <c r="AZ43" s="39">
        <v>0.02</v>
      </c>
      <c r="BA43" s="39">
        <v>0.01</v>
      </c>
      <c r="BB43" s="39">
        <v>0.01</v>
      </c>
      <c r="BC43" s="39">
        <v>0.01</v>
      </c>
      <c r="BD43" s="39">
        <v>0.01</v>
      </c>
      <c r="BE43" s="39">
        <v>0.02</v>
      </c>
      <c r="BF43" s="39">
        <v>0</v>
      </c>
      <c r="BG43" s="39">
        <v>0.01</v>
      </c>
      <c r="BH43" s="39">
        <v>0</v>
      </c>
      <c r="BI43" s="39">
        <v>0.01</v>
      </c>
      <c r="BJ43" s="39">
        <v>0.03</v>
      </c>
      <c r="BK43" s="39">
        <v>0.01</v>
      </c>
      <c r="BL43" s="39">
        <v>0.01</v>
      </c>
      <c r="BM43" s="39">
        <v>0.01</v>
      </c>
      <c r="BN43" s="39">
        <v>0.01</v>
      </c>
      <c r="BO43" s="39">
        <v>0</v>
      </c>
      <c r="BP43" s="39">
        <v>0</v>
      </c>
      <c r="BQ43" s="39">
        <v>0</v>
      </c>
      <c r="BR43" s="39">
        <v>0</v>
      </c>
      <c r="BS43" s="39">
        <v>0.01</v>
      </c>
      <c r="BT43" s="39">
        <v>0</v>
      </c>
      <c r="BU43" s="39">
        <v>0.03</v>
      </c>
      <c r="BV43" s="39">
        <v>0.01</v>
      </c>
      <c r="BW43" s="39">
        <v>0</v>
      </c>
      <c r="BX43" s="39">
        <v>0</v>
      </c>
      <c r="BY43" s="39">
        <v>0.01</v>
      </c>
      <c r="BZ43" s="39">
        <v>0</v>
      </c>
      <c r="CA43" s="39">
        <v>0.01</v>
      </c>
      <c r="CB43" s="39">
        <v>0</v>
      </c>
      <c r="CC43" s="39">
        <v>0</v>
      </c>
      <c r="CD43" s="39">
        <v>0.02</v>
      </c>
      <c r="CE43" s="39">
        <v>0</v>
      </c>
      <c r="CF43" s="39">
        <v>0</v>
      </c>
      <c r="CG43" s="39">
        <v>0.02</v>
      </c>
      <c r="CH43" s="39">
        <v>0.03</v>
      </c>
      <c r="CI43" s="39">
        <v>0.03</v>
      </c>
      <c r="CJ43" s="39">
        <v>0.08</v>
      </c>
      <c r="CK43" s="39">
        <v>0.02</v>
      </c>
      <c r="CL43" s="39">
        <v>0.01</v>
      </c>
      <c r="CM43" s="39">
        <v>0.3</v>
      </c>
      <c r="CN43" s="39">
        <v>0.02</v>
      </c>
      <c r="CO43" s="39">
        <v>0.01</v>
      </c>
      <c r="CP43" s="39">
        <v>0</v>
      </c>
      <c r="CQ43" s="39">
        <v>0</v>
      </c>
      <c r="CR43" s="39">
        <v>0.01</v>
      </c>
      <c r="CS43" s="39">
        <v>0</v>
      </c>
      <c r="CT43" s="39">
        <v>0</v>
      </c>
      <c r="CU43" s="39">
        <v>0</v>
      </c>
      <c r="CV43" s="39">
        <v>0.01</v>
      </c>
      <c r="CW43" s="39">
        <v>0.01</v>
      </c>
      <c r="CX43" s="39">
        <v>0</v>
      </c>
      <c r="CY43" s="39">
        <v>0.01</v>
      </c>
      <c r="CZ43" s="39">
        <v>0.01</v>
      </c>
      <c r="DA43" s="39">
        <v>0</v>
      </c>
      <c r="DB43" s="39">
        <v>0</v>
      </c>
      <c r="DC43" s="39">
        <v>0</v>
      </c>
      <c r="DD43" s="39">
        <v>0</v>
      </c>
      <c r="DE43" s="39">
        <v>0</v>
      </c>
      <c r="DF43" s="39">
        <v>0.01</v>
      </c>
      <c r="DG43" s="39">
        <v>0.01</v>
      </c>
      <c r="DH43" s="39">
        <v>0.01</v>
      </c>
      <c r="DI43" s="39">
        <v>0.02</v>
      </c>
      <c r="DJ43" s="39">
        <v>0</v>
      </c>
      <c r="DK43" s="39">
        <v>0.01</v>
      </c>
      <c r="DL43" s="39">
        <v>0</v>
      </c>
      <c r="DM43" s="39">
        <v>0.04</v>
      </c>
      <c r="DN43" s="39">
        <v>0.03</v>
      </c>
      <c r="DO43" s="39">
        <v>0.08</v>
      </c>
      <c r="DP43" s="39">
        <v>0.02</v>
      </c>
      <c r="DQ43" s="39">
        <v>0</v>
      </c>
      <c r="DR43" s="39">
        <v>0</v>
      </c>
      <c r="DS43" s="39">
        <v>0</v>
      </c>
      <c r="DT43" s="39">
        <v>0</v>
      </c>
      <c r="DU43" s="39">
        <v>0</v>
      </c>
      <c r="DV43" s="39">
        <v>0.01</v>
      </c>
      <c r="DW43" s="39">
        <v>0.01</v>
      </c>
      <c r="DX43" s="39">
        <v>0</v>
      </c>
      <c r="DY43" s="39">
        <v>0</v>
      </c>
      <c r="DZ43" s="39">
        <v>0</v>
      </c>
      <c r="EA43" s="39">
        <v>0.01</v>
      </c>
      <c r="EB43" s="39">
        <v>0</v>
      </c>
      <c r="EC43" s="39">
        <v>0</v>
      </c>
      <c r="ED43" s="39">
        <v>0</v>
      </c>
      <c r="EE43" s="39">
        <v>0</v>
      </c>
      <c r="EF43" s="39">
        <v>0.01</v>
      </c>
      <c r="EG43" s="39">
        <v>0</v>
      </c>
      <c r="EH43" s="39">
        <v>0</v>
      </c>
      <c r="EI43" s="39">
        <v>0.01</v>
      </c>
      <c r="EJ43" s="39">
        <v>0</v>
      </c>
    </row>
    <row r="44" spans="1:140">
      <c r="A44" s="39" t="s">
        <v>140</v>
      </c>
      <c r="B44" s="39">
        <v>0.01</v>
      </c>
      <c r="C44" s="39">
        <v>0</v>
      </c>
      <c r="D44" s="39">
        <v>0</v>
      </c>
      <c r="E44" s="39">
        <v>0</v>
      </c>
      <c r="F44" s="39">
        <v>0</v>
      </c>
      <c r="G44" s="39">
        <v>0.01</v>
      </c>
      <c r="H44" s="39">
        <v>0</v>
      </c>
      <c r="I44" s="39">
        <v>0</v>
      </c>
      <c r="J44" s="39">
        <v>0</v>
      </c>
      <c r="K44" s="39">
        <v>0</v>
      </c>
      <c r="L44" s="39">
        <v>0</v>
      </c>
      <c r="M44" s="39">
        <v>0</v>
      </c>
      <c r="N44" s="39">
        <v>0.02</v>
      </c>
      <c r="O44" s="39">
        <v>0</v>
      </c>
      <c r="P44" s="39">
        <v>0.02</v>
      </c>
      <c r="Q44" s="39">
        <v>0.01</v>
      </c>
      <c r="R44" s="39">
        <v>0</v>
      </c>
      <c r="S44" s="39">
        <v>0.01</v>
      </c>
      <c r="T44" s="39">
        <v>0.01</v>
      </c>
      <c r="U44" s="39">
        <v>0</v>
      </c>
      <c r="V44" s="39">
        <v>0</v>
      </c>
      <c r="W44" s="39">
        <v>0</v>
      </c>
      <c r="X44" s="39">
        <v>0.02</v>
      </c>
      <c r="Y44" s="39">
        <v>0.01</v>
      </c>
      <c r="Z44" s="39">
        <v>0</v>
      </c>
      <c r="AA44" s="39">
        <v>0.01</v>
      </c>
      <c r="AB44" s="39">
        <v>0.01</v>
      </c>
      <c r="AC44" s="39">
        <v>0.01</v>
      </c>
      <c r="AD44" s="39">
        <v>0</v>
      </c>
      <c r="AE44" s="39">
        <v>0.01</v>
      </c>
      <c r="AF44" s="39">
        <v>0</v>
      </c>
      <c r="AG44" s="39">
        <v>0</v>
      </c>
      <c r="AH44" s="39">
        <v>0</v>
      </c>
      <c r="AI44" s="39">
        <v>0.01</v>
      </c>
      <c r="AJ44" s="39">
        <v>0.02</v>
      </c>
      <c r="AK44" s="39">
        <v>0</v>
      </c>
      <c r="AL44" s="39">
        <v>0</v>
      </c>
      <c r="AM44" s="39">
        <v>0.01</v>
      </c>
      <c r="AN44" s="39">
        <v>0</v>
      </c>
      <c r="AO44" s="39">
        <v>0</v>
      </c>
      <c r="AP44" s="39">
        <v>0</v>
      </c>
      <c r="AQ44" s="39">
        <v>0.01</v>
      </c>
      <c r="AR44" s="39">
        <v>1</v>
      </c>
      <c r="AS44" s="39">
        <v>0.02</v>
      </c>
      <c r="AT44" s="39">
        <v>0</v>
      </c>
      <c r="AU44" s="39">
        <v>0</v>
      </c>
      <c r="AV44" s="39">
        <v>0</v>
      </c>
      <c r="AW44" s="39">
        <v>0.02</v>
      </c>
      <c r="AX44" s="39">
        <v>0</v>
      </c>
      <c r="AY44" s="39">
        <v>0.02</v>
      </c>
      <c r="AZ44" s="39">
        <v>0.02</v>
      </c>
      <c r="BA44" s="39">
        <v>0.01</v>
      </c>
      <c r="BB44" s="39">
        <v>0.01</v>
      </c>
      <c r="BC44" s="39">
        <v>0.01</v>
      </c>
      <c r="BD44" s="39">
        <v>0.01</v>
      </c>
      <c r="BE44" s="39">
        <v>0.01</v>
      </c>
      <c r="BF44" s="39">
        <v>0</v>
      </c>
      <c r="BG44" s="39">
        <v>0.01</v>
      </c>
      <c r="BH44" s="39">
        <v>0</v>
      </c>
      <c r="BI44" s="39">
        <v>0.01</v>
      </c>
      <c r="BJ44" s="39">
        <v>0.03</v>
      </c>
      <c r="BK44" s="39">
        <v>0.01</v>
      </c>
      <c r="BL44" s="39">
        <v>0.01</v>
      </c>
      <c r="BM44" s="39">
        <v>0.01</v>
      </c>
      <c r="BN44" s="39">
        <v>0.01</v>
      </c>
      <c r="BO44" s="39">
        <v>0</v>
      </c>
      <c r="BP44" s="39">
        <v>0</v>
      </c>
      <c r="BQ44" s="39">
        <v>0</v>
      </c>
      <c r="BR44" s="39">
        <v>0</v>
      </c>
      <c r="BS44" s="39">
        <v>0.01</v>
      </c>
      <c r="BT44" s="39">
        <v>0</v>
      </c>
      <c r="BU44" s="39">
        <v>0.03</v>
      </c>
      <c r="BV44" s="39">
        <v>0</v>
      </c>
      <c r="BW44" s="39">
        <v>0</v>
      </c>
      <c r="BX44" s="39">
        <v>0</v>
      </c>
      <c r="BY44" s="39">
        <v>0.01</v>
      </c>
      <c r="BZ44" s="39">
        <v>0</v>
      </c>
      <c r="CA44" s="39">
        <v>0</v>
      </c>
      <c r="CB44" s="39">
        <v>0</v>
      </c>
      <c r="CC44" s="39">
        <v>0</v>
      </c>
      <c r="CD44" s="39">
        <v>0.02</v>
      </c>
      <c r="CE44" s="39">
        <v>0</v>
      </c>
      <c r="CF44" s="39">
        <v>0</v>
      </c>
      <c r="CG44" s="39">
        <v>0.01</v>
      </c>
      <c r="CH44" s="39">
        <v>0.02</v>
      </c>
      <c r="CI44" s="39">
        <v>0.03</v>
      </c>
      <c r="CJ44" s="39">
        <v>7.0000000000000007E-2</v>
      </c>
      <c r="CK44" s="39">
        <v>0.02</v>
      </c>
      <c r="CL44" s="39">
        <v>0.01</v>
      </c>
      <c r="CM44" s="39">
        <v>0.26</v>
      </c>
      <c r="CN44" s="39">
        <v>0.02</v>
      </c>
      <c r="CO44" s="39">
        <v>0</v>
      </c>
      <c r="CP44" s="39">
        <v>0</v>
      </c>
      <c r="CQ44" s="39">
        <v>0</v>
      </c>
      <c r="CR44" s="39">
        <v>0.01</v>
      </c>
      <c r="CS44" s="39">
        <v>0</v>
      </c>
      <c r="CT44" s="39">
        <v>0.01</v>
      </c>
      <c r="CU44" s="39">
        <v>0</v>
      </c>
      <c r="CV44" s="39">
        <v>0</v>
      </c>
      <c r="CW44" s="39">
        <v>0</v>
      </c>
      <c r="CX44" s="39">
        <v>0</v>
      </c>
      <c r="CY44" s="39">
        <v>0.01</v>
      </c>
      <c r="CZ44" s="39">
        <v>0</v>
      </c>
      <c r="DA44" s="39">
        <v>0</v>
      </c>
      <c r="DB44" s="39">
        <v>0</v>
      </c>
      <c r="DC44" s="39">
        <v>0.01</v>
      </c>
      <c r="DD44" s="39">
        <v>0</v>
      </c>
      <c r="DE44" s="39">
        <v>0</v>
      </c>
      <c r="DF44" s="39">
        <v>0.01</v>
      </c>
      <c r="DG44" s="39">
        <v>0</v>
      </c>
      <c r="DH44" s="39">
        <v>0.01</v>
      </c>
      <c r="DI44" s="39">
        <v>0.01</v>
      </c>
      <c r="DJ44" s="39">
        <v>0</v>
      </c>
      <c r="DK44" s="39">
        <v>0</v>
      </c>
      <c r="DL44" s="39">
        <v>0</v>
      </c>
      <c r="DM44" s="39">
        <v>0.03</v>
      </c>
      <c r="DN44" s="39">
        <v>0.02</v>
      </c>
      <c r="DO44" s="39">
        <v>7.0000000000000007E-2</v>
      </c>
      <c r="DP44" s="39">
        <v>0.01</v>
      </c>
      <c r="DQ44" s="39">
        <v>0</v>
      </c>
      <c r="DR44" s="39">
        <v>0</v>
      </c>
      <c r="DS44" s="39">
        <v>0</v>
      </c>
      <c r="DT44" s="39">
        <v>0</v>
      </c>
      <c r="DU44" s="39">
        <v>0</v>
      </c>
      <c r="DV44" s="39">
        <v>0.01</v>
      </c>
      <c r="DW44" s="39">
        <v>0</v>
      </c>
      <c r="DX44" s="39">
        <v>0</v>
      </c>
      <c r="DY44" s="39">
        <v>0</v>
      </c>
      <c r="DZ44" s="39">
        <v>0</v>
      </c>
      <c r="EA44" s="39">
        <v>0.01</v>
      </c>
      <c r="EB44" s="39">
        <v>0</v>
      </c>
      <c r="EC44" s="39">
        <v>0</v>
      </c>
      <c r="ED44" s="39">
        <v>0</v>
      </c>
      <c r="EE44" s="39">
        <v>0</v>
      </c>
      <c r="EF44" s="39">
        <v>0.01</v>
      </c>
      <c r="EG44" s="39">
        <v>0</v>
      </c>
      <c r="EH44" s="39">
        <v>0</v>
      </c>
      <c r="EI44" s="39">
        <v>0.01</v>
      </c>
      <c r="EJ44" s="39">
        <v>0.01</v>
      </c>
    </row>
    <row r="45" spans="1:140">
      <c r="A45" s="39" t="s">
        <v>90</v>
      </c>
      <c r="B45" s="39">
        <v>0.05</v>
      </c>
      <c r="C45" s="39">
        <v>0.01</v>
      </c>
      <c r="D45" s="39">
        <v>0.02</v>
      </c>
      <c r="E45" s="39">
        <v>0.02</v>
      </c>
      <c r="F45" s="39">
        <v>0.01</v>
      </c>
      <c r="G45" s="39">
        <v>0.03</v>
      </c>
      <c r="H45" s="39">
        <v>0.01</v>
      </c>
      <c r="I45" s="39">
        <v>0</v>
      </c>
      <c r="J45" s="39">
        <v>0</v>
      </c>
      <c r="K45" s="39">
        <v>0.01</v>
      </c>
      <c r="L45" s="39">
        <v>0</v>
      </c>
      <c r="M45" s="39">
        <v>0</v>
      </c>
      <c r="N45" s="39">
        <v>0.1</v>
      </c>
      <c r="O45" s="39">
        <v>0.01</v>
      </c>
      <c r="P45" s="39">
        <v>0.1</v>
      </c>
      <c r="Q45" s="39">
        <v>0.01</v>
      </c>
      <c r="R45" s="39">
        <v>0.03</v>
      </c>
      <c r="S45" s="39">
        <v>0.03</v>
      </c>
      <c r="T45" s="39">
        <v>0.06</v>
      </c>
      <c r="U45" s="39">
        <v>0</v>
      </c>
      <c r="V45" s="39">
        <v>0.01</v>
      </c>
      <c r="W45" s="39">
        <v>0.02</v>
      </c>
      <c r="X45" s="39">
        <v>0.09</v>
      </c>
      <c r="Y45" s="39">
        <v>0.03</v>
      </c>
      <c r="Z45" s="39">
        <v>0.02</v>
      </c>
      <c r="AA45" s="39">
        <v>0.03</v>
      </c>
      <c r="AB45" s="39">
        <v>0.03</v>
      </c>
      <c r="AC45" s="39">
        <v>0.03</v>
      </c>
      <c r="AD45" s="39">
        <v>0.02</v>
      </c>
      <c r="AE45" s="39">
        <v>0.02</v>
      </c>
      <c r="AF45" s="39">
        <v>0.02</v>
      </c>
      <c r="AG45" s="39">
        <v>0.01</v>
      </c>
      <c r="AH45" s="39">
        <v>0.02</v>
      </c>
      <c r="AI45" s="39">
        <v>0.05</v>
      </c>
      <c r="AJ45" s="39">
        <v>0.08</v>
      </c>
      <c r="AK45" s="39">
        <v>0.01</v>
      </c>
      <c r="AL45" s="39">
        <v>0.02</v>
      </c>
      <c r="AM45" s="39">
        <v>0.03</v>
      </c>
      <c r="AN45" s="39">
        <v>0.02</v>
      </c>
      <c r="AO45" s="39">
        <v>0.02</v>
      </c>
      <c r="AP45" s="39">
        <v>0</v>
      </c>
      <c r="AQ45" s="39">
        <v>0.03</v>
      </c>
      <c r="AR45" s="39">
        <v>0.02</v>
      </c>
      <c r="AS45" s="39">
        <v>1</v>
      </c>
      <c r="AT45" s="39">
        <v>0.01</v>
      </c>
      <c r="AU45" s="39">
        <v>0.02</v>
      </c>
      <c r="AV45" s="39">
        <v>0.02</v>
      </c>
      <c r="AW45" s="39">
        <v>7.0000000000000007E-2</v>
      </c>
      <c r="AX45" s="39">
        <v>0.01</v>
      </c>
      <c r="AY45" s="39">
        <v>0.09</v>
      </c>
      <c r="AZ45" s="39">
        <v>0.08</v>
      </c>
      <c r="BA45" s="39">
        <v>0.04</v>
      </c>
      <c r="BB45" s="39">
        <v>0.03</v>
      </c>
      <c r="BC45" s="39">
        <v>0.05</v>
      </c>
      <c r="BD45" s="39">
        <v>0.03</v>
      </c>
      <c r="BE45" s="39">
        <v>0.06</v>
      </c>
      <c r="BF45" s="39">
        <v>0.02</v>
      </c>
      <c r="BG45" s="39">
        <v>0.03</v>
      </c>
      <c r="BH45" s="39">
        <v>0.01</v>
      </c>
      <c r="BI45" s="39">
        <v>0.02</v>
      </c>
      <c r="BJ45" s="39">
        <v>0.11</v>
      </c>
      <c r="BK45" s="39">
        <v>0.03</v>
      </c>
      <c r="BL45" s="39">
        <v>0.05</v>
      </c>
      <c r="BM45" s="39">
        <v>0.04</v>
      </c>
      <c r="BN45" s="39">
        <v>0.04</v>
      </c>
      <c r="BO45" s="39">
        <v>0.02</v>
      </c>
      <c r="BP45" s="39">
        <v>0.01</v>
      </c>
      <c r="BQ45" s="39">
        <v>0.01</v>
      </c>
      <c r="BR45" s="39">
        <v>0.02</v>
      </c>
      <c r="BS45" s="39">
        <v>0.02</v>
      </c>
      <c r="BT45" s="39">
        <v>0.01</v>
      </c>
      <c r="BU45" s="39">
        <v>0.11</v>
      </c>
      <c r="BV45" s="39">
        <v>0.02</v>
      </c>
      <c r="BW45" s="39">
        <v>0.01</v>
      </c>
      <c r="BX45" s="39">
        <v>0.02</v>
      </c>
      <c r="BY45" s="39">
        <v>0.03</v>
      </c>
      <c r="BZ45" s="39">
        <v>0.01</v>
      </c>
      <c r="CA45" s="39">
        <v>0.02</v>
      </c>
      <c r="CB45" s="39">
        <v>0.02</v>
      </c>
      <c r="CC45" s="39">
        <v>0.02</v>
      </c>
      <c r="CD45" s="39">
        <v>7.0000000000000007E-2</v>
      </c>
      <c r="CE45" s="39">
        <v>0.01</v>
      </c>
      <c r="CF45" s="39">
        <v>0.01</v>
      </c>
      <c r="CG45" s="39">
        <v>0.06</v>
      </c>
      <c r="CH45" s="39">
        <v>0.09</v>
      </c>
      <c r="CI45" s="39">
        <v>0.11</v>
      </c>
      <c r="CJ45" s="39">
        <v>0.33</v>
      </c>
      <c r="CK45" s="39">
        <v>0.09</v>
      </c>
      <c r="CL45" s="39">
        <v>0.03</v>
      </c>
      <c r="CM45" s="39">
        <v>0.09</v>
      </c>
      <c r="CN45" s="39">
        <v>0.08</v>
      </c>
      <c r="CO45" s="39">
        <v>0.03</v>
      </c>
      <c r="CP45" s="39">
        <v>0</v>
      </c>
      <c r="CQ45" s="39">
        <v>0</v>
      </c>
      <c r="CR45" s="39">
        <v>7.0000000000000007E-2</v>
      </c>
      <c r="CS45" s="39">
        <v>0</v>
      </c>
      <c r="CT45" s="39">
        <v>0.02</v>
      </c>
      <c r="CU45" s="39">
        <v>0.01</v>
      </c>
      <c r="CV45" s="39">
        <v>0</v>
      </c>
      <c r="CW45" s="39">
        <v>0.05</v>
      </c>
      <c r="CX45" s="39">
        <v>0.01</v>
      </c>
      <c r="CY45" s="39">
        <v>0.03</v>
      </c>
      <c r="CZ45" s="39">
        <v>0.02</v>
      </c>
      <c r="DA45" s="39">
        <v>0</v>
      </c>
      <c r="DB45" s="39">
        <v>0.05</v>
      </c>
      <c r="DC45" s="39">
        <v>0.01</v>
      </c>
      <c r="DD45" s="39">
        <v>0.01</v>
      </c>
      <c r="DE45" s="39">
        <v>0</v>
      </c>
      <c r="DF45" s="39">
        <v>0</v>
      </c>
      <c r="DG45" s="39">
        <v>0.01</v>
      </c>
      <c r="DH45" s="39">
        <v>0.03</v>
      </c>
      <c r="DI45" s="39">
        <v>0.11</v>
      </c>
      <c r="DJ45" s="39">
        <v>0.01</v>
      </c>
      <c r="DK45" s="39">
        <v>0.01</v>
      </c>
      <c r="DL45" s="39">
        <v>0.02</v>
      </c>
      <c r="DM45" s="39">
        <v>0.13</v>
      </c>
      <c r="DN45" s="39">
        <v>0.1</v>
      </c>
      <c r="DO45" s="39">
        <v>0.3</v>
      </c>
      <c r="DP45" s="39">
        <v>0.02</v>
      </c>
      <c r="DQ45" s="39">
        <v>0</v>
      </c>
      <c r="DR45" s="39">
        <v>0.02</v>
      </c>
      <c r="DS45" s="39">
        <v>0.01</v>
      </c>
      <c r="DT45" s="39">
        <v>0.01</v>
      </c>
      <c r="DU45" s="39">
        <v>0.01</v>
      </c>
      <c r="DV45" s="39">
        <v>0.06</v>
      </c>
      <c r="DW45" s="39">
        <v>0.03</v>
      </c>
      <c r="DX45" s="39">
        <v>0</v>
      </c>
      <c r="DY45" s="39">
        <v>0.01</v>
      </c>
      <c r="DZ45" s="39">
        <v>0</v>
      </c>
      <c r="EA45" s="39">
        <v>0.01</v>
      </c>
      <c r="EB45" s="39">
        <v>0.01</v>
      </c>
      <c r="EC45" s="39">
        <v>0.01</v>
      </c>
      <c r="ED45" s="39">
        <v>0</v>
      </c>
      <c r="EE45" s="39">
        <v>0.01</v>
      </c>
      <c r="EF45" s="39">
        <v>0.03</v>
      </c>
      <c r="EG45" s="39">
        <v>0.01</v>
      </c>
      <c r="EH45" s="39">
        <v>0.01</v>
      </c>
      <c r="EI45" s="39">
        <v>0.05</v>
      </c>
      <c r="EJ45" s="39">
        <v>0.04</v>
      </c>
    </row>
    <row r="46" spans="1:140">
      <c r="A46" s="39" t="s">
        <v>150</v>
      </c>
      <c r="B46" s="39">
        <v>0</v>
      </c>
      <c r="C46" s="39">
        <v>0</v>
      </c>
      <c r="D46" s="39">
        <v>0</v>
      </c>
      <c r="E46" s="39">
        <v>0</v>
      </c>
      <c r="F46" s="39">
        <v>0</v>
      </c>
      <c r="G46" s="39">
        <v>0</v>
      </c>
      <c r="H46" s="39">
        <v>0</v>
      </c>
      <c r="I46" s="39">
        <v>0</v>
      </c>
      <c r="J46" s="39">
        <v>0</v>
      </c>
      <c r="K46" s="39">
        <v>0</v>
      </c>
      <c r="L46" s="39">
        <v>0</v>
      </c>
      <c r="M46" s="39">
        <v>0</v>
      </c>
      <c r="N46" s="39">
        <v>0.01</v>
      </c>
      <c r="O46" s="39">
        <v>0</v>
      </c>
      <c r="P46" s="39">
        <v>0.01</v>
      </c>
      <c r="Q46" s="39">
        <v>0.01</v>
      </c>
      <c r="R46" s="39">
        <v>0</v>
      </c>
      <c r="S46" s="39">
        <v>0.02</v>
      </c>
      <c r="T46" s="39">
        <v>0.01</v>
      </c>
      <c r="U46" s="39">
        <v>0</v>
      </c>
      <c r="V46" s="39">
        <v>0</v>
      </c>
      <c r="W46" s="39">
        <v>0</v>
      </c>
      <c r="X46" s="39">
        <v>0.01</v>
      </c>
      <c r="Y46" s="39">
        <v>0</v>
      </c>
      <c r="Z46" s="39">
        <v>0</v>
      </c>
      <c r="AA46" s="39">
        <v>0</v>
      </c>
      <c r="AB46" s="39">
        <v>0</v>
      </c>
      <c r="AC46" s="39">
        <v>0</v>
      </c>
      <c r="AD46" s="39">
        <v>0</v>
      </c>
      <c r="AE46" s="39">
        <v>0</v>
      </c>
      <c r="AF46" s="39">
        <v>0</v>
      </c>
      <c r="AG46" s="39">
        <v>0</v>
      </c>
      <c r="AH46" s="39">
        <v>0</v>
      </c>
      <c r="AI46" s="39">
        <v>0.01</v>
      </c>
      <c r="AJ46" s="39">
        <v>0.01</v>
      </c>
      <c r="AK46" s="39">
        <v>0</v>
      </c>
      <c r="AL46" s="39">
        <v>0</v>
      </c>
      <c r="AM46" s="39">
        <v>0</v>
      </c>
      <c r="AN46" s="39">
        <v>0</v>
      </c>
      <c r="AO46" s="39">
        <v>0</v>
      </c>
      <c r="AP46" s="39">
        <v>0</v>
      </c>
      <c r="AQ46" s="39">
        <v>0</v>
      </c>
      <c r="AR46" s="39">
        <v>0</v>
      </c>
      <c r="AS46" s="39">
        <v>0.01</v>
      </c>
      <c r="AT46" s="39">
        <v>1</v>
      </c>
      <c r="AU46" s="39">
        <v>0</v>
      </c>
      <c r="AV46" s="39">
        <v>0</v>
      </c>
      <c r="AW46" s="39">
        <v>0.01</v>
      </c>
      <c r="AX46" s="39">
        <v>0</v>
      </c>
      <c r="AY46" s="39">
        <v>0.01</v>
      </c>
      <c r="AZ46" s="39">
        <v>0.01</v>
      </c>
      <c r="BA46" s="39">
        <v>0</v>
      </c>
      <c r="BB46" s="39">
        <v>0</v>
      </c>
      <c r="BC46" s="39">
        <v>0.01</v>
      </c>
      <c r="BD46" s="39">
        <v>0</v>
      </c>
      <c r="BE46" s="39">
        <v>0.01</v>
      </c>
      <c r="BF46" s="39">
        <v>0</v>
      </c>
      <c r="BG46" s="39">
        <v>0</v>
      </c>
      <c r="BH46" s="39">
        <v>0</v>
      </c>
      <c r="BI46" s="39">
        <v>0</v>
      </c>
      <c r="BJ46" s="39">
        <v>0.02</v>
      </c>
      <c r="BK46" s="39">
        <v>0</v>
      </c>
      <c r="BL46" s="39">
        <v>0.01</v>
      </c>
      <c r="BM46" s="39">
        <v>0.01</v>
      </c>
      <c r="BN46" s="39">
        <v>0</v>
      </c>
      <c r="BO46" s="39">
        <v>0</v>
      </c>
      <c r="BP46" s="39">
        <v>0</v>
      </c>
      <c r="BQ46" s="39">
        <v>0</v>
      </c>
      <c r="BR46" s="39">
        <v>0</v>
      </c>
      <c r="BS46" s="39">
        <v>0</v>
      </c>
      <c r="BT46" s="39">
        <v>0</v>
      </c>
      <c r="BU46" s="39">
        <v>0.02</v>
      </c>
      <c r="BV46" s="39">
        <v>0</v>
      </c>
      <c r="BW46" s="39">
        <v>0</v>
      </c>
      <c r="BX46" s="39">
        <v>0</v>
      </c>
      <c r="BY46" s="39">
        <v>0</v>
      </c>
      <c r="BZ46" s="39">
        <v>0</v>
      </c>
      <c r="CA46" s="39">
        <v>0</v>
      </c>
      <c r="CB46" s="39">
        <v>0</v>
      </c>
      <c r="CC46" s="39">
        <v>0</v>
      </c>
      <c r="CD46" s="39">
        <v>0.01</v>
      </c>
      <c r="CE46" s="39">
        <v>0</v>
      </c>
      <c r="CF46" s="39">
        <v>0</v>
      </c>
      <c r="CG46" s="39">
        <v>0.01</v>
      </c>
      <c r="CH46" s="39">
        <v>0.01</v>
      </c>
      <c r="CI46" s="39">
        <v>0.02</v>
      </c>
      <c r="CJ46" s="39">
        <v>0.04</v>
      </c>
      <c r="CK46" s="39">
        <v>0.01</v>
      </c>
      <c r="CL46" s="39">
        <v>0</v>
      </c>
      <c r="CM46" s="39">
        <v>0.16</v>
      </c>
      <c r="CN46" s="39">
        <v>0.01</v>
      </c>
      <c r="CO46" s="39">
        <v>0</v>
      </c>
      <c r="CP46" s="39">
        <v>0</v>
      </c>
      <c r="CQ46" s="39">
        <v>0</v>
      </c>
      <c r="CR46" s="39">
        <v>0.01</v>
      </c>
      <c r="CS46" s="39">
        <v>0</v>
      </c>
      <c r="CT46" s="39">
        <v>0.01</v>
      </c>
      <c r="CU46" s="39">
        <v>0</v>
      </c>
      <c r="CV46" s="39">
        <v>0</v>
      </c>
      <c r="CW46" s="39">
        <v>0</v>
      </c>
      <c r="CX46" s="39">
        <v>0</v>
      </c>
      <c r="CY46" s="39">
        <v>0</v>
      </c>
      <c r="CZ46" s="39">
        <v>0</v>
      </c>
      <c r="DA46" s="39">
        <v>0</v>
      </c>
      <c r="DB46" s="39">
        <v>0.01</v>
      </c>
      <c r="DC46" s="39">
        <v>0</v>
      </c>
      <c r="DD46" s="39">
        <v>0</v>
      </c>
      <c r="DE46" s="39">
        <v>0</v>
      </c>
      <c r="DF46" s="39">
        <v>0.01</v>
      </c>
      <c r="DG46" s="39">
        <v>0</v>
      </c>
      <c r="DH46" s="39">
        <v>0</v>
      </c>
      <c r="DI46" s="39">
        <v>0.01</v>
      </c>
      <c r="DJ46" s="39">
        <v>0</v>
      </c>
      <c r="DK46" s="39">
        <v>0</v>
      </c>
      <c r="DL46" s="39">
        <v>0</v>
      </c>
      <c r="DM46" s="39">
        <v>0.02</v>
      </c>
      <c r="DN46" s="39">
        <v>0.01</v>
      </c>
      <c r="DO46" s="39">
        <v>0.04</v>
      </c>
      <c r="DP46" s="39">
        <v>0.01</v>
      </c>
      <c r="DQ46" s="39">
        <v>0</v>
      </c>
      <c r="DR46" s="39">
        <v>0.01</v>
      </c>
      <c r="DS46" s="39">
        <v>0.01</v>
      </c>
      <c r="DT46" s="39">
        <v>0</v>
      </c>
      <c r="DU46" s="39">
        <v>0</v>
      </c>
      <c r="DV46" s="39">
        <v>0.01</v>
      </c>
      <c r="DW46" s="39">
        <v>0.01</v>
      </c>
      <c r="DX46" s="39">
        <v>0</v>
      </c>
      <c r="DY46" s="39">
        <v>0</v>
      </c>
      <c r="DZ46" s="39">
        <v>0</v>
      </c>
      <c r="EA46" s="39">
        <v>0.01</v>
      </c>
      <c r="EB46" s="39">
        <v>0</v>
      </c>
      <c r="EC46" s="39">
        <v>0</v>
      </c>
      <c r="ED46" s="39">
        <v>0</v>
      </c>
      <c r="EE46" s="39">
        <v>0</v>
      </c>
      <c r="EF46" s="39">
        <v>0.01</v>
      </c>
      <c r="EG46" s="39">
        <v>0</v>
      </c>
      <c r="EH46" s="39">
        <v>0</v>
      </c>
      <c r="EI46" s="39">
        <v>0.01</v>
      </c>
      <c r="EJ46" s="39">
        <v>0</v>
      </c>
    </row>
    <row r="47" spans="1:140">
      <c r="A47" s="39" t="s">
        <v>114</v>
      </c>
      <c r="B47" s="39">
        <v>0</v>
      </c>
      <c r="C47" s="39">
        <v>0</v>
      </c>
      <c r="D47" s="39">
        <v>0</v>
      </c>
      <c r="E47" s="39">
        <v>0</v>
      </c>
      <c r="F47" s="39">
        <v>0</v>
      </c>
      <c r="G47" s="39">
        <v>0</v>
      </c>
      <c r="H47" s="39">
        <v>0</v>
      </c>
      <c r="I47" s="39">
        <v>0</v>
      </c>
      <c r="J47" s="39">
        <v>0</v>
      </c>
      <c r="K47" s="39">
        <v>0</v>
      </c>
      <c r="L47" s="39">
        <v>0</v>
      </c>
      <c r="M47" s="39">
        <v>0</v>
      </c>
      <c r="N47" s="39">
        <v>0.02</v>
      </c>
      <c r="O47" s="39">
        <v>0</v>
      </c>
      <c r="P47" s="39">
        <v>0.02</v>
      </c>
      <c r="Q47" s="39">
        <v>0.01</v>
      </c>
      <c r="R47" s="39">
        <v>0</v>
      </c>
      <c r="S47" s="39">
        <v>0</v>
      </c>
      <c r="T47" s="39">
        <v>0.01</v>
      </c>
      <c r="U47" s="39">
        <v>0.01</v>
      </c>
      <c r="V47" s="39">
        <v>0</v>
      </c>
      <c r="W47" s="39">
        <v>0</v>
      </c>
      <c r="X47" s="39">
        <v>0.02</v>
      </c>
      <c r="Y47" s="39">
        <v>0.01</v>
      </c>
      <c r="Z47" s="39">
        <v>0</v>
      </c>
      <c r="AA47" s="39">
        <v>0.01</v>
      </c>
      <c r="AB47" s="39">
        <v>0</v>
      </c>
      <c r="AC47" s="39">
        <v>0</v>
      </c>
      <c r="AD47" s="39">
        <v>0</v>
      </c>
      <c r="AE47" s="39">
        <v>0</v>
      </c>
      <c r="AF47" s="39">
        <v>0</v>
      </c>
      <c r="AG47" s="39">
        <v>0</v>
      </c>
      <c r="AH47" s="39">
        <v>0</v>
      </c>
      <c r="AI47" s="39">
        <v>0.01</v>
      </c>
      <c r="AJ47" s="39">
        <v>0.01</v>
      </c>
      <c r="AK47" s="39">
        <v>0</v>
      </c>
      <c r="AL47" s="39">
        <v>0</v>
      </c>
      <c r="AM47" s="39">
        <v>0</v>
      </c>
      <c r="AN47" s="39">
        <v>0</v>
      </c>
      <c r="AO47" s="39">
        <v>0</v>
      </c>
      <c r="AP47" s="39">
        <v>0</v>
      </c>
      <c r="AQ47" s="39">
        <v>0</v>
      </c>
      <c r="AR47" s="39">
        <v>0</v>
      </c>
      <c r="AS47" s="39">
        <v>0.02</v>
      </c>
      <c r="AT47" s="39">
        <v>0</v>
      </c>
      <c r="AU47" s="39">
        <v>1</v>
      </c>
      <c r="AV47" s="39">
        <v>0</v>
      </c>
      <c r="AW47" s="39">
        <v>0.01</v>
      </c>
      <c r="AX47" s="39">
        <v>0</v>
      </c>
      <c r="AY47" s="39">
        <v>0.02</v>
      </c>
      <c r="AZ47" s="39">
        <v>0.01</v>
      </c>
      <c r="BA47" s="39">
        <v>0.01</v>
      </c>
      <c r="BB47" s="39">
        <v>0.01</v>
      </c>
      <c r="BC47" s="39">
        <v>0.01</v>
      </c>
      <c r="BD47" s="39">
        <v>0</v>
      </c>
      <c r="BE47" s="39">
        <v>0.01</v>
      </c>
      <c r="BF47" s="39">
        <v>0</v>
      </c>
      <c r="BG47" s="39">
        <v>0</v>
      </c>
      <c r="BH47" s="39">
        <v>0</v>
      </c>
      <c r="BI47" s="39">
        <v>0</v>
      </c>
      <c r="BJ47" s="39">
        <v>0.02</v>
      </c>
      <c r="BK47" s="39">
        <v>0.01</v>
      </c>
      <c r="BL47" s="39">
        <v>0.01</v>
      </c>
      <c r="BM47" s="39">
        <v>0.01</v>
      </c>
      <c r="BN47" s="39">
        <v>0.01</v>
      </c>
      <c r="BO47" s="39">
        <v>0</v>
      </c>
      <c r="BP47" s="39">
        <v>0</v>
      </c>
      <c r="BQ47" s="39">
        <v>0</v>
      </c>
      <c r="BR47" s="39">
        <v>0</v>
      </c>
      <c r="BS47" s="39">
        <v>0</v>
      </c>
      <c r="BT47" s="39">
        <v>0</v>
      </c>
      <c r="BU47" s="39">
        <v>0.02</v>
      </c>
      <c r="BV47" s="39">
        <v>0</v>
      </c>
      <c r="BW47" s="39">
        <v>0</v>
      </c>
      <c r="BX47" s="39">
        <v>0</v>
      </c>
      <c r="BY47" s="39">
        <v>0.01</v>
      </c>
      <c r="BZ47" s="39">
        <v>0</v>
      </c>
      <c r="CA47" s="39">
        <v>0</v>
      </c>
      <c r="CB47" s="39">
        <v>0</v>
      </c>
      <c r="CC47" s="39">
        <v>0</v>
      </c>
      <c r="CD47" s="39">
        <v>0.01</v>
      </c>
      <c r="CE47" s="39">
        <v>0</v>
      </c>
      <c r="CF47" s="39">
        <v>0</v>
      </c>
      <c r="CG47" s="39">
        <v>0.01</v>
      </c>
      <c r="CH47" s="39">
        <v>0.02</v>
      </c>
      <c r="CI47" s="39">
        <v>0.02</v>
      </c>
      <c r="CJ47" s="39">
        <v>0.06</v>
      </c>
      <c r="CK47" s="39">
        <v>0.22</v>
      </c>
      <c r="CL47" s="39">
        <v>0</v>
      </c>
      <c r="CM47" s="39">
        <v>0.02</v>
      </c>
      <c r="CN47" s="39">
        <v>0.01</v>
      </c>
      <c r="CO47" s="39">
        <v>0</v>
      </c>
      <c r="CP47" s="39">
        <v>0</v>
      </c>
      <c r="CQ47" s="39">
        <v>0</v>
      </c>
      <c r="CR47" s="39">
        <v>0.01</v>
      </c>
      <c r="CS47" s="39">
        <v>0</v>
      </c>
      <c r="CT47" s="39">
        <v>0.02</v>
      </c>
      <c r="CU47" s="39">
        <v>0</v>
      </c>
      <c r="CV47" s="39">
        <v>0</v>
      </c>
      <c r="CW47" s="39">
        <v>0.01</v>
      </c>
      <c r="CX47" s="39">
        <v>0</v>
      </c>
      <c r="CY47" s="39">
        <v>0.01</v>
      </c>
      <c r="CZ47" s="39">
        <v>0</v>
      </c>
      <c r="DA47" s="39">
        <v>0</v>
      </c>
      <c r="DB47" s="39">
        <v>0.01</v>
      </c>
      <c r="DC47" s="39">
        <v>0.04</v>
      </c>
      <c r="DD47" s="39">
        <v>0</v>
      </c>
      <c r="DE47" s="39">
        <v>0</v>
      </c>
      <c r="DF47" s="39">
        <v>0</v>
      </c>
      <c r="DG47" s="39">
        <v>0</v>
      </c>
      <c r="DH47" s="39">
        <v>0</v>
      </c>
      <c r="DI47" s="39">
        <v>0.01</v>
      </c>
      <c r="DJ47" s="39">
        <v>0</v>
      </c>
      <c r="DK47" s="39">
        <v>0</v>
      </c>
      <c r="DL47" s="39">
        <v>0</v>
      </c>
      <c r="DM47" s="39">
        <v>0.02</v>
      </c>
      <c r="DN47" s="39">
        <v>0.02</v>
      </c>
      <c r="DO47" s="39">
        <v>0.06</v>
      </c>
      <c r="DP47" s="39">
        <v>0.01</v>
      </c>
      <c r="DQ47" s="39">
        <v>0</v>
      </c>
      <c r="DR47" s="39">
        <v>0</v>
      </c>
      <c r="DS47" s="39">
        <v>0.01</v>
      </c>
      <c r="DT47" s="39">
        <v>0</v>
      </c>
      <c r="DU47" s="39">
        <v>0</v>
      </c>
      <c r="DV47" s="39">
        <v>0.01</v>
      </c>
      <c r="DW47" s="39">
        <v>0</v>
      </c>
      <c r="DX47" s="39">
        <v>0</v>
      </c>
      <c r="DY47" s="39">
        <v>0.01</v>
      </c>
      <c r="DZ47" s="39">
        <v>0</v>
      </c>
      <c r="EA47" s="39">
        <v>0.01</v>
      </c>
      <c r="EB47" s="39">
        <v>0.01</v>
      </c>
      <c r="EC47" s="39">
        <v>0</v>
      </c>
      <c r="ED47" s="39">
        <v>0</v>
      </c>
      <c r="EE47" s="39">
        <v>0</v>
      </c>
      <c r="EF47" s="39">
        <v>0.01</v>
      </c>
      <c r="EG47" s="39">
        <v>0</v>
      </c>
      <c r="EH47" s="39">
        <v>0</v>
      </c>
      <c r="EI47" s="39">
        <v>0.01</v>
      </c>
      <c r="EJ47" s="39">
        <v>0</v>
      </c>
    </row>
    <row r="48" spans="1:140">
      <c r="A48" s="39" t="s">
        <v>152</v>
      </c>
      <c r="B48" s="39">
        <v>0.01</v>
      </c>
      <c r="C48" s="39">
        <v>0</v>
      </c>
      <c r="D48" s="39">
        <v>0</v>
      </c>
      <c r="E48" s="39">
        <v>0</v>
      </c>
      <c r="F48" s="39">
        <v>0</v>
      </c>
      <c r="G48" s="39">
        <v>0</v>
      </c>
      <c r="H48" s="39">
        <v>0</v>
      </c>
      <c r="I48" s="39">
        <v>0</v>
      </c>
      <c r="J48" s="39">
        <v>0</v>
      </c>
      <c r="K48" s="39">
        <v>0</v>
      </c>
      <c r="L48" s="39">
        <v>0</v>
      </c>
      <c r="M48" s="39">
        <v>0</v>
      </c>
      <c r="N48" s="39">
        <v>0.02</v>
      </c>
      <c r="O48" s="39">
        <v>0.01</v>
      </c>
      <c r="P48" s="39">
        <v>0.02</v>
      </c>
      <c r="Q48" s="39">
        <v>0.01</v>
      </c>
      <c r="R48" s="39">
        <v>0.01</v>
      </c>
      <c r="S48" s="39">
        <v>0</v>
      </c>
      <c r="T48" s="39">
        <v>0.01</v>
      </c>
      <c r="U48" s="39">
        <v>0</v>
      </c>
      <c r="V48" s="39">
        <v>0</v>
      </c>
      <c r="W48" s="39">
        <v>0</v>
      </c>
      <c r="X48" s="39">
        <v>0.02</v>
      </c>
      <c r="Y48" s="39">
        <v>0.01</v>
      </c>
      <c r="Z48" s="39">
        <v>0</v>
      </c>
      <c r="AA48" s="39">
        <v>0.01</v>
      </c>
      <c r="AB48" s="39">
        <v>0.01</v>
      </c>
      <c r="AC48" s="39">
        <v>0</v>
      </c>
      <c r="AD48" s="39">
        <v>0</v>
      </c>
      <c r="AE48" s="39">
        <v>0</v>
      </c>
      <c r="AF48" s="39">
        <v>0</v>
      </c>
      <c r="AG48" s="39">
        <v>0</v>
      </c>
      <c r="AH48" s="39">
        <v>0</v>
      </c>
      <c r="AI48" s="39">
        <v>0.01</v>
      </c>
      <c r="AJ48" s="39">
        <v>0.02</v>
      </c>
      <c r="AK48" s="39">
        <v>0</v>
      </c>
      <c r="AL48" s="39">
        <v>0</v>
      </c>
      <c r="AM48" s="39">
        <v>0</v>
      </c>
      <c r="AN48" s="39">
        <v>0</v>
      </c>
      <c r="AO48" s="39">
        <v>0</v>
      </c>
      <c r="AP48" s="39">
        <v>0</v>
      </c>
      <c r="AQ48" s="39">
        <v>0.01</v>
      </c>
      <c r="AR48" s="39">
        <v>0</v>
      </c>
      <c r="AS48" s="39">
        <v>0.02</v>
      </c>
      <c r="AT48" s="39">
        <v>0</v>
      </c>
      <c r="AU48" s="39">
        <v>0</v>
      </c>
      <c r="AV48" s="39">
        <v>1</v>
      </c>
      <c r="AW48" s="39">
        <v>0.01</v>
      </c>
      <c r="AX48" s="39">
        <v>0</v>
      </c>
      <c r="AY48" s="39">
        <v>0.02</v>
      </c>
      <c r="AZ48" s="39">
        <v>0.02</v>
      </c>
      <c r="BA48" s="39">
        <v>0.01</v>
      </c>
      <c r="BB48" s="39">
        <v>0.01</v>
      </c>
      <c r="BC48" s="39">
        <v>0.01</v>
      </c>
      <c r="BD48" s="39">
        <v>0.01</v>
      </c>
      <c r="BE48" s="39">
        <v>0.01</v>
      </c>
      <c r="BF48" s="39">
        <v>0</v>
      </c>
      <c r="BG48" s="39">
        <v>0</v>
      </c>
      <c r="BH48" s="39">
        <v>0</v>
      </c>
      <c r="BI48" s="39">
        <v>0</v>
      </c>
      <c r="BJ48" s="39">
        <v>0.02</v>
      </c>
      <c r="BK48" s="39">
        <v>0.01</v>
      </c>
      <c r="BL48" s="39">
        <v>0.01</v>
      </c>
      <c r="BM48" s="39">
        <v>0.01</v>
      </c>
      <c r="BN48" s="39">
        <v>0.01</v>
      </c>
      <c r="BO48" s="39">
        <v>0</v>
      </c>
      <c r="BP48" s="39">
        <v>0</v>
      </c>
      <c r="BQ48" s="39">
        <v>0</v>
      </c>
      <c r="BR48" s="39">
        <v>0</v>
      </c>
      <c r="BS48" s="39">
        <v>0</v>
      </c>
      <c r="BT48" s="39">
        <v>0</v>
      </c>
      <c r="BU48" s="39">
        <v>0.02</v>
      </c>
      <c r="BV48" s="39">
        <v>0</v>
      </c>
      <c r="BW48" s="39">
        <v>0</v>
      </c>
      <c r="BX48" s="39">
        <v>0</v>
      </c>
      <c r="BY48" s="39">
        <v>0.01</v>
      </c>
      <c r="BZ48" s="39">
        <v>0</v>
      </c>
      <c r="CA48" s="39">
        <v>0</v>
      </c>
      <c r="CB48" s="39">
        <v>0</v>
      </c>
      <c r="CC48" s="39">
        <v>0</v>
      </c>
      <c r="CD48" s="39">
        <v>0.01</v>
      </c>
      <c r="CE48" s="39">
        <v>0</v>
      </c>
      <c r="CF48" s="39">
        <v>0</v>
      </c>
      <c r="CG48" s="39">
        <v>0.01</v>
      </c>
      <c r="CH48" s="39">
        <v>0.02</v>
      </c>
      <c r="CI48" s="39">
        <v>0.02</v>
      </c>
      <c r="CJ48" s="39">
        <v>0.06</v>
      </c>
      <c r="CK48" s="39">
        <v>0.02</v>
      </c>
      <c r="CL48" s="39">
        <v>0.01</v>
      </c>
      <c r="CM48" s="39">
        <v>0.22</v>
      </c>
      <c r="CN48" s="39">
        <v>0.01</v>
      </c>
      <c r="CO48" s="39">
        <v>0</v>
      </c>
      <c r="CP48" s="39">
        <v>0</v>
      </c>
      <c r="CQ48" s="39">
        <v>0</v>
      </c>
      <c r="CR48" s="39">
        <v>0.01</v>
      </c>
      <c r="CS48" s="39">
        <v>0</v>
      </c>
      <c r="CT48" s="39">
        <v>0.01</v>
      </c>
      <c r="CU48" s="39">
        <v>0</v>
      </c>
      <c r="CV48" s="39">
        <v>0</v>
      </c>
      <c r="CW48" s="39">
        <v>0</v>
      </c>
      <c r="CX48" s="39">
        <v>0</v>
      </c>
      <c r="CY48" s="39">
        <v>0.01</v>
      </c>
      <c r="CZ48" s="39">
        <v>0</v>
      </c>
      <c r="DA48" s="39">
        <v>0</v>
      </c>
      <c r="DB48" s="39">
        <v>0.02</v>
      </c>
      <c r="DC48" s="39">
        <v>0</v>
      </c>
      <c r="DD48" s="39">
        <v>0.01</v>
      </c>
      <c r="DE48" s="39">
        <v>0</v>
      </c>
      <c r="DF48" s="39">
        <v>0</v>
      </c>
      <c r="DG48" s="39">
        <v>0</v>
      </c>
      <c r="DH48" s="39">
        <v>0</v>
      </c>
      <c r="DI48" s="39">
        <v>0.01</v>
      </c>
      <c r="DJ48" s="39">
        <v>0</v>
      </c>
      <c r="DK48" s="39">
        <v>0.01</v>
      </c>
      <c r="DL48" s="39">
        <v>0.01</v>
      </c>
      <c r="DM48" s="39">
        <v>0.03</v>
      </c>
      <c r="DN48" s="39">
        <v>0.02</v>
      </c>
      <c r="DO48" s="39">
        <v>0.06</v>
      </c>
      <c r="DP48" s="39">
        <v>0.01</v>
      </c>
      <c r="DQ48" s="39">
        <v>0</v>
      </c>
      <c r="DR48" s="39">
        <v>0</v>
      </c>
      <c r="DS48" s="39">
        <v>0</v>
      </c>
      <c r="DT48" s="39">
        <v>0</v>
      </c>
      <c r="DU48" s="39">
        <v>0</v>
      </c>
      <c r="DV48" s="39">
        <v>0.01</v>
      </c>
      <c r="DW48" s="39">
        <v>0.01</v>
      </c>
      <c r="DX48" s="39">
        <v>0</v>
      </c>
      <c r="DY48" s="39">
        <v>0.01</v>
      </c>
      <c r="DZ48" s="39">
        <v>0</v>
      </c>
      <c r="EA48" s="39">
        <v>0.01</v>
      </c>
      <c r="EB48" s="39">
        <v>0</v>
      </c>
      <c r="EC48" s="39">
        <v>0</v>
      </c>
      <c r="ED48" s="39">
        <v>0</v>
      </c>
      <c r="EE48" s="39">
        <v>0</v>
      </c>
      <c r="EF48" s="39">
        <v>0.01</v>
      </c>
      <c r="EG48" s="39">
        <v>0</v>
      </c>
      <c r="EH48" s="39">
        <v>0</v>
      </c>
      <c r="EI48" s="39">
        <v>0.01</v>
      </c>
      <c r="EJ48" s="39">
        <v>0</v>
      </c>
    </row>
    <row r="49" spans="1:140">
      <c r="A49" s="39" t="s">
        <v>105</v>
      </c>
      <c r="B49" s="39">
        <v>0.03</v>
      </c>
      <c r="C49" s="39">
        <v>0.01</v>
      </c>
      <c r="D49" s="39">
        <v>0.03</v>
      </c>
      <c r="E49" s="39">
        <v>0.02</v>
      </c>
      <c r="F49" s="39">
        <v>0.01</v>
      </c>
      <c r="G49" s="39">
        <v>0.01</v>
      </c>
      <c r="H49" s="39">
        <v>0</v>
      </c>
      <c r="I49" s="39">
        <v>0</v>
      </c>
      <c r="J49" s="39">
        <v>0</v>
      </c>
      <c r="K49" s="39">
        <v>0.01</v>
      </c>
      <c r="L49" s="39">
        <v>0</v>
      </c>
      <c r="M49" s="39">
        <v>0.01</v>
      </c>
      <c r="N49" s="39">
        <v>0.06</v>
      </c>
      <c r="O49" s="39">
        <v>0.01</v>
      </c>
      <c r="P49" s="39">
        <v>7.0000000000000007E-2</v>
      </c>
      <c r="Q49" s="39">
        <v>0.02</v>
      </c>
      <c r="R49" s="39">
        <v>0</v>
      </c>
      <c r="S49" s="39">
        <v>0.04</v>
      </c>
      <c r="T49" s="39">
        <v>0.03</v>
      </c>
      <c r="U49" s="39">
        <v>0.1</v>
      </c>
      <c r="V49" s="39">
        <v>0</v>
      </c>
      <c r="W49" s="39">
        <v>0.01</v>
      </c>
      <c r="X49" s="39">
        <v>0.06</v>
      </c>
      <c r="Y49" s="39">
        <v>0.02</v>
      </c>
      <c r="Z49" s="39">
        <v>0.01</v>
      </c>
      <c r="AA49" s="39">
        <v>0.02</v>
      </c>
      <c r="AB49" s="39">
        <v>0.02</v>
      </c>
      <c r="AC49" s="39">
        <v>0.02</v>
      </c>
      <c r="AD49" s="39">
        <v>0.01</v>
      </c>
      <c r="AE49" s="39">
        <v>0.02</v>
      </c>
      <c r="AF49" s="39">
        <v>0.01</v>
      </c>
      <c r="AG49" s="39">
        <v>0.01</v>
      </c>
      <c r="AH49" s="39">
        <v>0.01</v>
      </c>
      <c r="AI49" s="39">
        <v>0.03</v>
      </c>
      <c r="AJ49" s="39">
        <v>0.05</v>
      </c>
      <c r="AK49" s="39">
        <v>0.01</v>
      </c>
      <c r="AL49" s="39">
        <v>0.01</v>
      </c>
      <c r="AM49" s="39">
        <v>0.02</v>
      </c>
      <c r="AN49" s="39">
        <v>0.01</v>
      </c>
      <c r="AO49" s="39">
        <v>0.01</v>
      </c>
      <c r="AP49" s="39">
        <v>0</v>
      </c>
      <c r="AQ49" s="39">
        <v>0.02</v>
      </c>
      <c r="AR49" s="39">
        <v>0.02</v>
      </c>
      <c r="AS49" s="39">
        <v>7.0000000000000007E-2</v>
      </c>
      <c r="AT49" s="39">
        <v>0.01</v>
      </c>
      <c r="AU49" s="39">
        <v>0.01</v>
      </c>
      <c r="AV49" s="39">
        <v>0.01</v>
      </c>
      <c r="AW49" s="39">
        <v>1</v>
      </c>
      <c r="AX49" s="39">
        <v>0.01</v>
      </c>
      <c r="AY49" s="39">
        <v>0.06</v>
      </c>
      <c r="AZ49" s="39">
        <v>0.05</v>
      </c>
      <c r="BA49" s="39">
        <v>0.02</v>
      </c>
      <c r="BB49" s="39">
        <v>0.02</v>
      </c>
      <c r="BC49" s="39">
        <v>0.03</v>
      </c>
      <c r="BD49" s="39">
        <v>0.02</v>
      </c>
      <c r="BE49" s="39">
        <v>0.04</v>
      </c>
      <c r="BF49" s="39">
        <v>0.01</v>
      </c>
      <c r="BG49" s="39">
        <v>0.02</v>
      </c>
      <c r="BH49" s="39">
        <v>0.01</v>
      </c>
      <c r="BI49" s="39">
        <v>0.02</v>
      </c>
      <c r="BJ49" s="39">
        <v>7.0000000000000007E-2</v>
      </c>
      <c r="BK49" s="39">
        <v>0.02</v>
      </c>
      <c r="BL49" s="39">
        <v>0.03</v>
      </c>
      <c r="BM49" s="39">
        <v>0.03</v>
      </c>
      <c r="BN49" s="39">
        <v>0.02</v>
      </c>
      <c r="BO49" s="39">
        <v>0.01</v>
      </c>
      <c r="BP49" s="39">
        <v>0.01</v>
      </c>
      <c r="BQ49" s="39">
        <v>0.01</v>
      </c>
      <c r="BR49" s="39">
        <v>0.01</v>
      </c>
      <c r="BS49" s="39">
        <v>0.02</v>
      </c>
      <c r="BT49" s="39">
        <v>0.01</v>
      </c>
      <c r="BU49" s="39">
        <v>7.0000000000000007E-2</v>
      </c>
      <c r="BV49" s="39">
        <v>0.01</v>
      </c>
      <c r="BW49" s="39">
        <v>0.01</v>
      </c>
      <c r="BX49" s="39">
        <v>0.01</v>
      </c>
      <c r="BY49" s="39">
        <v>0.02</v>
      </c>
      <c r="BZ49" s="39">
        <v>0.01</v>
      </c>
      <c r="CA49" s="39">
        <v>0.01</v>
      </c>
      <c r="CB49" s="39">
        <v>0.01</v>
      </c>
      <c r="CC49" s="39">
        <v>0.01</v>
      </c>
      <c r="CD49" s="39">
        <v>0.05</v>
      </c>
      <c r="CE49" s="39">
        <v>0.01</v>
      </c>
      <c r="CF49" s="39">
        <v>0.01</v>
      </c>
      <c r="CG49" s="39">
        <v>0.04</v>
      </c>
      <c r="CH49" s="39">
        <v>0.06</v>
      </c>
      <c r="CI49" s="39">
        <v>7.0000000000000007E-2</v>
      </c>
      <c r="CJ49" s="39">
        <v>0.2</v>
      </c>
      <c r="CK49" s="39">
        <v>0.76</v>
      </c>
      <c r="CL49" s="39">
        <v>0.02</v>
      </c>
      <c r="CM49" s="39">
        <v>0.06</v>
      </c>
      <c r="CN49" s="39">
        <v>0.04</v>
      </c>
      <c r="CO49" s="39">
        <v>0.03</v>
      </c>
      <c r="CP49" s="39">
        <v>0</v>
      </c>
      <c r="CQ49" s="39">
        <v>0</v>
      </c>
      <c r="CR49" s="39">
        <v>0.04</v>
      </c>
      <c r="CS49" s="39">
        <v>0.01</v>
      </c>
      <c r="CT49" s="39">
        <v>0.01</v>
      </c>
      <c r="CU49" s="39">
        <v>0.01</v>
      </c>
      <c r="CV49" s="39">
        <v>0.02</v>
      </c>
      <c r="CW49" s="39">
        <v>0.06</v>
      </c>
      <c r="CX49" s="39">
        <v>0.01</v>
      </c>
      <c r="CY49" s="39">
        <v>0.01</v>
      </c>
      <c r="CZ49" s="39">
        <v>0.01</v>
      </c>
      <c r="DA49" s="39">
        <v>0</v>
      </c>
      <c r="DB49" s="39">
        <v>0.03</v>
      </c>
      <c r="DC49" s="39">
        <v>0</v>
      </c>
      <c r="DD49" s="39">
        <v>0</v>
      </c>
      <c r="DE49" s="39">
        <v>0.01</v>
      </c>
      <c r="DF49" s="39">
        <v>0.04</v>
      </c>
      <c r="DG49" s="39">
        <v>0</v>
      </c>
      <c r="DH49" s="39">
        <v>0.04</v>
      </c>
      <c r="DI49" s="39">
        <v>0.03</v>
      </c>
      <c r="DJ49" s="39">
        <v>0.01</v>
      </c>
      <c r="DK49" s="39">
        <v>0.02</v>
      </c>
      <c r="DL49" s="39">
        <v>0</v>
      </c>
      <c r="DM49" s="39">
        <v>0.32</v>
      </c>
      <c r="DN49" s="39">
        <v>7.0000000000000007E-2</v>
      </c>
      <c r="DO49" s="39">
        <v>0.19</v>
      </c>
      <c r="DP49" s="39">
        <v>0.04</v>
      </c>
      <c r="DQ49" s="39">
        <v>0.01</v>
      </c>
      <c r="DR49" s="39">
        <v>0.01</v>
      </c>
      <c r="DS49" s="39">
        <v>0.01</v>
      </c>
      <c r="DT49" s="39">
        <v>0.01</v>
      </c>
      <c r="DU49" s="39">
        <v>0</v>
      </c>
      <c r="DV49" s="39">
        <v>0.02</v>
      </c>
      <c r="DW49" s="39">
        <v>0.02</v>
      </c>
      <c r="DX49" s="39">
        <v>0.01</v>
      </c>
      <c r="DY49" s="39">
        <v>0.01</v>
      </c>
      <c r="DZ49" s="39">
        <v>0</v>
      </c>
      <c r="EA49" s="39">
        <v>0.02</v>
      </c>
      <c r="EB49" s="39">
        <v>0.01</v>
      </c>
      <c r="EC49" s="39">
        <v>0</v>
      </c>
      <c r="ED49" s="39">
        <v>0</v>
      </c>
      <c r="EE49" s="39">
        <v>0.01</v>
      </c>
      <c r="EF49" s="39">
        <v>0.02</v>
      </c>
      <c r="EG49" s="39">
        <v>0</v>
      </c>
      <c r="EH49" s="39">
        <v>0</v>
      </c>
      <c r="EI49" s="39">
        <v>0.03</v>
      </c>
      <c r="EJ49" s="39">
        <v>0.02</v>
      </c>
    </row>
    <row r="50" spans="1:140">
      <c r="A50" s="39" t="s">
        <v>157</v>
      </c>
      <c r="B50" s="39">
        <v>0</v>
      </c>
      <c r="C50" s="39">
        <v>0</v>
      </c>
      <c r="D50" s="39">
        <v>0</v>
      </c>
      <c r="E50" s="39">
        <v>0</v>
      </c>
      <c r="F50" s="39">
        <v>0</v>
      </c>
      <c r="G50" s="39">
        <v>0</v>
      </c>
      <c r="H50" s="39">
        <v>0</v>
      </c>
      <c r="I50" s="39">
        <v>0</v>
      </c>
      <c r="J50" s="39">
        <v>0</v>
      </c>
      <c r="K50" s="39">
        <v>0</v>
      </c>
      <c r="L50" s="39">
        <v>0</v>
      </c>
      <c r="M50" s="39">
        <v>0</v>
      </c>
      <c r="N50" s="39">
        <v>0</v>
      </c>
      <c r="O50" s="39">
        <v>0</v>
      </c>
      <c r="P50" s="39">
        <v>0</v>
      </c>
      <c r="Q50" s="39">
        <v>0</v>
      </c>
      <c r="R50" s="39">
        <v>0</v>
      </c>
      <c r="S50" s="39">
        <v>0</v>
      </c>
      <c r="T50" s="39">
        <v>0</v>
      </c>
      <c r="U50" s="39">
        <v>0</v>
      </c>
      <c r="V50" s="39">
        <v>0</v>
      </c>
      <c r="W50" s="39">
        <v>0</v>
      </c>
      <c r="X50" s="39">
        <v>0.01</v>
      </c>
      <c r="Y50" s="39">
        <v>0</v>
      </c>
      <c r="Z50" s="39">
        <v>0</v>
      </c>
      <c r="AA50" s="39">
        <v>0</v>
      </c>
      <c r="AB50" s="39">
        <v>0</v>
      </c>
      <c r="AC50" s="39">
        <v>0</v>
      </c>
      <c r="AD50" s="39">
        <v>0</v>
      </c>
      <c r="AE50" s="39">
        <v>0</v>
      </c>
      <c r="AF50" s="39">
        <v>0</v>
      </c>
      <c r="AG50" s="39">
        <v>0</v>
      </c>
      <c r="AH50" s="39">
        <v>0</v>
      </c>
      <c r="AI50" s="39">
        <v>0</v>
      </c>
      <c r="AJ50" s="39">
        <v>0.01</v>
      </c>
      <c r="AK50" s="39">
        <v>0</v>
      </c>
      <c r="AL50" s="39">
        <v>0</v>
      </c>
      <c r="AM50" s="39">
        <v>0</v>
      </c>
      <c r="AN50" s="39">
        <v>0</v>
      </c>
      <c r="AO50" s="39">
        <v>0</v>
      </c>
      <c r="AP50" s="39">
        <v>0</v>
      </c>
      <c r="AQ50" s="39">
        <v>0</v>
      </c>
      <c r="AR50" s="39">
        <v>0</v>
      </c>
      <c r="AS50" s="39">
        <v>0.01</v>
      </c>
      <c r="AT50" s="39">
        <v>0</v>
      </c>
      <c r="AU50" s="39">
        <v>0</v>
      </c>
      <c r="AV50" s="39">
        <v>0</v>
      </c>
      <c r="AW50" s="39">
        <v>0.01</v>
      </c>
      <c r="AX50" s="39">
        <v>1</v>
      </c>
      <c r="AY50" s="39">
        <v>0.01</v>
      </c>
      <c r="AZ50" s="39">
        <v>0.01</v>
      </c>
      <c r="BA50" s="39">
        <v>0</v>
      </c>
      <c r="BB50" s="39">
        <v>0</v>
      </c>
      <c r="BC50" s="39">
        <v>0.01</v>
      </c>
      <c r="BD50" s="39">
        <v>0</v>
      </c>
      <c r="BE50" s="39">
        <v>0.01</v>
      </c>
      <c r="BF50" s="39">
        <v>0</v>
      </c>
      <c r="BG50" s="39">
        <v>0</v>
      </c>
      <c r="BH50" s="39">
        <v>0</v>
      </c>
      <c r="BI50" s="39">
        <v>0</v>
      </c>
      <c r="BJ50" s="39">
        <v>0.01</v>
      </c>
      <c r="BK50" s="39">
        <v>0</v>
      </c>
      <c r="BL50" s="39">
        <v>0</v>
      </c>
      <c r="BM50" s="39">
        <v>0</v>
      </c>
      <c r="BN50" s="39">
        <v>0</v>
      </c>
      <c r="BO50" s="39">
        <v>0</v>
      </c>
      <c r="BP50" s="39">
        <v>0</v>
      </c>
      <c r="BQ50" s="39">
        <v>0</v>
      </c>
      <c r="BR50" s="39">
        <v>0</v>
      </c>
      <c r="BS50" s="39">
        <v>0</v>
      </c>
      <c r="BT50" s="39">
        <v>0</v>
      </c>
      <c r="BU50" s="39">
        <v>0.01</v>
      </c>
      <c r="BV50" s="39">
        <v>0</v>
      </c>
      <c r="BW50" s="39">
        <v>0</v>
      </c>
      <c r="BX50" s="39">
        <v>0</v>
      </c>
      <c r="BY50" s="39">
        <v>0</v>
      </c>
      <c r="BZ50" s="39">
        <v>0</v>
      </c>
      <c r="CA50" s="39">
        <v>0</v>
      </c>
      <c r="CB50" s="39">
        <v>0</v>
      </c>
      <c r="CC50" s="39">
        <v>0</v>
      </c>
      <c r="CD50" s="39">
        <v>0.01</v>
      </c>
      <c r="CE50" s="39">
        <v>0</v>
      </c>
      <c r="CF50" s="39">
        <v>0</v>
      </c>
      <c r="CG50" s="39">
        <v>0.01</v>
      </c>
      <c r="CH50" s="39">
        <v>0.01</v>
      </c>
      <c r="CI50" s="39">
        <v>0.01</v>
      </c>
      <c r="CJ50" s="39">
        <v>0.03</v>
      </c>
      <c r="CK50" s="39">
        <v>0.01</v>
      </c>
      <c r="CL50" s="39">
        <v>0</v>
      </c>
      <c r="CM50" s="39">
        <v>0</v>
      </c>
      <c r="CN50" s="39">
        <v>0</v>
      </c>
      <c r="CO50" s="39">
        <v>0</v>
      </c>
      <c r="CP50" s="39">
        <v>0</v>
      </c>
      <c r="CQ50" s="39">
        <v>0</v>
      </c>
      <c r="CR50" s="39">
        <v>0</v>
      </c>
      <c r="CS50" s="39">
        <v>0</v>
      </c>
      <c r="CT50" s="39">
        <v>0</v>
      </c>
      <c r="CU50" s="39">
        <v>0</v>
      </c>
      <c r="CV50" s="39">
        <v>0</v>
      </c>
      <c r="CW50" s="39">
        <v>0</v>
      </c>
      <c r="CX50" s="39">
        <v>0.01</v>
      </c>
      <c r="CY50" s="39">
        <v>0.01</v>
      </c>
      <c r="CZ50" s="39">
        <v>0</v>
      </c>
      <c r="DA50" s="39">
        <v>0</v>
      </c>
      <c r="DB50" s="39">
        <v>0.01</v>
      </c>
      <c r="DC50" s="39">
        <v>0.01</v>
      </c>
      <c r="DD50" s="39">
        <v>0</v>
      </c>
      <c r="DE50" s="39">
        <v>0</v>
      </c>
      <c r="DF50" s="39">
        <v>0</v>
      </c>
      <c r="DG50" s="39">
        <v>0</v>
      </c>
      <c r="DH50" s="39">
        <v>0.01</v>
      </c>
      <c r="DI50" s="39">
        <v>0</v>
      </c>
      <c r="DJ50" s="39">
        <v>0</v>
      </c>
      <c r="DK50" s="39">
        <v>0</v>
      </c>
      <c r="DL50" s="39">
        <v>0</v>
      </c>
      <c r="DM50" s="39">
        <v>0.01</v>
      </c>
      <c r="DN50" s="39">
        <v>0.01</v>
      </c>
      <c r="DO50" s="39">
        <v>0.03</v>
      </c>
      <c r="DP50" s="39">
        <v>0.01</v>
      </c>
      <c r="DQ50" s="39">
        <v>0</v>
      </c>
      <c r="DR50" s="39">
        <v>0</v>
      </c>
      <c r="DS50" s="39">
        <v>0</v>
      </c>
      <c r="DT50" s="39">
        <v>0</v>
      </c>
      <c r="DU50" s="39">
        <v>0</v>
      </c>
      <c r="DV50" s="39">
        <v>0</v>
      </c>
      <c r="DW50" s="39">
        <v>0</v>
      </c>
      <c r="DX50" s="39">
        <v>0</v>
      </c>
      <c r="DY50" s="39">
        <v>0</v>
      </c>
      <c r="DZ50" s="39">
        <v>0</v>
      </c>
      <c r="EA50" s="39">
        <v>0</v>
      </c>
      <c r="EB50" s="39">
        <v>0</v>
      </c>
      <c r="EC50" s="39">
        <v>0</v>
      </c>
      <c r="ED50" s="39">
        <v>0</v>
      </c>
      <c r="EE50" s="39">
        <v>0</v>
      </c>
      <c r="EF50" s="39">
        <v>0</v>
      </c>
      <c r="EG50" s="39">
        <v>0</v>
      </c>
      <c r="EH50" s="39">
        <v>0</v>
      </c>
      <c r="EI50" s="39">
        <v>0</v>
      </c>
      <c r="EJ50" s="39">
        <v>0</v>
      </c>
    </row>
    <row r="51" spans="1:140">
      <c r="A51" s="39" t="s">
        <v>108</v>
      </c>
      <c r="B51" s="39">
        <v>0.03</v>
      </c>
      <c r="C51" s="39">
        <v>0</v>
      </c>
      <c r="D51" s="39">
        <v>0.01</v>
      </c>
      <c r="E51" s="39">
        <v>0</v>
      </c>
      <c r="F51" s="39">
        <v>0.01</v>
      </c>
      <c r="G51" s="39">
        <v>0.02</v>
      </c>
      <c r="H51" s="39">
        <v>0</v>
      </c>
      <c r="I51" s="39">
        <v>0</v>
      </c>
      <c r="J51" s="39">
        <v>0</v>
      </c>
      <c r="K51" s="39">
        <v>0</v>
      </c>
      <c r="L51" s="39">
        <v>0</v>
      </c>
      <c r="M51" s="39">
        <v>0.03</v>
      </c>
      <c r="N51" s="39">
        <v>0.03</v>
      </c>
      <c r="O51" s="39">
        <v>0.01</v>
      </c>
      <c r="P51" s="39">
        <v>0.03</v>
      </c>
      <c r="Q51" s="39">
        <v>0.03</v>
      </c>
      <c r="R51" s="39">
        <v>0.02</v>
      </c>
      <c r="S51" s="39">
        <v>0.05</v>
      </c>
      <c r="T51" s="39">
        <v>0.08</v>
      </c>
      <c r="U51" s="39">
        <v>0.02</v>
      </c>
      <c r="V51" s="39">
        <v>0</v>
      </c>
      <c r="W51" s="39">
        <v>0.02</v>
      </c>
      <c r="X51" s="39">
        <v>0.08</v>
      </c>
      <c r="Y51" s="39">
        <v>0.03</v>
      </c>
      <c r="Z51" s="39">
        <v>0.02</v>
      </c>
      <c r="AA51" s="39">
        <v>0.03</v>
      </c>
      <c r="AB51" s="39">
        <v>0.02</v>
      </c>
      <c r="AC51" s="39">
        <v>0.02</v>
      </c>
      <c r="AD51" s="39">
        <v>0.01</v>
      </c>
      <c r="AE51" s="39">
        <v>0.02</v>
      </c>
      <c r="AF51" s="39">
        <v>0.02</v>
      </c>
      <c r="AG51" s="39">
        <v>0.01</v>
      </c>
      <c r="AH51" s="39">
        <v>0.02</v>
      </c>
      <c r="AI51" s="39">
        <v>0.04</v>
      </c>
      <c r="AJ51" s="39">
        <v>7.0000000000000007E-2</v>
      </c>
      <c r="AK51" s="39">
        <v>0.01</v>
      </c>
      <c r="AL51" s="39">
        <v>0.01</v>
      </c>
      <c r="AM51" s="39">
        <v>0.02</v>
      </c>
      <c r="AN51" s="39">
        <v>0.02</v>
      </c>
      <c r="AO51" s="39">
        <v>0.02</v>
      </c>
      <c r="AP51" s="39">
        <v>0</v>
      </c>
      <c r="AQ51" s="39">
        <v>0.03</v>
      </c>
      <c r="AR51" s="39">
        <v>0.02</v>
      </c>
      <c r="AS51" s="39">
        <v>0.09</v>
      </c>
      <c r="AT51" s="39">
        <v>0.01</v>
      </c>
      <c r="AU51" s="39">
        <v>0.02</v>
      </c>
      <c r="AV51" s="39">
        <v>0.02</v>
      </c>
      <c r="AW51" s="39">
        <v>0.06</v>
      </c>
      <c r="AX51" s="39">
        <v>0.01</v>
      </c>
      <c r="AY51" s="39">
        <v>1</v>
      </c>
      <c r="AZ51" s="39">
        <v>7.0000000000000007E-2</v>
      </c>
      <c r="BA51" s="39">
        <v>0.03</v>
      </c>
      <c r="BB51" s="39">
        <v>0.03</v>
      </c>
      <c r="BC51" s="39">
        <v>0.05</v>
      </c>
      <c r="BD51" s="39">
        <v>0.02</v>
      </c>
      <c r="BE51" s="39">
        <v>0.05</v>
      </c>
      <c r="BF51" s="39">
        <v>0.01</v>
      </c>
      <c r="BG51" s="39">
        <v>0.02</v>
      </c>
      <c r="BH51" s="39">
        <v>0.01</v>
      </c>
      <c r="BI51" s="39">
        <v>0.02</v>
      </c>
      <c r="BJ51" s="39">
        <v>0.1</v>
      </c>
      <c r="BK51" s="39">
        <v>0.03</v>
      </c>
      <c r="BL51" s="39">
        <v>0.05</v>
      </c>
      <c r="BM51" s="39">
        <v>0.04</v>
      </c>
      <c r="BN51" s="39">
        <v>0.03</v>
      </c>
      <c r="BO51" s="39">
        <v>0.01</v>
      </c>
      <c r="BP51" s="39">
        <v>0.01</v>
      </c>
      <c r="BQ51" s="39">
        <v>0.01</v>
      </c>
      <c r="BR51" s="39">
        <v>0.01</v>
      </c>
      <c r="BS51" s="39">
        <v>0.02</v>
      </c>
      <c r="BT51" s="39">
        <v>0.01</v>
      </c>
      <c r="BU51" s="39">
        <v>0.1</v>
      </c>
      <c r="BV51" s="39">
        <v>0.02</v>
      </c>
      <c r="BW51" s="39">
        <v>0.01</v>
      </c>
      <c r="BX51" s="39">
        <v>0.01</v>
      </c>
      <c r="BY51" s="39">
        <v>0.03</v>
      </c>
      <c r="BZ51" s="39">
        <v>0.01</v>
      </c>
      <c r="CA51" s="39">
        <v>0.02</v>
      </c>
      <c r="CB51" s="39">
        <v>0.02</v>
      </c>
      <c r="CC51" s="39">
        <v>0.02</v>
      </c>
      <c r="CD51" s="39">
        <v>0.06</v>
      </c>
      <c r="CE51" s="39">
        <v>0.01</v>
      </c>
      <c r="CF51" s="39">
        <v>0.01</v>
      </c>
      <c r="CG51" s="39">
        <v>0.06</v>
      </c>
      <c r="CH51" s="39">
        <v>0.08</v>
      </c>
      <c r="CI51" s="39">
        <v>0.09</v>
      </c>
      <c r="CJ51" s="39">
        <v>0.28999999999999998</v>
      </c>
      <c r="CK51" s="39">
        <v>0.08</v>
      </c>
      <c r="CL51" s="39">
        <v>0.01</v>
      </c>
      <c r="CM51" s="39">
        <v>0.08</v>
      </c>
      <c r="CN51" s="39">
        <v>0.01</v>
      </c>
      <c r="CO51" s="39">
        <v>0.01</v>
      </c>
      <c r="CP51" s="39">
        <v>0</v>
      </c>
      <c r="CQ51" s="39">
        <v>0</v>
      </c>
      <c r="CR51" s="39">
        <v>0.01</v>
      </c>
      <c r="CS51" s="39">
        <v>0.01</v>
      </c>
      <c r="CT51" s="39">
        <v>0.01</v>
      </c>
      <c r="CU51" s="39">
        <v>0</v>
      </c>
      <c r="CV51" s="39">
        <v>0</v>
      </c>
      <c r="CW51" s="39">
        <v>0.02</v>
      </c>
      <c r="CX51" s="39">
        <v>0</v>
      </c>
      <c r="CY51" s="39">
        <v>0</v>
      </c>
      <c r="CZ51" s="39">
        <v>0.01</v>
      </c>
      <c r="DA51" s="39">
        <v>0</v>
      </c>
      <c r="DB51" s="39">
        <v>0.04</v>
      </c>
      <c r="DC51" s="39">
        <v>0.01</v>
      </c>
      <c r="DD51" s="39">
        <v>0.01</v>
      </c>
      <c r="DE51" s="39">
        <v>0</v>
      </c>
      <c r="DF51" s="39">
        <v>0.04</v>
      </c>
      <c r="DG51" s="39">
        <v>0.01</v>
      </c>
      <c r="DH51" s="39">
        <v>0.01</v>
      </c>
      <c r="DI51" s="39">
        <v>0</v>
      </c>
      <c r="DJ51" s="39">
        <v>0</v>
      </c>
      <c r="DK51" s="39">
        <v>0.01</v>
      </c>
      <c r="DL51" s="39">
        <v>0.01</v>
      </c>
      <c r="DM51" s="39">
        <v>0.12</v>
      </c>
      <c r="DN51" s="39">
        <v>0.09</v>
      </c>
      <c r="DO51" s="39">
        <v>0.28999999999999998</v>
      </c>
      <c r="DP51" s="39">
        <v>0.03</v>
      </c>
      <c r="DQ51" s="39">
        <v>0</v>
      </c>
      <c r="DR51" s="39">
        <v>0.02</v>
      </c>
      <c r="DS51" s="39">
        <v>0.01</v>
      </c>
      <c r="DT51" s="39">
        <v>0.01</v>
      </c>
      <c r="DU51" s="39">
        <v>0</v>
      </c>
      <c r="DV51" s="39">
        <v>0</v>
      </c>
      <c r="DW51" s="39">
        <v>0</v>
      </c>
      <c r="DX51" s="39">
        <v>0</v>
      </c>
      <c r="DY51" s="39">
        <v>0</v>
      </c>
      <c r="DZ51" s="39">
        <v>0</v>
      </c>
      <c r="EA51" s="39">
        <v>0.03</v>
      </c>
      <c r="EB51" s="39">
        <v>0.03</v>
      </c>
      <c r="EC51" s="39">
        <v>0.02</v>
      </c>
      <c r="ED51" s="39">
        <v>0</v>
      </c>
      <c r="EE51" s="39">
        <v>0</v>
      </c>
      <c r="EF51" s="39">
        <v>0.01</v>
      </c>
      <c r="EG51" s="39">
        <v>0.01</v>
      </c>
      <c r="EH51" s="39">
        <v>0</v>
      </c>
      <c r="EI51" s="39">
        <v>0.02</v>
      </c>
      <c r="EJ51" s="39">
        <v>0.01</v>
      </c>
    </row>
    <row r="52" spans="1:140">
      <c r="A52" s="39" t="s">
        <v>85</v>
      </c>
      <c r="B52" s="39">
        <v>0.05</v>
      </c>
      <c r="C52" s="39">
        <v>0.01</v>
      </c>
      <c r="D52" s="39">
        <v>0.04</v>
      </c>
      <c r="E52" s="39">
        <v>0.02</v>
      </c>
      <c r="F52" s="39">
        <v>0.02</v>
      </c>
      <c r="G52" s="39">
        <v>0.02</v>
      </c>
      <c r="H52" s="39">
        <v>0</v>
      </c>
      <c r="I52" s="39">
        <v>0</v>
      </c>
      <c r="J52" s="39">
        <v>0</v>
      </c>
      <c r="K52" s="39">
        <v>0.01</v>
      </c>
      <c r="L52" s="39">
        <v>0</v>
      </c>
      <c r="M52" s="39">
        <v>0.02</v>
      </c>
      <c r="N52" s="39">
        <v>0.01</v>
      </c>
      <c r="O52" s="39">
        <v>0.02</v>
      </c>
      <c r="P52" s="39">
        <v>0</v>
      </c>
      <c r="Q52" s="39">
        <v>0</v>
      </c>
      <c r="R52" s="39">
        <v>0.03</v>
      </c>
      <c r="S52" s="39">
        <v>0.01</v>
      </c>
      <c r="T52" s="39">
        <v>0.04</v>
      </c>
      <c r="U52" s="39">
        <v>0.01</v>
      </c>
      <c r="V52" s="39">
        <v>0.01</v>
      </c>
      <c r="W52" s="39">
        <v>0.01</v>
      </c>
      <c r="X52" s="39">
        <v>0.06</v>
      </c>
      <c r="Y52" s="39">
        <v>0.03</v>
      </c>
      <c r="Z52" s="39">
        <v>0.02</v>
      </c>
      <c r="AA52" s="39">
        <v>0.02</v>
      </c>
      <c r="AB52" s="39">
        <v>0.02</v>
      </c>
      <c r="AC52" s="39">
        <v>0.02</v>
      </c>
      <c r="AD52" s="39">
        <v>0.01</v>
      </c>
      <c r="AE52" s="39">
        <v>0.02</v>
      </c>
      <c r="AF52" s="39">
        <v>0.02</v>
      </c>
      <c r="AG52" s="39">
        <v>0.01</v>
      </c>
      <c r="AH52" s="39">
        <v>0.01</v>
      </c>
      <c r="AI52" s="39">
        <v>0.03</v>
      </c>
      <c r="AJ52" s="39">
        <v>0.06</v>
      </c>
      <c r="AK52" s="39">
        <v>0.01</v>
      </c>
      <c r="AL52" s="39">
        <v>0.01</v>
      </c>
      <c r="AM52" s="39">
        <v>0.02</v>
      </c>
      <c r="AN52" s="39">
        <v>0.02</v>
      </c>
      <c r="AO52" s="39">
        <v>0.01</v>
      </c>
      <c r="AP52" s="39">
        <v>0</v>
      </c>
      <c r="AQ52" s="39">
        <v>0.02</v>
      </c>
      <c r="AR52" s="39">
        <v>0.02</v>
      </c>
      <c r="AS52" s="39">
        <v>0.08</v>
      </c>
      <c r="AT52" s="39">
        <v>0.01</v>
      </c>
      <c r="AU52" s="39">
        <v>0.01</v>
      </c>
      <c r="AV52" s="39">
        <v>0.02</v>
      </c>
      <c r="AW52" s="39">
        <v>0.05</v>
      </c>
      <c r="AX52" s="39">
        <v>0.01</v>
      </c>
      <c r="AY52" s="39">
        <v>7.0000000000000007E-2</v>
      </c>
      <c r="AZ52" s="39">
        <v>1</v>
      </c>
      <c r="BA52" s="39">
        <v>0.03</v>
      </c>
      <c r="BB52" s="39">
        <v>0.02</v>
      </c>
      <c r="BC52" s="39">
        <v>0.04</v>
      </c>
      <c r="BD52" s="39">
        <v>0.02</v>
      </c>
      <c r="BE52" s="39">
        <v>0.04</v>
      </c>
      <c r="BF52" s="39">
        <v>0.01</v>
      </c>
      <c r="BG52" s="39">
        <v>0.02</v>
      </c>
      <c r="BH52" s="39">
        <v>0.01</v>
      </c>
      <c r="BI52" s="39">
        <v>0.02</v>
      </c>
      <c r="BJ52" s="39">
        <v>0.08</v>
      </c>
      <c r="BK52" s="39">
        <v>0.02</v>
      </c>
      <c r="BL52" s="39">
        <v>0.04</v>
      </c>
      <c r="BM52" s="39">
        <v>0.03</v>
      </c>
      <c r="BN52" s="39">
        <v>0.03</v>
      </c>
      <c r="BO52" s="39">
        <v>0.01</v>
      </c>
      <c r="BP52" s="39">
        <v>0.01</v>
      </c>
      <c r="BQ52" s="39">
        <v>0.01</v>
      </c>
      <c r="BR52" s="39">
        <v>0.01</v>
      </c>
      <c r="BS52" s="39">
        <v>0.02</v>
      </c>
      <c r="BT52" s="39">
        <v>0.01</v>
      </c>
      <c r="BU52" s="39">
        <v>0.08</v>
      </c>
      <c r="BV52" s="39">
        <v>0.02</v>
      </c>
      <c r="BW52" s="39">
        <v>0.01</v>
      </c>
      <c r="BX52" s="39">
        <v>0.01</v>
      </c>
      <c r="BY52" s="39">
        <v>0.02</v>
      </c>
      <c r="BZ52" s="39">
        <v>0.01</v>
      </c>
      <c r="CA52" s="39">
        <v>0.01</v>
      </c>
      <c r="CB52" s="39">
        <v>0.01</v>
      </c>
      <c r="CC52" s="39">
        <v>0.01</v>
      </c>
      <c r="CD52" s="39">
        <v>0.05</v>
      </c>
      <c r="CE52" s="39">
        <v>0.01</v>
      </c>
      <c r="CF52" s="39">
        <v>0.01</v>
      </c>
      <c r="CG52" s="39">
        <v>0.05</v>
      </c>
      <c r="CH52" s="39">
        <v>7.0000000000000007E-2</v>
      </c>
      <c r="CI52" s="39">
        <v>0.08</v>
      </c>
      <c r="CJ52" s="39">
        <v>0.24</v>
      </c>
      <c r="CK52" s="39">
        <v>0.06</v>
      </c>
      <c r="CL52" s="39">
        <v>0.03</v>
      </c>
      <c r="CM52" s="39">
        <v>7.0000000000000007E-2</v>
      </c>
      <c r="CN52" s="39">
        <v>0</v>
      </c>
      <c r="CO52" s="39">
        <v>0.01</v>
      </c>
      <c r="CP52" s="39">
        <v>0.01</v>
      </c>
      <c r="CQ52" s="39">
        <v>0</v>
      </c>
      <c r="CR52" s="39">
        <v>0.01</v>
      </c>
      <c r="CS52" s="39">
        <v>0.01</v>
      </c>
      <c r="CT52" s="39">
        <v>0.01</v>
      </c>
      <c r="CU52" s="39">
        <v>0.09</v>
      </c>
      <c r="CV52" s="39">
        <v>0</v>
      </c>
      <c r="CW52" s="39">
        <v>0.03</v>
      </c>
      <c r="CX52" s="39">
        <v>0.01</v>
      </c>
      <c r="CY52" s="39">
        <v>0.01</v>
      </c>
      <c r="CZ52" s="39">
        <v>0.06</v>
      </c>
      <c r="DA52" s="39">
        <v>0</v>
      </c>
      <c r="DB52" s="39">
        <v>0.04</v>
      </c>
      <c r="DC52" s="39">
        <v>0.01</v>
      </c>
      <c r="DD52" s="39">
        <v>0</v>
      </c>
      <c r="DE52" s="39">
        <v>0.02</v>
      </c>
      <c r="DF52" s="39">
        <v>0.04</v>
      </c>
      <c r="DG52" s="39">
        <v>0.05</v>
      </c>
      <c r="DH52" s="39">
        <v>0.03</v>
      </c>
      <c r="DI52" s="39">
        <v>0.01</v>
      </c>
      <c r="DJ52" s="39">
        <v>0.01</v>
      </c>
      <c r="DK52" s="39">
        <v>0.02</v>
      </c>
      <c r="DL52" s="39">
        <v>0.02</v>
      </c>
      <c r="DM52" s="39">
        <v>0.1</v>
      </c>
      <c r="DN52" s="39">
        <v>7.0000000000000007E-2</v>
      </c>
      <c r="DO52" s="39">
        <v>0.09</v>
      </c>
      <c r="DP52" s="39">
        <v>0.27</v>
      </c>
      <c r="DQ52" s="39">
        <v>0</v>
      </c>
      <c r="DR52" s="39">
        <v>0</v>
      </c>
      <c r="DS52" s="39">
        <v>0.01</v>
      </c>
      <c r="DT52" s="39">
        <v>0.02</v>
      </c>
      <c r="DU52" s="39">
        <v>0.01</v>
      </c>
      <c r="DV52" s="39">
        <v>0</v>
      </c>
      <c r="DW52" s="39">
        <v>0.01</v>
      </c>
      <c r="DX52" s="39">
        <v>0.01</v>
      </c>
      <c r="DY52" s="39">
        <v>0.01</v>
      </c>
      <c r="DZ52" s="39">
        <v>0</v>
      </c>
      <c r="EA52" s="39">
        <v>0.01</v>
      </c>
      <c r="EB52" s="39">
        <v>0</v>
      </c>
      <c r="EC52" s="39">
        <v>0</v>
      </c>
      <c r="ED52" s="39">
        <v>0.01</v>
      </c>
      <c r="EE52" s="39">
        <v>0</v>
      </c>
      <c r="EF52" s="39">
        <v>0.01</v>
      </c>
      <c r="EG52" s="39">
        <v>0.01</v>
      </c>
      <c r="EH52" s="39">
        <v>0.01</v>
      </c>
      <c r="EI52" s="39">
        <v>0</v>
      </c>
      <c r="EJ52" s="39">
        <v>0.03</v>
      </c>
    </row>
    <row r="53" spans="1:140">
      <c r="A53" s="39" t="s">
        <v>137</v>
      </c>
      <c r="B53" s="39">
        <v>0.01</v>
      </c>
      <c r="C53" s="39">
        <v>0</v>
      </c>
      <c r="D53" s="39">
        <v>0</v>
      </c>
      <c r="E53" s="39">
        <v>0.01</v>
      </c>
      <c r="F53" s="39">
        <v>0</v>
      </c>
      <c r="G53" s="39">
        <v>0</v>
      </c>
      <c r="H53" s="39">
        <v>0</v>
      </c>
      <c r="I53" s="39">
        <v>0</v>
      </c>
      <c r="J53" s="39">
        <v>0</v>
      </c>
      <c r="K53" s="39">
        <v>0.01</v>
      </c>
      <c r="L53" s="39">
        <v>0</v>
      </c>
      <c r="M53" s="39">
        <v>0.01</v>
      </c>
      <c r="N53" s="39">
        <v>0.01</v>
      </c>
      <c r="O53" s="39">
        <v>0</v>
      </c>
      <c r="P53" s="39">
        <v>0.02</v>
      </c>
      <c r="Q53" s="39">
        <v>0</v>
      </c>
      <c r="R53" s="39">
        <v>0.01</v>
      </c>
      <c r="S53" s="39">
        <v>0.01</v>
      </c>
      <c r="T53" s="39">
        <v>0.01</v>
      </c>
      <c r="U53" s="39">
        <v>0.01</v>
      </c>
      <c r="V53" s="39">
        <v>0</v>
      </c>
      <c r="W53" s="39">
        <v>0.01</v>
      </c>
      <c r="X53" s="39">
        <v>0.03</v>
      </c>
      <c r="Y53" s="39">
        <v>0.01</v>
      </c>
      <c r="Z53" s="39">
        <v>0.01</v>
      </c>
      <c r="AA53" s="39">
        <v>0.01</v>
      </c>
      <c r="AB53" s="39">
        <v>0.01</v>
      </c>
      <c r="AC53" s="39">
        <v>0.01</v>
      </c>
      <c r="AD53" s="39">
        <v>0.01</v>
      </c>
      <c r="AE53" s="39">
        <v>0.01</v>
      </c>
      <c r="AF53" s="39">
        <v>0.01</v>
      </c>
      <c r="AG53" s="39">
        <v>0</v>
      </c>
      <c r="AH53" s="39">
        <v>0.01</v>
      </c>
      <c r="AI53" s="39">
        <v>0.02</v>
      </c>
      <c r="AJ53" s="39">
        <v>0.03</v>
      </c>
      <c r="AK53" s="39">
        <v>0</v>
      </c>
      <c r="AL53" s="39">
        <v>0.01</v>
      </c>
      <c r="AM53" s="39">
        <v>0.01</v>
      </c>
      <c r="AN53" s="39">
        <v>0.01</v>
      </c>
      <c r="AO53" s="39">
        <v>0.01</v>
      </c>
      <c r="AP53" s="39">
        <v>0</v>
      </c>
      <c r="AQ53" s="39">
        <v>0.01</v>
      </c>
      <c r="AR53" s="39">
        <v>0.01</v>
      </c>
      <c r="AS53" s="39">
        <v>0.04</v>
      </c>
      <c r="AT53" s="39">
        <v>0</v>
      </c>
      <c r="AU53" s="39">
        <v>0.01</v>
      </c>
      <c r="AV53" s="39">
        <v>0.01</v>
      </c>
      <c r="AW53" s="39">
        <v>0.02</v>
      </c>
      <c r="AX53" s="39">
        <v>0</v>
      </c>
      <c r="AY53" s="39">
        <v>0.03</v>
      </c>
      <c r="AZ53" s="39">
        <v>0.03</v>
      </c>
      <c r="BA53" s="39">
        <v>1</v>
      </c>
      <c r="BB53" s="39">
        <v>0.01</v>
      </c>
      <c r="BC53" s="39">
        <v>0.02</v>
      </c>
      <c r="BD53" s="39">
        <v>0.01</v>
      </c>
      <c r="BE53" s="39">
        <v>0.02</v>
      </c>
      <c r="BF53" s="39">
        <v>0.01</v>
      </c>
      <c r="BG53" s="39">
        <v>0.01</v>
      </c>
      <c r="BH53" s="39">
        <v>0</v>
      </c>
      <c r="BI53" s="39">
        <v>0.01</v>
      </c>
      <c r="BJ53" s="39">
        <v>0.04</v>
      </c>
      <c r="BK53" s="39">
        <v>0.01</v>
      </c>
      <c r="BL53" s="39">
        <v>0.02</v>
      </c>
      <c r="BM53" s="39">
        <v>0.01</v>
      </c>
      <c r="BN53" s="39">
        <v>0.01</v>
      </c>
      <c r="BO53" s="39">
        <v>0.01</v>
      </c>
      <c r="BP53" s="39">
        <v>0</v>
      </c>
      <c r="BQ53" s="39">
        <v>0</v>
      </c>
      <c r="BR53" s="39">
        <v>0</v>
      </c>
      <c r="BS53" s="39">
        <v>0.01</v>
      </c>
      <c r="BT53" s="39">
        <v>0</v>
      </c>
      <c r="BU53" s="39">
        <v>0.04</v>
      </c>
      <c r="BV53" s="39">
        <v>0.01</v>
      </c>
      <c r="BW53" s="39">
        <v>0</v>
      </c>
      <c r="BX53" s="39">
        <v>0.01</v>
      </c>
      <c r="BY53" s="39">
        <v>0.01</v>
      </c>
      <c r="BZ53" s="39">
        <v>0</v>
      </c>
      <c r="CA53" s="39">
        <v>0.01</v>
      </c>
      <c r="CB53" s="39">
        <v>0.01</v>
      </c>
      <c r="CC53" s="39">
        <v>0.01</v>
      </c>
      <c r="CD53" s="39">
        <v>0.02</v>
      </c>
      <c r="CE53" s="39">
        <v>0</v>
      </c>
      <c r="CF53" s="39">
        <v>0</v>
      </c>
      <c r="CG53" s="39">
        <v>0.02</v>
      </c>
      <c r="CH53" s="39">
        <v>0.38</v>
      </c>
      <c r="CI53" s="39">
        <v>0.04</v>
      </c>
      <c r="CJ53" s="39">
        <v>0.11</v>
      </c>
      <c r="CK53" s="39">
        <v>0.03</v>
      </c>
      <c r="CL53" s="39">
        <v>0.01</v>
      </c>
      <c r="CM53" s="39">
        <v>0.03</v>
      </c>
      <c r="CN53" s="39">
        <v>0.01</v>
      </c>
      <c r="CO53" s="39">
        <v>0.01</v>
      </c>
      <c r="CP53" s="39">
        <v>0</v>
      </c>
      <c r="CQ53" s="39">
        <v>0</v>
      </c>
      <c r="CR53" s="39">
        <v>0.01</v>
      </c>
      <c r="CS53" s="39">
        <v>0</v>
      </c>
      <c r="CT53" s="39">
        <v>0.01</v>
      </c>
      <c r="CU53" s="39">
        <v>0.01</v>
      </c>
      <c r="CV53" s="39">
        <v>0.01</v>
      </c>
      <c r="CW53" s="39">
        <v>0.01</v>
      </c>
      <c r="CX53" s="39">
        <v>0</v>
      </c>
      <c r="CY53" s="39">
        <v>0.02</v>
      </c>
      <c r="CZ53" s="39">
        <v>0.01</v>
      </c>
      <c r="DA53" s="39">
        <v>0</v>
      </c>
      <c r="DB53" s="39">
        <v>0.05</v>
      </c>
      <c r="DC53" s="39">
        <v>0</v>
      </c>
      <c r="DD53" s="39">
        <v>0.01</v>
      </c>
      <c r="DE53" s="39">
        <v>0</v>
      </c>
      <c r="DF53" s="39">
        <v>0</v>
      </c>
      <c r="DG53" s="39">
        <v>0.01</v>
      </c>
      <c r="DH53" s="39">
        <v>0.01</v>
      </c>
      <c r="DI53" s="39">
        <v>0.01</v>
      </c>
      <c r="DJ53" s="39">
        <v>0.01</v>
      </c>
      <c r="DK53" s="39">
        <v>0</v>
      </c>
      <c r="DL53" s="39">
        <v>0</v>
      </c>
      <c r="DM53" s="39">
        <v>0.04</v>
      </c>
      <c r="DN53" s="39">
        <v>0.04</v>
      </c>
      <c r="DO53" s="39">
        <v>0.11</v>
      </c>
      <c r="DP53" s="39">
        <v>0.02</v>
      </c>
      <c r="DQ53" s="39">
        <v>0</v>
      </c>
      <c r="DR53" s="39">
        <v>0</v>
      </c>
      <c r="DS53" s="39">
        <v>0</v>
      </c>
      <c r="DT53" s="39">
        <v>0</v>
      </c>
      <c r="DU53" s="39">
        <v>0</v>
      </c>
      <c r="DV53" s="39">
        <v>0.01</v>
      </c>
      <c r="DW53" s="39">
        <v>0.01</v>
      </c>
      <c r="DX53" s="39">
        <v>0</v>
      </c>
      <c r="DY53" s="39">
        <v>0.01</v>
      </c>
      <c r="DZ53" s="39">
        <v>0.01</v>
      </c>
      <c r="EA53" s="39">
        <v>0</v>
      </c>
      <c r="EB53" s="39">
        <v>0.01</v>
      </c>
      <c r="EC53" s="39">
        <v>0.01</v>
      </c>
      <c r="ED53" s="39">
        <v>0</v>
      </c>
      <c r="EE53" s="39">
        <v>0</v>
      </c>
      <c r="EF53" s="39">
        <v>0.01</v>
      </c>
      <c r="EG53" s="39">
        <v>0</v>
      </c>
      <c r="EH53" s="39">
        <v>0</v>
      </c>
      <c r="EI53" s="39">
        <v>0.01</v>
      </c>
      <c r="EJ53" s="39">
        <v>0</v>
      </c>
    </row>
    <row r="54" spans="1:140">
      <c r="A54" s="39" t="s">
        <v>128</v>
      </c>
      <c r="B54" s="39">
        <v>0.01</v>
      </c>
      <c r="C54" s="39">
        <v>0</v>
      </c>
      <c r="D54" s="39">
        <v>0.01</v>
      </c>
      <c r="E54" s="39">
        <v>0</v>
      </c>
      <c r="F54" s="39">
        <v>0</v>
      </c>
      <c r="G54" s="39">
        <v>0.01</v>
      </c>
      <c r="H54" s="39">
        <v>0</v>
      </c>
      <c r="I54" s="39">
        <v>0</v>
      </c>
      <c r="J54" s="39">
        <v>0</v>
      </c>
      <c r="K54" s="39">
        <v>0</v>
      </c>
      <c r="L54" s="39">
        <v>0</v>
      </c>
      <c r="M54" s="39">
        <v>0.01</v>
      </c>
      <c r="N54" s="39">
        <v>0</v>
      </c>
      <c r="O54" s="39">
        <v>0.01</v>
      </c>
      <c r="P54" s="39">
        <v>0.02</v>
      </c>
      <c r="Q54" s="39">
        <v>0.01</v>
      </c>
      <c r="R54" s="39">
        <v>0.02</v>
      </c>
      <c r="S54" s="39">
        <v>0.06</v>
      </c>
      <c r="T54" s="39">
        <v>0.03</v>
      </c>
      <c r="U54" s="39">
        <v>0.01</v>
      </c>
      <c r="V54" s="39">
        <v>0</v>
      </c>
      <c r="W54" s="39">
        <v>0.01</v>
      </c>
      <c r="X54" s="39">
        <v>0.03</v>
      </c>
      <c r="Y54" s="39">
        <v>0.01</v>
      </c>
      <c r="Z54" s="39">
        <v>0.01</v>
      </c>
      <c r="AA54" s="39">
        <v>0.01</v>
      </c>
      <c r="AB54" s="39">
        <v>0.01</v>
      </c>
      <c r="AC54" s="39">
        <v>0.01</v>
      </c>
      <c r="AD54" s="39">
        <v>0.01</v>
      </c>
      <c r="AE54" s="39">
        <v>0.01</v>
      </c>
      <c r="AF54" s="39">
        <v>0.01</v>
      </c>
      <c r="AG54" s="39">
        <v>0</v>
      </c>
      <c r="AH54" s="39">
        <v>0.01</v>
      </c>
      <c r="AI54" s="39">
        <v>0.01</v>
      </c>
      <c r="AJ54" s="39">
        <v>0.02</v>
      </c>
      <c r="AK54" s="39">
        <v>0</v>
      </c>
      <c r="AL54" s="39">
        <v>0</v>
      </c>
      <c r="AM54" s="39">
        <v>0.01</v>
      </c>
      <c r="AN54" s="39">
        <v>0.01</v>
      </c>
      <c r="AO54" s="39">
        <v>0.01</v>
      </c>
      <c r="AP54" s="39">
        <v>0</v>
      </c>
      <c r="AQ54" s="39">
        <v>0.01</v>
      </c>
      <c r="AR54" s="39">
        <v>0.01</v>
      </c>
      <c r="AS54" s="39">
        <v>0.03</v>
      </c>
      <c r="AT54" s="39">
        <v>0</v>
      </c>
      <c r="AU54" s="39">
        <v>0.01</v>
      </c>
      <c r="AV54" s="39">
        <v>0.01</v>
      </c>
      <c r="AW54" s="39">
        <v>0.02</v>
      </c>
      <c r="AX54" s="39">
        <v>0</v>
      </c>
      <c r="AY54" s="39">
        <v>0.03</v>
      </c>
      <c r="AZ54" s="39">
        <v>0.02</v>
      </c>
      <c r="BA54" s="39">
        <v>0.01</v>
      </c>
      <c r="BB54" s="39">
        <v>1</v>
      </c>
      <c r="BC54" s="39">
        <v>0.02</v>
      </c>
      <c r="BD54" s="39">
        <v>0.01</v>
      </c>
      <c r="BE54" s="39">
        <v>0.02</v>
      </c>
      <c r="BF54" s="39">
        <v>0</v>
      </c>
      <c r="BG54" s="39">
        <v>0.01</v>
      </c>
      <c r="BH54" s="39">
        <v>0</v>
      </c>
      <c r="BI54" s="39">
        <v>0.01</v>
      </c>
      <c r="BJ54" s="39">
        <v>0.04</v>
      </c>
      <c r="BK54" s="39">
        <v>0.01</v>
      </c>
      <c r="BL54" s="39">
        <v>0.02</v>
      </c>
      <c r="BM54" s="39">
        <v>0.01</v>
      </c>
      <c r="BN54" s="39">
        <v>0.01</v>
      </c>
      <c r="BO54" s="39">
        <v>0</v>
      </c>
      <c r="BP54" s="39">
        <v>0</v>
      </c>
      <c r="BQ54" s="39">
        <v>0</v>
      </c>
      <c r="BR54" s="39">
        <v>0</v>
      </c>
      <c r="BS54" s="39">
        <v>0.01</v>
      </c>
      <c r="BT54" s="39">
        <v>0</v>
      </c>
      <c r="BU54" s="39">
        <v>0.04</v>
      </c>
      <c r="BV54" s="39">
        <v>0.01</v>
      </c>
      <c r="BW54" s="39">
        <v>0</v>
      </c>
      <c r="BX54" s="39">
        <v>0</v>
      </c>
      <c r="BY54" s="39">
        <v>0.01</v>
      </c>
      <c r="BZ54" s="39">
        <v>0</v>
      </c>
      <c r="CA54" s="39">
        <v>0.01</v>
      </c>
      <c r="CB54" s="39">
        <v>0.01</v>
      </c>
      <c r="CC54" s="39">
        <v>0.01</v>
      </c>
      <c r="CD54" s="39">
        <v>0.02</v>
      </c>
      <c r="CE54" s="39">
        <v>0</v>
      </c>
      <c r="CF54" s="39">
        <v>0</v>
      </c>
      <c r="CG54" s="39">
        <v>0.02</v>
      </c>
      <c r="CH54" s="39">
        <v>0.03</v>
      </c>
      <c r="CI54" s="39">
        <v>0.04</v>
      </c>
      <c r="CJ54" s="39">
        <v>0.1</v>
      </c>
      <c r="CK54" s="39">
        <v>0.03</v>
      </c>
      <c r="CL54" s="39">
        <v>0.01</v>
      </c>
      <c r="CM54" s="39">
        <v>0.36</v>
      </c>
      <c r="CN54" s="39">
        <v>0.02</v>
      </c>
      <c r="CO54" s="39">
        <v>0</v>
      </c>
      <c r="CP54" s="39">
        <v>0</v>
      </c>
      <c r="CQ54" s="39">
        <v>0</v>
      </c>
      <c r="CR54" s="39">
        <v>0.01</v>
      </c>
      <c r="CS54" s="39">
        <v>0.01</v>
      </c>
      <c r="CT54" s="39">
        <v>0</v>
      </c>
      <c r="CU54" s="39">
        <v>0.01</v>
      </c>
      <c r="CV54" s="39">
        <v>0.01</v>
      </c>
      <c r="CW54" s="39">
        <v>0.01</v>
      </c>
      <c r="CX54" s="39">
        <v>0</v>
      </c>
      <c r="CY54" s="39">
        <v>0.02</v>
      </c>
      <c r="CZ54" s="39">
        <v>0.01</v>
      </c>
      <c r="DA54" s="39">
        <v>0</v>
      </c>
      <c r="DB54" s="39">
        <v>0.01</v>
      </c>
      <c r="DC54" s="39">
        <v>0</v>
      </c>
      <c r="DD54" s="39">
        <v>0</v>
      </c>
      <c r="DE54" s="39">
        <v>0</v>
      </c>
      <c r="DF54" s="39">
        <v>0.02</v>
      </c>
      <c r="DG54" s="39">
        <v>0.01</v>
      </c>
      <c r="DH54" s="39">
        <v>0</v>
      </c>
      <c r="DI54" s="39">
        <v>0.02</v>
      </c>
      <c r="DJ54" s="39">
        <v>0</v>
      </c>
      <c r="DK54" s="39">
        <v>0.01</v>
      </c>
      <c r="DL54" s="39">
        <v>0</v>
      </c>
      <c r="DM54" s="39">
        <v>0.11</v>
      </c>
      <c r="DN54" s="39">
        <v>0.03</v>
      </c>
      <c r="DO54" s="39">
        <v>0.1</v>
      </c>
      <c r="DP54" s="39">
        <v>0.02</v>
      </c>
      <c r="DQ54" s="39">
        <v>0</v>
      </c>
      <c r="DR54" s="39">
        <v>0.01</v>
      </c>
      <c r="DS54" s="39">
        <v>0</v>
      </c>
      <c r="DT54" s="39">
        <v>0</v>
      </c>
      <c r="DU54" s="39">
        <v>0</v>
      </c>
      <c r="DV54" s="39">
        <v>0.01</v>
      </c>
      <c r="DW54" s="39">
        <v>0.02</v>
      </c>
      <c r="DX54" s="39">
        <v>0</v>
      </c>
      <c r="DY54" s="39">
        <v>0</v>
      </c>
      <c r="DZ54" s="39">
        <v>0</v>
      </c>
      <c r="EA54" s="39">
        <v>0.01</v>
      </c>
      <c r="EB54" s="39">
        <v>0.01</v>
      </c>
      <c r="EC54" s="39">
        <v>0.01</v>
      </c>
      <c r="ED54" s="39">
        <v>0</v>
      </c>
      <c r="EE54" s="39">
        <v>0</v>
      </c>
      <c r="EF54" s="39">
        <v>0.01</v>
      </c>
      <c r="EG54" s="39">
        <v>0</v>
      </c>
      <c r="EH54" s="39">
        <v>0</v>
      </c>
      <c r="EI54" s="39">
        <v>0.01</v>
      </c>
      <c r="EJ54" s="39">
        <v>0</v>
      </c>
    </row>
    <row r="55" spans="1:140">
      <c r="A55" s="39" t="s">
        <v>117</v>
      </c>
      <c r="B55" s="39">
        <v>0.02</v>
      </c>
      <c r="C55" s="39">
        <v>0.01</v>
      </c>
      <c r="D55" s="39">
        <v>0.01</v>
      </c>
      <c r="E55" s="39">
        <v>0</v>
      </c>
      <c r="F55" s="39">
        <v>0</v>
      </c>
      <c r="G55" s="39">
        <v>0.02</v>
      </c>
      <c r="H55" s="39">
        <v>0</v>
      </c>
      <c r="I55" s="39">
        <v>0</v>
      </c>
      <c r="J55" s="39">
        <v>0</v>
      </c>
      <c r="K55" s="39">
        <v>0.01</v>
      </c>
      <c r="L55" s="39">
        <v>0</v>
      </c>
      <c r="M55" s="39">
        <v>0.01</v>
      </c>
      <c r="N55" s="39">
        <v>0.05</v>
      </c>
      <c r="O55" s="39">
        <v>0.01</v>
      </c>
      <c r="P55" s="39">
        <v>0.05</v>
      </c>
      <c r="Q55" s="39">
        <v>0.02</v>
      </c>
      <c r="R55" s="39">
        <v>0.01</v>
      </c>
      <c r="S55" s="39">
        <v>0.01</v>
      </c>
      <c r="T55" s="39">
        <v>0.03</v>
      </c>
      <c r="U55" s="39">
        <v>0.03</v>
      </c>
      <c r="V55" s="39">
        <v>0</v>
      </c>
      <c r="W55" s="39">
        <v>0.01</v>
      </c>
      <c r="X55" s="39">
        <v>0.05</v>
      </c>
      <c r="Y55" s="39">
        <v>0.02</v>
      </c>
      <c r="Z55" s="39">
        <v>0.01</v>
      </c>
      <c r="AA55" s="39">
        <v>0.01</v>
      </c>
      <c r="AB55" s="39">
        <v>0.01</v>
      </c>
      <c r="AC55" s="39">
        <v>0.01</v>
      </c>
      <c r="AD55" s="39">
        <v>0.01</v>
      </c>
      <c r="AE55" s="39">
        <v>0.01</v>
      </c>
      <c r="AF55" s="39">
        <v>0.01</v>
      </c>
      <c r="AG55" s="39">
        <v>0.01</v>
      </c>
      <c r="AH55" s="39">
        <v>0.01</v>
      </c>
      <c r="AI55" s="39">
        <v>0.02</v>
      </c>
      <c r="AJ55" s="39">
        <v>0.04</v>
      </c>
      <c r="AK55" s="39">
        <v>0.01</v>
      </c>
      <c r="AL55" s="39">
        <v>0.01</v>
      </c>
      <c r="AM55" s="39">
        <v>0.01</v>
      </c>
      <c r="AN55" s="39">
        <v>0.01</v>
      </c>
      <c r="AO55" s="39">
        <v>0.01</v>
      </c>
      <c r="AP55" s="39">
        <v>0</v>
      </c>
      <c r="AQ55" s="39">
        <v>0.01</v>
      </c>
      <c r="AR55" s="39">
        <v>0.01</v>
      </c>
      <c r="AS55" s="39">
        <v>0.05</v>
      </c>
      <c r="AT55" s="39">
        <v>0.01</v>
      </c>
      <c r="AU55" s="39">
        <v>0.01</v>
      </c>
      <c r="AV55" s="39">
        <v>0.01</v>
      </c>
      <c r="AW55" s="39">
        <v>0.03</v>
      </c>
      <c r="AX55" s="39">
        <v>0.01</v>
      </c>
      <c r="AY55" s="39">
        <v>0.05</v>
      </c>
      <c r="AZ55" s="39">
        <v>0.04</v>
      </c>
      <c r="BA55" s="39">
        <v>0.02</v>
      </c>
      <c r="BB55" s="39">
        <v>0.02</v>
      </c>
      <c r="BC55" s="39">
        <v>1</v>
      </c>
      <c r="BD55" s="39">
        <v>0.01</v>
      </c>
      <c r="BE55" s="39">
        <v>0.03</v>
      </c>
      <c r="BF55" s="39">
        <v>0.01</v>
      </c>
      <c r="BG55" s="39">
        <v>0.01</v>
      </c>
      <c r="BH55" s="39">
        <v>0.01</v>
      </c>
      <c r="BI55" s="39">
        <v>0.01</v>
      </c>
      <c r="BJ55" s="39">
        <v>0.06</v>
      </c>
      <c r="BK55" s="39">
        <v>0.02</v>
      </c>
      <c r="BL55" s="39">
        <v>0.03</v>
      </c>
      <c r="BM55" s="39">
        <v>0.02</v>
      </c>
      <c r="BN55" s="39">
        <v>0.02</v>
      </c>
      <c r="BO55" s="39">
        <v>0.01</v>
      </c>
      <c r="BP55" s="39">
        <v>0</v>
      </c>
      <c r="BQ55" s="39">
        <v>0.01</v>
      </c>
      <c r="BR55" s="39">
        <v>0.01</v>
      </c>
      <c r="BS55" s="39">
        <v>0.01</v>
      </c>
      <c r="BT55" s="39">
        <v>0.01</v>
      </c>
      <c r="BU55" s="39">
        <v>0.06</v>
      </c>
      <c r="BV55" s="39">
        <v>0.01</v>
      </c>
      <c r="BW55" s="39">
        <v>0.01</v>
      </c>
      <c r="BX55" s="39">
        <v>0.01</v>
      </c>
      <c r="BY55" s="39">
        <v>0.02</v>
      </c>
      <c r="BZ55" s="39">
        <v>0.01</v>
      </c>
      <c r="CA55" s="39">
        <v>0.01</v>
      </c>
      <c r="CB55" s="39">
        <v>0.01</v>
      </c>
      <c r="CC55" s="39">
        <v>0.01</v>
      </c>
      <c r="CD55" s="39">
        <v>0.04</v>
      </c>
      <c r="CE55" s="39">
        <v>0.01</v>
      </c>
      <c r="CF55" s="39">
        <v>0</v>
      </c>
      <c r="CG55" s="39">
        <v>0.03</v>
      </c>
      <c r="CH55" s="39">
        <v>0.05</v>
      </c>
      <c r="CI55" s="39">
        <v>0.06</v>
      </c>
      <c r="CJ55" s="39">
        <v>0.16</v>
      </c>
      <c r="CK55" s="39">
        <v>0.05</v>
      </c>
      <c r="CL55" s="39">
        <v>0.01</v>
      </c>
      <c r="CM55" s="39">
        <v>0.56999999999999995</v>
      </c>
      <c r="CN55" s="39">
        <v>0.04</v>
      </c>
      <c r="CO55" s="39">
        <v>0</v>
      </c>
      <c r="CP55" s="39">
        <v>0</v>
      </c>
      <c r="CQ55" s="39">
        <v>0</v>
      </c>
      <c r="CR55" s="39">
        <v>0.04</v>
      </c>
      <c r="CS55" s="39">
        <v>0</v>
      </c>
      <c r="CT55" s="39">
        <v>0</v>
      </c>
      <c r="CU55" s="39">
        <v>0.01</v>
      </c>
      <c r="CV55" s="39">
        <v>0.01</v>
      </c>
      <c r="CW55" s="39">
        <v>0.03</v>
      </c>
      <c r="CX55" s="39">
        <v>0</v>
      </c>
      <c r="CY55" s="39">
        <v>0.02</v>
      </c>
      <c r="CZ55" s="39">
        <v>0.01</v>
      </c>
      <c r="DA55" s="39">
        <v>0</v>
      </c>
      <c r="DB55" s="39">
        <v>0.01</v>
      </c>
      <c r="DC55" s="39">
        <v>0</v>
      </c>
      <c r="DD55" s="39">
        <v>0</v>
      </c>
      <c r="DE55" s="39">
        <v>0</v>
      </c>
      <c r="DF55" s="39">
        <v>0.01</v>
      </c>
      <c r="DG55" s="39">
        <v>0</v>
      </c>
      <c r="DH55" s="39">
        <v>0.01</v>
      </c>
      <c r="DI55" s="39">
        <v>0</v>
      </c>
      <c r="DJ55" s="39">
        <v>0</v>
      </c>
      <c r="DK55" s="39">
        <v>0.01</v>
      </c>
      <c r="DL55" s="39">
        <v>0.03</v>
      </c>
      <c r="DM55" s="39">
        <v>0.17</v>
      </c>
      <c r="DN55" s="39">
        <v>0.05</v>
      </c>
      <c r="DO55" s="39">
        <v>0.15</v>
      </c>
      <c r="DP55" s="39">
        <v>0.03</v>
      </c>
      <c r="DQ55" s="39">
        <v>0</v>
      </c>
      <c r="DR55" s="39">
        <v>0.01</v>
      </c>
      <c r="DS55" s="39">
        <v>0.01</v>
      </c>
      <c r="DT55" s="39">
        <v>0.01</v>
      </c>
      <c r="DU55" s="39">
        <v>0</v>
      </c>
      <c r="DV55" s="39">
        <v>0.01</v>
      </c>
      <c r="DW55" s="39">
        <v>0.02</v>
      </c>
      <c r="DX55" s="39">
        <v>0</v>
      </c>
      <c r="DY55" s="39">
        <v>0</v>
      </c>
      <c r="DZ55" s="39">
        <v>0</v>
      </c>
      <c r="EA55" s="39">
        <v>0.02</v>
      </c>
      <c r="EB55" s="39">
        <v>0.01</v>
      </c>
      <c r="EC55" s="39">
        <v>0</v>
      </c>
      <c r="ED55" s="39">
        <v>0</v>
      </c>
      <c r="EE55" s="39">
        <v>0</v>
      </c>
      <c r="EF55" s="39">
        <v>0.02</v>
      </c>
      <c r="EG55" s="39">
        <v>0</v>
      </c>
      <c r="EH55" s="39">
        <v>0</v>
      </c>
      <c r="EI55" s="39">
        <v>0.02</v>
      </c>
      <c r="EJ55" s="39">
        <v>0.02</v>
      </c>
    </row>
    <row r="56" spans="1:140">
      <c r="A56" s="39" t="s">
        <v>127</v>
      </c>
      <c r="B56" s="39">
        <v>0.01</v>
      </c>
      <c r="C56" s="39">
        <v>0.01</v>
      </c>
      <c r="D56" s="39">
        <v>0.01</v>
      </c>
      <c r="E56" s="39">
        <v>0.01</v>
      </c>
      <c r="F56" s="39">
        <v>0</v>
      </c>
      <c r="G56" s="39">
        <v>0</v>
      </c>
      <c r="H56" s="39">
        <v>0</v>
      </c>
      <c r="I56" s="39">
        <v>0</v>
      </c>
      <c r="J56" s="39">
        <v>0</v>
      </c>
      <c r="K56" s="39">
        <v>0.01</v>
      </c>
      <c r="L56" s="39">
        <v>0</v>
      </c>
      <c r="M56" s="39">
        <v>0.01</v>
      </c>
      <c r="N56" s="39">
        <v>0.03</v>
      </c>
      <c r="O56" s="39">
        <v>0.01</v>
      </c>
      <c r="P56" s="39">
        <v>0.02</v>
      </c>
      <c r="Q56" s="39">
        <v>0.01</v>
      </c>
      <c r="R56" s="39">
        <v>0</v>
      </c>
      <c r="S56" s="39">
        <v>0</v>
      </c>
      <c r="T56" s="39">
        <v>0.01</v>
      </c>
      <c r="U56" s="39">
        <v>0.02</v>
      </c>
      <c r="V56" s="39">
        <v>0</v>
      </c>
      <c r="W56" s="39">
        <v>0</v>
      </c>
      <c r="X56" s="39">
        <v>0.02</v>
      </c>
      <c r="Y56" s="39">
        <v>0.01</v>
      </c>
      <c r="Z56" s="39">
        <v>0.01</v>
      </c>
      <c r="AA56" s="39">
        <v>0.01</v>
      </c>
      <c r="AB56" s="39">
        <v>0.01</v>
      </c>
      <c r="AC56" s="39">
        <v>0.01</v>
      </c>
      <c r="AD56" s="39">
        <v>0</v>
      </c>
      <c r="AE56" s="39">
        <v>0.01</v>
      </c>
      <c r="AF56" s="39">
        <v>0.01</v>
      </c>
      <c r="AG56" s="39">
        <v>0</v>
      </c>
      <c r="AH56" s="39">
        <v>0</v>
      </c>
      <c r="AI56" s="39">
        <v>0.01</v>
      </c>
      <c r="AJ56" s="39">
        <v>0.02</v>
      </c>
      <c r="AK56" s="39">
        <v>0</v>
      </c>
      <c r="AL56" s="39">
        <v>0</v>
      </c>
      <c r="AM56" s="39">
        <v>0.01</v>
      </c>
      <c r="AN56" s="39">
        <v>0.01</v>
      </c>
      <c r="AO56" s="39">
        <v>0</v>
      </c>
      <c r="AP56" s="39">
        <v>0</v>
      </c>
      <c r="AQ56" s="39">
        <v>0.01</v>
      </c>
      <c r="AR56" s="39">
        <v>0.01</v>
      </c>
      <c r="AS56" s="39">
        <v>0.03</v>
      </c>
      <c r="AT56" s="39">
        <v>0</v>
      </c>
      <c r="AU56" s="39">
        <v>0</v>
      </c>
      <c r="AV56" s="39">
        <v>0.01</v>
      </c>
      <c r="AW56" s="39">
        <v>0.02</v>
      </c>
      <c r="AX56" s="39">
        <v>0</v>
      </c>
      <c r="AY56" s="39">
        <v>0.02</v>
      </c>
      <c r="AZ56" s="39">
        <v>0.02</v>
      </c>
      <c r="BA56" s="39">
        <v>0.01</v>
      </c>
      <c r="BB56" s="39">
        <v>0.01</v>
      </c>
      <c r="BC56" s="39">
        <v>0.01</v>
      </c>
      <c r="BD56" s="39">
        <v>1</v>
      </c>
      <c r="BE56" s="39">
        <v>0.01</v>
      </c>
      <c r="BF56" s="39">
        <v>0</v>
      </c>
      <c r="BG56" s="39">
        <v>0.01</v>
      </c>
      <c r="BH56" s="39">
        <v>0</v>
      </c>
      <c r="BI56" s="39">
        <v>0.01</v>
      </c>
      <c r="BJ56" s="39">
        <v>0.03</v>
      </c>
      <c r="BK56" s="39">
        <v>0.01</v>
      </c>
      <c r="BL56" s="39">
        <v>0.01</v>
      </c>
      <c r="BM56" s="39">
        <v>0.01</v>
      </c>
      <c r="BN56" s="39">
        <v>0.01</v>
      </c>
      <c r="BO56" s="39">
        <v>0</v>
      </c>
      <c r="BP56" s="39">
        <v>0</v>
      </c>
      <c r="BQ56" s="39">
        <v>0</v>
      </c>
      <c r="BR56" s="39">
        <v>0</v>
      </c>
      <c r="BS56" s="39">
        <v>0.01</v>
      </c>
      <c r="BT56" s="39">
        <v>0</v>
      </c>
      <c r="BU56" s="39">
        <v>0.03</v>
      </c>
      <c r="BV56" s="39">
        <v>0.01</v>
      </c>
      <c r="BW56" s="39">
        <v>0</v>
      </c>
      <c r="BX56" s="39">
        <v>0</v>
      </c>
      <c r="BY56" s="39">
        <v>0.01</v>
      </c>
      <c r="BZ56" s="39">
        <v>0</v>
      </c>
      <c r="CA56" s="39">
        <v>0</v>
      </c>
      <c r="CB56" s="39">
        <v>0</v>
      </c>
      <c r="CC56" s="39">
        <v>0</v>
      </c>
      <c r="CD56" s="39">
        <v>0.02</v>
      </c>
      <c r="CE56" s="39">
        <v>0</v>
      </c>
      <c r="CF56" s="39">
        <v>0</v>
      </c>
      <c r="CG56" s="39">
        <v>0.02</v>
      </c>
      <c r="CH56" s="39">
        <v>0.02</v>
      </c>
      <c r="CI56" s="39">
        <v>0.03</v>
      </c>
      <c r="CJ56" s="39">
        <v>0.08</v>
      </c>
      <c r="CK56" s="39">
        <v>0.3</v>
      </c>
      <c r="CL56" s="39">
        <v>0.01</v>
      </c>
      <c r="CM56" s="39">
        <v>0.02</v>
      </c>
      <c r="CN56" s="39">
        <v>0.02</v>
      </c>
      <c r="CO56" s="39">
        <v>0</v>
      </c>
      <c r="CP56" s="39">
        <v>0</v>
      </c>
      <c r="CQ56" s="39">
        <v>0</v>
      </c>
      <c r="CR56" s="39">
        <v>0.02</v>
      </c>
      <c r="CS56" s="39">
        <v>0</v>
      </c>
      <c r="CT56" s="39">
        <v>0.03</v>
      </c>
      <c r="CU56" s="39">
        <v>0</v>
      </c>
      <c r="CV56" s="39">
        <v>0</v>
      </c>
      <c r="CW56" s="39">
        <v>0.01</v>
      </c>
      <c r="CX56" s="39">
        <v>0</v>
      </c>
      <c r="CY56" s="39">
        <v>0.01</v>
      </c>
      <c r="CZ56" s="39">
        <v>0</v>
      </c>
      <c r="DA56" s="39">
        <v>0</v>
      </c>
      <c r="DB56" s="39">
        <v>0.03</v>
      </c>
      <c r="DC56" s="39">
        <v>0</v>
      </c>
      <c r="DD56" s="39">
        <v>0</v>
      </c>
      <c r="DE56" s="39">
        <v>0</v>
      </c>
      <c r="DF56" s="39">
        <v>0.01</v>
      </c>
      <c r="DG56" s="39">
        <v>0.01</v>
      </c>
      <c r="DH56" s="39">
        <v>0.01</v>
      </c>
      <c r="DI56" s="39">
        <v>0.01</v>
      </c>
      <c r="DJ56" s="39">
        <v>0</v>
      </c>
      <c r="DK56" s="39">
        <v>0.01</v>
      </c>
      <c r="DL56" s="39">
        <v>0</v>
      </c>
      <c r="DM56" s="39">
        <v>0.03</v>
      </c>
      <c r="DN56" s="39">
        <v>0.03</v>
      </c>
      <c r="DO56" s="39">
        <v>0.08</v>
      </c>
      <c r="DP56" s="39">
        <v>0.02</v>
      </c>
      <c r="DQ56" s="39">
        <v>0</v>
      </c>
      <c r="DR56" s="39">
        <v>0.01</v>
      </c>
      <c r="DS56" s="39">
        <v>0</v>
      </c>
      <c r="DT56" s="39">
        <v>0</v>
      </c>
      <c r="DU56" s="39">
        <v>0</v>
      </c>
      <c r="DV56" s="39">
        <v>0.01</v>
      </c>
      <c r="DW56" s="39">
        <v>0.01</v>
      </c>
      <c r="DX56" s="39">
        <v>0</v>
      </c>
      <c r="DY56" s="39">
        <v>0</v>
      </c>
      <c r="DZ56" s="39">
        <v>0</v>
      </c>
      <c r="EA56" s="39">
        <v>0.02</v>
      </c>
      <c r="EB56" s="39">
        <v>0.01</v>
      </c>
      <c r="EC56" s="39">
        <v>0.01</v>
      </c>
      <c r="ED56" s="39">
        <v>0</v>
      </c>
      <c r="EE56" s="39">
        <v>0</v>
      </c>
      <c r="EF56" s="39">
        <v>0.01</v>
      </c>
      <c r="EG56" s="39">
        <v>0</v>
      </c>
      <c r="EH56" s="39">
        <v>0</v>
      </c>
      <c r="EI56" s="39">
        <v>0.01</v>
      </c>
      <c r="EJ56" s="39">
        <v>0.01</v>
      </c>
    </row>
    <row r="57" spans="1:140">
      <c r="A57" s="39" t="s">
        <v>118</v>
      </c>
      <c r="B57" s="39">
        <v>0.01</v>
      </c>
      <c r="C57" s="39">
        <v>0</v>
      </c>
      <c r="D57" s="39">
        <v>0.01</v>
      </c>
      <c r="E57" s="39">
        <v>0.01</v>
      </c>
      <c r="F57" s="39">
        <v>0</v>
      </c>
      <c r="G57" s="39">
        <v>0</v>
      </c>
      <c r="H57" s="39">
        <v>0</v>
      </c>
      <c r="I57" s="39">
        <v>0</v>
      </c>
      <c r="J57" s="39">
        <v>0</v>
      </c>
      <c r="K57" s="39">
        <v>0</v>
      </c>
      <c r="L57" s="39">
        <v>0</v>
      </c>
      <c r="M57" s="39">
        <v>0</v>
      </c>
      <c r="N57" s="39">
        <v>0.01</v>
      </c>
      <c r="O57" s="39">
        <v>0</v>
      </c>
      <c r="P57" s="39">
        <v>0.01</v>
      </c>
      <c r="Q57" s="39">
        <v>0</v>
      </c>
      <c r="R57" s="39">
        <v>0.01</v>
      </c>
      <c r="S57" s="39">
        <v>0.03</v>
      </c>
      <c r="T57" s="39">
        <v>0</v>
      </c>
      <c r="U57" s="39">
        <v>0.02</v>
      </c>
      <c r="V57" s="39">
        <v>0</v>
      </c>
      <c r="W57" s="39">
        <v>0.01</v>
      </c>
      <c r="X57" s="39">
        <v>0.05</v>
      </c>
      <c r="Y57" s="39">
        <v>0.02</v>
      </c>
      <c r="Z57" s="39">
        <v>0.01</v>
      </c>
      <c r="AA57" s="39">
        <v>0.02</v>
      </c>
      <c r="AB57" s="39">
        <v>0.01</v>
      </c>
      <c r="AC57" s="39">
        <v>0.01</v>
      </c>
      <c r="AD57" s="39">
        <v>0.01</v>
      </c>
      <c r="AE57" s="39">
        <v>0.01</v>
      </c>
      <c r="AF57" s="39">
        <v>0.01</v>
      </c>
      <c r="AG57" s="39">
        <v>0.01</v>
      </c>
      <c r="AH57" s="39">
        <v>0.01</v>
      </c>
      <c r="AI57" s="39">
        <v>0.03</v>
      </c>
      <c r="AJ57" s="39">
        <v>0.04</v>
      </c>
      <c r="AK57" s="39">
        <v>0.01</v>
      </c>
      <c r="AL57" s="39">
        <v>0.01</v>
      </c>
      <c r="AM57" s="39">
        <v>0.01</v>
      </c>
      <c r="AN57" s="39">
        <v>0.01</v>
      </c>
      <c r="AO57" s="39">
        <v>0.01</v>
      </c>
      <c r="AP57" s="39">
        <v>0</v>
      </c>
      <c r="AQ57" s="39">
        <v>0.02</v>
      </c>
      <c r="AR57" s="39">
        <v>0.01</v>
      </c>
      <c r="AS57" s="39">
        <v>0.06</v>
      </c>
      <c r="AT57" s="39">
        <v>0.01</v>
      </c>
      <c r="AU57" s="39">
        <v>0.01</v>
      </c>
      <c r="AV57" s="39">
        <v>0.01</v>
      </c>
      <c r="AW57" s="39">
        <v>0.04</v>
      </c>
      <c r="AX57" s="39">
        <v>0.01</v>
      </c>
      <c r="AY57" s="39">
        <v>0.05</v>
      </c>
      <c r="AZ57" s="39">
        <v>0.04</v>
      </c>
      <c r="BA57" s="39">
        <v>0.02</v>
      </c>
      <c r="BB57" s="39">
        <v>0.02</v>
      </c>
      <c r="BC57" s="39">
        <v>0.03</v>
      </c>
      <c r="BD57" s="39">
        <v>0.01</v>
      </c>
      <c r="BE57" s="39">
        <v>1</v>
      </c>
      <c r="BF57" s="39">
        <v>0.01</v>
      </c>
      <c r="BG57" s="39">
        <v>0.01</v>
      </c>
      <c r="BH57" s="39">
        <v>0.01</v>
      </c>
      <c r="BI57" s="39">
        <v>0.01</v>
      </c>
      <c r="BJ57" s="39">
        <v>0.06</v>
      </c>
      <c r="BK57" s="39">
        <v>0.02</v>
      </c>
      <c r="BL57" s="39">
        <v>0.03</v>
      </c>
      <c r="BM57" s="39">
        <v>0.02</v>
      </c>
      <c r="BN57" s="39">
        <v>0.02</v>
      </c>
      <c r="BO57" s="39">
        <v>0.01</v>
      </c>
      <c r="BP57" s="39">
        <v>0.01</v>
      </c>
      <c r="BQ57" s="39">
        <v>0.01</v>
      </c>
      <c r="BR57" s="39">
        <v>0.01</v>
      </c>
      <c r="BS57" s="39">
        <v>0.01</v>
      </c>
      <c r="BT57" s="39">
        <v>0.01</v>
      </c>
      <c r="BU57" s="39">
        <v>0.06</v>
      </c>
      <c r="BV57" s="39">
        <v>0.01</v>
      </c>
      <c r="BW57" s="39">
        <v>0.01</v>
      </c>
      <c r="BX57" s="39">
        <v>0.01</v>
      </c>
      <c r="BY57" s="39">
        <v>0.02</v>
      </c>
      <c r="BZ57" s="39">
        <v>0.01</v>
      </c>
      <c r="CA57" s="39">
        <v>0.01</v>
      </c>
      <c r="CB57" s="39">
        <v>0.01</v>
      </c>
      <c r="CC57" s="39">
        <v>0.01</v>
      </c>
      <c r="CD57" s="39">
        <v>0.04</v>
      </c>
      <c r="CE57" s="39">
        <v>0.01</v>
      </c>
      <c r="CF57" s="39">
        <v>0</v>
      </c>
      <c r="CG57" s="39">
        <v>0.03</v>
      </c>
      <c r="CH57" s="39">
        <v>0.05</v>
      </c>
      <c r="CI57" s="39">
        <v>0.06</v>
      </c>
      <c r="CJ57" s="39">
        <v>0.16</v>
      </c>
      <c r="CK57" s="39">
        <v>0.05</v>
      </c>
      <c r="CL57" s="39">
        <v>0.01</v>
      </c>
      <c r="CM57" s="39">
        <v>0.05</v>
      </c>
      <c r="CN57" s="39">
        <v>0</v>
      </c>
      <c r="CO57" s="39">
        <v>0.01</v>
      </c>
      <c r="CP57" s="39">
        <v>0</v>
      </c>
      <c r="CQ57" s="39">
        <v>0</v>
      </c>
      <c r="CR57" s="39">
        <v>0.01</v>
      </c>
      <c r="CS57" s="39">
        <v>0.01</v>
      </c>
      <c r="CT57" s="39">
        <v>0</v>
      </c>
      <c r="CU57" s="39">
        <v>0.01</v>
      </c>
      <c r="CV57" s="39">
        <v>0.01</v>
      </c>
      <c r="CW57" s="39">
        <v>0.01</v>
      </c>
      <c r="CX57" s="39">
        <v>0</v>
      </c>
      <c r="CY57" s="39">
        <v>0</v>
      </c>
      <c r="CZ57" s="39">
        <v>0</v>
      </c>
      <c r="DA57" s="39">
        <v>0</v>
      </c>
      <c r="DB57" s="39">
        <v>0</v>
      </c>
      <c r="DC57" s="39">
        <v>0.01</v>
      </c>
      <c r="DD57" s="39">
        <v>0</v>
      </c>
      <c r="DE57" s="39">
        <v>0</v>
      </c>
      <c r="DF57" s="39">
        <v>0.03</v>
      </c>
      <c r="DG57" s="39">
        <v>0.01</v>
      </c>
      <c r="DH57" s="39">
        <v>0</v>
      </c>
      <c r="DI57" s="39">
        <v>0</v>
      </c>
      <c r="DJ57" s="39">
        <v>0</v>
      </c>
      <c r="DK57" s="39">
        <v>0</v>
      </c>
      <c r="DL57" s="39">
        <v>0.01</v>
      </c>
      <c r="DM57" s="39">
        <v>0.12</v>
      </c>
      <c r="DN57" s="39">
        <v>0.24</v>
      </c>
      <c r="DO57" s="39">
        <v>0.16</v>
      </c>
      <c r="DP57" s="39">
        <v>0</v>
      </c>
      <c r="DQ57" s="39">
        <v>0</v>
      </c>
      <c r="DR57" s="39">
        <v>0</v>
      </c>
      <c r="DS57" s="39">
        <v>0</v>
      </c>
      <c r="DT57" s="39">
        <v>0</v>
      </c>
      <c r="DU57" s="39">
        <v>0</v>
      </c>
      <c r="DV57" s="39">
        <v>0.01</v>
      </c>
      <c r="DW57" s="39">
        <v>0</v>
      </c>
      <c r="DX57" s="39">
        <v>0</v>
      </c>
      <c r="DY57" s="39">
        <v>0.01</v>
      </c>
      <c r="DZ57" s="39">
        <v>0</v>
      </c>
      <c r="EA57" s="39">
        <v>0</v>
      </c>
      <c r="EB57" s="39">
        <v>0</v>
      </c>
      <c r="EC57" s="39">
        <v>0.01</v>
      </c>
      <c r="ED57" s="39">
        <v>0</v>
      </c>
      <c r="EE57" s="39">
        <v>0</v>
      </c>
      <c r="EF57" s="39">
        <v>0</v>
      </c>
      <c r="EG57" s="39">
        <v>0</v>
      </c>
      <c r="EH57" s="39">
        <v>0</v>
      </c>
      <c r="EI57" s="39">
        <v>0</v>
      </c>
      <c r="EJ57" s="39">
        <v>0</v>
      </c>
    </row>
    <row r="58" spans="1:140">
      <c r="A58" s="39" t="s">
        <v>115</v>
      </c>
      <c r="B58" s="39">
        <v>0</v>
      </c>
      <c r="C58" s="39">
        <v>0</v>
      </c>
      <c r="D58" s="39">
        <v>0</v>
      </c>
      <c r="E58" s="39">
        <v>0</v>
      </c>
      <c r="F58" s="39">
        <v>0</v>
      </c>
      <c r="G58" s="39">
        <v>0</v>
      </c>
      <c r="H58" s="39">
        <v>0</v>
      </c>
      <c r="I58" s="39">
        <v>0</v>
      </c>
      <c r="J58" s="39">
        <v>0</v>
      </c>
      <c r="K58" s="39">
        <v>0</v>
      </c>
      <c r="L58" s="39">
        <v>0</v>
      </c>
      <c r="M58" s="39">
        <v>0</v>
      </c>
      <c r="N58" s="39">
        <v>0.01</v>
      </c>
      <c r="O58" s="39">
        <v>0</v>
      </c>
      <c r="P58" s="39">
        <v>0.02</v>
      </c>
      <c r="Q58" s="39">
        <v>0.01</v>
      </c>
      <c r="R58" s="39">
        <v>0</v>
      </c>
      <c r="S58" s="39">
        <v>0.02</v>
      </c>
      <c r="T58" s="39">
        <v>0.01</v>
      </c>
      <c r="U58" s="39">
        <v>0</v>
      </c>
      <c r="V58" s="39">
        <v>0</v>
      </c>
      <c r="W58" s="39">
        <v>0</v>
      </c>
      <c r="X58" s="39">
        <v>0.01</v>
      </c>
      <c r="Y58" s="39">
        <v>0.01</v>
      </c>
      <c r="Z58" s="39">
        <v>0</v>
      </c>
      <c r="AA58" s="39">
        <v>0</v>
      </c>
      <c r="AB58" s="39">
        <v>0</v>
      </c>
      <c r="AC58" s="39">
        <v>0</v>
      </c>
      <c r="AD58" s="39">
        <v>0</v>
      </c>
      <c r="AE58" s="39">
        <v>0</v>
      </c>
      <c r="AF58" s="39">
        <v>0</v>
      </c>
      <c r="AG58" s="39">
        <v>0</v>
      </c>
      <c r="AH58" s="39">
        <v>0</v>
      </c>
      <c r="AI58" s="39">
        <v>0.01</v>
      </c>
      <c r="AJ58" s="39">
        <v>0.01</v>
      </c>
      <c r="AK58" s="39">
        <v>0</v>
      </c>
      <c r="AL58" s="39">
        <v>0</v>
      </c>
      <c r="AM58" s="39">
        <v>0</v>
      </c>
      <c r="AN58" s="39">
        <v>0</v>
      </c>
      <c r="AO58" s="39">
        <v>0</v>
      </c>
      <c r="AP58" s="39">
        <v>0</v>
      </c>
      <c r="AQ58" s="39">
        <v>0</v>
      </c>
      <c r="AR58" s="39">
        <v>0</v>
      </c>
      <c r="AS58" s="39">
        <v>0.02</v>
      </c>
      <c r="AT58" s="39">
        <v>0</v>
      </c>
      <c r="AU58" s="39">
        <v>0</v>
      </c>
      <c r="AV58" s="39">
        <v>0</v>
      </c>
      <c r="AW58" s="39">
        <v>0.01</v>
      </c>
      <c r="AX58" s="39">
        <v>0</v>
      </c>
      <c r="AY58" s="39">
        <v>0.01</v>
      </c>
      <c r="AZ58" s="39">
        <v>0.01</v>
      </c>
      <c r="BA58" s="39">
        <v>0.01</v>
      </c>
      <c r="BB58" s="39">
        <v>0</v>
      </c>
      <c r="BC58" s="39">
        <v>0.01</v>
      </c>
      <c r="BD58" s="39">
        <v>0</v>
      </c>
      <c r="BE58" s="39">
        <v>0.01</v>
      </c>
      <c r="BF58" s="39">
        <v>1</v>
      </c>
      <c r="BG58" s="39">
        <v>0</v>
      </c>
      <c r="BH58" s="39">
        <v>0</v>
      </c>
      <c r="BI58" s="39">
        <v>0</v>
      </c>
      <c r="BJ58" s="39">
        <v>0.02</v>
      </c>
      <c r="BK58" s="39">
        <v>0</v>
      </c>
      <c r="BL58" s="39">
        <v>0.01</v>
      </c>
      <c r="BM58" s="39">
        <v>0.01</v>
      </c>
      <c r="BN58" s="39">
        <v>0.01</v>
      </c>
      <c r="BO58" s="39">
        <v>0</v>
      </c>
      <c r="BP58" s="39">
        <v>0</v>
      </c>
      <c r="BQ58" s="39">
        <v>0</v>
      </c>
      <c r="BR58" s="39">
        <v>0</v>
      </c>
      <c r="BS58" s="39">
        <v>0</v>
      </c>
      <c r="BT58" s="39">
        <v>0</v>
      </c>
      <c r="BU58" s="39">
        <v>0.02</v>
      </c>
      <c r="BV58" s="39">
        <v>0</v>
      </c>
      <c r="BW58" s="39">
        <v>0</v>
      </c>
      <c r="BX58" s="39">
        <v>0</v>
      </c>
      <c r="BY58" s="39">
        <v>0</v>
      </c>
      <c r="BZ58" s="39">
        <v>0</v>
      </c>
      <c r="CA58" s="39">
        <v>0</v>
      </c>
      <c r="CB58" s="39">
        <v>0</v>
      </c>
      <c r="CC58" s="39">
        <v>0</v>
      </c>
      <c r="CD58" s="39">
        <v>0.01</v>
      </c>
      <c r="CE58" s="39">
        <v>0</v>
      </c>
      <c r="CF58" s="39">
        <v>0</v>
      </c>
      <c r="CG58" s="39">
        <v>0.01</v>
      </c>
      <c r="CH58" s="39">
        <v>0.01</v>
      </c>
      <c r="CI58" s="39">
        <v>0.02</v>
      </c>
      <c r="CJ58" s="39">
        <v>0.05</v>
      </c>
      <c r="CK58" s="39">
        <v>0.19</v>
      </c>
      <c r="CL58" s="39">
        <v>0</v>
      </c>
      <c r="CM58" s="39">
        <v>0.01</v>
      </c>
      <c r="CN58" s="39">
        <v>0.01</v>
      </c>
      <c r="CO58" s="39">
        <v>0</v>
      </c>
      <c r="CP58" s="39">
        <v>0</v>
      </c>
      <c r="CQ58" s="39">
        <v>0</v>
      </c>
      <c r="CR58" s="39">
        <v>0.01</v>
      </c>
      <c r="CS58" s="39">
        <v>0</v>
      </c>
      <c r="CT58" s="39">
        <v>7.0000000000000007E-2</v>
      </c>
      <c r="CU58" s="39">
        <v>0</v>
      </c>
      <c r="CV58" s="39">
        <v>0</v>
      </c>
      <c r="CW58" s="39">
        <v>0</v>
      </c>
      <c r="CX58" s="39">
        <v>0</v>
      </c>
      <c r="CY58" s="39">
        <v>0.01</v>
      </c>
      <c r="CZ58" s="39">
        <v>0</v>
      </c>
      <c r="DA58" s="39">
        <v>0</v>
      </c>
      <c r="DB58" s="39">
        <v>0.03</v>
      </c>
      <c r="DC58" s="39">
        <v>0</v>
      </c>
      <c r="DD58" s="39">
        <v>0</v>
      </c>
      <c r="DE58" s="39">
        <v>0</v>
      </c>
      <c r="DF58" s="39">
        <v>0.01</v>
      </c>
      <c r="DG58" s="39">
        <v>0</v>
      </c>
      <c r="DH58" s="39">
        <v>0</v>
      </c>
      <c r="DI58" s="39">
        <v>0.01</v>
      </c>
      <c r="DJ58" s="39">
        <v>0</v>
      </c>
      <c r="DK58" s="39">
        <v>0</v>
      </c>
      <c r="DL58" s="39">
        <v>0</v>
      </c>
      <c r="DM58" s="39">
        <v>0.02</v>
      </c>
      <c r="DN58" s="39">
        <v>0.02</v>
      </c>
      <c r="DO58" s="39">
        <v>0.05</v>
      </c>
      <c r="DP58" s="39">
        <v>0.01</v>
      </c>
      <c r="DQ58" s="39">
        <v>0</v>
      </c>
      <c r="DR58" s="39">
        <v>0</v>
      </c>
      <c r="DS58" s="39">
        <v>0.01</v>
      </c>
      <c r="DT58" s="39">
        <v>0</v>
      </c>
      <c r="DU58" s="39">
        <v>0</v>
      </c>
      <c r="DV58" s="39">
        <v>0.01</v>
      </c>
      <c r="DW58" s="39">
        <v>0.01</v>
      </c>
      <c r="DX58" s="39">
        <v>0</v>
      </c>
      <c r="DY58" s="39">
        <v>0.01</v>
      </c>
      <c r="DZ58" s="39">
        <v>0</v>
      </c>
      <c r="EA58" s="39">
        <v>0.01</v>
      </c>
      <c r="EB58" s="39">
        <v>0</v>
      </c>
      <c r="EC58" s="39">
        <v>0</v>
      </c>
      <c r="ED58" s="39">
        <v>0</v>
      </c>
      <c r="EE58" s="39">
        <v>0</v>
      </c>
      <c r="EF58" s="39">
        <v>0.01</v>
      </c>
      <c r="EG58" s="39">
        <v>0</v>
      </c>
      <c r="EH58" s="39">
        <v>0</v>
      </c>
      <c r="EI58" s="39">
        <v>0.01</v>
      </c>
      <c r="EJ58" s="39">
        <v>0</v>
      </c>
    </row>
    <row r="59" spans="1:140">
      <c r="A59" s="39" t="s">
        <v>143</v>
      </c>
      <c r="B59" s="39">
        <v>0.01</v>
      </c>
      <c r="C59" s="39">
        <v>0</v>
      </c>
      <c r="D59" s="39">
        <v>0.01</v>
      </c>
      <c r="E59" s="39">
        <v>0</v>
      </c>
      <c r="F59" s="39">
        <v>0</v>
      </c>
      <c r="G59" s="39">
        <v>0.01</v>
      </c>
      <c r="H59" s="39">
        <v>0</v>
      </c>
      <c r="I59" s="39">
        <v>0</v>
      </c>
      <c r="J59" s="39">
        <v>0</v>
      </c>
      <c r="K59" s="39">
        <v>0</v>
      </c>
      <c r="L59" s="39">
        <v>0</v>
      </c>
      <c r="M59" s="39">
        <v>0</v>
      </c>
      <c r="N59" s="39">
        <v>0.03</v>
      </c>
      <c r="O59" s="39">
        <v>0.01</v>
      </c>
      <c r="P59" s="39">
        <v>0.02</v>
      </c>
      <c r="Q59" s="39">
        <v>0.01</v>
      </c>
      <c r="R59" s="39">
        <v>0</v>
      </c>
      <c r="S59" s="39">
        <v>0.01</v>
      </c>
      <c r="T59" s="39">
        <v>0</v>
      </c>
      <c r="U59" s="39">
        <v>0.01</v>
      </c>
      <c r="V59" s="39">
        <v>0</v>
      </c>
      <c r="W59" s="39">
        <v>0</v>
      </c>
      <c r="X59" s="39">
        <v>0.02</v>
      </c>
      <c r="Y59" s="39">
        <v>0.01</v>
      </c>
      <c r="Z59" s="39">
        <v>0.01</v>
      </c>
      <c r="AA59" s="39">
        <v>0.01</v>
      </c>
      <c r="AB59" s="39">
        <v>0.01</v>
      </c>
      <c r="AC59" s="39">
        <v>0.01</v>
      </c>
      <c r="AD59" s="39">
        <v>0</v>
      </c>
      <c r="AE59" s="39">
        <v>0.01</v>
      </c>
      <c r="AF59" s="39">
        <v>0</v>
      </c>
      <c r="AG59" s="39">
        <v>0</v>
      </c>
      <c r="AH59" s="39">
        <v>0</v>
      </c>
      <c r="AI59" s="39">
        <v>0.01</v>
      </c>
      <c r="AJ59" s="39">
        <v>0.02</v>
      </c>
      <c r="AK59" s="39">
        <v>0</v>
      </c>
      <c r="AL59" s="39">
        <v>0</v>
      </c>
      <c r="AM59" s="39">
        <v>0.01</v>
      </c>
      <c r="AN59" s="39">
        <v>0.01</v>
      </c>
      <c r="AO59" s="39">
        <v>0</v>
      </c>
      <c r="AP59" s="39">
        <v>0</v>
      </c>
      <c r="AQ59" s="39">
        <v>0.01</v>
      </c>
      <c r="AR59" s="39">
        <v>0.01</v>
      </c>
      <c r="AS59" s="39">
        <v>0.03</v>
      </c>
      <c r="AT59" s="39">
        <v>0</v>
      </c>
      <c r="AU59" s="39">
        <v>0</v>
      </c>
      <c r="AV59" s="39">
        <v>0</v>
      </c>
      <c r="AW59" s="39">
        <v>0.02</v>
      </c>
      <c r="AX59" s="39">
        <v>0</v>
      </c>
      <c r="AY59" s="39">
        <v>0.02</v>
      </c>
      <c r="AZ59" s="39">
        <v>0.02</v>
      </c>
      <c r="BA59" s="39">
        <v>0.01</v>
      </c>
      <c r="BB59" s="39">
        <v>0.01</v>
      </c>
      <c r="BC59" s="39">
        <v>0.01</v>
      </c>
      <c r="BD59" s="39">
        <v>0.01</v>
      </c>
      <c r="BE59" s="39">
        <v>0.01</v>
      </c>
      <c r="BF59" s="39">
        <v>0</v>
      </c>
      <c r="BG59" s="39">
        <v>1</v>
      </c>
      <c r="BH59" s="39">
        <v>0</v>
      </c>
      <c r="BI59" s="39">
        <v>0.01</v>
      </c>
      <c r="BJ59" s="39">
        <v>0.03</v>
      </c>
      <c r="BK59" s="39">
        <v>0.01</v>
      </c>
      <c r="BL59" s="39">
        <v>0.01</v>
      </c>
      <c r="BM59" s="39">
        <v>0.01</v>
      </c>
      <c r="BN59" s="39">
        <v>0.01</v>
      </c>
      <c r="BO59" s="39">
        <v>0</v>
      </c>
      <c r="BP59" s="39">
        <v>0</v>
      </c>
      <c r="BQ59" s="39">
        <v>0</v>
      </c>
      <c r="BR59" s="39">
        <v>0</v>
      </c>
      <c r="BS59" s="39">
        <v>0.01</v>
      </c>
      <c r="BT59" s="39">
        <v>0</v>
      </c>
      <c r="BU59" s="39">
        <v>0.03</v>
      </c>
      <c r="BV59" s="39">
        <v>0.01</v>
      </c>
      <c r="BW59" s="39">
        <v>0</v>
      </c>
      <c r="BX59" s="39">
        <v>0</v>
      </c>
      <c r="BY59" s="39">
        <v>0.01</v>
      </c>
      <c r="BZ59" s="39">
        <v>0</v>
      </c>
      <c r="CA59" s="39">
        <v>0</v>
      </c>
      <c r="CB59" s="39">
        <v>0</v>
      </c>
      <c r="CC59" s="39">
        <v>0</v>
      </c>
      <c r="CD59" s="39">
        <v>0.02</v>
      </c>
      <c r="CE59" s="39">
        <v>0</v>
      </c>
      <c r="CF59" s="39">
        <v>0</v>
      </c>
      <c r="CG59" s="39">
        <v>0.02</v>
      </c>
      <c r="CH59" s="39">
        <v>0.02</v>
      </c>
      <c r="CI59" s="39">
        <v>0.03</v>
      </c>
      <c r="CJ59" s="39">
        <v>0.08</v>
      </c>
      <c r="CK59" s="39">
        <v>0.02</v>
      </c>
      <c r="CL59" s="39">
        <v>0.01</v>
      </c>
      <c r="CM59" s="39">
        <v>0.28000000000000003</v>
      </c>
      <c r="CN59" s="39">
        <v>0.02</v>
      </c>
      <c r="CO59" s="39">
        <v>0</v>
      </c>
      <c r="CP59" s="39">
        <v>0</v>
      </c>
      <c r="CQ59" s="39">
        <v>0</v>
      </c>
      <c r="CR59" s="39">
        <v>0.02</v>
      </c>
      <c r="CS59" s="39">
        <v>0</v>
      </c>
      <c r="CT59" s="39">
        <v>0</v>
      </c>
      <c r="CU59" s="39">
        <v>0.01</v>
      </c>
      <c r="CV59" s="39">
        <v>0</v>
      </c>
      <c r="CW59" s="39">
        <v>0</v>
      </c>
      <c r="CX59" s="39">
        <v>0</v>
      </c>
      <c r="CY59" s="39">
        <v>0.02</v>
      </c>
      <c r="CZ59" s="39">
        <v>0.01</v>
      </c>
      <c r="DA59" s="39">
        <v>0</v>
      </c>
      <c r="DB59" s="39">
        <v>0.02</v>
      </c>
      <c r="DC59" s="39">
        <v>0</v>
      </c>
      <c r="DD59" s="39">
        <v>0</v>
      </c>
      <c r="DE59" s="39">
        <v>0</v>
      </c>
      <c r="DF59" s="39">
        <v>0.01</v>
      </c>
      <c r="DG59" s="39">
        <v>0</v>
      </c>
      <c r="DH59" s="39">
        <v>0.01</v>
      </c>
      <c r="DI59" s="39">
        <v>0.01</v>
      </c>
      <c r="DJ59" s="39">
        <v>0</v>
      </c>
      <c r="DK59" s="39">
        <v>0.01</v>
      </c>
      <c r="DL59" s="39">
        <v>0.02</v>
      </c>
      <c r="DM59" s="39">
        <v>0.03</v>
      </c>
      <c r="DN59" s="39">
        <v>0.03</v>
      </c>
      <c r="DO59" s="39">
        <v>7.0000000000000007E-2</v>
      </c>
      <c r="DP59" s="39">
        <v>0.02</v>
      </c>
      <c r="DQ59" s="39">
        <v>0</v>
      </c>
      <c r="DR59" s="39">
        <v>0.01</v>
      </c>
      <c r="DS59" s="39">
        <v>0</v>
      </c>
      <c r="DT59" s="39">
        <v>0</v>
      </c>
      <c r="DU59" s="39">
        <v>0</v>
      </c>
      <c r="DV59" s="39">
        <v>0.01</v>
      </c>
      <c r="DW59" s="39">
        <v>0.01</v>
      </c>
      <c r="DX59" s="39">
        <v>0</v>
      </c>
      <c r="DY59" s="39">
        <v>0</v>
      </c>
      <c r="DZ59" s="39">
        <v>0</v>
      </c>
      <c r="EA59" s="39">
        <v>0.01</v>
      </c>
      <c r="EB59" s="39">
        <v>0.01</v>
      </c>
      <c r="EC59" s="39">
        <v>0</v>
      </c>
      <c r="ED59" s="39">
        <v>0</v>
      </c>
      <c r="EE59" s="39">
        <v>0</v>
      </c>
      <c r="EF59" s="39">
        <v>0.01</v>
      </c>
      <c r="EG59" s="39">
        <v>0</v>
      </c>
      <c r="EH59" s="39">
        <v>0</v>
      </c>
      <c r="EI59" s="39">
        <v>0.01</v>
      </c>
      <c r="EJ59" s="39">
        <v>0.01</v>
      </c>
    </row>
    <row r="60" spans="1:140">
      <c r="A60" s="39" t="s">
        <v>116</v>
      </c>
      <c r="B60" s="39">
        <v>0.01</v>
      </c>
      <c r="C60" s="39">
        <v>0</v>
      </c>
      <c r="D60" s="39">
        <v>0</v>
      </c>
      <c r="E60" s="39">
        <v>0.01</v>
      </c>
      <c r="F60" s="39">
        <v>0</v>
      </c>
      <c r="G60" s="39">
        <v>0.01</v>
      </c>
      <c r="H60" s="39">
        <v>0</v>
      </c>
      <c r="I60" s="39">
        <v>0</v>
      </c>
      <c r="J60" s="39">
        <v>0</v>
      </c>
      <c r="K60" s="39">
        <v>0</v>
      </c>
      <c r="L60" s="39">
        <v>0</v>
      </c>
      <c r="M60" s="39">
        <v>0</v>
      </c>
      <c r="N60" s="39">
        <v>0.01</v>
      </c>
      <c r="O60" s="39">
        <v>0</v>
      </c>
      <c r="P60" s="39">
        <v>0.01</v>
      </c>
      <c r="Q60" s="39">
        <v>0</v>
      </c>
      <c r="R60" s="39">
        <v>0</v>
      </c>
      <c r="S60" s="39">
        <v>0.01</v>
      </c>
      <c r="T60" s="39">
        <v>0</v>
      </c>
      <c r="U60" s="39">
        <v>0</v>
      </c>
      <c r="V60" s="39">
        <v>0</v>
      </c>
      <c r="W60" s="39">
        <v>0</v>
      </c>
      <c r="X60" s="39">
        <v>0.01</v>
      </c>
      <c r="Y60" s="39">
        <v>0</v>
      </c>
      <c r="Z60" s="39">
        <v>0</v>
      </c>
      <c r="AA60" s="39">
        <v>0</v>
      </c>
      <c r="AB60" s="39">
        <v>0</v>
      </c>
      <c r="AC60" s="39">
        <v>0</v>
      </c>
      <c r="AD60" s="39">
        <v>0</v>
      </c>
      <c r="AE60" s="39">
        <v>0</v>
      </c>
      <c r="AF60" s="39">
        <v>0</v>
      </c>
      <c r="AG60" s="39">
        <v>0</v>
      </c>
      <c r="AH60" s="39">
        <v>0</v>
      </c>
      <c r="AI60" s="39">
        <v>0.01</v>
      </c>
      <c r="AJ60" s="39">
        <v>0.01</v>
      </c>
      <c r="AK60" s="39">
        <v>0</v>
      </c>
      <c r="AL60" s="39">
        <v>0</v>
      </c>
      <c r="AM60" s="39">
        <v>0</v>
      </c>
      <c r="AN60" s="39">
        <v>0</v>
      </c>
      <c r="AO60" s="39">
        <v>0</v>
      </c>
      <c r="AP60" s="39">
        <v>0</v>
      </c>
      <c r="AQ60" s="39">
        <v>0</v>
      </c>
      <c r="AR60" s="39">
        <v>0</v>
      </c>
      <c r="AS60" s="39">
        <v>0.01</v>
      </c>
      <c r="AT60" s="39">
        <v>0</v>
      </c>
      <c r="AU60" s="39">
        <v>0</v>
      </c>
      <c r="AV60" s="39">
        <v>0</v>
      </c>
      <c r="AW60" s="39">
        <v>0.01</v>
      </c>
      <c r="AX60" s="39">
        <v>0</v>
      </c>
      <c r="AY60" s="39">
        <v>0.01</v>
      </c>
      <c r="AZ60" s="39">
        <v>0.01</v>
      </c>
      <c r="BA60" s="39">
        <v>0</v>
      </c>
      <c r="BB60" s="39">
        <v>0</v>
      </c>
      <c r="BC60" s="39">
        <v>0.01</v>
      </c>
      <c r="BD60" s="39">
        <v>0</v>
      </c>
      <c r="BE60" s="39">
        <v>0.01</v>
      </c>
      <c r="BF60" s="39">
        <v>0</v>
      </c>
      <c r="BG60" s="39">
        <v>0</v>
      </c>
      <c r="BH60" s="39">
        <v>1</v>
      </c>
      <c r="BI60" s="39">
        <v>0</v>
      </c>
      <c r="BJ60" s="39">
        <v>0.01</v>
      </c>
      <c r="BK60" s="39">
        <v>0</v>
      </c>
      <c r="BL60" s="39">
        <v>0.01</v>
      </c>
      <c r="BM60" s="39">
        <v>0</v>
      </c>
      <c r="BN60" s="39">
        <v>0</v>
      </c>
      <c r="BO60" s="39">
        <v>0</v>
      </c>
      <c r="BP60" s="39">
        <v>0</v>
      </c>
      <c r="BQ60" s="39">
        <v>0</v>
      </c>
      <c r="BR60" s="39">
        <v>0</v>
      </c>
      <c r="BS60" s="39">
        <v>0</v>
      </c>
      <c r="BT60" s="39">
        <v>0</v>
      </c>
      <c r="BU60" s="39">
        <v>0.01</v>
      </c>
      <c r="BV60" s="39">
        <v>0</v>
      </c>
      <c r="BW60" s="39">
        <v>0</v>
      </c>
      <c r="BX60" s="39">
        <v>0</v>
      </c>
      <c r="BY60" s="39">
        <v>0</v>
      </c>
      <c r="BZ60" s="39">
        <v>0</v>
      </c>
      <c r="CA60" s="39">
        <v>0</v>
      </c>
      <c r="CB60" s="39">
        <v>0</v>
      </c>
      <c r="CC60" s="39">
        <v>0</v>
      </c>
      <c r="CD60" s="39">
        <v>0.01</v>
      </c>
      <c r="CE60" s="39">
        <v>0</v>
      </c>
      <c r="CF60" s="39">
        <v>0</v>
      </c>
      <c r="CG60" s="39">
        <v>0.18</v>
      </c>
      <c r="CH60" s="39">
        <v>0.01</v>
      </c>
      <c r="CI60" s="39">
        <v>0.01</v>
      </c>
      <c r="CJ60" s="39">
        <v>0.04</v>
      </c>
      <c r="CK60" s="39">
        <v>0.01</v>
      </c>
      <c r="CL60" s="39">
        <v>0</v>
      </c>
      <c r="CM60" s="39">
        <v>0.01</v>
      </c>
      <c r="CN60" s="39">
        <v>0.01</v>
      </c>
      <c r="CO60" s="39">
        <v>0</v>
      </c>
      <c r="CP60" s="39">
        <v>0</v>
      </c>
      <c r="CQ60" s="39">
        <v>0</v>
      </c>
      <c r="CR60" s="39">
        <v>0.01</v>
      </c>
      <c r="CS60" s="39">
        <v>0</v>
      </c>
      <c r="CT60" s="39">
        <v>0.02</v>
      </c>
      <c r="CU60" s="39">
        <v>0</v>
      </c>
      <c r="CV60" s="39">
        <v>0</v>
      </c>
      <c r="CW60" s="39">
        <v>0</v>
      </c>
      <c r="CX60" s="39">
        <v>0</v>
      </c>
      <c r="CY60" s="39">
        <v>0.01</v>
      </c>
      <c r="CZ60" s="39">
        <v>0</v>
      </c>
      <c r="DA60" s="39">
        <v>0</v>
      </c>
      <c r="DB60" s="39">
        <v>0</v>
      </c>
      <c r="DC60" s="39">
        <v>0</v>
      </c>
      <c r="DD60" s="39">
        <v>0</v>
      </c>
      <c r="DE60" s="39">
        <v>0</v>
      </c>
      <c r="DF60" s="39">
        <v>0</v>
      </c>
      <c r="DG60" s="39">
        <v>0</v>
      </c>
      <c r="DH60" s="39">
        <v>0</v>
      </c>
      <c r="DI60" s="39">
        <v>0.01</v>
      </c>
      <c r="DJ60" s="39">
        <v>0</v>
      </c>
      <c r="DK60" s="39">
        <v>0</v>
      </c>
      <c r="DL60" s="39">
        <v>0</v>
      </c>
      <c r="DM60" s="39">
        <v>0.02</v>
      </c>
      <c r="DN60" s="39">
        <v>0.01</v>
      </c>
      <c r="DO60" s="39">
        <v>0.04</v>
      </c>
      <c r="DP60" s="39">
        <v>0.01</v>
      </c>
      <c r="DQ60" s="39">
        <v>0</v>
      </c>
      <c r="DR60" s="39">
        <v>0</v>
      </c>
      <c r="DS60" s="39">
        <v>0</v>
      </c>
      <c r="DT60" s="39">
        <v>0</v>
      </c>
      <c r="DU60" s="39">
        <v>0</v>
      </c>
      <c r="DV60" s="39">
        <v>0</v>
      </c>
      <c r="DW60" s="39">
        <v>0</v>
      </c>
      <c r="DX60" s="39">
        <v>0</v>
      </c>
      <c r="DY60" s="39">
        <v>0</v>
      </c>
      <c r="DZ60" s="39">
        <v>0</v>
      </c>
      <c r="EA60" s="39">
        <v>0</v>
      </c>
      <c r="EB60" s="39">
        <v>0</v>
      </c>
      <c r="EC60" s="39">
        <v>0</v>
      </c>
      <c r="ED60" s="39">
        <v>0</v>
      </c>
      <c r="EE60" s="39">
        <v>0</v>
      </c>
      <c r="EF60" s="39">
        <v>0</v>
      </c>
      <c r="EG60" s="39">
        <v>0</v>
      </c>
      <c r="EH60" s="39">
        <v>0</v>
      </c>
      <c r="EI60" s="39">
        <v>0</v>
      </c>
      <c r="EJ60" s="39">
        <v>0</v>
      </c>
    </row>
    <row r="61" spans="1:140">
      <c r="A61" s="39" t="s">
        <v>106</v>
      </c>
      <c r="B61" s="39">
        <v>0.01</v>
      </c>
      <c r="C61" s="39">
        <v>0</v>
      </c>
      <c r="D61" s="39">
        <v>0.01</v>
      </c>
      <c r="E61" s="39">
        <v>0</v>
      </c>
      <c r="F61" s="39">
        <v>0.01</v>
      </c>
      <c r="G61" s="39">
        <v>0.01</v>
      </c>
      <c r="H61" s="39">
        <v>0</v>
      </c>
      <c r="I61" s="39">
        <v>0</v>
      </c>
      <c r="J61" s="39">
        <v>0</v>
      </c>
      <c r="K61" s="39">
        <v>0</v>
      </c>
      <c r="L61" s="39">
        <v>0</v>
      </c>
      <c r="M61" s="39">
        <v>0</v>
      </c>
      <c r="N61" s="39">
        <v>0.01</v>
      </c>
      <c r="O61" s="39">
        <v>0</v>
      </c>
      <c r="P61" s="39">
        <v>0.01</v>
      </c>
      <c r="Q61" s="39">
        <v>0</v>
      </c>
      <c r="R61" s="39">
        <v>0</v>
      </c>
      <c r="S61" s="39">
        <v>0.01</v>
      </c>
      <c r="T61" s="39">
        <v>0.02</v>
      </c>
      <c r="U61" s="39">
        <v>0.02</v>
      </c>
      <c r="V61" s="39">
        <v>0</v>
      </c>
      <c r="W61" s="39">
        <v>0</v>
      </c>
      <c r="X61" s="39">
        <v>0.02</v>
      </c>
      <c r="Y61" s="39">
        <v>0.01</v>
      </c>
      <c r="Z61" s="39">
        <v>0.01</v>
      </c>
      <c r="AA61" s="39">
        <v>0.01</v>
      </c>
      <c r="AB61" s="39">
        <v>0.01</v>
      </c>
      <c r="AC61" s="39">
        <v>0.01</v>
      </c>
      <c r="AD61" s="39">
        <v>0</v>
      </c>
      <c r="AE61" s="39">
        <v>0.01</v>
      </c>
      <c r="AF61" s="39">
        <v>0</v>
      </c>
      <c r="AG61" s="39">
        <v>0</v>
      </c>
      <c r="AH61" s="39">
        <v>0</v>
      </c>
      <c r="AI61" s="39">
        <v>0.01</v>
      </c>
      <c r="AJ61" s="39">
        <v>0.02</v>
      </c>
      <c r="AK61" s="39">
        <v>0</v>
      </c>
      <c r="AL61" s="39">
        <v>0</v>
      </c>
      <c r="AM61" s="39">
        <v>0.01</v>
      </c>
      <c r="AN61" s="39">
        <v>0</v>
      </c>
      <c r="AO61" s="39">
        <v>0</v>
      </c>
      <c r="AP61" s="39">
        <v>0</v>
      </c>
      <c r="AQ61" s="39">
        <v>0.01</v>
      </c>
      <c r="AR61" s="39">
        <v>0.01</v>
      </c>
      <c r="AS61" s="39">
        <v>0.02</v>
      </c>
      <c r="AT61" s="39">
        <v>0</v>
      </c>
      <c r="AU61" s="39">
        <v>0</v>
      </c>
      <c r="AV61" s="39">
        <v>0</v>
      </c>
      <c r="AW61" s="39">
        <v>0.02</v>
      </c>
      <c r="AX61" s="39">
        <v>0</v>
      </c>
      <c r="AY61" s="39">
        <v>0.02</v>
      </c>
      <c r="AZ61" s="39">
        <v>0.02</v>
      </c>
      <c r="BA61" s="39">
        <v>0.01</v>
      </c>
      <c r="BB61" s="39">
        <v>0.01</v>
      </c>
      <c r="BC61" s="39">
        <v>0.01</v>
      </c>
      <c r="BD61" s="39">
        <v>0.01</v>
      </c>
      <c r="BE61" s="39">
        <v>0.01</v>
      </c>
      <c r="BF61" s="39">
        <v>0</v>
      </c>
      <c r="BG61" s="39">
        <v>0.01</v>
      </c>
      <c r="BH61" s="39">
        <v>0</v>
      </c>
      <c r="BI61" s="39">
        <v>1</v>
      </c>
      <c r="BJ61" s="39">
        <v>0.03</v>
      </c>
      <c r="BK61" s="39">
        <v>0.01</v>
      </c>
      <c r="BL61" s="39">
        <v>0.01</v>
      </c>
      <c r="BM61" s="39">
        <v>0.01</v>
      </c>
      <c r="BN61" s="39">
        <v>0.01</v>
      </c>
      <c r="BO61" s="39">
        <v>0</v>
      </c>
      <c r="BP61" s="39">
        <v>0</v>
      </c>
      <c r="BQ61" s="39">
        <v>0</v>
      </c>
      <c r="BR61" s="39">
        <v>0</v>
      </c>
      <c r="BS61" s="39">
        <v>0.01</v>
      </c>
      <c r="BT61" s="39">
        <v>0</v>
      </c>
      <c r="BU61" s="39">
        <v>0.03</v>
      </c>
      <c r="BV61" s="39">
        <v>0.01</v>
      </c>
      <c r="BW61" s="39">
        <v>0</v>
      </c>
      <c r="BX61" s="39">
        <v>0</v>
      </c>
      <c r="BY61" s="39">
        <v>0.01</v>
      </c>
      <c r="BZ61" s="39">
        <v>0</v>
      </c>
      <c r="CA61" s="39">
        <v>0</v>
      </c>
      <c r="CB61" s="39">
        <v>0</v>
      </c>
      <c r="CC61" s="39">
        <v>0</v>
      </c>
      <c r="CD61" s="39">
        <v>0.02</v>
      </c>
      <c r="CE61" s="39">
        <v>0</v>
      </c>
      <c r="CF61" s="39">
        <v>0</v>
      </c>
      <c r="CG61" s="39">
        <v>0.02</v>
      </c>
      <c r="CH61" s="39">
        <v>0.02</v>
      </c>
      <c r="CI61" s="39">
        <v>0.03</v>
      </c>
      <c r="CJ61" s="39">
        <v>7.0000000000000007E-2</v>
      </c>
      <c r="CK61" s="39">
        <v>0.02</v>
      </c>
      <c r="CL61" s="39">
        <v>0.01</v>
      </c>
      <c r="CM61" s="39">
        <v>0.02</v>
      </c>
      <c r="CN61" s="39">
        <v>0.01</v>
      </c>
      <c r="CO61" s="39">
        <v>0</v>
      </c>
      <c r="CP61" s="39">
        <v>0</v>
      </c>
      <c r="CQ61" s="39">
        <v>0</v>
      </c>
      <c r="CR61" s="39">
        <v>0.01</v>
      </c>
      <c r="CS61" s="39">
        <v>0</v>
      </c>
      <c r="CT61" s="39">
        <v>0</v>
      </c>
      <c r="CU61" s="39">
        <v>0</v>
      </c>
      <c r="CV61" s="39">
        <v>0.01</v>
      </c>
      <c r="CW61" s="39">
        <v>0.03</v>
      </c>
      <c r="CX61" s="39">
        <v>0</v>
      </c>
      <c r="CY61" s="39">
        <v>0.01</v>
      </c>
      <c r="CZ61" s="39">
        <v>0.01</v>
      </c>
      <c r="DA61" s="39">
        <v>0</v>
      </c>
      <c r="DB61" s="39">
        <v>0.01</v>
      </c>
      <c r="DC61" s="39">
        <v>0</v>
      </c>
      <c r="DD61" s="39">
        <v>0</v>
      </c>
      <c r="DE61" s="39">
        <v>0</v>
      </c>
      <c r="DF61" s="39">
        <v>0.01</v>
      </c>
      <c r="DG61" s="39">
        <v>0.01</v>
      </c>
      <c r="DH61" s="39">
        <v>0</v>
      </c>
      <c r="DI61" s="39">
        <v>0.01</v>
      </c>
      <c r="DJ61" s="39">
        <v>0</v>
      </c>
      <c r="DK61" s="39">
        <v>0</v>
      </c>
      <c r="DL61" s="39">
        <v>0.01</v>
      </c>
      <c r="DM61" s="39">
        <v>0.02</v>
      </c>
      <c r="DN61" s="39">
        <v>0.2</v>
      </c>
      <c r="DO61" s="39">
        <v>7.0000000000000007E-2</v>
      </c>
      <c r="DP61" s="39">
        <v>0.01</v>
      </c>
      <c r="DQ61" s="39">
        <v>0</v>
      </c>
      <c r="DR61" s="39">
        <v>0</v>
      </c>
      <c r="DS61" s="39">
        <v>0</v>
      </c>
      <c r="DT61" s="39">
        <v>0</v>
      </c>
      <c r="DU61" s="39">
        <v>0</v>
      </c>
      <c r="DV61" s="39">
        <v>0.01</v>
      </c>
      <c r="DW61" s="39">
        <v>0</v>
      </c>
      <c r="DX61" s="39">
        <v>0</v>
      </c>
      <c r="DY61" s="39">
        <v>0.01</v>
      </c>
      <c r="DZ61" s="39">
        <v>0</v>
      </c>
      <c r="EA61" s="39">
        <v>0</v>
      </c>
      <c r="EB61" s="39">
        <v>0</v>
      </c>
      <c r="EC61" s="39">
        <v>0</v>
      </c>
      <c r="ED61" s="39">
        <v>0</v>
      </c>
      <c r="EE61" s="39">
        <v>0</v>
      </c>
      <c r="EF61" s="39">
        <v>0</v>
      </c>
      <c r="EG61" s="39">
        <v>0</v>
      </c>
      <c r="EH61" s="39">
        <v>0</v>
      </c>
      <c r="EI61" s="39">
        <v>0</v>
      </c>
      <c r="EJ61" s="39">
        <v>0.01</v>
      </c>
    </row>
    <row r="62" spans="1:140">
      <c r="A62" s="39" t="s">
        <v>92</v>
      </c>
      <c r="B62" s="39">
        <v>0.05</v>
      </c>
      <c r="C62" s="39">
        <v>0.02</v>
      </c>
      <c r="D62" s="39">
        <v>0.03</v>
      </c>
      <c r="E62" s="39">
        <v>0.01</v>
      </c>
      <c r="F62" s="39">
        <v>0.03</v>
      </c>
      <c r="G62" s="39">
        <v>0.02</v>
      </c>
      <c r="H62" s="39">
        <v>0.01</v>
      </c>
      <c r="I62" s="39">
        <v>0</v>
      </c>
      <c r="J62" s="39">
        <v>0</v>
      </c>
      <c r="K62" s="39">
        <v>0</v>
      </c>
      <c r="L62" s="39">
        <v>0</v>
      </c>
      <c r="M62" s="39">
        <v>0.02</v>
      </c>
      <c r="N62" s="39">
        <v>0.1</v>
      </c>
      <c r="O62" s="39">
        <v>0.03</v>
      </c>
      <c r="P62" s="39">
        <v>0.09</v>
      </c>
      <c r="Q62" s="39">
        <v>0</v>
      </c>
      <c r="R62" s="39">
        <v>0.01</v>
      </c>
      <c r="S62" s="39">
        <v>0.02</v>
      </c>
      <c r="T62" s="39">
        <v>0</v>
      </c>
      <c r="U62" s="39">
        <v>0</v>
      </c>
      <c r="V62" s="39">
        <v>0.01</v>
      </c>
      <c r="W62" s="39">
        <v>0.02</v>
      </c>
      <c r="X62" s="39">
        <v>0.09</v>
      </c>
      <c r="Y62" s="39">
        <v>0.04</v>
      </c>
      <c r="Z62" s="39">
        <v>0.02</v>
      </c>
      <c r="AA62" s="39">
        <v>0.03</v>
      </c>
      <c r="AB62" s="39">
        <v>0.03</v>
      </c>
      <c r="AC62" s="39">
        <v>0.03</v>
      </c>
      <c r="AD62" s="39">
        <v>0.02</v>
      </c>
      <c r="AE62" s="39">
        <v>0.02</v>
      </c>
      <c r="AF62" s="39">
        <v>0.02</v>
      </c>
      <c r="AG62" s="39">
        <v>0.01</v>
      </c>
      <c r="AH62" s="39">
        <v>0.02</v>
      </c>
      <c r="AI62" s="39">
        <v>0.05</v>
      </c>
      <c r="AJ62" s="39">
        <v>0.08</v>
      </c>
      <c r="AK62" s="39">
        <v>0.01</v>
      </c>
      <c r="AL62" s="39">
        <v>0.02</v>
      </c>
      <c r="AM62" s="39">
        <v>0.03</v>
      </c>
      <c r="AN62" s="39">
        <v>0.02</v>
      </c>
      <c r="AO62" s="39">
        <v>0.02</v>
      </c>
      <c r="AP62" s="39">
        <v>0</v>
      </c>
      <c r="AQ62" s="39">
        <v>0.03</v>
      </c>
      <c r="AR62" s="39">
        <v>0.03</v>
      </c>
      <c r="AS62" s="39">
        <v>0.11</v>
      </c>
      <c r="AT62" s="39">
        <v>0.02</v>
      </c>
      <c r="AU62" s="39">
        <v>0.02</v>
      </c>
      <c r="AV62" s="39">
        <v>0.02</v>
      </c>
      <c r="AW62" s="39">
        <v>7.0000000000000007E-2</v>
      </c>
      <c r="AX62" s="39">
        <v>0.01</v>
      </c>
      <c r="AY62" s="39">
        <v>0.1</v>
      </c>
      <c r="AZ62" s="39">
        <v>0.08</v>
      </c>
      <c r="BA62" s="39">
        <v>0.04</v>
      </c>
      <c r="BB62" s="39">
        <v>0.04</v>
      </c>
      <c r="BC62" s="39">
        <v>0.06</v>
      </c>
      <c r="BD62" s="39">
        <v>0.03</v>
      </c>
      <c r="BE62" s="39">
        <v>0.06</v>
      </c>
      <c r="BF62" s="39">
        <v>0.02</v>
      </c>
      <c r="BG62" s="39">
        <v>0.03</v>
      </c>
      <c r="BH62" s="39">
        <v>0.01</v>
      </c>
      <c r="BI62" s="39">
        <v>0.03</v>
      </c>
      <c r="BJ62" s="39">
        <v>1</v>
      </c>
      <c r="BK62" s="39">
        <v>0.03</v>
      </c>
      <c r="BL62" s="39">
        <v>0.05</v>
      </c>
      <c r="BM62" s="39">
        <v>0.04</v>
      </c>
      <c r="BN62" s="39">
        <v>0.04</v>
      </c>
      <c r="BO62" s="39">
        <v>0.02</v>
      </c>
      <c r="BP62" s="39">
        <v>0.01</v>
      </c>
      <c r="BQ62" s="39">
        <v>0.01</v>
      </c>
      <c r="BR62" s="39">
        <v>0.02</v>
      </c>
      <c r="BS62" s="39">
        <v>0.03</v>
      </c>
      <c r="BT62" s="39">
        <v>0.02</v>
      </c>
      <c r="BU62" s="39">
        <v>0.11</v>
      </c>
      <c r="BV62" s="39">
        <v>0.02</v>
      </c>
      <c r="BW62" s="39">
        <v>0.02</v>
      </c>
      <c r="BX62" s="39">
        <v>0.02</v>
      </c>
      <c r="BY62" s="39">
        <v>0.03</v>
      </c>
      <c r="BZ62" s="39">
        <v>0.02</v>
      </c>
      <c r="CA62" s="39">
        <v>0.02</v>
      </c>
      <c r="CB62" s="39">
        <v>0.02</v>
      </c>
      <c r="CC62" s="39">
        <v>0.02</v>
      </c>
      <c r="CD62" s="39">
        <v>7.0000000000000007E-2</v>
      </c>
      <c r="CE62" s="39">
        <v>0.01</v>
      </c>
      <c r="CF62" s="39">
        <v>0.01</v>
      </c>
      <c r="CG62" s="39">
        <v>7.0000000000000007E-2</v>
      </c>
      <c r="CH62" s="39">
        <v>0.1</v>
      </c>
      <c r="CI62" s="39">
        <v>0.11</v>
      </c>
      <c r="CJ62" s="39">
        <v>0.34</v>
      </c>
      <c r="CK62" s="39">
        <v>0.09</v>
      </c>
      <c r="CL62" s="39">
        <v>0.04</v>
      </c>
      <c r="CM62" s="39">
        <v>0.1</v>
      </c>
      <c r="CN62" s="39">
        <v>0.08</v>
      </c>
      <c r="CO62" s="39">
        <v>0.01</v>
      </c>
      <c r="CP62" s="39">
        <v>0</v>
      </c>
      <c r="CQ62" s="39">
        <v>0</v>
      </c>
      <c r="CR62" s="39">
        <v>7.0000000000000007E-2</v>
      </c>
      <c r="CS62" s="39">
        <v>0.01</v>
      </c>
      <c r="CT62" s="39">
        <v>0.02</v>
      </c>
      <c r="CU62" s="39">
        <v>0.02</v>
      </c>
      <c r="CV62" s="39">
        <v>0.05</v>
      </c>
      <c r="CW62" s="39">
        <v>0.06</v>
      </c>
      <c r="CX62" s="39">
        <v>0.01</v>
      </c>
      <c r="CY62" s="39">
        <v>0.01</v>
      </c>
      <c r="CZ62" s="39">
        <v>0</v>
      </c>
      <c r="DA62" s="39">
        <v>0</v>
      </c>
      <c r="DB62" s="39">
        <v>0.04</v>
      </c>
      <c r="DC62" s="39">
        <v>0.01</v>
      </c>
      <c r="DD62" s="39">
        <v>0.01</v>
      </c>
      <c r="DE62" s="39">
        <v>0.01</v>
      </c>
      <c r="DF62" s="39">
        <v>0.03</v>
      </c>
      <c r="DG62" s="39">
        <v>0.03</v>
      </c>
      <c r="DH62" s="39">
        <v>0.03</v>
      </c>
      <c r="DI62" s="39">
        <v>0.09</v>
      </c>
      <c r="DJ62" s="39">
        <v>0.02</v>
      </c>
      <c r="DK62" s="39">
        <v>0.03</v>
      </c>
      <c r="DL62" s="39">
        <v>0.01</v>
      </c>
      <c r="DM62" s="39">
        <v>0.14000000000000001</v>
      </c>
      <c r="DN62" s="39">
        <v>0.1</v>
      </c>
      <c r="DO62" s="39">
        <v>0.32</v>
      </c>
      <c r="DP62" s="39">
        <v>0</v>
      </c>
      <c r="DQ62" s="39">
        <v>0</v>
      </c>
      <c r="DR62" s="39">
        <v>0</v>
      </c>
      <c r="DS62" s="39">
        <v>0</v>
      </c>
      <c r="DT62" s="39">
        <v>0.01</v>
      </c>
      <c r="DU62" s="39">
        <v>0</v>
      </c>
      <c r="DV62" s="39">
        <v>0.06</v>
      </c>
      <c r="DW62" s="39">
        <v>0.03</v>
      </c>
      <c r="DX62" s="39">
        <v>0</v>
      </c>
      <c r="DY62" s="39">
        <v>0</v>
      </c>
      <c r="DZ62" s="39">
        <v>0</v>
      </c>
      <c r="EA62" s="39">
        <v>0.02</v>
      </c>
      <c r="EB62" s="39">
        <v>0</v>
      </c>
      <c r="EC62" s="39">
        <v>0.01</v>
      </c>
      <c r="ED62" s="39">
        <v>0</v>
      </c>
      <c r="EE62" s="39">
        <v>0.01</v>
      </c>
      <c r="EF62" s="39">
        <v>0.03</v>
      </c>
      <c r="EG62" s="39">
        <v>0.01</v>
      </c>
      <c r="EH62" s="39">
        <v>0.01</v>
      </c>
      <c r="EI62" s="39">
        <v>0.04</v>
      </c>
      <c r="EJ62" s="39">
        <v>0.04</v>
      </c>
    </row>
    <row r="63" spans="1:140">
      <c r="A63" s="39" t="s">
        <v>142</v>
      </c>
      <c r="B63" s="39">
        <v>0.01</v>
      </c>
      <c r="C63" s="39">
        <v>0.01</v>
      </c>
      <c r="D63" s="39">
        <v>0.01</v>
      </c>
      <c r="E63" s="39">
        <v>0.01</v>
      </c>
      <c r="F63" s="39">
        <v>0.01</v>
      </c>
      <c r="G63" s="39">
        <v>0.01</v>
      </c>
      <c r="H63" s="39">
        <v>0</v>
      </c>
      <c r="I63" s="39">
        <v>0</v>
      </c>
      <c r="J63" s="39">
        <v>0</v>
      </c>
      <c r="K63" s="39">
        <v>0</v>
      </c>
      <c r="L63" s="39">
        <v>0</v>
      </c>
      <c r="M63" s="39">
        <v>0.01</v>
      </c>
      <c r="N63" s="39">
        <v>0.02</v>
      </c>
      <c r="O63" s="39">
        <v>0.01</v>
      </c>
      <c r="P63" s="39">
        <v>0.02</v>
      </c>
      <c r="Q63" s="39">
        <v>0</v>
      </c>
      <c r="R63" s="39">
        <v>0</v>
      </c>
      <c r="S63" s="39">
        <v>0</v>
      </c>
      <c r="T63" s="39">
        <v>0.01</v>
      </c>
      <c r="U63" s="39">
        <v>0.02</v>
      </c>
      <c r="V63" s="39">
        <v>0</v>
      </c>
      <c r="W63" s="39">
        <v>0.01</v>
      </c>
      <c r="X63" s="39">
        <v>0.03</v>
      </c>
      <c r="Y63" s="39">
        <v>0.01</v>
      </c>
      <c r="Z63" s="39">
        <v>0.01</v>
      </c>
      <c r="AA63" s="39">
        <v>0.01</v>
      </c>
      <c r="AB63" s="39">
        <v>0.01</v>
      </c>
      <c r="AC63" s="39">
        <v>0.01</v>
      </c>
      <c r="AD63" s="39">
        <v>0</v>
      </c>
      <c r="AE63" s="39">
        <v>0.01</v>
      </c>
      <c r="AF63" s="39">
        <v>0.01</v>
      </c>
      <c r="AG63" s="39">
        <v>0</v>
      </c>
      <c r="AH63" s="39">
        <v>0.01</v>
      </c>
      <c r="AI63" s="39">
        <v>0.01</v>
      </c>
      <c r="AJ63" s="39">
        <v>0.02</v>
      </c>
      <c r="AK63" s="39">
        <v>0</v>
      </c>
      <c r="AL63" s="39">
        <v>0</v>
      </c>
      <c r="AM63" s="39">
        <v>0.01</v>
      </c>
      <c r="AN63" s="39">
        <v>0.01</v>
      </c>
      <c r="AO63" s="39">
        <v>0.01</v>
      </c>
      <c r="AP63" s="39">
        <v>0</v>
      </c>
      <c r="AQ63" s="39">
        <v>0.01</v>
      </c>
      <c r="AR63" s="39">
        <v>0.01</v>
      </c>
      <c r="AS63" s="39">
        <v>0.03</v>
      </c>
      <c r="AT63" s="39">
        <v>0</v>
      </c>
      <c r="AU63" s="39">
        <v>0.01</v>
      </c>
      <c r="AV63" s="39">
        <v>0.01</v>
      </c>
      <c r="AW63" s="39">
        <v>0.02</v>
      </c>
      <c r="AX63" s="39">
        <v>0</v>
      </c>
      <c r="AY63" s="39">
        <v>0.03</v>
      </c>
      <c r="AZ63" s="39">
        <v>0.02</v>
      </c>
      <c r="BA63" s="39">
        <v>0.01</v>
      </c>
      <c r="BB63" s="39">
        <v>0.01</v>
      </c>
      <c r="BC63" s="39">
        <v>0.02</v>
      </c>
      <c r="BD63" s="39">
        <v>0.01</v>
      </c>
      <c r="BE63" s="39">
        <v>0.02</v>
      </c>
      <c r="BF63" s="39">
        <v>0</v>
      </c>
      <c r="BG63" s="39">
        <v>0.01</v>
      </c>
      <c r="BH63" s="39">
        <v>0</v>
      </c>
      <c r="BI63" s="39">
        <v>0.01</v>
      </c>
      <c r="BJ63" s="39">
        <v>0.03</v>
      </c>
      <c r="BK63" s="39">
        <v>1</v>
      </c>
      <c r="BL63" s="39">
        <v>0.02</v>
      </c>
      <c r="BM63" s="39">
        <v>0.01</v>
      </c>
      <c r="BN63" s="39">
        <v>0.01</v>
      </c>
      <c r="BO63" s="39">
        <v>0</v>
      </c>
      <c r="BP63" s="39">
        <v>0</v>
      </c>
      <c r="BQ63" s="39">
        <v>0</v>
      </c>
      <c r="BR63" s="39">
        <v>0</v>
      </c>
      <c r="BS63" s="39">
        <v>0.01</v>
      </c>
      <c r="BT63" s="39">
        <v>0</v>
      </c>
      <c r="BU63" s="39">
        <v>0.04</v>
      </c>
      <c r="BV63" s="39">
        <v>0.01</v>
      </c>
      <c r="BW63" s="39">
        <v>0</v>
      </c>
      <c r="BX63" s="39">
        <v>0</v>
      </c>
      <c r="BY63" s="39">
        <v>0.01</v>
      </c>
      <c r="BZ63" s="39">
        <v>0</v>
      </c>
      <c r="CA63" s="39">
        <v>0.01</v>
      </c>
      <c r="CB63" s="39">
        <v>0.01</v>
      </c>
      <c r="CC63" s="39">
        <v>0.01</v>
      </c>
      <c r="CD63" s="39">
        <v>0.02</v>
      </c>
      <c r="CE63" s="39">
        <v>0</v>
      </c>
      <c r="CF63" s="39">
        <v>0</v>
      </c>
      <c r="CG63" s="39">
        <v>0.02</v>
      </c>
      <c r="CH63" s="39">
        <v>0.03</v>
      </c>
      <c r="CI63" s="39">
        <v>0.04</v>
      </c>
      <c r="CJ63" s="39">
        <v>0.1</v>
      </c>
      <c r="CK63" s="39">
        <v>0.03</v>
      </c>
      <c r="CL63" s="39">
        <v>0.01</v>
      </c>
      <c r="CM63" s="39">
        <v>0.03</v>
      </c>
      <c r="CN63" s="39">
        <v>0.02</v>
      </c>
      <c r="CO63" s="39">
        <v>0</v>
      </c>
      <c r="CP63" s="39">
        <v>0</v>
      </c>
      <c r="CQ63" s="39">
        <v>0</v>
      </c>
      <c r="CR63" s="39">
        <v>0.02</v>
      </c>
      <c r="CS63" s="39">
        <v>0.01</v>
      </c>
      <c r="CT63" s="39">
        <v>0</v>
      </c>
      <c r="CU63" s="39">
        <v>0.01</v>
      </c>
      <c r="CV63" s="39">
        <v>0.01</v>
      </c>
      <c r="CW63" s="39">
        <v>0</v>
      </c>
      <c r="CX63" s="39">
        <v>0</v>
      </c>
      <c r="CY63" s="39">
        <v>0</v>
      </c>
      <c r="CZ63" s="39">
        <v>0.01</v>
      </c>
      <c r="DA63" s="39">
        <v>0</v>
      </c>
      <c r="DB63" s="39">
        <v>0</v>
      </c>
      <c r="DC63" s="39">
        <v>0</v>
      </c>
      <c r="DD63" s="39">
        <v>0</v>
      </c>
      <c r="DE63" s="39">
        <v>0</v>
      </c>
      <c r="DF63" s="39">
        <v>0</v>
      </c>
      <c r="DG63" s="39">
        <v>0</v>
      </c>
      <c r="DH63" s="39">
        <v>0.01</v>
      </c>
      <c r="DI63" s="39">
        <v>0.01</v>
      </c>
      <c r="DJ63" s="39">
        <v>0</v>
      </c>
      <c r="DK63" s="39">
        <v>0</v>
      </c>
      <c r="DL63" s="39">
        <v>0</v>
      </c>
      <c r="DM63" s="39">
        <v>7.0000000000000007E-2</v>
      </c>
      <c r="DN63" s="39">
        <v>0.03</v>
      </c>
      <c r="DO63" s="39">
        <v>0.09</v>
      </c>
      <c r="DP63" s="39">
        <v>0.01</v>
      </c>
      <c r="DQ63" s="39">
        <v>0</v>
      </c>
      <c r="DR63" s="39">
        <v>0</v>
      </c>
      <c r="DS63" s="39">
        <v>0</v>
      </c>
      <c r="DT63" s="39">
        <v>0</v>
      </c>
      <c r="DU63" s="39">
        <v>0</v>
      </c>
      <c r="DV63" s="39">
        <v>0.01</v>
      </c>
      <c r="DW63" s="39">
        <v>0.01</v>
      </c>
      <c r="DX63" s="39">
        <v>0</v>
      </c>
      <c r="DY63" s="39">
        <v>0</v>
      </c>
      <c r="DZ63" s="39">
        <v>0</v>
      </c>
      <c r="EA63" s="39">
        <v>0</v>
      </c>
      <c r="EB63" s="39">
        <v>0</v>
      </c>
      <c r="EC63" s="39">
        <v>0</v>
      </c>
      <c r="ED63" s="39">
        <v>0</v>
      </c>
      <c r="EE63" s="39">
        <v>0</v>
      </c>
      <c r="EF63" s="39">
        <v>0.01</v>
      </c>
      <c r="EG63" s="39">
        <v>0</v>
      </c>
      <c r="EH63" s="39">
        <v>0</v>
      </c>
      <c r="EI63" s="39">
        <v>0.01</v>
      </c>
      <c r="EJ63" s="39">
        <v>0.01</v>
      </c>
    </row>
    <row r="64" spans="1:140">
      <c r="A64" s="39" t="s">
        <v>124</v>
      </c>
      <c r="B64" s="39">
        <v>0.02</v>
      </c>
      <c r="C64" s="39">
        <v>0</v>
      </c>
      <c r="D64" s="39">
        <v>0.01</v>
      </c>
      <c r="E64" s="39">
        <v>0</v>
      </c>
      <c r="F64" s="39">
        <v>0</v>
      </c>
      <c r="G64" s="39">
        <v>0.01</v>
      </c>
      <c r="H64" s="39">
        <v>0</v>
      </c>
      <c r="I64" s="39">
        <v>0</v>
      </c>
      <c r="J64" s="39">
        <v>0</v>
      </c>
      <c r="K64" s="39">
        <v>0.01</v>
      </c>
      <c r="L64" s="39">
        <v>0</v>
      </c>
      <c r="M64" s="39">
        <v>0.03</v>
      </c>
      <c r="N64" s="39">
        <v>0.02</v>
      </c>
      <c r="O64" s="39">
        <v>0.01</v>
      </c>
      <c r="P64" s="39">
        <v>0.03</v>
      </c>
      <c r="Q64" s="39">
        <v>0.01</v>
      </c>
      <c r="R64" s="39">
        <v>0</v>
      </c>
      <c r="S64" s="39">
        <v>0.02</v>
      </c>
      <c r="T64" s="39">
        <v>0.03</v>
      </c>
      <c r="U64" s="39">
        <v>0.01</v>
      </c>
      <c r="V64" s="39">
        <v>0</v>
      </c>
      <c r="W64" s="39">
        <v>0.01</v>
      </c>
      <c r="X64" s="39">
        <v>0.04</v>
      </c>
      <c r="Y64" s="39">
        <v>0.02</v>
      </c>
      <c r="Z64" s="39">
        <v>0.01</v>
      </c>
      <c r="AA64" s="39">
        <v>0.01</v>
      </c>
      <c r="AB64" s="39">
        <v>0.01</v>
      </c>
      <c r="AC64" s="39">
        <v>0.01</v>
      </c>
      <c r="AD64" s="39">
        <v>0.01</v>
      </c>
      <c r="AE64" s="39">
        <v>0.01</v>
      </c>
      <c r="AF64" s="39">
        <v>0.01</v>
      </c>
      <c r="AG64" s="39">
        <v>0.01</v>
      </c>
      <c r="AH64" s="39">
        <v>0.01</v>
      </c>
      <c r="AI64" s="39">
        <v>0.02</v>
      </c>
      <c r="AJ64" s="39">
        <v>0.04</v>
      </c>
      <c r="AK64" s="39">
        <v>0.01</v>
      </c>
      <c r="AL64" s="39">
        <v>0.01</v>
      </c>
      <c r="AM64" s="39">
        <v>0.01</v>
      </c>
      <c r="AN64" s="39">
        <v>0.01</v>
      </c>
      <c r="AO64" s="39">
        <v>0.01</v>
      </c>
      <c r="AP64" s="39">
        <v>0</v>
      </c>
      <c r="AQ64" s="39">
        <v>0.01</v>
      </c>
      <c r="AR64" s="39">
        <v>0.01</v>
      </c>
      <c r="AS64" s="39">
        <v>0.05</v>
      </c>
      <c r="AT64" s="39">
        <v>0.01</v>
      </c>
      <c r="AU64" s="39">
        <v>0.01</v>
      </c>
      <c r="AV64" s="39">
        <v>0.01</v>
      </c>
      <c r="AW64" s="39">
        <v>0.03</v>
      </c>
      <c r="AX64" s="39">
        <v>0</v>
      </c>
      <c r="AY64" s="39">
        <v>0.05</v>
      </c>
      <c r="AZ64" s="39">
        <v>0.04</v>
      </c>
      <c r="BA64" s="39">
        <v>0.02</v>
      </c>
      <c r="BB64" s="39">
        <v>0.02</v>
      </c>
      <c r="BC64" s="39">
        <v>0.03</v>
      </c>
      <c r="BD64" s="39">
        <v>0.01</v>
      </c>
      <c r="BE64" s="39">
        <v>0.03</v>
      </c>
      <c r="BF64" s="39">
        <v>0.01</v>
      </c>
      <c r="BG64" s="39">
        <v>0.01</v>
      </c>
      <c r="BH64" s="39">
        <v>0.01</v>
      </c>
      <c r="BI64" s="39">
        <v>0.01</v>
      </c>
      <c r="BJ64" s="39">
        <v>0.05</v>
      </c>
      <c r="BK64" s="39">
        <v>0.02</v>
      </c>
      <c r="BL64" s="39">
        <v>1</v>
      </c>
      <c r="BM64" s="39">
        <v>0.02</v>
      </c>
      <c r="BN64" s="39">
        <v>0.02</v>
      </c>
      <c r="BO64" s="39">
        <v>0.01</v>
      </c>
      <c r="BP64" s="39">
        <v>0</v>
      </c>
      <c r="BQ64" s="39">
        <v>0.01</v>
      </c>
      <c r="BR64" s="39">
        <v>0.01</v>
      </c>
      <c r="BS64" s="39">
        <v>0.01</v>
      </c>
      <c r="BT64" s="39">
        <v>0.01</v>
      </c>
      <c r="BU64" s="39">
        <v>0.05</v>
      </c>
      <c r="BV64" s="39">
        <v>0.01</v>
      </c>
      <c r="BW64" s="39">
        <v>0.01</v>
      </c>
      <c r="BX64" s="39">
        <v>0.01</v>
      </c>
      <c r="BY64" s="39">
        <v>0.02</v>
      </c>
      <c r="BZ64" s="39">
        <v>0.01</v>
      </c>
      <c r="CA64" s="39">
        <v>0.01</v>
      </c>
      <c r="CB64" s="39">
        <v>0.01</v>
      </c>
      <c r="CC64" s="39">
        <v>0.01</v>
      </c>
      <c r="CD64" s="39">
        <v>0.03</v>
      </c>
      <c r="CE64" s="39">
        <v>0.01</v>
      </c>
      <c r="CF64" s="39">
        <v>0</v>
      </c>
      <c r="CG64" s="39">
        <v>0.03</v>
      </c>
      <c r="CH64" s="39">
        <v>0.05</v>
      </c>
      <c r="CI64" s="39">
        <v>0.05</v>
      </c>
      <c r="CJ64" s="39">
        <v>0.16</v>
      </c>
      <c r="CK64" s="39">
        <v>0.04</v>
      </c>
      <c r="CL64" s="39">
        <v>0.01</v>
      </c>
      <c r="CM64" s="39">
        <v>0.05</v>
      </c>
      <c r="CN64" s="39">
        <v>0.02</v>
      </c>
      <c r="CO64" s="39">
        <v>0</v>
      </c>
      <c r="CP64" s="39">
        <v>0.01</v>
      </c>
      <c r="CQ64" s="39">
        <v>0</v>
      </c>
      <c r="CR64" s="39">
        <v>0.02</v>
      </c>
      <c r="CS64" s="39">
        <v>0</v>
      </c>
      <c r="CT64" s="39">
        <v>0.01</v>
      </c>
      <c r="CU64" s="39">
        <v>0.01</v>
      </c>
      <c r="CV64" s="39">
        <v>0</v>
      </c>
      <c r="CW64" s="39">
        <v>0.02</v>
      </c>
      <c r="CX64" s="39">
        <v>0</v>
      </c>
      <c r="CY64" s="39">
        <v>0.03</v>
      </c>
      <c r="CZ64" s="39">
        <v>0.01</v>
      </c>
      <c r="DA64" s="39">
        <v>0</v>
      </c>
      <c r="DB64" s="39">
        <v>0.03</v>
      </c>
      <c r="DC64" s="39">
        <v>0</v>
      </c>
      <c r="DD64" s="39">
        <v>0.01</v>
      </c>
      <c r="DE64" s="39">
        <v>0</v>
      </c>
      <c r="DF64" s="39">
        <v>0.01</v>
      </c>
      <c r="DG64" s="39">
        <v>0</v>
      </c>
      <c r="DH64" s="39">
        <v>0</v>
      </c>
      <c r="DI64" s="39">
        <v>0.02</v>
      </c>
      <c r="DJ64" s="39">
        <v>0</v>
      </c>
      <c r="DK64" s="39">
        <v>0.01</v>
      </c>
      <c r="DL64" s="39">
        <v>0.02</v>
      </c>
      <c r="DM64" s="39">
        <v>7.0000000000000007E-2</v>
      </c>
      <c r="DN64" s="39">
        <v>0.05</v>
      </c>
      <c r="DO64" s="39">
        <v>0.14000000000000001</v>
      </c>
      <c r="DP64" s="39">
        <v>0.02</v>
      </c>
      <c r="DQ64" s="39">
        <v>0</v>
      </c>
      <c r="DR64" s="39">
        <v>0.01</v>
      </c>
      <c r="DS64" s="39">
        <v>0</v>
      </c>
      <c r="DT64" s="39">
        <v>0.01</v>
      </c>
      <c r="DU64" s="39">
        <v>0</v>
      </c>
      <c r="DV64" s="39">
        <v>0</v>
      </c>
      <c r="DW64" s="39">
        <v>0</v>
      </c>
      <c r="DX64" s="39">
        <v>0</v>
      </c>
      <c r="DY64" s="39">
        <v>0</v>
      </c>
      <c r="DZ64" s="39">
        <v>0</v>
      </c>
      <c r="EA64" s="39">
        <v>0.01</v>
      </c>
      <c r="EB64" s="39">
        <v>0.01</v>
      </c>
      <c r="EC64" s="39">
        <v>0.01</v>
      </c>
      <c r="ED64" s="39">
        <v>0</v>
      </c>
      <c r="EE64" s="39">
        <v>0</v>
      </c>
      <c r="EF64" s="39">
        <v>0.01</v>
      </c>
      <c r="EG64" s="39">
        <v>0</v>
      </c>
      <c r="EH64" s="39">
        <v>0</v>
      </c>
      <c r="EI64" s="39">
        <v>0</v>
      </c>
      <c r="EJ64" s="39">
        <v>0.02</v>
      </c>
    </row>
    <row r="65" spans="1:140">
      <c r="A65" s="39" t="s">
        <v>119</v>
      </c>
      <c r="B65" s="39">
        <v>0.01</v>
      </c>
      <c r="C65" s="39">
        <v>0</v>
      </c>
      <c r="D65" s="39">
        <v>0.01</v>
      </c>
      <c r="E65" s="39">
        <v>0.01</v>
      </c>
      <c r="F65" s="39">
        <v>0</v>
      </c>
      <c r="G65" s="39">
        <v>0.01</v>
      </c>
      <c r="H65" s="39">
        <v>0</v>
      </c>
      <c r="I65" s="39">
        <v>0</v>
      </c>
      <c r="J65" s="39">
        <v>0</v>
      </c>
      <c r="K65" s="39">
        <v>0</v>
      </c>
      <c r="L65" s="39">
        <v>0</v>
      </c>
      <c r="M65" s="39">
        <v>0</v>
      </c>
      <c r="N65" s="39">
        <v>0.01</v>
      </c>
      <c r="O65" s="39">
        <v>0</v>
      </c>
      <c r="P65" s="39">
        <v>0.01</v>
      </c>
      <c r="Q65" s="39">
        <v>0.01</v>
      </c>
      <c r="R65" s="39">
        <v>0.02</v>
      </c>
      <c r="S65" s="39">
        <v>0.03</v>
      </c>
      <c r="T65" s="39">
        <v>0.01</v>
      </c>
      <c r="U65" s="39">
        <v>0.02</v>
      </c>
      <c r="V65" s="39">
        <v>0</v>
      </c>
      <c r="W65" s="39">
        <v>0.01</v>
      </c>
      <c r="X65" s="39">
        <v>0.03</v>
      </c>
      <c r="Y65" s="39">
        <v>0.01</v>
      </c>
      <c r="Z65" s="39">
        <v>0.01</v>
      </c>
      <c r="AA65" s="39">
        <v>0.01</v>
      </c>
      <c r="AB65" s="39">
        <v>0.01</v>
      </c>
      <c r="AC65" s="39">
        <v>0.01</v>
      </c>
      <c r="AD65" s="39">
        <v>0.01</v>
      </c>
      <c r="AE65" s="39">
        <v>0.01</v>
      </c>
      <c r="AF65" s="39">
        <v>0.01</v>
      </c>
      <c r="AG65" s="39">
        <v>0</v>
      </c>
      <c r="AH65" s="39">
        <v>0.01</v>
      </c>
      <c r="AI65" s="39">
        <v>0.02</v>
      </c>
      <c r="AJ65" s="39">
        <v>0.03</v>
      </c>
      <c r="AK65" s="39">
        <v>0.01</v>
      </c>
      <c r="AL65" s="39">
        <v>0.01</v>
      </c>
      <c r="AM65" s="39">
        <v>0.01</v>
      </c>
      <c r="AN65" s="39">
        <v>0.01</v>
      </c>
      <c r="AO65" s="39">
        <v>0.01</v>
      </c>
      <c r="AP65" s="39">
        <v>0</v>
      </c>
      <c r="AQ65" s="39">
        <v>0.01</v>
      </c>
      <c r="AR65" s="39">
        <v>0.01</v>
      </c>
      <c r="AS65" s="39">
        <v>0.04</v>
      </c>
      <c r="AT65" s="39">
        <v>0.01</v>
      </c>
      <c r="AU65" s="39">
        <v>0.01</v>
      </c>
      <c r="AV65" s="39">
        <v>0.01</v>
      </c>
      <c r="AW65" s="39">
        <v>0.03</v>
      </c>
      <c r="AX65" s="39">
        <v>0</v>
      </c>
      <c r="AY65" s="39">
        <v>0.04</v>
      </c>
      <c r="AZ65" s="39">
        <v>0.03</v>
      </c>
      <c r="BA65" s="39">
        <v>0.01</v>
      </c>
      <c r="BB65" s="39">
        <v>0.01</v>
      </c>
      <c r="BC65" s="39">
        <v>0.02</v>
      </c>
      <c r="BD65" s="39">
        <v>0.01</v>
      </c>
      <c r="BE65" s="39">
        <v>0.02</v>
      </c>
      <c r="BF65" s="39">
        <v>0.01</v>
      </c>
      <c r="BG65" s="39">
        <v>0.01</v>
      </c>
      <c r="BH65" s="39">
        <v>0</v>
      </c>
      <c r="BI65" s="39">
        <v>0.01</v>
      </c>
      <c r="BJ65" s="39">
        <v>0.04</v>
      </c>
      <c r="BK65" s="39">
        <v>0.01</v>
      </c>
      <c r="BL65" s="39">
        <v>0.02</v>
      </c>
      <c r="BM65" s="39">
        <v>1</v>
      </c>
      <c r="BN65" s="39">
        <v>0.01</v>
      </c>
      <c r="BO65" s="39">
        <v>0.01</v>
      </c>
      <c r="BP65" s="39">
        <v>0</v>
      </c>
      <c r="BQ65" s="39">
        <v>0</v>
      </c>
      <c r="BR65" s="39">
        <v>0.01</v>
      </c>
      <c r="BS65" s="39">
        <v>0.01</v>
      </c>
      <c r="BT65" s="39">
        <v>0.01</v>
      </c>
      <c r="BU65" s="39">
        <v>0.04</v>
      </c>
      <c r="BV65" s="39">
        <v>0.01</v>
      </c>
      <c r="BW65" s="39">
        <v>0.01</v>
      </c>
      <c r="BX65" s="39">
        <v>0.01</v>
      </c>
      <c r="BY65" s="39">
        <v>0.01</v>
      </c>
      <c r="BZ65" s="39">
        <v>0.01</v>
      </c>
      <c r="CA65" s="39">
        <v>0.01</v>
      </c>
      <c r="CB65" s="39">
        <v>0.01</v>
      </c>
      <c r="CC65" s="39">
        <v>0.01</v>
      </c>
      <c r="CD65" s="39">
        <v>0.03</v>
      </c>
      <c r="CE65" s="39">
        <v>0</v>
      </c>
      <c r="CF65" s="39">
        <v>0</v>
      </c>
      <c r="CG65" s="39">
        <v>0.03</v>
      </c>
      <c r="CH65" s="39">
        <v>0.04</v>
      </c>
      <c r="CI65" s="39">
        <v>0.04</v>
      </c>
      <c r="CJ65" s="39">
        <v>0.13</v>
      </c>
      <c r="CK65" s="39">
        <v>0.03</v>
      </c>
      <c r="CL65" s="39">
        <v>0</v>
      </c>
      <c r="CM65" s="39">
        <v>0.04</v>
      </c>
      <c r="CN65" s="39">
        <v>0.01</v>
      </c>
      <c r="CO65" s="39">
        <v>0</v>
      </c>
      <c r="CP65" s="39">
        <v>0.01</v>
      </c>
      <c r="CQ65" s="39">
        <v>0</v>
      </c>
      <c r="CR65" s="39">
        <v>0.01</v>
      </c>
      <c r="CS65" s="39">
        <v>0</v>
      </c>
      <c r="CT65" s="39">
        <v>0.01</v>
      </c>
      <c r="CU65" s="39">
        <v>0.01</v>
      </c>
      <c r="CV65" s="39">
        <v>0.01</v>
      </c>
      <c r="CW65" s="39">
        <v>0.01</v>
      </c>
      <c r="CX65" s="39">
        <v>0</v>
      </c>
      <c r="CY65" s="39">
        <v>0.03</v>
      </c>
      <c r="CZ65" s="39">
        <v>0</v>
      </c>
      <c r="DA65" s="39">
        <v>0</v>
      </c>
      <c r="DB65" s="39">
        <v>0</v>
      </c>
      <c r="DC65" s="39">
        <v>0</v>
      </c>
      <c r="DD65" s="39">
        <v>0</v>
      </c>
      <c r="DE65" s="39">
        <v>0</v>
      </c>
      <c r="DF65" s="39">
        <v>0</v>
      </c>
      <c r="DG65" s="39">
        <v>0.01</v>
      </c>
      <c r="DH65" s="39">
        <v>0.01</v>
      </c>
      <c r="DI65" s="39">
        <v>0.02</v>
      </c>
      <c r="DJ65" s="39">
        <v>0</v>
      </c>
      <c r="DK65" s="39">
        <v>0</v>
      </c>
      <c r="DL65" s="39">
        <v>0.01</v>
      </c>
      <c r="DM65" s="39">
        <v>0.05</v>
      </c>
      <c r="DN65" s="39">
        <v>0.35</v>
      </c>
      <c r="DO65" s="39">
        <v>0.12</v>
      </c>
      <c r="DP65" s="39">
        <v>0.02</v>
      </c>
      <c r="DQ65" s="39">
        <v>0</v>
      </c>
      <c r="DR65" s="39">
        <v>0</v>
      </c>
      <c r="DS65" s="39">
        <v>0</v>
      </c>
      <c r="DT65" s="39">
        <v>0</v>
      </c>
      <c r="DU65" s="39">
        <v>0</v>
      </c>
      <c r="DV65" s="39">
        <v>0.01</v>
      </c>
      <c r="DW65" s="39">
        <v>0</v>
      </c>
      <c r="DX65" s="39">
        <v>0</v>
      </c>
      <c r="DY65" s="39">
        <v>0.01</v>
      </c>
      <c r="DZ65" s="39">
        <v>0</v>
      </c>
      <c r="EA65" s="39">
        <v>0</v>
      </c>
      <c r="EB65" s="39">
        <v>0</v>
      </c>
      <c r="EC65" s="39">
        <v>0</v>
      </c>
      <c r="ED65" s="39">
        <v>0</v>
      </c>
      <c r="EE65" s="39">
        <v>0</v>
      </c>
      <c r="EF65" s="39">
        <v>0</v>
      </c>
      <c r="EG65" s="39">
        <v>0.01</v>
      </c>
      <c r="EH65" s="39">
        <v>0</v>
      </c>
      <c r="EI65" s="39">
        <v>0</v>
      </c>
      <c r="EJ65" s="39">
        <v>0.01</v>
      </c>
    </row>
    <row r="66" spans="1:140">
      <c r="A66" s="39" t="s">
        <v>122</v>
      </c>
      <c r="B66" s="39">
        <v>0.02</v>
      </c>
      <c r="C66" s="39">
        <v>0.01</v>
      </c>
      <c r="D66" s="39">
        <v>0.01</v>
      </c>
      <c r="E66" s="39">
        <v>0</v>
      </c>
      <c r="F66" s="39">
        <v>0.01</v>
      </c>
      <c r="G66" s="39">
        <v>0.01</v>
      </c>
      <c r="H66" s="39">
        <v>0</v>
      </c>
      <c r="I66" s="39">
        <v>0</v>
      </c>
      <c r="J66" s="39">
        <v>0</v>
      </c>
      <c r="K66" s="39">
        <v>0</v>
      </c>
      <c r="L66" s="39">
        <v>0</v>
      </c>
      <c r="M66" s="39">
        <v>0.01</v>
      </c>
      <c r="N66" s="39">
        <v>0.03</v>
      </c>
      <c r="O66" s="39">
        <v>0.01</v>
      </c>
      <c r="P66" s="39">
        <v>0.03</v>
      </c>
      <c r="Q66" s="39">
        <v>0.01</v>
      </c>
      <c r="R66" s="39">
        <v>0.01</v>
      </c>
      <c r="S66" s="39">
        <v>0</v>
      </c>
      <c r="T66" s="39">
        <v>0.01</v>
      </c>
      <c r="U66" s="39">
        <v>0</v>
      </c>
      <c r="V66" s="39">
        <v>0</v>
      </c>
      <c r="W66" s="39">
        <v>0.01</v>
      </c>
      <c r="X66" s="39">
        <v>0.03</v>
      </c>
      <c r="Y66" s="39">
        <v>0.01</v>
      </c>
      <c r="Z66" s="39">
        <v>0.01</v>
      </c>
      <c r="AA66" s="39">
        <v>0.01</v>
      </c>
      <c r="AB66" s="39">
        <v>0.01</v>
      </c>
      <c r="AC66" s="39">
        <v>0.01</v>
      </c>
      <c r="AD66" s="39">
        <v>0.01</v>
      </c>
      <c r="AE66" s="39">
        <v>0.01</v>
      </c>
      <c r="AF66" s="39">
        <v>0.01</v>
      </c>
      <c r="AG66" s="39">
        <v>0</v>
      </c>
      <c r="AH66" s="39">
        <v>0.01</v>
      </c>
      <c r="AI66" s="39">
        <v>0.02</v>
      </c>
      <c r="AJ66" s="39">
        <v>0.03</v>
      </c>
      <c r="AK66" s="39">
        <v>0</v>
      </c>
      <c r="AL66" s="39">
        <v>0.01</v>
      </c>
      <c r="AM66" s="39">
        <v>0.01</v>
      </c>
      <c r="AN66" s="39">
        <v>0.01</v>
      </c>
      <c r="AO66" s="39">
        <v>0.01</v>
      </c>
      <c r="AP66" s="39">
        <v>0</v>
      </c>
      <c r="AQ66" s="39">
        <v>0.01</v>
      </c>
      <c r="AR66" s="39">
        <v>0.01</v>
      </c>
      <c r="AS66" s="39">
        <v>0.04</v>
      </c>
      <c r="AT66" s="39">
        <v>0</v>
      </c>
      <c r="AU66" s="39">
        <v>0.01</v>
      </c>
      <c r="AV66" s="39">
        <v>0.01</v>
      </c>
      <c r="AW66" s="39">
        <v>0.02</v>
      </c>
      <c r="AX66" s="39">
        <v>0</v>
      </c>
      <c r="AY66" s="39">
        <v>0.03</v>
      </c>
      <c r="AZ66" s="39">
        <v>0.03</v>
      </c>
      <c r="BA66" s="39">
        <v>0.01</v>
      </c>
      <c r="BB66" s="39">
        <v>0.01</v>
      </c>
      <c r="BC66" s="39">
        <v>0.02</v>
      </c>
      <c r="BD66" s="39">
        <v>0.01</v>
      </c>
      <c r="BE66" s="39">
        <v>0.02</v>
      </c>
      <c r="BF66" s="39">
        <v>0.01</v>
      </c>
      <c r="BG66" s="39">
        <v>0.01</v>
      </c>
      <c r="BH66" s="39">
        <v>0</v>
      </c>
      <c r="BI66" s="39">
        <v>0.01</v>
      </c>
      <c r="BJ66" s="39">
        <v>0.04</v>
      </c>
      <c r="BK66" s="39">
        <v>0.01</v>
      </c>
      <c r="BL66" s="39">
        <v>0.02</v>
      </c>
      <c r="BM66" s="39">
        <v>0.01</v>
      </c>
      <c r="BN66" s="39">
        <v>1</v>
      </c>
      <c r="BO66" s="39">
        <v>0.01</v>
      </c>
      <c r="BP66" s="39">
        <v>0</v>
      </c>
      <c r="BQ66" s="39">
        <v>0</v>
      </c>
      <c r="BR66" s="39">
        <v>0.01</v>
      </c>
      <c r="BS66" s="39">
        <v>0.01</v>
      </c>
      <c r="BT66" s="39">
        <v>0</v>
      </c>
      <c r="BU66" s="39">
        <v>0.04</v>
      </c>
      <c r="BV66" s="39">
        <v>0.01</v>
      </c>
      <c r="BW66" s="39">
        <v>0</v>
      </c>
      <c r="BX66" s="39">
        <v>0.01</v>
      </c>
      <c r="BY66" s="39">
        <v>0.01</v>
      </c>
      <c r="BZ66" s="39">
        <v>0</v>
      </c>
      <c r="CA66" s="39">
        <v>0.01</v>
      </c>
      <c r="CB66" s="39">
        <v>0.01</v>
      </c>
      <c r="CC66" s="39">
        <v>0.01</v>
      </c>
      <c r="CD66" s="39">
        <v>0.02</v>
      </c>
      <c r="CE66" s="39">
        <v>0</v>
      </c>
      <c r="CF66" s="39">
        <v>0</v>
      </c>
      <c r="CG66" s="39">
        <v>0.02</v>
      </c>
      <c r="CH66" s="39">
        <v>0.03</v>
      </c>
      <c r="CI66" s="39">
        <v>0.04</v>
      </c>
      <c r="CJ66" s="39">
        <v>0.11</v>
      </c>
      <c r="CK66" s="39">
        <v>0.03</v>
      </c>
      <c r="CL66" s="39">
        <v>0.01</v>
      </c>
      <c r="CM66" s="39">
        <v>0.03</v>
      </c>
      <c r="CN66" s="39">
        <v>0.02</v>
      </c>
      <c r="CO66" s="39">
        <v>0</v>
      </c>
      <c r="CP66" s="39">
        <v>0</v>
      </c>
      <c r="CQ66" s="39">
        <v>0</v>
      </c>
      <c r="CR66" s="39">
        <v>0.02</v>
      </c>
      <c r="CS66" s="39">
        <v>0</v>
      </c>
      <c r="CT66" s="39">
        <v>0</v>
      </c>
      <c r="CU66" s="39">
        <v>0</v>
      </c>
      <c r="CV66" s="39">
        <v>0</v>
      </c>
      <c r="CW66" s="39">
        <v>0</v>
      </c>
      <c r="CX66" s="39">
        <v>0.01</v>
      </c>
      <c r="CY66" s="39">
        <v>0.01</v>
      </c>
      <c r="CZ66" s="39">
        <v>0</v>
      </c>
      <c r="DA66" s="39">
        <v>0</v>
      </c>
      <c r="DB66" s="39">
        <v>0.01</v>
      </c>
      <c r="DC66" s="39">
        <v>0</v>
      </c>
      <c r="DD66" s="39">
        <v>0</v>
      </c>
      <c r="DE66" s="39">
        <v>0.01</v>
      </c>
      <c r="DF66" s="39">
        <v>0</v>
      </c>
      <c r="DG66" s="39">
        <v>0</v>
      </c>
      <c r="DH66" s="39">
        <v>0.02</v>
      </c>
      <c r="DI66" s="39">
        <v>0.02</v>
      </c>
      <c r="DJ66" s="39">
        <v>0</v>
      </c>
      <c r="DK66" s="39">
        <v>0.01</v>
      </c>
      <c r="DL66" s="39">
        <v>0.01</v>
      </c>
      <c r="DM66" s="39">
        <v>0.01</v>
      </c>
      <c r="DN66" s="39">
        <v>0.04</v>
      </c>
      <c r="DO66" s="39">
        <v>0.11</v>
      </c>
      <c r="DP66" s="39">
        <v>0.02</v>
      </c>
      <c r="DQ66" s="39">
        <v>0</v>
      </c>
      <c r="DR66" s="39">
        <v>0</v>
      </c>
      <c r="DS66" s="39">
        <v>0</v>
      </c>
      <c r="DT66" s="39">
        <v>0.01</v>
      </c>
      <c r="DU66" s="39">
        <v>0</v>
      </c>
      <c r="DV66" s="39">
        <v>0.01</v>
      </c>
      <c r="DW66" s="39">
        <v>0.01</v>
      </c>
      <c r="DX66" s="39">
        <v>0</v>
      </c>
      <c r="DY66" s="39">
        <v>0</v>
      </c>
      <c r="DZ66" s="39">
        <v>0</v>
      </c>
      <c r="EA66" s="39">
        <v>0.01</v>
      </c>
      <c r="EB66" s="39">
        <v>0</v>
      </c>
      <c r="EC66" s="39">
        <v>0.01</v>
      </c>
      <c r="ED66" s="39">
        <v>0</v>
      </c>
      <c r="EE66" s="39">
        <v>0</v>
      </c>
      <c r="EF66" s="39">
        <v>0.01</v>
      </c>
      <c r="EG66" s="39">
        <v>0</v>
      </c>
      <c r="EH66" s="39">
        <v>0</v>
      </c>
      <c r="EI66" s="39">
        <v>0.01</v>
      </c>
      <c r="EJ66" s="39">
        <v>0.01</v>
      </c>
    </row>
    <row r="67" spans="1:140">
      <c r="A67" s="39" t="s">
        <v>156</v>
      </c>
      <c r="B67" s="39">
        <v>0.01</v>
      </c>
      <c r="C67" s="39">
        <v>0</v>
      </c>
      <c r="D67" s="39">
        <v>0</v>
      </c>
      <c r="E67" s="39">
        <v>0</v>
      </c>
      <c r="F67" s="39">
        <v>0</v>
      </c>
      <c r="G67" s="39">
        <v>0.01</v>
      </c>
      <c r="H67" s="39">
        <v>0</v>
      </c>
      <c r="I67" s="39">
        <v>0</v>
      </c>
      <c r="J67" s="39">
        <v>0</v>
      </c>
      <c r="K67" s="39">
        <v>0</v>
      </c>
      <c r="L67" s="39">
        <v>0</v>
      </c>
      <c r="M67" s="39">
        <v>0</v>
      </c>
      <c r="N67" s="39">
        <v>0.01</v>
      </c>
      <c r="O67" s="39">
        <v>0</v>
      </c>
      <c r="P67" s="39">
        <v>0.01</v>
      </c>
      <c r="Q67" s="39">
        <v>0</v>
      </c>
      <c r="R67" s="39">
        <v>0</v>
      </c>
      <c r="S67" s="39">
        <v>0</v>
      </c>
      <c r="T67" s="39">
        <v>0.01</v>
      </c>
      <c r="U67" s="39">
        <v>0.01</v>
      </c>
      <c r="V67" s="39">
        <v>0</v>
      </c>
      <c r="W67" s="39">
        <v>0</v>
      </c>
      <c r="X67" s="39">
        <v>0.01</v>
      </c>
      <c r="Y67" s="39">
        <v>0.01</v>
      </c>
      <c r="Z67" s="39">
        <v>0</v>
      </c>
      <c r="AA67" s="39">
        <v>0</v>
      </c>
      <c r="AB67" s="39">
        <v>0</v>
      </c>
      <c r="AC67" s="39">
        <v>0</v>
      </c>
      <c r="AD67" s="39">
        <v>0</v>
      </c>
      <c r="AE67" s="39">
        <v>0</v>
      </c>
      <c r="AF67" s="39">
        <v>0</v>
      </c>
      <c r="AG67" s="39">
        <v>0</v>
      </c>
      <c r="AH67" s="39">
        <v>0</v>
      </c>
      <c r="AI67" s="39">
        <v>0.01</v>
      </c>
      <c r="AJ67" s="39">
        <v>0.01</v>
      </c>
      <c r="AK67" s="39">
        <v>0</v>
      </c>
      <c r="AL67" s="39">
        <v>0</v>
      </c>
      <c r="AM67" s="39">
        <v>0</v>
      </c>
      <c r="AN67" s="39">
        <v>0</v>
      </c>
      <c r="AO67" s="39">
        <v>0</v>
      </c>
      <c r="AP67" s="39">
        <v>0</v>
      </c>
      <c r="AQ67" s="39">
        <v>0</v>
      </c>
      <c r="AR67" s="39">
        <v>0</v>
      </c>
      <c r="AS67" s="39">
        <v>0.02</v>
      </c>
      <c r="AT67" s="39">
        <v>0</v>
      </c>
      <c r="AU67" s="39">
        <v>0</v>
      </c>
      <c r="AV67" s="39">
        <v>0</v>
      </c>
      <c r="AW67" s="39">
        <v>0.01</v>
      </c>
      <c r="AX67" s="39">
        <v>0</v>
      </c>
      <c r="AY67" s="39">
        <v>0.01</v>
      </c>
      <c r="AZ67" s="39">
        <v>0.01</v>
      </c>
      <c r="BA67" s="39">
        <v>0.01</v>
      </c>
      <c r="BB67" s="39">
        <v>0</v>
      </c>
      <c r="BC67" s="39">
        <v>0.01</v>
      </c>
      <c r="BD67" s="39">
        <v>0</v>
      </c>
      <c r="BE67" s="39">
        <v>0.01</v>
      </c>
      <c r="BF67" s="39">
        <v>0</v>
      </c>
      <c r="BG67" s="39">
        <v>0</v>
      </c>
      <c r="BH67" s="39">
        <v>0</v>
      </c>
      <c r="BI67" s="39">
        <v>0</v>
      </c>
      <c r="BJ67" s="39">
        <v>0.02</v>
      </c>
      <c r="BK67" s="39">
        <v>0</v>
      </c>
      <c r="BL67" s="39">
        <v>0.01</v>
      </c>
      <c r="BM67" s="39">
        <v>0.01</v>
      </c>
      <c r="BN67" s="39">
        <v>0.01</v>
      </c>
      <c r="BO67" s="39">
        <v>1</v>
      </c>
      <c r="BP67" s="39">
        <v>0</v>
      </c>
      <c r="BQ67" s="39">
        <v>0</v>
      </c>
      <c r="BR67" s="39">
        <v>0</v>
      </c>
      <c r="BS67" s="39">
        <v>0</v>
      </c>
      <c r="BT67" s="39">
        <v>0</v>
      </c>
      <c r="BU67" s="39">
        <v>0.02</v>
      </c>
      <c r="BV67" s="39">
        <v>0</v>
      </c>
      <c r="BW67" s="39">
        <v>0</v>
      </c>
      <c r="BX67" s="39">
        <v>0</v>
      </c>
      <c r="BY67" s="39">
        <v>0</v>
      </c>
      <c r="BZ67" s="39">
        <v>0</v>
      </c>
      <c r="CA67" s="39">
        <v>0</v>
      </c>
      <c r="CB67" s="39">
        <v>0</v>
      </c>
      <c r="CC67" s="39">
        <v>0</v>
      </c>
      <c r="CD67" s="39">
        <v>0.01</v>
      </c>
      <c r="CE67" s="39">
        <v>0</v>
      </c>
      <c r="CF67" s="39">
        <v>0</v>
      </c>
      <c r="CG67" s="39">
        <v>0.01</v>
      </c>
      <c r="CH67" s="39">
        <v>0.01</v>
      </c>
      <c r="CI67" s="39">
        <v>0.02</v>
      </c>
      <c r="CJ67" s="39">
        <v>0.05</v>
      </c>
      <c r="CK67" s="39">
        <v>0.01</v>
      </c>
      <c r="CL67" s="39">
        <v>0</v>
      </c>
      <c r="CM67" s="39">
        <v>0.01</v>
      </c>
      <c r="CN67" s="39">
        <v>0.01</v>
      </c>
      <c r="CO67" s="39">
        <v>0.01</v>
      </c>
      <c r="CP67" s="39">
        <v>0.01</v>
      </c>
      <c r="CQ67" s="39">
        <v>0</v>
      </c>
      <c r="CR67" s="39">
        <v>0.01</v>
      </c>
      <c r="CS67" s="39">
        <v>0</v>
      </c>
      <c r="CT67" s="39">
        <v>0</v>
      </c>
      <c r="CU67" s="39">
        <v>0</v>
      </c>
      <c r="CV67" s="39">
        <v>0.01</v>
      </c>
      <c r="CW67" s="39">
        <v>0</v>
      </c>
      <c r="CX67" s="39">
        <v>0</v>
      </c>
      <c r="CY67" s="39">
        <v>0</v>
      </c>
      <c r="CZ67" s="39">
        <v>0</v>
      </c>
      <c r="DA67" s="39">
        <v>0</v>
      </c>
      <c r="DB67" s="39">
        <v>0.01</v>
      </c>
      <c r="DC67" s="39">
        <v>0</v>
      </c>
      <c r="DD67" s="39">
        <v>0.01</v>
      </c>
      <c r="DE67" s="39">
        <v>0</v>
      </c>
      <c r="DF67" s="39">
        <v>0.01</v>
      </c>
      <c r="DG67" s="39">
        <v>0</v>
      </c>
      <c r="DH67" s="39">
        <v>0.01</v>
      </c>
      <c r="DI67" s="39">
        <v>0</v>
      </c>
      <c r="DJ67" s="39">
        <v>0</v>
      </c>
      <c r="DK67" s="39">
        <v>0</v>
      </c>
      <c r="DL67" s="39">
        <v>0</v>
      </c>
      <c r="DM67" s="39">
        <v>0.1</v>
      </c>
      <c r="DN67" s="39">
        <v>0.02</v>
      </c>
      <c r="DO67" s="39">
        <v>0.05</v>
      </c>
      <c r="DP67" s="39">
        <v>0.01</v>
      </c>
      <c r="DQ67" s="39">
        <v>0</v>
      </c>
      <c r="DR67" s="39">
        <v>0</v>
      </c>
      <c r="DS67" s="39">
        <v>0</v>
      </c>
      <c r="DT67" s="39">
        <v>0</v>
      </c>
      <c r="DU67" s="39">
        <v>0</v>
      </c>
      <c r="DV67" s="39">
        <v>0</v>
      </c>
      <c r="DW67" s="39">
        <v>0</v>
      </c>
      <c r="DX67" s="39">
        <v>0</v>
      </c>
      <c r="DY67" s="39">
        <v>0</v>
      </c>
      <c r="DZ67" s="39">
        <v>0</v>
      </c>
      <c r="EA67" s="39">
        <v>0</v>
      </c>
      <c r="EB67" s="39">
        <v>0</v>
      </c>
      <c r="EC67" s="39">
        <v>0</v>
      </c>
      <c r="ED67" s="39">
        <v>0</v>
      </c>
      <c r="EE67" s="39">
        <v>0</v>
      </c>
      <c r="EF67" s="39">
        <v>0</v>
      </c>
      <c r="EG67" s="39">
        <v>0</v>
      </c>
      <c r="EH67" s="39">
        <v>0</v>
      </c>
      <c r="EI67" s="39">
        <v>0</v>
      </c>
      <c r="EJ67" s="39">
        <v>0</v>
      </c>
    </row>
    <row r="68" spans="1:140">
      <c r="A68" s="39" t="s">
        <v>139</v>
      </c>
      <c r="B68" s="39">
        <v>0</v>
      </c>
      <c r="C68" s="39">
        <v>0</v>
      </c>
      <c r="D68" s="39">
        <v>0</v>
      </c>
      <c r="E68" s="39">
        <v>0</v>
      </c>
      <c r="F68" s="39">
        <v>0</v>
      </c>
      <c r="G68" s="39">
        <v>0</v>
      </c>
      <c r="H68" s="39">
        <v>0</v>
      </c>
      <c r="I68" s="39">
        <v>0</v>
      </c>
      <c r="J68" s="39">
        <v>0</v>
      </c>
      <c r="K68" s="39">
        <v>0</v>
      </c>
      <c r="L68" s="39">
        <v>0</v>
      </c>
      <c r="M68" s="39">
        <v>0</v>
      </c>
      <c r="N68" s="39">
        <v>0.01</v>
      </c>
      <c r="O68" s="39">
        <v>0</v>
      </c>
      <c r="P68" s="39">
        <v>0.01</v>
      </c>
      <c r="Q68" s="39">
        <v>0</v>
      </c>
      <c r="R68" s="39">
        <v>0</v>
      </c>
      <c r="S68" s="39">
        <v>0.01</v>
      </c>
      <c r="T68" s="39">
        <v>0</v>
      </c>
      <c r="U68" s="39">
        <v>0</v>
      </c>
      <c r="V68" s="39">
        <v>0</v>
      </c>
      <c r="W68" s="39">
        <v>0</v>
      </c>
      <c r="X68" s="39">
        <v>0.01</v>
      </c>
      <c r="Y68" s="39">
        <v>0</v>
      </c>
      <c r="Z68" s="39">
        <v>0</v>
      </c>
      <c r="AA68" s="39">
        <v>0</v>
      </c>
      <c r="AB68" s="39">
        <v>0</v>
      </c>
      <c r="AC68" s="39">
        <v>0</v>
      </c>
      <c r="AD68" s="39">
        <v>0</v>
      </c>
      <c r="AE68" s="39">
        <v>0</v>
      </c>
      <c r="AF68" s="39">
        <v>0</v>
      </c>
      <c r="AG68" s="39">
        <v>0</v>
      </c>
      <c r="AH68" s="39">
        <v>0</v>
      </c>
      <c r="AI68" s="39">
        <v>0</v>
      </c>
      <c r="AJ68" s="39">
        <v>0.01</v>
      </c>
      <c r="AK68" s="39">
        <v>0</v>
      </c>
      <c r="AL68" s="39">
        <v>0</v>
      </c>
      <c r="AM68" s="39">
        <v>0</v>
      </c>
      <c r="AN68" s="39">
        <v>0</v>
      </c>
      <c r="AO68" s="39">
        <v>0</v>
      </c>
      <c r="AP68" s="39">
        <v>0</v>
      </c>
      <c r="AQ68" s="39">
        <v>0</v>
      </c>
      <c r="AR68" s="39">
        <v>0</v>
      </c>
      <c r="AS68" s="39">
        <v>0.01</v>
      </c>
      <c r="AT68" s="39">
        <v>0</v>
      </c>
      <c r="AU68" s="39">
        <v>0</v>
      </c>
      <c r="AV68" s="39">
        <v>0</v>
      </c>
      <c r="AW68" s="39">
        <v>0.01</v>
      </c>
      <c r="AX68" s="39">
        <v>0</v>
      </c>
      <c r="AY68" s="39">
        <v>0.01</v>
      </c>
      <c r="AZ68" s="39">
        <v>0.01</v>
      </c>
      <c r="BA68" s="39">
        <v>0</v>
      </c>
      <c r="BB68" s="39">
        <v>0</v>
      </c>
      <c r="BC68" s="39">
        <v>0</v>
      </c>
      <c r="BD68" s="39">
        <v>0</v>
      </c>
      <c r="BE68" s="39">
        <v>0.01</v>
      </c>
      <c r="BF68" s="39">
        <v>0</v>
      </c>
      <c r="BG68" s="39">
        <v>0</v>
      </c>
      <c r="BH68" s="39">
        <v>0</v>
      </c>
      <c r="BI68" s="39">
        <v>0</v>
      </c>
      <c r="BJ68" s="39">
        <v>0.01</v>
      </c>
      <c r="BK68" s="39">
        <v>0</v>
      </c>
      <c r="BL68" s="39">
        <v>0</v>
      </c>
      <c r="BM68" s="39">
        <v>0</v>
      </c>
      <c r="BN68" s="39">
        <v>0</v>
      </c>
      <c r="BO68" s="39">
        <v>0</v>
      </c>
      <c r="BP68" s="39">
        <v>1</v>
      </c>
      <c r="BQ68" s="39">
        <v>0</v>
      </c>
      <c r="BR68" s="39">
        <v>0</v>
      </c>
      <c r="BS68" s="39">
        <v>0</v>
      </c>
      <c r="BT68" s="39">
        <v>0</v>
      </c>
      <c r="BU68" s="39">
        <v>0.01</v>
      </c>
      <c r="BV68" s="39">
        <v>0</v>
      </c>
      <c r="BW68" s="39">
        <v>0</v>
      </c>
      <c r="BX68" s="39">
        <v>0</v>
      </c>
      <c r="BY68" s="39">
        <v>0</v>
      </c>
      <c r="BZ68" s="39">
        <v>0</v>
      </c>
      <c r="CA68" s="39">
        <v>0</v>
      </c>
      <c r="CB68" s="39">
        <v>0</v>
      </c>
      <c r="CC68" s="39">
        <v>0</v>
      </c>
      <c r="CD68" s="39">
        <v>0.01</v>
      </c>
      <c r="CE68" s="39">
        <v>0</v>
      </c>
      <c r="CF68" s="39">
        <v>0</v>
      </c>
      <c r="CG68" s="39">
        <v>0</v>
      </c>
      <c r="CH68" s="39">
        <v>0.01</v>
      </c>
      <c r="CI68" s="39">
        <v>0.01</v>
      </c>
      <c r="CJ68" s="39">
        <v>0.03</v>
      </c>
      <c r="CK68" s="39">
        <v>0.01</v>
      </c>
      <c r="CL68" s="39">
        <v>0</v>
      </c>
      <c r="CM68" s="39">
        <v>0.01</v>
      </c>
      <c r="CN68" s="39">
        <v>0.01</v>
      </c>
      <c r="CO68" s="39">
        <v>0</v>
      </c>
      <c r="CP68" s="39">
        <v>0</v>
      </c>
      <c r="CQ68" s="39">
        <v>0</v>
      </c>
      <c r="CR68" s="39">
        <v>0.01</v>
      </c>
      <c r="CS68" s="39">
        <v>0</v>
      </c>
      <c r="CT68" s="39">
        <v>0.01</v>
      </c>
      <c r="CU68" s="39">
        <v>0</v>
      </c>
      <c r="CV68" s="39">
        <v>0</v>
      </c>
      <c r="CW68" s="39">
        <v>0.01</v>
      </c>
      <c r="CX68" s="39">
        <v>0</v>
      </c>
      <c r="CY68" s="39">
        <v>0.01</v>
      </c>
      <c r="CZ68" s="39">
        <v>0</v>
      </c>
      <c r="DA68" s="39">
        <v>0</v>
      </c>
      <c r="DB68" s="39">
        <v>0</v>
      </c>
      <c r="DC68" s="39">
        <v>0</v>
      </c>
      <c r="DD68" s="39">
        <v>0</v>
      </c>
      <c r="DE68" s="39">
        <v>0</v>
      </c>
      <c r="DF68" s="39">
        <v>0</v>
      </c>
      <c r="DG68" s="39">
        <v>0</v>
      </c>
      <c r="DH68" s="39">
        <v>0</v>
      </c>
      <c r="DI68" s="39">
        <v>0</v>
      </c>
      <c r="DJ68" s="39">
        <v>0</v>
      </c>
      <c r="DK68" s="39">
        <v>0</v>
      </c>
      <c r="DL68" s="39">
        <v>0</v>
      </c>
      <c r="DM68" s="39">
        <v>0.01</v>
      </c>
      <c r="DN68" s="39">
        <v>0.01</v>
      </c>
      <c r="DO68" s="39">
        <v>0.03</v>
      </c>
      <c r="DP68" s="39">
        <v>0.01</v>
      </c>
      <c r="DQ68" s="39">
        <v>0</v>
      </c>
      <c r="DR68" s="39">
        <v>0</v>
      </c>
      <c r="DS68" s="39">
        <v>0</v>
      </c>
      <c r="DT68" s="39">
        <v>0</v>
      </c>
      <c r="DU68" s="39">
        <v>0</v>
      </c>
      <c r="DV68" s="39">
        <v>0</v>
      </c>
      <c r="DW68" s="39">
        <v>0</v>
      </c>
      <c r="DX68" s="39">
        <v>0</v>
      </c>
      <c r="DY68" s="39">
        <v>0</v>
      </c>
      <c r="DZ68" s="39">
        <v>0</v>
      </c>
      <c r="EA68" s="39">
        <v>0</v>
      </c>
      <c r="EB68" s="39">
        <v>0</v>
      </c>
      <c r="EC68" s="39">
        <v>0</v>
      </c>
      <c r="ED68" s="39">
        <v>0</v>
      </c>
      <c r="EE68" s="39">
        <v>0</v>
      </c>
      <c r="EF68" s="39">
        <v>0</v>
      </c>
      <c r="EG68" s="39">
        <v>0</v>
      </c>
      <c r="EH68" s="39">
        <v>0</v>
      </c>
      <c r="EI68" s="39">
        <v>0</v>
      </c>
      <c r="EJ68" s="39">
        <v>0</v>
      </c>
    </row>
    <row r="69" spans="1:140">
      <c r="A69" s="39" t="s">
        <v>155</v>
      </c>
      <c r="B69" s="39">
        <v>0.01</v>
      </c>
      <c r="C69" s="39">
        <v>0</v>
      </c>
      <c r="D69" s="39">
        <v>0</v>
      </c>
      <c r="E69" s="39">
        <v>0</v>
      </c>
      <c r="F69" s="39">
        <v>0</v>
      </c>
      <c r="G69" s="39">
        <v>0.01</v>
      </c>
      <c r="H69" s="39">
        <v>0</v>
      </c>
      <c r="I69" s="39">
        <v>0</v>
      </c>
      <c r="J69" s="39">
        <v>0</v>
      </c>
      <c r="K69" s="39">
        <v>0</v>
      </c>
      <c r="L69" s="39">
        <v>0</v>
      </c>
      <c r="M69" s="39">
        <v>0</v>
      </c>
      <c r="N69" s="39">
        <v>0.02</v>
      </c>
      <c r="O69" s="39">
        <v>0</v>
      </c>
      <c r="P69" s="39">
        <v>0.01</v>
      </c>
      <c r="Q69" s="39">
        <v>0</v>
      </c>
      <c r="R69" s="39">
        <v>0</v>
      </c>
      <c r="S69" s="39">
        <v>0</v>
      </c>
      <c r="T69" s="39">
        <v>0</v>
      </c>
      <c r="U69" s="39">
        <v>0.01</v>
      </c>
      <c r="V69" s="39">
        <v>0</v>
      </c>
      <c r="W69" s="39">
        <v>0</v>
      </c>
      <c r="X69" s="39">
        <v>0.01</v>
      </c>
      <c r="Y69" s="39">
        <v>0</v>
      </c>
      <c r="Z69" s="39">
        <v>0</v>
      </c>
      <c r="AA69" s="39">
        <v>0</v>
      </c>
      <c r="AB69" s="39">
        <v>0</v>
      </c>
      <c r="AC69" s="39">
        <v>0</v>
      </c>
      <c r="AD69" s="39">
        <v>0</v>
      </c>
      <c r="AE69" s="39">
        <v>0</v>
      </c>
      <c r="AF69" s="39">
        <v>0</v>
      </c>
      <c r="AG69" s="39">
        <v>0</v>
      </c>
      <c r="AH69" s="39">
        <v>0</v>
      </c>
      <c r="AI69" s="39">
        <v>0.01</v>
      </c>
      <c r="AJ69" s="39">
        <v>0.01</v>
      </c>
      <c r="AK69" s="39">
        <v>0</v>
      </c>
      <c r="AL69" s="39">
        <v>0</v>
      </c>
      <c r="AM69" s="39">
        <v>0</v>
      </c>
      <c r="AN69" s="39">
        <v>0</v>
      </c>
      <c r="AO69" s="39">
        <v>0</v>
      </c>
      <c r="AP69" s="39">
        <v>0</v>
      </c>
      <c r="AQ69" s="39">
        <v>0</v>
      </c>
      <c r="AR69" s="39">
        <v>0</v>
      </c>
      <c r="AS69" s="39">
        <v>0.01</v>
      </c>
      <c r="AT69" s="39">
        <v>0</v>
      </c>
      <c r="AU69" s="39">
        <v>0</v>
      </c>
      <c r="AV69" s="39">
        <v>0</v>
      </c>
      <c r="AW69" s="39">
        <v>0.01</v>
      </c>
      <c r="AX69" s="39">
        <v>0</v>
      </c>
      <c r="AY69" s="39">
        <v>0.01</v>
      </c>
      <c r="AZ69" s="39">
        <v>0.01</v>
      </c>
      <c r="BA69" s="39">
        <v>0</v>
      </c>
      <c r="BB69" s="39">
        <v>0</v>
      </c>
      <c r="BC69" s="39">
        <v>0.01</v>
      </c>
      <c r="BD69" s="39">
        <v>0</v>
      </c>
      <c r="BE69" s="39">
        <v>0.01</v>
      </c>
      <c r="BF69" s="39">
        <v>0</v>
      </c>
      <c r="BG69" s="39">
        <v>0</v>
      </c>
      <c r="BH69" s="39">
        <v>0</v>
      </c>
      <c r="BI69" s="39">
        <v>0</v>
      </c>
      <c r="BJ69" s="39">
        <v>0.01</v>
      </c>
      <c r="BK69" s="39">
        <v>0</v>
      </c>
      <c r="BL69" s="39">
        <v>0.01</v>
      </c>
      <c r="BM69" s="39">
        <v>0</v>
      </c>
      <c r="BN69" s="39">
        <v>0</v>
      </c>
      <c r="BO69" s="39">
        <v>0</v>
      </c>
      <c r="BP69" s="39">
        <v>0</v>
      </c>
      <c r="BQ69" s="39">
        <v>1</v>
      </c>
      <c r="BR69" s="39">
        <v>0</v>
      </c>
      <c r="BS69" s="39">
        <v>0</v>
      </c>
      <c r="BT69" s="39">
        <v>0</v>
      </c>
      <c r="BU69" s="39">
        <v>0.01</v>
      </c>
      <c r="BV69" s="39">
        <v>0</v>
      </c>
      <c r="BW69" s="39">
        <v>0</v>
      </c>
      <c r="BX69" s="39">
        <v>0</v>
      </c>
      <c r="BY69" s="39">
        <v>0</v>
      </c>
      <c r="BZ69" s="39">
        <v>0</v>
      </c>
      <c r="CA69" s="39">
        <v>0</v>
      </c>
      <c r="CB69" s="39">
        <v>0</v>
      </c>
      <c r="CC69" s="39">
        <v>0</v>
      </c>
      <c r="CD69" s="39">
        <v>0.01</v>
      </c>
      <c r="CE69" s="39">
        <v>0</v>
      </c>
      <c r="CF69" s="39">
        <v>0</v>
      </c>
      <c r="CG69" s="39">
        <v>0.2</v>
      </c>
      <c r="CH69" s="39">
        <v>0.01</v>
      </c>
      <c r="CI69" s="39">
        <v>0.01</v>
      </c>
      <c r="CJ69" s="39">
        <v>0.04</v>
      </c>
      <c r="CK69" s="39">
        <v>0.01</v>
      </c>
      <c r="CL69" s="39">
        <v>0</v>
      </c>
      <c r="CM69" s="39">
        <v>0.01</v>
      </c>
      <c r="CN69" s="39">
        <v>0.01</v>
      </c>
      <c r="CO69" s="39">
        <v>0</v>
      </c>
      <c r="CP69" s="39">
        <v>0</v>
      </c>
      <c r="CQ69" s="39">
        <v>0</v>
      </c>
      <c r="CR69" s="39">
        <v>0.01</v>
      </c>
      <c r="CS69" s="39">
        <v>0</v>
      </c>
      <c r="CT69" s="39">
        <v>0.01</v>
      </c>
      <c r="CU69" s="39">
        <v>0</v>
      </c>
      <c r="CV69" s="39">
        <v>0</v>
      </c>
      <c r="CW69" s="39">
        <v>0</v>
      </c>
      <c r="CX69" s="39">
        <v>0</v>
      </c>
      <c r="CY69" s="39">
        <v>0.01</v>
      </c>
      <c r="CZ69" s="39">
        <v>0</v>
      </c>
      <c r="DA69" s="39">
        <v>0</v>
      </c>
      <c r="DB69" s="39">
        <v>0.01</v>
      </c>
      <c r="DC69" s="39">
        <v>0.01</v>
      </c>
      <c r="DD69" s="39">
        <v>0.01</v>
      </c>
      <c r="DE69" s="39">
        <v>0</v>
      </c>
      <c r="DF69" s="39">
        <v>0</v>
      </c>
      <c r="DG69" s="39">
        <v>0</v>
      </c>
      <c r="DH69" s="39">
        <v>0.01</v>
      </c>
      <c r="DI69" s="39">
        <v>0.01</v>
      </c>
      <c r="DJ69" s="39">
        <v>0</v>
      </c>
      <c r="DK69" s="39">
        <v>0</v>
      </c>
      <c r="DL69" s="39">
        <v>0</v>
      </c>
      <c r="DM69" s="39">
        <v>0.02</v>
      </c>
      <c r="DN69" s="39">
        <v>0.01</v>
      </c>
      <c r="DO69" s="39">
        <v>0.04</v>
      </c>
      <c r="DP69" s="39">
        <v>0</v>
      </c>
      <c r="DQ69" s="39">
        <v>0</v>
      </c>
      <c r="DR69" s="39">
        <v>0</v>
      </c>
      <c r="DS69" s="39">
        <v>0</v>
      </c>
      <c r="DT69" s="39">
        <v>0</v>
      </c>
      <c r="DU69" s="39">
        <v>0</v>
      </c>
      <c r="DV69" s="39">
        <v>0</v>
      </c>
      <c r="DW69" s="39">
        <v>0</v>
      </c>
      <c r="DX69" s="39">
        <v>0</v>
      </c>
      <c r="DY69" s="39">
        <v>0</v>
      </c>
      <c r="DZ69" s="39">
        <v>0</v>
      </c>
      <c r="EA69" s="39">
        <v>0.01</v>
      </c>
      <c r="EB69" s="39">
        <v>0</v>
      </c>
      <c r="EC69" s="39">
        <v>0</v>
      </c>
      <c r="ED69" s="39">
        <v>0</v>
      </c>
      <c r="EE69" s="39">
        <v>0</v>
      </c>
      <c r="EF69" s="39">
        <v>0</v>
      </c>
      <c r="EG69" s="39">
        <v>0</v>
      </c>
      <c r="EH69" s="39">
        <v>0</v>
      </c>
      <c r="EI69" s="39">
        <v>0.01</v>
      </c>
      <c r="EJ69" s="39">
        <v>0.01</v>
      </c>
    </row>
    <row r="70" spans="1:140">
      <c r="A70" s="39" t="s">
        <v>131</v>
      </c>
      <c r="B70" s="39">
        <v>0.01</v>
      </c>
      <c r="C70" s="39">
        <v>0</v>
      </c>
      <c r="D70" s="39">
        <v>0</v>
      </c>
      <c r="E70" s="39">
        <v>0</v>
      </c>
      <c r="F70" s="39">
        <v>0</v>
      </c>
      <c r="G70" s="39">
        <v>0</v>
      </c>
      <c r="H70" s="39">
        <v>0</v>
      </c>
      <c r="I70" s="39">
        <v>0</v>
      </c>
      <c r="J70" s="39">
        <v>0</v>
      </c>
      <c r="K70" s="39">
        <v>0</v>
      </c>
      <c r="L70" s="39">
        <v>0</v>
      </c>
      <c r="M70" s="39">
        <v>0</v>
      </c>
      <c r="N70" s="39">
        <v>0.02</v>
      </c>
      <c r="O70" s="39">
        <v>0</v>
      </c>
      <c r="P70" s="39">
        <v>0.01</v>
      </c>
      <c r="Q70" s="39">
        <v>0.01</v>
      </c>
      <c r="R70" s="39">
        <v>0</v>
      </c>
      <c r="S70" s="39">
        <v>0.01</v>
      </c>
      <c r="T70" s="39">
        <v>0.01</v>
      </c>
      <c r="U70" s="39">
        <v>0</v>
      </c>
      <c r="V70" s="39">
        <v>0</v>
      </c>
      <c r="W70" s="39">
        <v>0</v>
      </c>
      <c r="X70" s="39">
        <v>0.01</v>
      </c>
      <c r="Y70" s="39">
        <v>0</v>
      </c>
      <c r="Z70" s="39">
        <v>0</v>
      </c>
      <c r="AA70" s="39">
        <v>0</v>
      </c>
      <c r="AB70" s="39">
        <v>0</v>
      </c>
      <c r="AC70" s="39">
        <v>0</v>
      </c>
      <c r="AD70" s="39">
        <v>0</v>
      </c>
      <c r="AE70" s="39">
        <v>0</v>
      </c>
      <c r="AF70" s="39">
        <v>0</v>
      </c>
      <c r="AG70" s="39">
        <v>0</v>
      </c>
      <c r="AH70" s="39">
        <v>0</v>
      </c>
      <c r="AI70" s="39">
        <v>0.01</v>
      </c>
      <c r="AJ70" s="39">
        <v>0.01</v>
      </c>
      <c r="AK70" s="39">
        <v>0</v>
      </c>
      <c r="AL70" s="39">
        <v>0</v>
      </c>
      <c r="AM70" s="39">
        <v>0</v>
      </c>
      <c r="AN70" s="39">
        <v>0</v>
      </c>
      <c r="AO70" s="39">
        <v>0</v>
      </c>
      <c r="AP70" s="39">
        <v>0</v>
      </c>
      <c r="AQ70" s="39">
        <v>0</v>
      </c>
      <c r="AR70" s="39">
        <v>0</v>
      </c>
      <c r="AS70" s="39">
        <v>0.02</v>
      </c>
      <c r="AT70" s="39">
        <v>0</v>
      </c>
      <c r="AU70" s="39">
        <v>0</v>
      </c>
      <c r="AV70" s="39">
        <v>0</v>
      </c>
      <c r="AW70" s="39">
        <v>0.01</v>
      </c>
      <c r="AX70" s="39">
        <v>0</v>
      </c>
      <c r="AY70" s="39">
        <v>0.01</v>
      </c>
      <c r="AZ70" s="39">
        <v>0.01</v>
      </c>
      <c r="BA70" s="39">
        <v>0</v>
      </c>
      <c r="BB70" s="39">
        <v>0</v>
      </c>
      <c r="BC70" s="39">
        <v>0.01</v>
      </c>
      <c r="BD70" s="39">
        <v>0</v>
      </c>
      <c r="BE70" s="39">
        <v>0.01</v>
      </c>
      <c r="BF70" s="39">
        <v>0</v>
      </c>
      <c r="BG70" s="39">
        <v>0</v>
      </c>
      <c r="BH70" s="39">
        <v>0</v>
      </c>
      <c r="BI70" s="39">
        <v>0</v>
      </c>
      <c r="BJ70" s="39">
        <v>0.02</v>
      </c>
      <c r="BK70" s="39">
        <v>0</v>
      </c>
      <c r="BL70" s="39">
        <v>0.01</v>
      </c>
      <c r="BM70" s="39">
        <v>0.01</v>
      </c>
      <c r="BN70" s="39">
        <v>0.01</v>
      </c>
      <c r="BO70" s="39">
        <v>0</v>
      </c>
      <c r="BP70" s="39">
        <v>0</v>
      </c>
      <c r="BQ70" s="39">
        <v>0</v>
      </c>
      <c r="BR70" s="39">
        <v>1</v>
      </c>
      <c r="BS70" s="39">
        <v>0</v>
      </c>
      <c r="BT70" s="39">
        <v>0</v>
      </c>
      <c r="BU70" s="39">
        <v>0.02</v>
      </c>
      <c r="BV70" s="39">
        <v>0</v>
      </c>
      <c r="BW70" s="39">
        <v>0</v>
      </c>
      <c r="BX70" s="39">
        <v>0</v>
      </c>
      <c r="BY70" s="39">
        <v>0</v>
      </c>
      <c r="BZ70" s="39">
        <v>0</v>
      </c>
      <c r="CA70" s="39">
        <v>0</v>
      </c>
      <c r="CB70" s="39">
        <v>0</v>
      </c>
      <c r="CC70" s="39">
        <v>0</v>
      </c>
      <c r="CD70" s="39">
        <v>0.01</v>
      </c>
      <c r="CE70" s="39">
        <v>0</v>
      </c>
      <c r="CF70" s="39">
        <v>0</v>
      </c>
      <c r="CG70" s="39">
        <v>0</v>
      </c>
      <c r="CH70" s="39">
        <v>0.01</v>
      </c>
      <c r="CI70" s="39">
        <v>0.02</v>
      </c>
      <c r="CJ70" s="39">
        <v>0.05</v>
      </c>
      <c r="CK70" s="39">
        <v>0.14000000000000001</v>
      </c>
      <c r="CL70" s="39">
        <v>0</v>
      </c>
      <c r="CM70" s="39">
        <v>0.01</v>
      </c>
      <c r="CN70" s="39">
        <v>0.01</v>
      </c>
      <c r="CO70" s="39">
        <v>0</v>
      </c>
      <c r="CP70" s="39">
        <v>0</v>
      </c>
      <c r="CQ70" s="39">
        <v>0</v>
      </c>
      <c r="CR70" s="39">
        <v>0.01</v>
      </c>
      <c r="CS70" s="39">
        <v>0</v>
      </c>
      <c r="CT70" s="39">
        <v>0.01</v>
      </c>
      <c r="CU70" s="39">
        <v>0</v>
      </c>
      <c r="CV70" s="39">
        <v>0</v>
      </c>
      <c r="CW70" s="39">
        <v>0.01</v>
      </c>
      <c r="CX70" s="39">
        <v>0</v>
      </c>
      <c r="CY70" s="39">
        <v>0</v>
      </c>
      <c r="CZ70" s="39">
        <v>0</v>
      </c>
      <c r="DA70" s="39">
        <v>0</v>
      </c>
      <c r="DB70" s="39">
        <v>0.01</v>
      </c>
      <c r="DC70" s="39">
        <v>0</v>
      </c>
      <c r="DD70" s="39">
        <v>0</v>
      </c>
      <c r="DE70" s="39">
        <v>0</v>
      </c>
      <c r="DF70" s="39">
        <v>0.01</v>
      </c>
      <c r="DG70" s="39">
        <v>0</v>
      </c>
      <c r="DH70" s="39">
        <v>0</v>
      </c>
      <c r="DI70" s="39">
        <v>0</v>
      </c>
      <c r="DJ70" s="39">
        <v>0.01</v>
      </c>
      <c r="DK70" s="39">
        <v>0</v>
      </c>
      <c r="DL70" s="39">
        <v>0</v>
      </c>
      <c r="DM70" s="39">
        <v>0.02</v>
      </c>
      <c r="DN70" s="39">
        <v>0.02</v>
      </c>
      <c r="DO70" s="39">
        <v>0.04</v>
      </c>
      <c r="DP70" s="39">
        <v>0.01</v>
      </c>
      <c r="DQ70" s="39">
        <v>0</v>
      </c>
      <c r="DR70" s="39">
        <v>0</v>
      </c>
      <c r="DS70" s="39">
        <v>0</v>
      </c>
      <c r="DT70" s="39">
        <v>0</v>
      </c>
      <c r="DU70" s="39">
        <v>0</v>
      </c>
      <c r="DV70" s="39">
        <v>0</v>
      </c>
      <c r="DW70" s="39">
        <v>0</v>
      </c>
      <c r="DX70" s="39">
        <v>0</v>
      </c>
      <c r="DY70" s="39">
        <v>0</v>
      </c>
      <c r="DZ70" s="39">
        <v>0</v>
      </c>
      <c r="EA70" s="39">
        <v>0.01</v>
      </c>
      <c r="EB70" s="39">
        <v>0.01</v>
      </c>
      <c r="EC70" s="39">
        <v>0</v>
      </c>
      <c r="ED70" s="39">
        <v>0</v>
      </c>
      <c r="EE70" s="39">
        <v>0</v>
      </c>
      <c r="EF70" s="39">
        <v>0.01</v>
      </c>
      <c r="EG70" s="39">
        <v>0</v>
      </c>
      <c r="EH70" s="39">
        <v>0</v>
      </c>
      <c r="EI70" s="39">
        <v>0.01</v>
      </c>
      <c r="EJ70" s="39">
        <v>0</v>
      </c>
    </row>
    <row r="71" spans="1:140">
      <c r="A71" s="39" t="s">
        <v>149</v>
      </c>
      <c r="B71" s="39">
        <v>0.01</v>
      </c>
      <c r="C71" s="39">
        <v>0</v>
      </c>
      <c r="D71" s="39">
        <v>0</v>
      </c>
      <c r="E71" s="39">
        <v>0.01</v>
      </c>
      <c r="F71" s="39">
        <v>0</v>
      </c>
      <c r="G71" s="39">
        <v>0</v>
      </c>
      <c r="H71" s="39">
        <v>0</v>
      </c>
      <c r="I71" s="39">
        <v>0</v>
      </c>
      <c r="J71" s="39">
        <v>0</v>
      </c>
      <c r="K71" s="39">
        <v>0</v>
      </c>
      <c r="L71" s="39">
        <v>0</v>
      </c>
      <c r="M71" s="39">
        <v>0</v>
      </c>
      <c r="N71" s="39">
        <v>0.01</v>
      </c>
      <c r="O71" s="39">
        <v>0</v>
      </c>
      <c r="P71" s="39">
        <v>0.01</v>
      </c>
      <c r="Q71" s="39">
        <v>0.01</v>
      </c>
      <c r="R71" s="39">
        <v>0.01</v>
      </c>
      <c r="S71" s="39">
        <v>0.03</v>
      </c>
      <c r="T71" s="39">
        <v>0.01</v>
      </c>
      <c r="U71" s="39">
        <v>0.01</v>
      </c>
      <c r="V71" s="39">
        <v>0</v>
      </c>
      <c r="W71" s="39">
        <v>0</v>
      </c>
      <c r="X71" s="39">
        <v>0.02</v>
      </c>
      <c r="Y71" s="39">
        <v>0.01</v>
      </c>
      <c r="Z71" s="39">
        <v>0.01</v>
      </c>
      <c r="AA71" s="39">
        <v>0.01</v>
      </c>
      <c r="AB71" s="39">
        <v>0.01</v>
      </c>
      <c r="AC71" s="39">
        <v>0.01</v>
      </c>
      <c r="AD71" s="39">
        <v>0</v>
      </c>
      <c r="AE71" s="39">
        <v>0.01</v>
      </c>
      <c r="AF71" s="39">
        <v>0</v>
      </c>
      <c r="AG71" s="39">
        <v>0</v>
      </c>
      <c r="AH71" s="39">
        <v>0</v>
      </c>
      <c r="AI71" s="39">
        <v>0.01</v>
      </c>
      <c r="AJ71" s="39">
        <v>0.02</v>
      </c>
      <c r="AK71" s="39">
        <v>0</v>
      </c>
      <c r="AL71" s="39">
        <v>0</v>
      </c>
      <c r="AM71" s="39">
        <v>0.01</v>
      </c>
      <c r="AN71" s="39">
        <v>0</v>
      </c>
      <c r="AO71" s="39">
        <v>0</v>
      </c>
      <c r="AP71" s="39">
        <v>0</v>
      </c>
      <c r="AQ71" s="39">
        <v>0.01</v>
      </c>
      <c r="AR71" s="39">
        <v>0.01</v>
      </c>
      <c r="AS71" s="39">
        <v>0.02</v>
      </c>
      <c r="AT71" s="39">
        <v>0</v>
      </c>
      <c r="AU71" s="39">
        <v>0</v>
      </c>
      <c r="AV71" s="39">
        <v>0</v>
      </c>
      <c r="AW71" s="39">
        <v>0.02</v>
      </c>
      <c r="AX71" s="39">
        <v>0</v>
      </c>
      <c r="AY71" s="39">
        <v>0.02</v>
      </c>
      <c r="AZ71" s="39">
        <v>0.02</v>
      </c>
      <c r="BA71" s="39">
        <v>0.01</v>
      </c>
      <c r="BB71" s="39">
        <v>0.01</v>
      </c>
      <c r="BC71" s="39">
        <v>0.01</v>
      </c>
      <c r="BD71" s="39">
        <v>0.01</v>
      </c>
      <c r="BE71" s="39">
        <v>0.01</v>
      </c>
      <c r="BF71" s="39">
        <v>0</v>
      </c>
      <c r="BG71" s="39">
        <v>0.01</v>
      </c>
      <c r="BH71" s="39">
        <v>0</v>
      </c>
      <c r="BI71" s="39">
        <v>0.01</v>
      </c>
      <c r="BJ71" s="39">
        <v>0.03</v>
      </c>
      <c r="BK71" s="39">
        <v>0.01</v>
      </c>
      <c r="BL71" s="39">
        <v>0.01</v>
      </c>
      <c r="BM71" s="39">
        <v>0.01</v>
      </c>
      <c r="BN71" s="39">
        <v>0.01</v>
      </c>
      <c r="BO71" s="39">
        <v>0</v>
      </c>
      <c r="BP71" s="39">
        <v>0</v>
      </c>
      <c r="BQ71" s="39">
        <v>0</v>
      </c>
      <c r="BR71" s="39">
        <v>0</v>
      </c>
      <c r="BS71" s="39">
        <v>1</v>
      </c>
      <c r="BT71" s="39">
        <v>0</v>
      </c>
      <c r="BU71" s="39">
        <v>0.03</v>
      </c>
      <c r="BV71" s="39">
        <v>0</v>
      </c>
      <c r="BW71" s="39">
        <v>0</v>
      </c>
      <c r="BX71" s="39">
        <v>0</v>
      </c>
      <c r="BY71" s="39">
        <v>0.01</v>
      </c>
      <c r="BZ71" s="39">
        <v>0</v>
      </c>
      <c r="CA71" s="39">
        <v>0</v>
      </c>
      <c r="CB71" s="39">
        <v>0</v>
      </c>
      <c r="CC71" s="39">
        <v>0</v>
      </c>
      <c r="CD71" s="39">
        <v>0.02</v>
      </c>
      <c r="CE71" s="39">
        <v>0</v>
      </c>
      <c r="CF71" s="39">
        <v>0</v>
      </c>
      <c r="CG71" s="39">
        <v>0.01</v>
      </c>
      <c r="CH71" s="39">
        <v>0.02</v>
      </c>
      <c r="CI71" s="39">
        <v>0.03</v>
      </c>
      <c r="CJ71" s="39">
        <v>7.0000000000000007E-2</v>
      </c>
      <c r="CK71" s="39">
        <v>0.02</v>
      </c>
      <c r="CL71" s="39">
        <v>0.01</v>
      </c>
      <c r="CM71" s="39">
        <v>0.24</v>
      </c>
      <c r="CN71" s="39">
        <v>0.01</v>
      </c>
      <c r="CO71" s="39">
        <v>0</v>
      </c>
      <c r="CP71" s="39">
        <v>0</v>
      </c>
      <c r="CQ71" s="39">
        <v>0</v>
      </c>
      <c r="CR71" s="39">
        <v>0</v>
      </c>
      <c r="CS71" s="39">
        <v>0</v>
      </c>
      <c r="CT71" s="39">
        <v>0.01</v>
      </c>
      <c r="CU71" s="39">
        <v>0.01</v>
      </c>
      <c r="CV71" s="39">
        <v>0.01</v>
      </c>
      <c r="CW71" s="39">
        <v>0.01</v>
      </c>
      <c r="CX71" s="39">
        <v>0</v>
      </c>
      <c r="CY71" s="39">
        <v>0</v>
      </c>
      <c r="CZ71" s="39">
        <v>0.01</v>
      </c>
      <c r="DA71" s="39">
        <v>0</v>
      </c>
      <c r="DB71" s="39">
        <v>0.01</v>
      </c>
      <c r="DC71" s="39">
        <v>0.03</v>
      </c>
      <c r="DD71" s="39">
        <v>0</v>
      </c>
      <c r="DE71" s="39">
        <v>0</v>
      </c>
      <c r="DF71" s="39">
        <v>0.02</v>
      </c>
      <c r="DG71" s="39">
        <v>0.01</v>
      </c>
      <c r="DH71" s="39">
        <v>0</v>
      </c>
      <c r="DI71" s="39">
        <v>0.02</v>
      </c>
      <c r="DJ71" s="39">
        <v>0.01</v>
      </c>
      <c r="DK71" s="39">
        <v>0</v>
      </c>
      <c r="DL71" s="39">
        <v>0.01</v>
      </c>
      <c r="DM71" s="39">
        <v>0.03</v>
      </c>
      <c r="DN71" s="39">
        <v>0.02</v>
      </c>
      <c r="DO71" s="39">
        <v>7.0000000000000007E-2</v>
      </c>
      <c r="DP71" s="39">
        <v>0.01</v>
      </c>
      <c r="DQ71" s="39">
        <v>0</v>
      </c>
      <c r="DR71" s="39">
        <v>0</v>
      </c>
      <c r="DS71" s="39">
        <v>0</v>
      </c>
      <c r="DT71" s="39">
        <v>0</v>
      </c>
      <c r="DU71" s="39">
        <v>0</v>
      </c>
      <c r="DV71" s="39">
        <v>0.01</v>
      </c>
      <c r="DW71" s="39">
        <v>0.01</v>
      </c>
      <c r="DX71" s="39">
        <v>0</v>
      </c>
      <c r="DY71" s="39">
        <v>0</v>
      </c>
      <c r="DZ71" s="39">
        <v>0</v>
      </c>
      <c r="EA71" s="39">
        <v>0</v>
      </c>
      <c r="EB71" s="39">
        <v>0</v>
      </c>
      <c r="EC71" s="39">
        <v>0</v>
      </c>
      <c r="ED71" s="39">
        <v>0</v>
      </c>
      <c r="EE71" s="39">
        <v>0</v>
      </c>
      <c r="EF71" s="39">
        <v>0.01</v>
      </c>
      <c r="EG71" s="39">
        <v>0</v>
      </c>
      <c r="EH71" s="39">
        <v>0</v>
      </c>
      <c r="EI71" s="39">
        <v>0.01</v>
      </c>
      <c r="EJ71" s="39">
        <v>0</v>
      </c>
    </row>
    <row r="72" spans="1:140">
      <c r="A72" s="39" t="s">
        <v>88</v>
      </c>
      <c r="B72" s="39">
        <v>0.01</v>
      </c>
      <c r="C72" s="39">
        <v>0</v>
      </c>
      <c r="D72" s="39">
        <v>0.01</v>
      </c>
      <c r="E72" s="39">
        <v>0</v>
      </c>
      <c r="F72" s="39">
        <v>0</v>
      </c>
      <c r="G72" s="39">
        <v>0.01</v>
      </c>
      <c r="H72" s="39">
        <v>0</v>
      </c>
      <c r="I72" s="39">
        <v>0</v>
      </c>
      <c r="J72" s="39">
        <v>0</v>
      </c>
      <c r="K72" s="39">
        <v>0</v>
      </c>
      <c r="L72" s="39">
        <v>0</v>
      </c>
      <c r="M72" s="39">
        <v>0</v>
      </c>
      <c r="N72" s="39">
        <v>0.02</v>
      </c>
      <c r="O72" s="39">
        <v>0</v>
      </c>
      <c r="P72" s="39">
        <v>0.02</v>
      </c>
      <c r="Q72" s="39">
        <v>0</v>
      </c>
      <c r="R72" s="39">
        <v>0.01</v>
      </c>
      <c r="S72" s="39">
        <v>0</v>
      </c>
      <c r="T72" s="39">
        <v>0.01</v>
      </c>
      <c r="U72" s="39">
        <v>0</v>
      </c>
      <c r="V72" s="39">
        <v>0</v>
      </c>
      <c r="W72" s="39">
        <v>0</v>
      </c>
      <c r="X72" s="39">
        <v>0.01</v>
      </c>
      <c r="Y72" s="39">
        <v>0</v>
      </c>
      <c r="Z72" s="39">
        <v>0</v>
      </c>
      <c r="AA72" s="39">
        <v>0</v>
      </c>
      <c r="AB72" s="39">
        <v>0</v>
      </c>
      <c r="AC72" s="39">
        <v>0</v>
      </c>
      <c r="AD72" s="39">
        <v>0</v>
      </c>
      <c r="AE72" s="39">
        <v>0</v>
      </c>
      <c r="AF72" s="39">
        <v>0</v>
      </c>
      <c r="AG72" s="39">
        <v>0</v>
      </c>
      <c r="AH72" s="39">
        <v>0</v>
      </c>
      <c r="AI72" s="39">
        <v>0.01</v>
      </c>
      <c r="AJ72" s="39">
        <v>0.01</v>
      </c>
      <c r="AK72" s="39">
        <v>0</v>
      </c>
      <c r="AL72" s="39">
        <v>0</v>
      </c>
      <c r="AM72" s="39">
        <v>0</v>
      </c>
      <c r="AN72" s="39">
        <v>0</v>
      </c>
      <c r="AO72" s="39">
        <v>0</v>
      </c>
      <c r="AP72" s="39">
        <v>0</v>
      </c>
      <c r="AQ72" s="39">
        <v>0</v>
      </c>
      <c r="AR72" s="39">
        <v>0</v>
      </c>
      <c r="AS72" s="39">
        <v>0.01</v>
      </c>
      <c r="AT72" s="39">
        <v>0</v>
      </c>
      <c r="AU72" s="39">
        <v>0</v>
      </c>
      <c r="AV72" s="39">
        <v>0</v>
      </c>
      <c r="AW72" s="39">
        <v>0.01</v>
      </c>
      <c r="AX72" s="39">
        <v>0</v>
      </c>
      <c r="AY72" s="39">
        <v>0.01</v>
      </c>
      <c r="AZ72" s="39">
        <v>0.01</v>
      </c>
      <c r="BA72" s="39">
        <v>0</v>
      </c>
      <c r="BB72" s="39">
        <v>0</v>
      </c>
      <c r="BC72" s="39">
        <v>0.01</v>
      </c>
      <c r="BD72" s="39">
        <v>0</v>
      </c>
      <c r="BE72" s="39">
        <v>0.01</v>
      </c>
      <c r="BF72" s="39">
        <v>0</v>
      </c>
      <c r="BG72" s="39">
        <v>0</v>
      </c>
      <c r="BH72" s="39">
        <v>0</v>
      </c>
      <c r="BI72" s="39">
        <v>0</v>
      </c>
      <c r="BJ72" s="39">
        <v>0.02</v>
      </c>
      <c r="BK72" s="39">
        <v>0</v>
      </c>
      <c r="BL72" s="39">
        <v>0.01</v>
      </c>
      <c r="BM72" s="39">
        <v>0.01</v>
      </c>
      <c r="BN72" s="39">
        <v>0</v>
      </c>
      <c r="BO72" s="39">
        <v>0</v>
      </c>
      <c r="BP72" s="39">
        <v>0</v>
      </c>
      <c r="BQ72" s="39">
        <v>0</v>
      </c>
      <c r="BR72" s="39">
        <v>0</v>
      </c>
      <c r="BS72" s="39">
        <v>0</v>
      </c>
      <c r="BT72" s="39">
        <v>1</v>
      </c>
      <c r="BU72" s="39">
        <v>0.02</v>
      </c>
      <c r="BV72" s="39">
        <v>0</v>
      </c>
      <c r="BW72" s="39">
        <v>0</v>
      </c>
      <c r="BX72" s="39">
        <v>0</v>
      </c>
      <c r="BY72" s="39">
        <v>0</v>
      </c>
      <c r="BZ72" s="39">
        <v>0</v>
      </c>
      <c r="CA72" s="39">
        <v>0</v>
      </c>
      <c r="CB72" s="39">
        <v>0</v>
      </c>
      <c r="CC72" s="39">
        <v>0</v>
      </c>
      <c r="CD72" s="39">
        <v>0.01</v>
      </c>
      <c r="CE72" s="39">
        <v>0</v>
      </c>
      <c r="CF72" s="39">
        <v>0</v>
      </c>
      <c r="CG72" s="39">
        <v>0.06</v>
      </c>
      <c r="CH72" s="39">
        <v>0.01</v>
      </c>
      <c r="CI72" s="39">
        <v>0.02</v>
      </c>
      <c r="CJ72" s="39">
        <v>0.04</v>
      </c>
      <c r="CK72" s="39">
        <v>0.11</v>
      </c>
      <c r="CL72" s="39">
        <v>0</v>
      </c>
      <c r="CM72" s="39">
        <v>0.01</v>
      </c>
      <c r="CN72" s="39">
        <v>0.01</v>
      </c>
      <c r="CO72" s="39">
        <v>0</v>
      </c>
      <c r="CP72" s="39">
        <v>0</v>
      </c>
      <c r="CQ72" s="39">
        <v>0</v>
      </c>
      <c r="CR72" s="39">
        <v>0.01</v>
      </c>
      <c r="CS72" s="39">
        <v>0</v>
      </c>
      <c r="CT72" s="39">
        <v>0</v>
      </c>
      <c r="CU72" s="39">
        <v>0</v>
      </c>
      <c r="CV72" s="39">
        <v>0</v>
      </c>
      <c r="CW72" s="39">
        <v>0</v>
      </c>
      <c r="CX72" s="39">
        <v>0</v>
      </c>
      <c r="CY72" s="39">
        <v>0.01</v>
      </c>
      <c r="CZ72" s="39">
        <v>0</v>
      </c>
      <c r="DA72" s="39">
        <v>0</v>
      </c>
      <c r="DB72" s="39">
        <v>0.03</v>
      </c>
      <c r="DC72" s="39">
        <v>0</v>
      </c>
      <c r="DD72" s="39">
        <v>0</v>
      </c>
      <c r="DE72" s="39">
        <v>0</v>
      </c>
      <c r="DF72" s="39">
        <v>0</v>
      </c>
      <c r="DG72" s="39">
        <v>0</v>
      </c>
      <c r="DH72" s="39">
        <v>0</v>
      </c>
      <c r="DI72" s="39">
        <v>0.01</v>
      </c>
      <c r="DJ72" s="39">
        <v>0</v>
      </c>
      <c r="DK72" s="39">
        <v>0</v>
      </c>
      <c r="DL72" s="39">
        <v>0</v>
      </c>
      <c r="DM72" s="39">
        <v>0.02</v>
      </c>
      <c r="DN72" s="39">
        <v>0.01</v>
      </c>
      <c r="DO72" s="39">
        <v>0.04</v>
      </c>
      <c r="DP72" s="39">
        <v>0</v>
      </c>
      <c r="DQ72" s="39">
        <v>0</v>
      </c>
      <c r="DR72" s="39">
        <v>0</v>
      </c>
      <c r="DS72" s="39">
        <v>0</v>
      </c>
      <c r="DT72" s="39">
        <v>0</v>
      </c>
      <c r="DU72" s="39">
        <v>0</v>
      </c>
      <c r="DV72" s="39">
        <v>0.01</v>
      </c>
      <c r="DW72" s="39">
        <v>0</v>
      </c>
      <c r="DX72" s="39">
        <v>0</v>
      </c>
      <c r="DY72" s="39">
        <v>0</v>
      </c>
      <c r="DZ72" s="39">
        <v>0</v>
      </c>
      <c r="EA72" s="39">
        <v>0</v>
      </c>
      <c r="EB72" s="39">
        <v>0</v>
      </c>
      <c r="EC72" s="39">
        <v>0</v>
      </c>
      <c r="ED72" s="39">
        <v>0</v>
      </c>
      <c r="EE72" s="39">
        <v>0</v>
      </c>
      <c r="EF72" s="39">
        <v>0.01</v>
      </c>
      <c r="EG72" s="39">
        <v>0</v>
      </c>
      <c r="EH72" s="39">
        <v>0</v>
      </c>
      <c r="EI72" s="39">
        <v>0.01</v>
      </c>
      <c r="EJ72" s="39">
        <v>0.01</v>
      </c>
    </row>
    <row r="73" spans="1:140">
      <c r="A73" s="39" t="s">
        <v>81</v>
      </c>
      <c r="B73" s="39">
        <v>0.05</v>
      </c>
      <c r="C73" s="39">
        <v>0</v>
      </c>
      <c r="D73" s="39">
        <v>0.04</v>
      </c>
      <c r="E73" s="39">
        <v>0.04</v>
      </c>
      <c r="F73" s="39">
        <v>0.01</v>
      </c>
      <c r="G73" s="39">
        <v>0.01</v>
      </c>
      <c r="H73" s="39">
        <v>0</v>
      </c>
      <c r="I73" s="39">
        <v>0</v>
      </c>
      <c r="J73" s="39">
        <v>0</v>
      </c>
      <c r="K73" s="39">
        <v>0</v>
      </c>
      <c r="L73" s="39">
        <v>0</v>
      </c>
      <c r="M73" s="39">
        <v>0</v>
      </c>
      <c r="N73" s="39">
        <v>0.01</v>
      </c>
      <c r="O73" s="39">
        <v>0</v>
      </c>
      <c r="P73" s="39">
        <v>0.01</v>
      </c>
      <c r="Q73" s="39">
        <v>0.05</v>
      </c>
      <c r="R73" s="39">
        <v>0.02</v>
      </c>
      <c r="S73" s="39">
        <v>0.02</v>
      </c>
      <c r="T73" s="39">
        <v>0.04</v>
      </c>
      <c r="U73" s="39">
        <v>0.06</v>
      </c>
      <c r="V73" s="39">
        <v>0.01</v>
      </c>
      <c r="W73" s="39">
        <v>0.02</v>
      </c>
      <c r="X73" s="39">
        <v>0.09</v>
      </c>
      <c r="Y73" s="39">
        <v>0.04</v>
      </c>
      <c r="Z73" s="39">
        <v>0.02</v>
      </c>
      <c r="AA73" s="39">
        <v>0.03</v>
      </c>
      <c r="AB73" s="39">
        <v>0.03</v>
      </c>
      <c r="AC73" s="39">
        <v>0.03</v>
      </c>
      <c r="AD73" s="39">
        <v>0.02</v>
      </c>
      <c r="AE73" s="39">
        <v>0.03</v>
      </c>
      <c r="AF73" s="39">
        <v>0.02</v>
      </c>
      <c r="AG73" s="39">
        <v>0.01</v>
      </c>
      <c r="AH73" s="39">
        <v>0.02</v>
      </c>
      <c r="AI73" s="39">
        <v>0.05</v>
      </c>
      <c r="AJ73" s="39">
        <v>0.08</v>
      </c>
      <c r="AK73" s="39">
        <v>0.01</v>
      </c>
      <c r="AL73" s="39">
        <v>0.02</v>
      </c>
      <c r="AM73" s="39">
        <v>0.03</v>
      </c>
      <c r="AN73" s="39">
        <v>0.02</v>
      </c>
      <c r="AO73" s="39">
        <v>0.02</v>
      </c>
      <c r="AP73" s="39">
        <v>0</v>
      </c>
      <c r="AQ73" s="39">
        <v>0.03</v>
      </c>
      <c r="AR73" s="39">
        <v>0.03</v>
      </c>
      <c r="AS73" s="39">
        <v>0.11</v>
      </c>
      <c r="AT73" s="39">
        <v>0.02</v>
      </c>
      <c r="AU73" s="39">
        <v>0.02</v>
      </c>
      <c r="AV73" s="39">
        <v>0.02</v>
      </c>
      <c r="AW73" s="39">
        <v>7.0000000000000007E-2</v>
      </c>
      <c r="AX73" s="39">
        <v>0.01</v>
      </c>
      <c r="AY73" s="39">
        <v>0.1</v>
      </c>
      <c r="AZ73" s="39">
        <v>0.08</v>
      </c>
      <c r="BA73" s="39">
        <v>0.04</v>
      </c>
      <c r="BB73" s="39">
        <v>0.04</v>
      </c>
      <c r="BC73" s="39">
        <v>0.06</v>
      </c>
      <c r="BD73" s="39">
        <v>0.03</v>
      </c>
      <c r="BE73" s="39">
        <v>0.06</v>
      </c>
      <c r="BF73" s="39">
        <v>0.02</v>
      </c>
      <c r="BG73" s="39">
        <v>0.03</v>
      </c>
      <c r="BH73" s="39">
        <v>0.01</v>
      </c>
      <c r="BI73" s="39">
        <v>0.03</v>
      </c>
      <c r="BJ73" s="39">
        <v>0.11</v>
      </c>
      <c r="BK73" s="39">
        <v>0.04</v>
      </c>
      <c r="BL73" s="39">
        <v>0.05</v>
      </c>
      <c r="BM73" s="39">
        <v>0.04</v>
      </c>
      <c r="BN73" s="39">
        <v>0.04</v>
      </c>
      <c r="BO73" s="39">
        <v>0.02</v>
      </c>
      <c r="BP73" s="39">
        <v>0.01</v>
      </c>
      <c r="BQ73" s="39">
        <v>0.01</v>
      </c>
      <c r="BR73" s="39">
        <v>0.02</v>
      </c>
      <c r="BS73" s="39">
        <v>0.03</v>
      </c>
      <c r="BT73" s="39">
        <v>0.02</v>
      </c>
      <c r="BU73" s="39">
        <v>1</v>
      </c>
      <c r="BV73" s="39">
        <v>0.02</v>
      </c>
      <c r="BW73" s="39">
        <v>0.02</v>
      </c>
      <c r="BX73" s="39">
        <v>0.02</v>
      </c>
      <c r="BY73" s="39">
        <v>0.03</v>
      </c>
      <c r="BZ73" s="39">
        <v>0.02</v>
      </c>
      <c r="CA73" s="39">
        <v>0.02</v>
      </c>
      <c r="CB73" s="39">
        <v>0.02</v>
      </c>
      <c r="CC73" s="39">
        <v>0.02</v>
      </c>
      <c r="CD73" s="39">
        <v>7.0000000000000007E-2</v>
      </c>
      <c r="CE73" s="39">
        <v>0.01</v>
      </c>
      <c r="CF73" s="39">
        <v>0.01</v>
      </c>
      <c r="CG73" s="39">
        <v>7.0000000000000007E-2</v>
      </c>
      <c r="CH73" s="39">
        <v>0.1</v>
      </c>
      <c r="CI73" s="39">
        <v>0.99</v>
      </c>
      <c r="CJ73" s="39">
        <v>0.32</v>
      </c>
      <c r="CK73" s="39">
        <v>0.09</v>
      </c>
      <c r="CL73" s="39">
        <v>0.03</v>
      </c>
      <c r="CM73" s="39">
        <v>0.1</v>
      </c>
      <c r="CN73" s="39">
        <v>0.01</v>
      </c>
      <c r="CO73" s="39">
        <v>0.01</v>
      </c>
      <c r="CP73" s="39">
        <v>0.01</v>
      </c>
      <c r="CQ73" s="39">
        <v>0</v>
      </c>
      <c r="CR73" s="39">
        <v>0</v>
      </c>
      <c r="CS73" s="39">
        <v>0</v>
      </c>
      <c r="CT73" s="39">
        <v>0.01</v>
      </c>
      <c r="CU73" s="39">
        <v>0.02</v>
      </c>
      <c r="CV73" s="39">
        <v>0.01</v>
      </c>
      <c r="CW73" s="39">
        <v>0.06</v>
      </c>
      <c r="CX73" s="39">
        <v>0</v>
      </c>
      <c r="CY73" s="39">
        <v>0.04</v>
      </c>
      <c r="CZ73" s="39">
        <v>0</v>
      </c>
      <c r="DA73" s="39">
        <v>0.01</v>
      </c>
      <c r="DB73" s="39">
        <v>0</v>
      </c>
      <c r="DC73" s="39">
        <v>0</v>
      </c>
      <c r="DD73" s="39">
        <v>0</v>
      </c>
      <c r="DE73" s="39">
        <v>0.01</v>
      </c>
      <c r="DF73" s="39">
        <v>0.01</v>
      </c>
      <c r="DG73" s="39">
        <v>0.02</v>
      </c>
      <c r="DH73" s="39">
        <v>0.02</v>
      </c>
      <c r="DI73" s="39">
        <v>0.03</v>
      </c>
      <c r="DJ73" s="39">
        <v>0.03</v>
      </c>
      <c r="DK73" s="39">
        <v>0</v>
      </c>
      <c r="DL73" s="39">
        <v>0.02</v>
      </c>
      <c r="DM73" s="39">
        <v>0.14000000000000001</v>
      </c>
      <c r="DN73" s="39">
        <v>0.08</v>
      </c>
      <c r="DO73" s="39">
        <v>0.24</v>
      </c>
      <c r="DP73" s="39">
        <v>0.05</v>
      </c>
      <c r="DQ73" s="39">
        <v>0.01</v>
      </c>
      <c r="DR73" s="39">
        <v>0.02</v>
      </c>
      <c r="DS73" s="39">
        <v>0</v>
      </c>
      <c r="DT73" s="39">
        <v>0</v>
      </c>
      <c r="DU73" s="39">
        <v>0</v>
      </c>
      <c r="DV73" s="39">
        <v>0.01</v>
      </c>
      <c r="DW73" s="39">
        <v>0</v>
      </c>
      <c r="DX73" s="39">
        <v>0</v>
      </c>
      <c r="DY73" s="39">
        <v>0.01</v>
      </c>
      <c r="DZ73" s="39">
        <v>0</v>
      </c>
      <c r="EA73" s="39">
        <v>0.03</v>
      </c>
      <c r="EB73" s="39">
        <v>0.04</v>
      </c>
      <c r="EC73" s="39">
        <v>0</v>
      </c>
      <c r="ED73" s="39">
        <v>0.01</v>
      </c>
      <c r="EE73" s="39">
        <v>0</v>
      </c>
      <c r="EF73" s="39">
        <v>0</v>
      </c>
      <c r="EG73" s="39">
        <v>0</v>
      </c>
      <c r="EH73" s="39">
        <v>0</v>
      </c>
      <c r="EI73" s="39">
        <v>0.01</v>
      </c>
      <c r="EJ73" s="39">
        <v>0.02</v>
      </c>
    </row>
    <row r="74" spans="1:140">
      <c r="A74" s="39" t="s">
        <v>97</v>
      </c>
      <c r="B74" s="39">
        <v>0.01</v>
      </c>
      <c r="C74" s="39">
        <v>0</v>
      </c>
      <c r="D74" s="39">
        <v>0</v>
      </c>
      <c r="E74" s="39">
        <v>0.01</v>
      </c>
      <c r="F74" s="39">
        <v>0</v>
      </c>
      <c r="G74" s="39">
        <v>0.01</v>
      </c>
      <c r="H74" s="39">
        <v>0</v>
      </c>
      <c r="I74" s="39">
        <v>0</v>
      </c>
      <c r="J74" s="39">
        <v>0</v>
      </c>
      <c r="K74" s="39">
        <v>0</v>
      </c>
      <c r="L74" s="39">
        <v>0</v>
      </c>
      <c r="M74" s="39">
        <v>0</v>
      </c>
      <c r="N74" s="39">
        <v>0.01</v>
      </c>
      <c r="O74" s="39">
        <v>0</v>
      </c>
      <c r="P74" s="39">
        <v>0.01</v>
      </c>
      <c r="Q74" s="39">
        <v>0.01</v>
      </c>
      <c r="R74" s="39">
        <v>0</v>
      </c>
      <c r="S74" s="39">
        <v>0.02</v>
      </c>
      <c r="T74" s="39">
        <v>0.01</v>
      </c>
      <c r="U74" s="39">
        <v>0.01</v>
      </c>
      <c r="V74" s="39">
        <v>0</v>
      </c>
      <c r="W74" s="39">
        <v>0</v>
      </c>
      <c r="X74" s="39">
        <v>0.02</v>
      </c>
      <c r="Y74" s="39">
        <v>0.01</v>
      </c>
      <c r="Z74" s="39">
        <v>0</v>
      </c>
      <c r="AA74" s="39">
        <v>0.01</v>
      </c>
      <c r="AB74" s="39">
        <v>0.01</v>
      </c>
      <c r="AC74" s="39">
        <v>0.01</v>
      </c>
      <c r="AD74" s="39">
        <v>0</v>
      </c>
      <c r="AE74" s="39">
        <v>0</v>
      </c>
      <c r="AF74" s="39">
        <v>0</v>
      </c>
      <c r="AG74" s="39">
        <v>0</v>
      </c>
      <c r="AH74" s="39">
        <v>0</v>
      </c>
      <c r="AI74" s="39">
        <v>0.01</v>
      </c>
      <c r="AJ74" s="39">
        <v>0.02</v>
      </c>
      <c r="AK74" s="39">
        <v>0</v>
      </c>
      <c r="AL74" s="39">
        <v>0</v>
      </c>
      <c r="AM74" s="39">
        <v>0.01</v>
      </c>
      <c r="AN74" s="39">
        <v>0</v>
      </c>
      <c r="AO74" s="39">
        <v>0</v>
      </c>
      <c r="AP74" s="39">
        <v>0</v>
      </c>
      <c r="AQ74" s="39">
        <v>0.01</v>
      </c>
      <c r="AR74" s="39">
        <v>0</v>
      </c>
      <c r="AS74" s="39">
        <v>0.02</v>
      </c>
      <c r="AT74" s="39">
        <v>0</v>
      </c>
      <c r="AU74" s="39">
        <v>0</v>
      </c>
      <c r="AV74" s="39">
        <v>0</v>
      </c>
      <c r="AW74" s="39">
        <v>0.01</v>
      </c>
      <c r="AX74" s="39">
        <v>0</v>
      </c>
      <c r="AY74" s="39">
        <v>0.02</v>
      </c>
      <c r="AZ74" s="39">
        <v>0.02</v>
      </c>
      <c r="BA74" s="39">
        <v>0.01</v>
      </c>
      <c r="BB74" s="39">
        <v>0.01</v>
      </c>
      <c r="BC74" s="39">
        <v>0.01</v>
      </c>
      <c r="BD74" s="39">
        <v>0.01</v>
      </c>
      <c r="BE74" s="39">
        <v>0.01</v>
      </c>
      <c r="BF74" s="39">
        <v>0</v>
      </c>
      <c r="BG74" s="39">
        <v>0.01</v>
      </c>
      <c r="BH74" s="39">
        <v>0</v>
      </c>
      <c r="BI74" s="39">
        <v>0.01</v>
      </c>
      <c r="BJ74" s="39">
        <v>0.02</v>
      </c>
      <c r="BK74" s="39">
        <v>0.01</v>
      </c>
      <c r="BL74" s="39">
        <v>0.01</v>
      </c>
      <c r="BM74" s="39">
        <v>0.01</v>
      </c>
      <c r="BN74" s="39">
        <v>0.01</v>
      </c>
      <c r="BO74" s="39">
        <v>0</v>
      </c>
      <c r="BP74" s="39">
        <v>0</v>
      </c>
      <c r="BQ74" s="39">
        <v>0</v>
      </c>
      <c r="BR74" s="39">
        <v>0</v>
      </c>
      <c r="BS74" s="39">
        <v>0</v>
      </c>
      <c r="BT74" s="39">
        <v>0</v>
      </c>
      <c r="BU74" s="39">
        <v>0.02</v>
      </c>
      <c r="BV74" s="39">
        <v>1</v>
      </c>
      <c r="BW74" s="39">
        <v>0</v>
      </c>
      <c r="BX74" s="39">
        <v>0</v>
      </c>
      <c r="BY74" s="39">
        <v>0.01</v>
      </c>
      <c r="BZ74" s="39">
        <v>0</v>
      </c>
      <c r="CA74" s="39">
        <v>0</v>
      </c>
      <c r="CB74" s="39">
        <v>0</v>
      </c>
      <c r="CC74" s="39">
        <v>0</v>
      </c>
      <c r="CD74" s="39">
        <v>0.02</v>
      </c>
      <c r="CE74" s="39">
        <v>0</v>
      </c>
      <c r="CF74" s="39">
        <v>0</v>
      </c>
      <c r="CG74" s="39">
        <v>0.23</v>
      </c>
      <c r="CH74" s="39">
        <v>0.02</v>
      </c>
      <c r="CI74" s="39">
        <v>0.02</v>
      </c>
      <c r="CJ74" s="39">
        <v>7.0000000000000007E-2</v>
      </c>
      <c r="CK74" s="39">
        <v>0.02</v>
      </c>
      <c r="CL74" s="39">
        <v>0</v>
      </c>
      <c r="CM74" s="39">
        <v>0.02</v>
      </c>
      <c r="CN74" s="39">
        <v>0.01</v>
      </c>
      <c r="CO74" s="39">
        <v>0</v>
      </c>
      <c r="CP74" s="39">
        <v>0</v>
      </c>
      <c r="CQ74" s="39">
        <v>0</v>
      </c>
      <c r="CR74" s="39">
        <v>0.01</v>
      </c>
      <c r="CS74" s="39">
        <v>0</v>
      </c>
      <c r="CT74" s="39">
        <v>0</v>
      </c>
      <c r="CU74" s="39">
        <v>0</v>
      </c>
      <c r="CV74" s="39">
        <v>0.01</v>
      </c>
      <c r="CW74" s="39">
        <v>0</v>
      </c>
      <c r="CX74" s="39">
        <v>0</v>
      </c>
      <c r="CY74" s="39">
        <v>0.01</v>
      </c>
      <c r="CZ74" s="39">
        <v>0</v>
      </c>
      <c r="DA74" s="39">
        <v>0</v>
      </c>
      <c r="DB74" s="39">
        <v>0</v>
      </c>
      <c r="DC74" s="39">
        <v>0</v>
      </c>
      <c r="DD74" s="39">
        <v>0</v>
      </c>
      <c r="DE74" s="39">
        <v>0</v>
      </c>
      <c r="DF74" s="39">
        <v>0</v>
      </c>
      <c r="DG74" s="39">
        <v>0</v>
      </c>
      <c r="DH74" s="39">
        <v>0</v>
      </c>
      <c r="DI74" s="39">
        <v>0</v>
      </c>
      <c r="DJ74" s="39">
        <v>0</v>
      </c>
      <c r="DK74" s="39">
        <v>0</v>
      </c>
      <c r="DL74" s="39">
        <v>0</v>
      </c>
      <c r="DM74" s="39">
        <v>0.03</v>
      </c>
      <c r="DN74" s="39">
        <v>0.02</v>
      </c>
      <c r="DO74" s="39">
        <v>0.06</v>
      </c>
      <c r="DP74" s="39">
        <v>0</v>
      </c>
      <c r="DQ74" s="39">
        <v>0</v>
      </c>
      <c r="DR74" s="39">
        <v>0.01</v>
      </c>
      <c r="DS74" s="39">
        <v>0</v>
      </c>
      <c r="DT74" s="39">
        <v>0</v>
      </c>
      <c r="DU74" s="39">
        <v>0.01</v>
      </c>
      <c r="DV74" s="39">
        <v>0</v>
      </c>
      <c r="DW74" s="39">
        <v>0</v>
      </c>
      <c r="DX74" s="39">
        <v>0</v>
      </c>
      <c r="DY74" s="39">
        <v>0.01</v>
      </c>
      <c r="DZ74" s="39">
        <v>0</v>
      </c>
      <c r="EA74" s="39">
        <v>0.01</v>
      </c>
      <c r="EB74" s="39">
        <v>0.01</v>
      </c>
      <c r="EC74" s="39">
        <v>0</v>
      </c>
      <c r="ED74" s="39">
        <v>0</v>
      </c>
      <c r="EE74" s="39">
        <v>0</v>
      </c>
      <c r="EF74" s="39">
        <v>0</v>
      </c>
      <c r="EG74" s="39">
        <v>0</v>
      </c>
      <c r="EH74" s="39">
        <v>0</v>
      </c>
      <c r="EI74" s="39">
        <v>0</v>
      </c>
      <c r="EJ74" s="39">
        <v>0</v>
      </c>
    </row>
    <row r="75" spans="1:140">
      <c r="A75" s="39" t="s">
        <v>147</v>
      </c>
      <c r="B75" s="39">
        <v>0.01</v>
      </c>
      <c r="C75" s="39">
        <v>0</v>
      </c>
      <c r="D75" s="39">
        <v>0</v>
      </c>
      <c r="E75" s="39">
        <v>0.01</v>
      </c>
      <c r="F75" s="39">
        <v>0.01</v>
      </c>
      <c r="G75" s="39">
        <v>0.01</v>
      </c>
      <c r="H75" s="39">
        <v>0</v>
      </c>
      <c r="I75" s="39">
        <v>0</v>
      </c>
      <c r="J75" s="39">
        <v>0</v>
      </c>
      <c r="K75" s="39">
        <v>0</v>
      </c>
      <c r="L75" s="39">
        <v>0</v>
      </c>
      <c r="M75" s="39">
        <v>0</v>
      </c>
      <c r="N75" s="39">
        <v>0.02</v>
      </c>
      <c r="O75" s="39">
        <v>0</v>
      </c>
      <c r="P75" s="39">
        <v>0.01</v>
      </c>
      <c r="Q75" s="39">
        <v>0.01</v>
      </c>
      <c r="R75" s="39">
        <v>0</v>
      </c>
      <c r="S75" s="39">
        <v>0</v>
      </c>
      <c r="T75" s="39">
        <v>0.01</v>
      </c>
      <c r="U75" s="39">
        <v>0.01</v>
      </c>
      <c r="V75" s="39">
        <v>0</v>
      </c>
      <c r="W75" s="39">
        <v>0</v>
      </c>
      <c r="X75" s="39">
        <v>0.01</v>
      </c>
      <c r="Y75" s="39">
        <v>0</v>
      </c>
      <c r="Z75" s="39">
        <v>0</v>
      </c>
      <c r="AA75" s="39">
        <v>0</v>
      </c>
      <c r="AB75" s="39">
        <v>0</v>
      </c>
      <c r="AC75" s="39">
        <v>0</v>
      </c>
      <c r="AD75" s="39">
        <v>0</v>
      </c>
      <c r="AE75" s="39">
        <v>0</v>
      </c>
      <c r="AF75" s="39">
        <v>0</v>
      </c>
      <c r="AG75" s="39">
        <v>0</v>
      </c>
      <c r="AH75" s="39">
        <v>0</v>
      </c>
      <c r="AI75" s="39">
        <v>0.01</v>
      </c>
      <c r="AJ75" s="39">
        <v>0.01</v>
      </c>
      <c r="AK75" s="39">
        <v>0</v>
      </c>
      <c r="AL75" s="39">
        <v>0</v>
      </c>
      <c r="AM75" s="39">
        <v>0</v>
      </c>
      <c r="AN75" s="39">
        <v>0</v>
      </c>
      <c r="AO75" s="39">
        <v>0</v>
      </c>
      <c r="AP75" s="39">
        <v>0</v>
      </c>
      <c r="AQ75" s="39">
        <v>0</v>
      </c>
      <c r="AR75" s="39">
        <v>0</v>
      </c>
      <c r="AS75" s="39">
        <v>0.01</v>
      </c>
      <c r="AT75" s="39">
        <v>0</v>
      </c>
      <c r="AU75" s="39">
        <v>0</v>
      </c>
      <c r="AV75" s="39">
        <v>0</v>
      </c>
      <c r="AW75" s="39">
        <v>0.01</v>
      </c>
      <c r="AX75" s="39">
        <v>0</v>
      </c>
      <c r="AY75" s="39">
        <v>0.01</v>
      </c>
      <c r="AZ75" s="39">
        <v>0.01</v>
      </c>
      <c r="BA75" s="39">
        <v>0</v>
      </c>
      <c r="BB75" s="39">
        <v>0</v>
      </c>
      <c r="BC75" s="39">
        <v>0.01</v>
      </c>
      <c r="BD75" s="39">
        <v>0</v>
      </c>
      <c r="BE75" s="39">
        <v>0.01</v>
      </c>
      <c r="BF75" s="39">
        <v>0</v>
      </c>
      <c r="BG75" s="39">
        <v>0</v>
      </c>
      <c r="BH75" s="39">
        <v>0</v>
      </c>
      <c r="BI75" s="39">
        <v>0</v>
      </c>
      <c r="BJ75" s="39">
        <v>0.02</v>
      </c>
      <c r="BK75" s="39">
        <v>0</v>
      </c>
      <c r="BL75" s="39">
        <v>0.01</v>
      </c>
      <c r="BM75" s="39">
        <v>0.01</v>
      </c>
      <c r="BN75" s="39">
        <v>0</v>
      </c>
      <c r="BO75" s="39">
        <v>0</v>
      </c>
      <c r="BP75" s="39">
        <v>0</v>
      </c>
      <c r="BQ75" s="39">
        <v>0</v>
      </c>
      <c r="BR75" s="39">
        <v>0</v>
      </c>
      <c r="BS75" s="39">
        <v>0</v>
      </c>
      <c r="BT75" s="39">
        <v>0</v>
      </c>
      <c r="BU75" s="39">
        <v>0.02</v>
      </c>
      <c r="BV75" s="39">
        <v>0</v>
      </c>
      <c r="BW75" s="39">
        <v>1</v>
      </c>
      <c r="BX75" s="39">
        <v>0</v>
      </c>
      <c r="BY75" s="39">
        <v>0</v>
      </c>
      <c r="BZ75" s="39">
        <v>0</v>
      </c>
      <c r="CA75" s="39">
        <v>0</v>
      </c>
      <c r="CB75" s="39">
        <v>0</v>
      </c>
      <c r="CC75" s="39">
        <v>0</v>
      </c>
      <c r="CD75" s="39">
        <v>0.01</v>
      </c>
      <c r="CE75" s="39">
        <v>0</v>
      </c>
      <c r="CF75" s="39">
        <v>0</v>
      </c>
      <c r="CG75" s="39">
        <v>0.23</v>
      </c>
      <c r="CH75" s="39">
        <v>0.01</v>
      </c>
      <c r="CI75" s="39">
        <v>0.02</v>
      </c>
      <c r="CJ75" s="39">
        <v>0.04</v>
      </c>
      <c r="CK75" s="39">
        <v>0.01</v>
      </c>
      <c r="CL75" s="39">
        <v>0</v>
      </c>
      <c r="CM75" s="39">
        <v>0.01</v>
      </c>
      <c r="CN75" s="39">
        <v>0.01</v>
      </c>
      <c r="CO75" s="39">
        <v>0</v>
      </c>
      <c r="CP75" s="39">
        <v>0</v>
      </c>
      <c r="CQ75" s="39">
        <v>0</v>
      </c>
      <c r="CR75" s="39">
        <v>0.01</v>
      </c>
      <c r="CS75" s="39">
        <v>0</v>
      </c>
      <c r="CT75" s="39">
        <v>0</v>
      </c>
      <c r="CU75" s="39">
        <v>0</v>
      </c>
      <c r="CV75" s="39">
        <v>0</v>
      </c>
      <c r="CW75" s="39">
        <v>0.01</v>
      </c>
      <c r="CX75" s="39">
        <v>0</v>
      </c>
      <c r="CY75" s="39">
        <v>0</v>
      </c>
      <c r="CZ75" s="39">
        <v>0</v>
      </c>
      <c r="DA75" s="39">
        <v>0</v>
      </c>
      <c r="DB75" s="39">
        <v>0.02</v>
      </c>
      <c r="DC75" s="39">
        <v>0</v>
      </c>
      <c r="DD75" s="39">
        <v>0</v>
      </c>
      <c r="DE75" s="39">
        <v>0</v>
      </c>
      <c r="DF75" s="39">
        <v>0.01</v>
      </c>
      <c r="DG75" s="39">
        <v>0</v>
      </c>
      <c r="DH75" s="39">
        <v>0</v>
      </c>
      <c r="DI75" s="39">
        <v>0.01</v>
      </c>
      <c r="DJ75" s="39">
        <v>0</v>
      </c>
      <c r="DK75" s="39">
        <v>0</v>
      </c>
      <c r="DL75" s="39">
        <v>0.01</v>
      </c>
      <c r="DM75" s="39">
        <v>0.02</v>
      </c>
      <c r="DN75" s="39">
        <v>0.01</v>
      </c>
      <c r="DO75" s="39">
        <v>0.04</v>
      </c>
      <c r="DP75" s="39">
        <v>0</v>
      </c>
      <c r="DQ75" s="39">
        <v>0</v>
      </c>
      <c r="DR75" s="39">
        <v>0</v>
      </c>
      <c r="DS75" s="39">
        <v>0</v>
      </c>
      <c r="DT75" s="39">
        <v>0</v>
      </c>
      <c r="DU75" s="39">
        <v>0</v>
      </c>
      <c r="DV75" s="39">
        <v>0</v>
      </c>
      <c r="DW75" s="39">
        <v>0</v>
      </c>
      <c r="DX75" s="39">
        <v>0</v>
      </c>
      <c r="DY75" s="39">
        <v>0</v>
      </c>
      <c r="DZ75" s="39">
        <v>0</v>
      </c>
      <c r="EA75" s="39">
        <v>0.01</v>
      </c>
      <c r="EB75" s="39">
        <v>0</v>
      </c>
      <c r="EC75" s="39">
        <v>0</v>
      </c>
      <c r="ED75" s="39">
        <v>0</v>
      </c>
      <c r="EE75" s="39">
        <v>0</v>
      </c>
      <c r="EF75" s="39">
        <v>0.01</v>
      </c>
      <c r="EG75" s="39">
        <v>0</v>
      </c>
      <c r="EH75" s="39">
        <v>0</v>
      </c>
      <c r="EI75" s="39">
        <v>0.01</v>
      </c>
      <c r="EJ75" s="39">
        <v>0.01</v>
      </c>
    </row>
    <row r="76" spans="1:140">
      <c r="A76" s="39" t="s">
        <v>153</v>
      </c>
      <c r="B76" s="39">
        <v>0.01</v>
      </c>
      <c r="C76" s="39">
        <v>0</v>
      </c>
      <c r="D76" s="39">
        <v>0.01</v>
      </c>
      <c r="E76" s="39">
        <v>0</v>
      </c>
      <c r="F76" s="39">
        <v>0</v>
      </c>
      <c r="G76" s="39">
        <v>0.01</v>
      </c>
      <c r="H76" s="39">
        <v>0</v>
      </c>
      <c r="I76" s="39">
        <v>0</v>
      </c>
      <c r="J76" s="39">
        <v>0</v>
      </c>
      <c r="K76" s="39">
        <v>0</v>
      </c>
      <c r="L76" s="39">
        <v>0</v>
      </c>
      <c r="M76" s="39">
        <v>0</v>
      </c>
      <c r="N76" s="39">
        <v>0.02</v>
      </c>
      <c r="O76" s="39">
        <v>0</v>
      </c>
      <c r="P76" s="39">
        <v>0.01</v>
      </c>
      <c r="Q76" s="39">
        <v>0.01</v>
      </c>
      <c r="R76" s="39">
        <v>0.01</v>
      </c>
      <c r="S76" s="39">
        <v>0.01</v>
      </c>
      <c r="T76" s="39">
        <v>0.01</v>
      </c>
      <c r="U76" s="39">
        <v>0.02</v>
      </c>
      <c r="V76" s="39">
        <v>0</v>
      </c>
      <c r="W76" s="39">
        <v>0</v>
      </c>
      <c r="X76" s="39">
        <v>0.01</v>
      </c>
      <c r="Y76" s="39">
        <v>0.01</v>
      </c>
      <c r="Z76" s="39">
        <v>0</v>
      </c>
      <c r="AA76" s="39">
        <v>0</v>
      </c>
      <c r="AB76" s="39">
        <v>0</v>
      </c>
      <c r="AC76" s="39">
        <v>0</v>
      </c>
      <c r="AD76" s="39">
        <v>0</v>
      </c>
      <c r="AE76" s="39">
        <v>0</v>
      </c>
      <c r="AF76" s="39">
        <v>0</v>
      </c>
      <c r="AG76" s="39">
        <v>0</v>
      </c>
      <c r="AH76" s="39">
        <v>0</v>
      </c>
      <c r="AI76" s="39">
        <v>0.01</v>
      </c>
      <c r="AJ76" s="39">
        <v>0.01</v>
      </c>
      <c r="AK76" s="39">
        <v>0</v>
      </c>
      <c r="AL76" s="39">
        <v>0</v>
      </c>
      <c r="AM76" s="39">
        <v>0</v>
      </c>
      <c r="AN76" s="39">
        <v>0</v>
      </c>
      <c r="AO76" s="39">
        <v>0</v>
      </c>
      <c r="AP76" s="39">
        <v>0</v>
      </c>
      <c r="AQ76" s="39">
        <v>0</v>
      </c>
      <c r="AR76" s="39">
        <v>0</v>
      </c>
      <c r="AS76" s="39">
        <v>0.02</v>
      </c>
      <c r="AT76" s="39">
        <v>0</v>
      </c>
      <c r="AU76" s="39">
        <v>0</v>
      </c>
      <c r="AV76" s="39">
        <v>0</v>
      </c>
      <c r="AW76" s="39">
        <v>0.01</v>
      </c>
      <c r="AX76" s="39">
        <v>0</v>
      </c>
      <c r="AY76" s="39">
        <v>0.01</v>
      </c>
      <c r="AZ76" s="39">
        <v>0.01</v>
      </c>
      <c r="BA76" s="39">
        <v>0.01</v>
      </c>
      <c r="BB76" s="39">
        <v>0</v>
      </c>
      <c r="BC76" s="39">
        <v>0.01</v>
      </c>
      <c r="BD76" s="39">
        <v>0</v>
      </c>
      <c r="BE76" s="39">
        <v>0.01</v>
      </c>
      <c r="BF76" s="39">
        <v>0</v>
      </c>
      <c r="BG76" s="39">
        <v>0</v>
      </c>
      <c r="BH76" s="39">
        <v>0</v>
      </c>
      <c r="BI76" s="39">
        <v>0</v>
      </c>
      <c r="BJ76" s="39">
        <v>0.02</v>
      </c>
      <c r="BK76" s="39">
        <v>0</v>
      </c>
      <c r="BL76" s="39">
        <v>0.01</v>
      </c>
      <c r="BM76" s="39">
        <v>0.01</v>
      </c>
      <c r="BN76" s="39">
        <v>0.01</v>
      </c>
      <c r="BO76" s="39">
        <v>0</v>
      </c>
      <c r="BP76" s="39">
        <v>0</v>
      </c>
      <c r="BQ76" s="39">
        <v>0</v>
      </c>
      <c r="BR76" s="39">
        <v>0</v>
      </c>
      <c r="BS76" s="39">
        <v>0</v>
      </c>
      <c r="BT76" s="39">
        <v>0</v>
      </c>
      <c r="BU76" s="39">
        <v>0.02</v>
      </c>
      <c r="BV76" s="39">
        <v>0</v>
      </c>
      <c r="BW76" s="39">
        <v>0</v>
      </c>
      <c r="BX76" s="39">
        <v>1</v>
      </c>
      <c r="BY76" s="39">
        <v>0</v>
      </c>
      <c r="BZ76" s="39">
        <v>0</v>
      </c>
      <c r="CA76" s="39">
        <v>0</v>
      </c>
      <c r="CB76" s="39">
        <v>0</v>
      </c>
      <c r="CC76" s="39">
        <v>0</v>
      </c>
      <c r="CD76" s="39">
        <v>0.01</v>
      </c>
      <c r="CE76" s="39">
        <v>0</v>
      </c>
      <c r="CF76" s="39">
        <v>0</v>
      </c>
      <c r="CG76" s="39">
        <v>0.25</v>
      </c>
      <c r="CH76" s="39">
        <v>0.01</v>
      </c>
      <c r="CI76" s="39">
        <v>0.02</v>
      </c>
      <c r="CJ76" s="39">
        <v>0.05</v>
      </c>
      <c r="CK76" s="39">
        <v>0.01</v>
      </c>
      <c r="CL76" s="39">
        <v>0</v>
      </c>
      <c r="CM76" s="39">
        <v>0.01</v>
      </c>
      <c r="CN76" s="39">
        <v>0.01</v>
      </c>
      <c r="CO76" s="39">
        <v>0.01</v>
      </c>
      <c r="CP76" s="39">
        <v>0</v>
      </c>
      <c r="CQ76" s="39">
        <v>0</v>
      </c>
      <c r="CR76" s="39">
        <v>0.02</v>
      </c>
      <c r="CS76" s="39">
        <v>0</v>
      </c>
      <c r="CT76" s="39">
        <v>0</v>
      </c>
      <c r="CU76" s="39">
        <v>0</v>
      </c>
      <c r="CV76" s="39">
        <v>0</v>
      </c>
      <c r="CW76" s="39">
        <v>0.04</v>
      </c>
      <c r="CX76" s="39">
        <v>0</v>
      </c>
      <c r="CY76" s="39">
        <v>0.01</v>
      </c>
      <c r="CZ76" s="39">
        <v>0</v>
      </c>
      <c r="DA76" s="39">
        <v>0</v>
      </c>
      <c r="DB76" s="39">
        <v>0</v>
      </c>
      <c r="DC76" s="39">
        <v>0</v>
      </c>
      <c r="DD76" s="39">
        <v>0</v>
      </c>
      <c r="DE76" s="39">
        <v>0</v>
      </c>
      <c r="DF76" s="39">
        <v>0.01</v>
      </c>
      <c r="DG76" s="39">
        <v>0</v>
      </c>
      <c r="DH76" s="39">
        <v>0.01</v>
      </c>
      <c r="DI76" s="39">
        <v>0.01</v>
      </c>
      <c r="DJ76" s="39">
        <v>0</v>
      </c>
      <c r="DK76" s="39">
        <v>0</v>
      </c>
      <c r="DL76" s="39">
        <v>0</v>
      </c>
      <c r="DM76" s="39">
        <v>0.02</v>
      </c>
      <c r="DN76" s="39">
        <v>0.02</v>
      </c>
      <c r="DO76" s="39">
        <v>0.05</v>
      </c>
      <c r="DP76" s="39">
        <v>0.01</v>
      </c>
      <c r="DQ76" s="39">
        <v>0</v>
      </c>
      <c r="DR76" s="39">
        <v>0</v>
      </c>
      <c r="DS76" s="39">
        <v>0</v>
      </c>
      <c r="DT76" s="39">
        <v>0.01</v>
      </c>
      <c r="DU76" s="39">
        <v>0</v>
      </c>
      <c r="DV76" s="39">
        <v>0.01</v>
      </c>
      <c r="DW76" s="39">
        <v>0</v>
      </c>
      <c r="DX76" s="39">
        <v>0</v>
      </c>
      <c r="DY76" s="39">
        <v>0</v>
      </c>
      <c r="DZ76" s="39">
        <v>0</v>
      </c>
      <c r="EA76" s="39">
        <v>0.01</v>
      </c>
      <c r="EB76" s="39">
        <v>0.01</v>
      </c>
      <c r="EC76" s="39">
        <v>0.01</v>
      </c>
      <c r="ED76" s="39">
        <v>0</v>
      </c>
      <c r="EE76" s="39">
        <v>0</v>
      </c>
      <c r="EF76" s="39">
        <v>0.01</v>
      </c>
      <c r="EG76" s="39">
        <v>0</v>
      </c>
      <c r="EH76" s="39">
        <v>0</v>
      </c>
      <c r="EI76" s="39">
        <v>0.01</v>
      </c>
      <c r="EJ76" s="39">
        <v>0.01</v>
      </c>
    </row>
    <row r="77" spans="1:140">
      <c r="A77" s="39" t="s">
        <v>132</v>
      </c>
      <c r="B77" s="39">
        <v>0.01</v>
      </c>
      <c r="C77" s="39">
        <v>0</v>
      </c>
      <c r="D77" s="39">
        <v>0</v>
      </c>
      <c r="E77" s="39">
        <v>0.01</v>
      </c>
      <c r="F77" s="39">
        <v>0</v>
      </c>
      <c r="G77" s="39">
        <v>0.01</v>
      </c>
      <c r="H77" s="39">
        <v>0</v>
      </c>
      <c r="I77" s="39">
        <v>0</v>
      </c>
      <c r="J77" s="39">
        <v>0</v>
      </c>
      <c r="K77" s="39">
        <v>0</v>
      </c>
      <c r="L77" s="39">
        <v>0</v>
      </c>
      <c r="M77" s="39">
        <v>0.01</v>
      </c>
      <c r="N77" s="39">
        <v>0.02</v>
      </c>
      <c r="O77" s="39">
        <v>0.01</v>
      </c>
      <c r="P77" s="39">
        <v>0.01</v>
      </c>
      <c r="Q77" s="39">
        <v>0.01</v>
      </c>
      <c r="R77" s="39">
        <v>0</v>
      </c>
      <c r="S77" s="39">
        <v>0.02</v>
      </c>
      <c r="T77" s="39">
        <v>0.01</v>
      </c>
      <c r="U77" s="39">
        <v>0.01</v>
      </c>
      <c r="V77" s="39">
        <v>0</v>
      </c>
      <c r="W77" s="39">
        <v>0</v>
      </c>
      <c r="X77" s="39">
        <v>0.03</v>
      </c>
      <c r="Y77" s="39">
        <v>0.01</v>
      </c>
      <c r="Z77" s="39">
        <v>0.01</v>
      </c>
      <c r="AA77" s="39">
        <v>0.01</v>
      </c>
      <c r="AB77" s="39">
        <v>0.01</v>
      </c>
      <c r="AC77" s="39">
        <v>0.01</v>
      </c>
      <c r="AD77" s="39">
        <v>0</v>
      </c>
      <c r="AE77" s="39">
        <v>0.01</v>
      </c>
      <c r="AF77" s="39">
        <v>0.01</v>
      </c>
      <c r="AG77" s="39">
        <v>0</v>
      </c>
      <c r="AH77" s="39">
        <v>0.01</v>
      </c>
      <c r="AI77" s="39">
        <v>0.01</v>
      </c>
      <c r="AJ77" s="39">
        <v>0.02</v>
      </c>
      <c r="AK77" s="39">
        <v>0</v>
      </c>
      <c r="AL77" s="39">
        <v>0</v>
      </c>
      <c r="AM77" s="39">
        <v>0.01</v>
      </c>
      <c r="AN77" s="39">
        <v>0.01</v>
      </c>
      <c r="AO77" s="39">
        <v>0</v>
      </c>
      <c r="AP77" s="39">
        <v>0</v>
      </c>
      <c r="AQ77" s="39">
        <v>0.01</v>
      </c>
      <c r="AR77" s="39">
        <v>0.01</v>
      </c>
      <c r="AS77" s="39">
        <v>0.03</v>
      </c>
      <c r="AT77" s="39">
        <v>0</v>
      </c>
      <c r="AU77" s="39">
        <v>0.01</v>
      </c>
      <c r="AV77" s="39">
        <v>0.01</v>
      </c>
      <c r="AW77" s="39">
        <v>0.02</v>
      </c>
      <c r="AX77" s="39">
        <v>0</v>
      </c>
      <c r="AY77" s="39">
        <v>0.03</v>
      </c>
      <c r="AZ77" s="39">
        <v>0.02</v>
      </c>
      <c r="BA77" s="39">
        <v>0.01</v>
      </c>
      <c r="BB77" s="39">
        <v>0.01</v>
      </c>
      <c r="BC77" s="39">
        <v>0.02</v>
      </c>
      <c r="BD77" s="39">
        <v>0.01</v>
      </c>
      <c r="BE77" s="39">
        <v>0.02</v>
      </c>
      <c r="BF77" s="39">
        <v>0</v>
      </c>
      <c r="BG77" s="39">
        <v>0.01</v>
      </c>
      <c r="BH77" s="39">
        <v>0</v>
      </c>
      <c r="BI77" s="39">
        <v>0.01</v>
      </c>
      <c r="BJ77" s="39">
        <v>0.03</v>
      </c>
      <c r="BK77" s="39">
        <v>0.01</v>
      </c>
      <c r="BL77" s="39">
        <v>0.02</v>
      </c>
      <c r="BM77" s="39">
        <v>0.01</v>
      </c>
      <c r="BN77" s="39">
        <v>0.01</v>
      </c>
      <c r="BO77" s="39">
        <v>0</v>
      </c>
      <c r="BP77" s="39">
        <v>0</v>
      </c>
      <c r="BQ77" s="39">
        <v>0</v>
      </c>
      <c r="BR77" s="39">
        <v>0</v>
      </c>
      <c r="BS77" s="39">
        <v>0.01</v>
      </c>
      <c r="BT77" s="39">
        <v>0</v>
      </c>
      <c r="BU77" s="39">
        <v>0.03</v>
      </c>
      <c r="BV77" s="39">
        <v>0.01</v>
      </c>
      <c r="BW77" s="39">
        <v>0</v>
      </c>
      <c r="BX77" s="39">
        <v>0</v>
      </c>
      <c r="BY77" s="39">
        <v>1</v>
      </c>
      <c r="BZ77" s="39">
        <v>0</v>
      </c>
      <c r="CA77" s="39">
        <v>0.01</v>
      </c>
      <c r="CB77" s="39">
        <v>0</v>
      </c>
      <c r="CC77" s="39">
        <v>0</v>
      </c>
      <c r="CD77" s="39">
        <v>0.02</v>
      </c>
      <c r="CE77" s="39">
        <v>0</v>
      </c>
      <c r="CF77" s="39">
        <v>0</v>
      </c>
      <c r="CG77" s="39">
        <v>0.02</v>
      </c>
      <c r="CH77" s="39">
        <v>0.03</v>
      </c>
      <c r="CI77" s="39">
        <v>0.03</v>
      </c>
      <c r="CJ77" s="39">
        <v>0.09</v>
      </c>
      <c r="CK77" s="39">
        <v>0.03</v>
      </c>
      <c r="CL77" s="39">
        <v>0.01</v>
      </c>
      <c r="CM77" s="39">
        <v>0.03</v>
      </c>
      <c r="CN77" s="39">
        <v>0.02</v>
      </c>
      <c r="CO77" s="39">
        <v>0</v>
      </c>
      <c r="CP77" s="39">
        <v>0</v>
      </c>
      <c r="CQ77" s="39">
        <v>0</v>
      </c>
      <c r="CR77" s="39">
        <v>0.01</v>
      </c>
      <c r="CS77" s="39">
        <v>0</v>
      </c>
      <c r="CT77" s="39">
        <v>0.02</v>
      </c>
      <c r="CU77" s="39">
        <v>0.01</v>
      </c>
      <c r="CV77" s="39">
        <v>0</v>
      </c>
      <c r="CW77" s="39">
        <v>0.01</v>
      </c>
      <c r="CX77" s="39">
        <v>0</v>
      </c>
      <c r="CY77" s="39">
        <v>0</v>
      </c>
      <c r="CZ77" s="39">
        <v>0.01</v>
      </c>
      <c r="DA77" s="39">
        <v>0</v>
      </c>
      <c r="DB77" s="39">
        <v>0</v>
      </c>
      <c r="DC77" s="39">
        <v>0</v>
      </c>
      <c r="DD77" s="39">
        <v>0.01</v>
      </c>
      <c r="DE77" s="39">
        <v>0</v>
      </c>
      <c r="DF77" s="39">
        <v>0.01</v>
      </c>
      <c r="DG77" s="39">
        <v>0.01</v>
      </c>
      <c r="DH77" s="39">
        <v>0</v>
      </c>
      <c r="DI77" s="39">
        <v>0.01</v>
      </c>
      <c r="DJ77" s="39">
        <v>0</v>
      </c>
      <c r="DK77" s="39">
        <v>0</v>
      </c>
      <c r="DL77" s="39">
        <v>0</v>
      </c>
      <c r="DM77" s="39">
        <v>0.04</v>
      </c>
      <c r="DN77" s="39">
        <v>0.03</v>
      </c>
      <c r="DO77" s="39">
        <v>0.09</v>
      </c>
      <c r="DP77" s="39">
        <v>0.01</v>
      </c>
      <c r="DQ77" s="39">
        <v>0</v>
      </c>
      <c r="DR77" s="39">
        <v>0</v>
      </c>
      <c r="DS77" s="39">
        <v>0</v>
      </c>
      <c r="DT77" s="39">
        <v>0</v>
      </c>
      <c r="DU77" s="39">
        <v>0</v>
      </c>
      <c r="DV77" s="39">
        <v>0.01</v>
      </c>
      <c r="DW77" s="39">
        <v>0</v>
      </c>
      <c r="DX77" s="39">
        <v>0</v>
      </c>
      <c r="DY77" s="39">
        <v>0.01</v>
      </c>
      <c r="DZ77" s="39">
        <v>0</v>
      </c>
      <c r="EA77" s="39">
        <v>0.01</v>
      </c>
      <c r="EB77" s="39">
        <v>0.01</v>
      </c>
      <c r="EC77" s="39">
        <v>0</v>
      </c>
      <c r="ED77" s="39">
        <v>0</v>
      </c>
      <c r="EE77" s="39">
        <v>0</v>
      </c>
      <c r="EF77" s="39">
        <v>0</v>
      </c>
      <c r="EG77" s="39">
        <v>0</v>
      </c>
      <c r="EH77" s="39">
        <v>0.01</v>
      </c>
      <c r="EI77" s="39">
        <v>0.01</v>
      </c>
      <c r="EJ77" s="39">
        <v>0</v>
      </c>
    </row>
    <row r="78" spans="1:140">
      <c r="A78" s="39" t="s">
        <v>72</v>
      </c>
      <c r="B78" s="39">
        <v>0.02</v>
      </c>
      <c r="C78" s="39">
        <v>0.01</v>
      </c>
      <c r="D78" s="39">
        <v>0.01</v>
      </c>
      <c r="E78" s="39">
        <v>0</v>
      </c>
      <c r="F78" s="39">
        <v>0.01</v>
      </c>
      <c r="G78" s="39">
        <v>0.01</v>
      </c>
      <c r="H78" s="39">
        <v>0</v>
      </c>
      <c r="I78" s="39">
        <v>0</v>
      </c>
      <c r="J78" s="39">
        <v>0</v>
      </c>
      <c r="K78" s="39">
        <v>0</v>
      </c>
      <c r="L78" s="39">
        <v>0</v>
      </c>
      <c r="M78" s="39">
        <v>0</v>
      </c>
      <c r="N78" s="39">
        <v>0.01</v>
      </c>
      <c r="O78" s="39">
        <v>0</v>
      </c>
      <c r="P78" s="39">
        <v>0.01</v>
      </c>
      <c r="Q78" s="39">
        <v>0.01</v>
      </c>
      <c r="R78" s="39">
        <v>0.02</v>
      </c>
      <c r="S78" s="39">
        <v>0.01</v>
      </c>
      <c r="T78" s="39">
        <v>0.02</v>
      </c>
      <c r="U78" s="39">
        <v>0.01</v>
      </c>
      <c r="V78" s="39">
        <v>0.01</v>
      </c>
      <c r="W78" s="39">
        <v>0</v>
      </c>
      <c r="X78" s="39">
        <v>0.01</v>
      </c>
      <c r="Y78" s="39">
        <v>0</v>
      </c>
      <c r="Z78" s="39">
        <v>0</v>
      </c>
      <c r="AA78" s="39">
        <v>0</v>
      </c>
      <c r="AB78" s="39">
        <v>0</v>
      </c>
      <c r="AC78" s="39">
        <v>0</v>
      </c>
      <c r="AD78" s="39">
        <v>0</v>
      </c>
      <c r="AE78" s="39">
        <v>0</v>
      </c>
      <c r="AF78" s="39">
        <v>0</v>
      </c>
      <c r="AG78" s="39">
        <v>0</v>
      </c>
      <c r="AH78" s="39">
        <v>0</v>
      </c>
      <c r="AI78" s="39">
        <v>0.01</v>
      </c>
      <c r="AJ78" s="39">
        <v>0.01</v>
      </c>
      <c r="AK78" s="39">
        <v>0</v>
      </c>
      <c r="AL78" s="39">
        <v>0</v>
      </c>
      <c r="AM78" s="39">
        <v>0</v>
      </c>
      <c r="AN78" s="39">
        <v>0</v>
      </c>
      <c r="AO78" s="39">
        <v>0</v>
      </c>
      <c r="AP78" s="39">
        <v>0</v>
      </c>
      <c r="AQ78" s="39">
        <v>0</v>
      </c>
      <c r="AR78" s="39">
        <v>0</v>
      </c>
      <c r="AS78" s="39">
        <v>0.01</v>
      </c>
      <c r="AT78" s="39">
        <v>0</v>
      </c>
      <c r="AU78" s="39">
        <v>0</v>
      </c>
      <c r="AV78" s="39">
        <v>0</v>
      </c>
      <c r="AW78" s="39">
        <v>0.01</v>
      </c>
      <c r="AX78" s="39">
        <v>0</v>
      </c>
      <c r="AY78" s="39">
        <v>0.01</v>
      </c>
      <c r="AZ78" s="39">
        <v>0.01</v>
      </c>
      <c r="BA78" s="39">
        <v>0</v>
      </c>
      <c r="BB78" s="39">
        <v>0</v>
      </c>
      <c r="BC78" s="39">
        <v>0.01</v>
      </c>
      <c r="BD78" s="39">
        <v>0</v>
      </c>
      <c r="BE78" s="39">
        <v>0.01</v>
      </c>
      <c r="BF78" s="39">
        <v>0</v>
      </c>
      <c r="BG78" s="39">
        <v>0</v>
      </c>
      <c r="BH78" s="39">
        <v>0</v>
      </c>
      <c r="BI78" s="39">
        <v>0</v>
      </c>
      <c r="BJ78" s="39">
        <v>0.02</v>
      </c>
      <c r="BK78" s="39">
        <v>0</v>
      </c>
      <c r="BL78" s="39">
        <v>0.01</v>
      </c>
      <c r="BM78" s="39">
        <v>0.01</v>
      </c>
      <c r="BN78" s="39">
        <v>0</v>
      </c>
      <c r="BO78" s="39">
        <v>0</v>
      </c>
      <c r="BP78" s="39">
        <v>0</v>
      </c>
      <c r="BQ78" s="39">
        <v>0</v>
      </c>
      <c r="BR78" s="39">
        <v>0</v>
      </c>
      <c r="BS78" s="39">
        <v>0</v>
      </c>
      <c r="BT78" s="39">
        <v>0</v>
      </c>
      <c r="BU78" s="39">
        <v>0.02</v>
      </c>
      <c r="BV78" s="39">
        <v>0</v>
      </c>
      <c r="BW78" s="39">
        <v>0</v>
      </c>
      <c r="BX78" s="39">
        <v>0</v>
      </c>
      <c r="BY78" s="39">
        <v>0</v>
      </c>
      <c r="BZ78" s="39">
        <v>1</v>
      </c>
      <c r="CA78" s="39">
        <v>0</v>
      </c>
      <c r="CB78" s="39">
        <v>0</v>
      </c>
      <c r="CC78" s="39">
        <v>0</v>
      </c>
      <c r="CD78" s="39">
        <v>0.01</v>
      </c>
      <c r="CE78" s="39">
        <v>0</v>
      </c>
      <c r="CF78" s="39">
        <v>0</v>
      </c>
      <c r="CG78" s="39">
        <v>0.01</v>
      </c>
      <c r="CH78" s="39">
        <v>0.01</v>
      </c>
      <c r="CI78" s="39">
        <v>0.02</v>
      </c>
      <c r="CJ78" s="39">
        <v>0.04</v>
      </c>
      <c r="CK78" s="39">
        <v>0.01</v>
      </c>
      <c r="CL78" s="39">
        <v>0.01</v>
      </c>
      <c r="CM78" s="39">
        <v>0.01</v>
      </c>
      <c r="CN78" s="39">
        <v>0.01</v>
      </c>
      <c r="CO78" s="39">
        <v>0.01</v>
      </c>
      <c r="CP78" s="39">
        <v>0</v>
      </c>
      <c r="CQ78" s="39">
        <v>0</v>
      </c>
      <c r="CR78" s="39">
        <v>0.01</v>
      </c>
      <c r="CS78" s="39">
        <v>0.01</v>
      </c>
      <c r="CT78" s="39">
        <v>0</v>
      </c>
      <c r="CU78" s="39">
        <v>0.05</v>
      </c>
      <c r="CV78" s="39">
        <v>0.03</v>
      </c>
      <c r="CW78" s="39">
        <v>0.01</v>
      </c>
      <c r="CX78" s="39">
        <v>0</v>
      </c>
      <c r="CY78" s="39">
        <v>0.01</v>
      </c>
      <c r="CZ78" s="39">
        <v>0.01</v>
      </c>
      <c r="DA78" s="39">
        <v>0</v>
      </c>
      <c r="DB78" s="39">
        <v>0</v>
      </c>
      <c r="DC78" s="39">
        <v>0</v>
      </c>
      <c r="DD78" s="39">
        <v>0</v>
      </c>
      <c r="DE78" s="39">
        <v>0.01</v>
      </c>
      <c r="DF78" s="39">
        <v>0.02</v>
      </c>
      <c r="DG78" s="39">
        <v>0</v>
      </c>
      <c r="DH78" s="39">
        <v>0.01</v>
      </c>
      <c r="DI78" s="39">
        <v>0</v>
      </c>
      <c r="DJ78" s="39">
        <v>0</v>
      </c>
      <c r="DK78" s="39">
        <v>0</v>
      </c>
      <c r="DL78" s="39">
        <v>0</v>
      </c>
      <c r="DM78" s="39">
        <v>0.02</v>
      </c>
      <c r="DN78" s="39">
        <v>0.01</v>
      </c>
      <c r="DO78" s="39">
        <v>0.04</v>
      </c>
      <c r="DP78" s="39">
        <v>0.17</v>
      </c>
      <c r="DQ78" s="39">
        <v>0</v>
      </c>
      <c r="DR78" s="39">
        <v>0.01</v>
      </c>
      <c r="DS78" s="39">
        <v>0</v>
      </c>
      <c r="DT78" s="39">
        <v>0</v>
      </c>
      <c r="DU78" s="39">
        <v>0</v>
      </c>
      <c r="DV78" s="39">
        <v>0</v>
      </c>
      <c r="DW78" s="39">
        <v>0</v>
      </c>
      <c r="DX78" s="39">
        <v>0</v>
      </c>
      <c r="DY78" s="39">
        <v>0</v>
      </c>
      <c r="DZ78" s="39">
        <v>0</v>
      </c>
      <c r="EA78" s="39">
        <v>0.01</v>
      </c>
      <c r="EB78" s="39">
        <v>0.01</v>
      </c>
      <c r="EC78" s="39">
        <v>0</v>
      </c>
      <c r="ED78" s="39">
        <v>0</v>
      </c>
      <c r="EE78" s="39">
        <v>0</v>
      </c>
      <c r="EF78" s="39">
        <v>0.01</v>
      </c>
      <c r="EG78" s="39">
        <v>0</v>
      </c>
      <c r="EH78" s="39">
        <v>0</v>
      </c>
      <c r="EI78" s="39">
        <v>0</v>
      </c>
      <c r="EJ78" s="39">
        <v>0.01</v>
      </c>
    </row>
    <row r="79" spans="1:140">
      <c r="A79" s="39" t="s">
        <v>98</v>
      </c>
      <c r="B79" s="39">
        <v>0.01</v>
      </c>
      <c r="C79" s="39">
        <v>0</v>
      </c>
      <c r="D79" s="39">
        <v>0</v>
      </c>
      <c r="E79" s="39">
        <v>0</v>
      </c>
      <c r="F79" s="39">
        <v>0</v>
      </c>
      <c r="G79" s="39">
        <v>0.01</v>
      </c>
      <c r="H79" s="39">
        <v>0</v>
      </c>
      <c r="I79" s="39">
        <v>0</v>
      </c>
      <c r="J79" s="39">
        <v>0</v>
      </c>
      <c r="K79" s="39">
        <v>0</v>
      </c>
      <c r="L79" s="39">
        <v>0</v>
      </c>
      <c r="M79" s="39">
        <v>0</v>
      </c>
      <c r="N79" s="39">
        <v>0.02</v>
      </c>
      <c r="O79" s="39">
        <v>0.01</v>
      </c>
      <c r="P79" s="39">
        <v>0.02</v>
      </c>
      <c r="Q79" s="39">
        <v>0.01</v>
      </c>
      <c r="R79" s="39">
        <v>0.01</v>
      </c>
      <c r="S79" s="39">
        <v>0</v>
      </c>
      <c r="T79" s="39">
        <v>0.01</v>
      </c>
      <c r="U79" s="39">
        <v>0</v>
      </c>
      <c r="V79" s="39">
        <v>0</v>
      </c>
      <c r="W79" s="39">
        <v>0</v>
      </c>
      <c r="X79" s="39">
        <v>0.02</v>
      </c>
      <c r="Y79" s="39">
        <v>0.01</v>
      </c>
      <c r="Z79" s="39">
        <v>0</v>
      </c>
      <c r="AA79" s="39">
        <v>0.01</v>
      </c>
      <c r="AB79" s="39">
        <v>0</v>
      </c>
      <c r="AC79" s="39">
        <v>0</v>
      </c>
      <c r="AD79" s="39">
        <v>0</v>
      </c>
      <c r="AE79" s="39">
        <v>0</v>
      </c>
      <c r="AF79" s="39">
        <v>0</v>
      </c>
      <c r="AG79" s="39">
        <v>0</v>
      </c>
      <c r="AH79" s="39">
        <v>0</v>
      </c>
      <c r="AI79" s="39">
        <v>0.01</v>
      </c>
      <c r="AJ79" s="39">
        <v>0.01</v>
      </c>
      <c r="AK79" s="39">
        <v>0</v>
      </c>
      <c r="AL79" s="39">
        <v>0</v>
      </c>
      <c r="AM79" s="39">
        <v>0</v>
      </c>
      <c r="AN79" s="39">
        <v>0</v>
      </c>
      <c r="AO79" s="39">
        <v>0</v>
      </c>
      <c r="AP79" s="39">
        <v>0</v>
      </c>
      <c r="AQ79" s="39">
        <v>0.01</v>
      </c>
      <c r="AR79" s="39">
        <v>0</v>
      </c>
      <c r="AS79" s="39">
        <v>0.02</v>
      </c>
      <c r="AT79" s="39">
        <v>0</v>
      </c>
      <c r="AU79" s="39">
        <v>0</v>
      </c>
      <c r="AV79" s="39">
        <v>0</v>
      </c>
      <c r="AW79" s="39">
        <v>0.01</v>
      </c>
      <c r="AX79" s="39">
        <v>0</v>
      </c>
      <c r="AY79" s="39">
        <v>0.02</v>
      </c>
      <c r="AZ79" s="39">
        <v>0.01</v>
      </c>
      <c r="BA79" s="39">
        <v>0.01</v>
      </c>
      <c r="BB79" s="39">
        <v>0.01</v>
      </c>
      <c r="BC79" s="39">
        <v>0.01</v>
      </c>
      <c r="BD79" s="39">
        <v>0</v>
      </c>
      <c r="BE79" s="39">
        <v>0.01</v>
      </c>
      <c r="BF79" s="39">
        <v>0</v>
      </c>
      <c r="BG79" s="39">
        <v>0</v>
      </c>
      <c r="BH79" s="39">
        <v>0</v>
      </c>
      <c r="BI79" s="39">
        <v>0</v>
      </c>
      <c r="BJ79" s="39">
        <v>0.02</v>
      </c>
      <c r="BK79" s="39">
        <v>0.01</v>
      </c>
      <c r="BL79" s="39">
        <v>0.01</v>
      </c>
      <c r="BM79" s="39">
        <v>0.01</v>
      </c>
      <c r="BN79" s="39">
        <v>0.01</v>
      </c>
      <c r="BO79" s="39">
        <v>0</v>
      </c>
      <c r="BP79" s="39">
        <v>0</v>
      </c>
      <c r="BQ79" s="39">
        <v>0</v>
      </c>
      <c r="BR79" s="39">
        <v>0</v>
      </c>
      <c r="BS79" s="39">
        <v>0</v>
      </c>
      <c r="BT79" s="39">
        <v>0</v>
      </c>
      <c r="BU79" s="39">
        <v>0.02</v>
      </c>
      <c r="BV79" s="39">
        <v>0</v>
      </c>
      <c r="BW79" s="39">
        <v>0</v>
      </c>
      <c r="BX79" s="39">
        <v>0</v>
      </c>
      <c r="BY79" s="39">
        <v>0.01</v>
      </c>
      <c r="BZ79" s="39">
        <v>0</v>
      </c>
      <c r="CA79" s="39">
        <v>1</v>
      </c>
      <c r="CB79" s="39">
        <v>0</v>
      </c>
      <c r="CC79" s="39">
        <v>0</v>
      </c>
      <c r="CD79" s="39">
        <v>0.01</v>
      </c>
      <c r="CE79" s="39">
        <v>0</v>
      </c>
      <c r="CF79" s="39">
        <v>0</v>
      </c>
      <c r="CG79" s="39">
        <v>0.01</v>
      </c>
      <c r="CH79" s="39">
        <v>0.02</v>
      </c>
      <c r="CI79" s="39">
        <v>0.02</v>
      </c>
      <c r="CJ79" s="39">
        <v>0.06</v>
      </c>
      <c r="CK79" s="39">
        <v>0.02</v>
      </c>
      <c r="CL79" s="39">
        <v>0</v>
      </c>
      <c r="CM79" s="39">
        <v>0.02</v>
      </c>
      <c r="CN79" s="39">
        <v>0.01</v>
      </c>
      <c r="CO79" s="39">
        <v>0</v>
      </c>
      <c r="CP79" s="39">
        <v>0</v>
      </c>
      <c r="CQ79" s="39">
        <v>0</v>
      </c>
      <c r="CR79" s="39">
        <v>0.01</v>
      </c>
      <c r="CS79" s="39">
        <v>0</v>
      </c>
      <c r="CT79" s="39">
        <v>0</v>
      </c>
      <c r="CU79" s="39">
        <v>0.01</v>
      </c>
      <c r="CV79" s="39">
        <v>0</v>
      </c>
      <c r="CW79" s="39">
        <v>0</v>
      </c>
      <c r="CX79" s="39">
        <v>0</v>
      </c>
      <c r="CY79" s="39">
        <v>0.01</v>
      </c>
      <c r="CZ79" s="39">
        <v>0</v>
      </c>
      <c r="DA79" s="39">
        <v>0</v>
      </c>
      <c r="DB79" s="39">
        <v>0.01</v>
      </c>
      <c r="DC79" s="39">
        <v>0</v>
      </c>
      <c r="DD79" s="39">
        <v>0</v>
      </c>
      <c r="DE79" s="39">
        <v>0</v>
      </c>
      <c r="DF79" s="39">
        <v>0</v>
      </c>
      <c r="DG79" s="39">
        <v>0</v>
      </c>
      <c r="DH79" s="39">
        <v>0.02</v>
      </c>
      <c r="DI79" s="39">
        <v>0.01</v>
      </c>
      <c r="DJ79" s="39">
        <v>0</v>
      </c>
      <c r="DK79" s="39">
        <v>0.01</v>
      </c>
      <c r="DL79" s="39">
        <v>0</v>
      </c>
      <c r="DM79" s="39">
        <v>0.03</v>
      </c>
      <c r="DN79" s="39">
        <v>0.02</v>
      </c>
      <c r="DO79" s="39">
        <v>0.06</v>
      </c>
      <c r="DP79" s="39">
        <v>0.01</v>
      </c>
      <c r="DQ79" s="39">
        <v>0</v>
      </c>
      <c r="DR79" s="39">
        <v>0</v>
      </c>
      <c r="DS79" s="39">
        <v>0</v>
      </c>
      <c r="DT79" s="39">
        <v>0</v>
      </c>
      <c r="DU79" s="39">
        <v>0.01</v>
      </c>
      <c r="DV79" s="39">
        <v>0.01</v>
      </c>
      <c r="DW79" s="39">
        <v>0</v>
      </c>
      <c r="DX79" s="39">
        <v>0</v>
      </c>
      <c r="DY79" s="39">
        <v>0</v>
      </c>
      <c r="DZ79" s="39">
        <v>0</v>
      </c>
      <c r="EA79" s="39">
        <v>0.01</v>
      </c>
      <c r="EB79" s="39">
        <v>0</v>
      </c>
      <c r="EC79" s="39">
        <v>0</v>
      </c>
      <c r="ED79" s="39">
        <v>0</v>
      </c>
      <c r="EE79" s="39">
        <v>0</v>
      </c>
      <c r="EF79" s="39">
        <v>0.01</v>
      </c>
      <c r="EG79" s="39">
        <v>0</v>
      </c>
      <c r="EH79" s="39">
        <v>0</v>
      </c>
      <c r="EI79" s="39">
        <v>0.01</v>
      </c>
      <c r="EJ79" s="39">
        <v>0</v>
      </c>
    </row>
    <row r="80" spans="1:140">
      <c r="A80" s="39" t="s">
        <v>145</v>
      </c>
      <c r="B80" s="39">
        <v>0.01</v>
      </c>
      <c r="C80" s="39">
        <v>0</v>
      </c>
      <c r="D80" s="39">
        <v>0</v>
      </c>
      <c r="E80" s="39">
        <v>0.01</v>
      </c>
      <c r="F80" s="39">
        <v>0</v>
      </c>
      <c r="G80" s="39">
        <v>0</v>
      </c>
      <c r="H80" s="39">
        <v>0</v>
      </c>
      <c r="I80" s="39">
        <v>0</v>
      </c>
      <c r="J80" s="39">
        <v>0</v>
      </c>
      <c r="K80" s="39">
        <v>0</v>
      </c>
      <c r="L80" s="39">
        <v>0</v>
      </c>
      <c r="M80" s="39">
        <v>0</v>
      </c>
      <c r="N80" s="39">
        <v>0.01</v>
      </c>
      <c r="O80" s="39">
        <v>0</v>
      </c>
      <c r="P80" s="39">
        <v>0.01</v>
      </c>
      <c r="Q80" s="39">
        <v>0.01</v>
      </c>
      <c r="R80" s="39">
        <v>0</v>
      </c>
      <c r="S80" s="39">
        <v>0.01</v>
      </c>
      <c r="T80" s="39">
        <v>0.01</v>
      </c>
      <c r="U80" s="39">
        <v>0</v>
      </c>
      <c r="V80" s="39">
        <v>0</v>
      </c>
      <c r="W80" s="39">
        <v>0</v>
      </c>
      <c r="X80" s="39">
        <v>0.02</v>
      </c>
      <c r="Y80" s="39">
        <v>0.01</v>
      </c>
      <c r="Z80" s="39">
        <v>0</v>
      </c>
      <c r="AA80" s="39">
        <v>0</v>
      </c>
      <c r="AB80" s="39">
        <v>0</v>
      </c>
      <c r="AC80" s="39">
        <v>0</v>
      </c>
      <c r="AD80" s="39">
        <v>0</v>
      </c>
      <c r="AE80" s="39">
        <v>0</v>
      </c>
      <c r="AF80" s="39">
        <v>0</v>
      </c>
      <c r="AG80" s="39">
        <v>0</v>
      </c>
      <c r="AH80" s="39">
        <v>0</v>
      </c>
      <c r="AI80" s="39">
        <v>0.01</v>
      </c>
      <c r="AJ80" s="39">
        <v>0.01</v>
      </c>
      <c r="AK80" s="39">
        <v>0</v>
      </c>
      <c r="AL80" s="39">
        <v>0</v>
      </c>
      <c r="AM80" s="39">
        <v>0</v>
      </c>
      <c r="AN80" s="39">
        <v>0</v>
      </c>
      <c r="AO80" s="39">
        <v>0</v>
      </c>
      <c r="AP80" s="39">
        <v>0</v>
      </c>
      <c r="AQ80" s="39">
        <v>0</v>
      </c>
      <c r="AR80" s="39">
        <v>0</v>
      </c>
      <c r="AS80" s="39">
        <v>0.02</v>
      </c>
      <c r="AT80" s="39">
        <v>0</v>
      </c>
      <c r="AU80" s="39">
        <v>0</v>
      </c>
      <c r="AV80" s="39">
        <v>0</v>
      </c>
      <c r="AW80" s="39">
        <v>0.01</v>
      </c>
      <c r="AX80" s="39">
        <v>0</v>
      </c>
      <c r="AY80" s="39">
        <v>0.02</v>
      </c>
      <c r="AZ80" s="39">
        <v>0.01</v>
      </c>
      <c r="BA80" s="39">
        <v>0.01</v>
      </c>
      <c r="BB80" s="39">
        <v>0.01</v>
      </c>
      <c r="BC80" s="39">
        <v>0.01</v>
      </c>
      <c r="BD80" s="39">
        <v>0</v>
      </c>
      <c r="BE80" s="39">
        <v>0.01</v>
      </c>
      <c r="BF80" s="39">
        <v>0</v>
      </c>
      <c r="BG80" s="39">
        <v>0</v>
      </c>
      <c r="BH80" s="39">
        <v>0</v>
      </c>
      <c r="BI80" s="39">
        <v>0</v>
      </c>
      <c r="BJ80" s="39">
        <v>0.02</v>
      </c>
      <c r="BK80" s="39">
        <v>0.01</v>
      </c>
      <c r="BL80" s="39">
        <v>0.01</v>
      </c>
      <c r="BM80" s="39">
        <v>0.01</v>
      </c>
      <c r="BN80" s="39">
        <v>0.01</v>
      </c>
      <c r="BO80" s="39">
        <v>0</v>
      </c>
      <c r="BP80" s="39">
        <v>0</v>
      </c>
      <c r="BQ80" s="39">
        <v>0</v>
      </c>
      <c r="BR80" s="39">
        <v>0</v>
      </c>
      <c r="BS80" s="39">
        <v>0</v>
      </c>
      <c r="BT80" s="39">
        <v>0</v>
      </c>
      <c r="BU80" s="39">
        <v>0.02</v>
      </c>
      <c r="BV80" s="39">
        <v>0</v>
      </c>
      <c r="BW80" s="39">
        <v>0</v>
      </c>
      <c r="BX80" s="39">
        <v>0</v>
      </c>
      <c r="BY80" s="39">
        <v>0</v>
      </c>
      <c r="BZ80" s="39">
        <v>0</v>
      </c>
      <c r="CA80" s="39">
        <v>0</v>
      </c>
      <c r="CB80" s="39">
        <v>1</v>
      </c>
      <c r="CC80" s="39">
        <v>0</v>
      </c>
      <c r="CD80" s="39">
        <v>0.01</v>
      </c>
      <c r="CE80" s="39">
        <v>0</v>
      </c>
      <c r="CF80" s="39">
        <v>0</v>
      </c>
      <c r="CG80" s="39">
        <v>0.01</v>
      </c>
      <c r="CH80" s="39">
        <v>0.02</v>
      </c>
      <c r="CI80" s="39">
        <v>0.02</v>
      </c>
      <c r="CJ80" s="39">
        <v>0.05</v>
      </c>
      <c r="CK80" s="39">
        <v>0.02</v>
      </c>
      <c r="CL80" s="39">
        <v>0</v>
      </c>
      <c r="CM80" s="39">
        <v>0.01</v>
      </c>
      <c r="CN80" s="39">
        <v>0</v>
      </c>
      <c r="CO80" s="39">
        <v>0</v>
      </c>
      <c r="CP80" s="39">
        <v>0</v>
      </c>
      <c r="CQ80" s="39">
        <v>0</v>
      </c>
      <c r="CR80" s="39">
        <v>0.01</v>
      </c>
      <c r="CS80" s="39">
        <v>0</v>
      </c>
      <c r="CT80" s="39">
        <v>0</v>
      </c>
      <c r="CU80" s="39">
        <v>0</v>
      </c>
      <c r="CV80" s="39">
        <v>0</v>
      </c>
      <c r="CW80" s="39">
        <v>0.01</v>
      </c>
      <c r="CX80" s="39">
        <v>0</v>
      </c>
      <c r="CY80" s="39">
        <v>0.01</v>
      </c>
      <c r="CZ80" s="39">
        <v>0</v>
      </c>
      <c r="DA80" s="39">
        <v>0</v>
      </c>
      <c r="DB80" s="39">
        <v>0.02</v>
      </c>
      <c r="DC80" s="39">
        <v>0.01</v>
      </c>
      <c r="DD80" s="39">
        <v>0</v>
      </c>
      <c r="DE80" s="39">
        <v>0</v>
      </c>
      <c r="DF80" s="39">
        <v>0</v>
      </c>
      <c r="DG80" s="39">
        <v>0</v>
      </c>
      <c r="DH80" s="39">
        <v>0.01</v>
      </c>
      <c r="DI80" s="39">
        <v>0.01</v>
      </c>
      <c r="DJ80" s="39">
        <v>0</v>
      </c>
      <c r="DK80" s="39">
        <v>0</v>
      </c>
      <c r="DL80" s="39">
        <v>0.01</v>
      </c>
      <c r="DM80" s="39">
        <v>0.02</v>
      </c>
      <c r="DN80" s="39">
        <v>0.02</v>
      </c>
      <c r="DO80" s="39">
        <v>0.05</v>
      </c>
      <c r="DP80" s="39">
        <v>0.01</v>
      </c>
      <c r="DQ80" s="39">
        <v>0</v>
      </c>
      <c r="DR80" s="39">
        <v>0</v>
      </c>
      <c r="DS80" s="39">
        <v>0.01</v>
      </c>
      <c r="DT80" s="39">
        <v>0</v>
      </c>
      <c r="DU80" s="39">
        <v>0</v>
      </c>
      <c r="DV80" s="39">
        <v>0</v>
      </c>
      <c r="DW80" s="39">
        <v>0.01</v>
      </c>
      <c r="DX80" s="39">
        <v>0</v>
      </c>
      <c r="DY80" s="39">
        <v>0</v>
      </c>
      <c r="DZ80" s="39">
        <v>0</v>
      </c>
      <c r="EA80" s="39">
        <v>0</v>
      </c>
      <c r="EB80" s="39">
        <v>0</v>
      </c>
      <c r="EC80" s="39">
        <v>0</v>
      </c>
      <c r="ED80" s="39">
        <v>0</v>
      </c>
      <c r="EE80" s="39">
        <v>0</v>
      </c>
      <c r="EF80" s="39">
        <v>0.01</v>
      </c>
      <c r="EG80" s="39">
        <v>0</v>
      </c>
      <c r="EH80" s="39">
        <v>0</v>
      </c>
      <c r="EI80" s="39">
        <v>0.01</v>
      </c>
      <c r="EJ80" s="39">
        <v>0</v>
      </c>
    </row>
    <row r="81" spans="1:140">
      <c r="A81" s="39" t="s">
        <v>133</v>
      </c>
      <c r="B81" s="39">
        <v>0</v>
      </c>
      <c r="C81" s="39">
        <v>0</v>
      </c>
      <c r="D81" s="39">
        <v>0</v>
      </c>
      <c r="E81" s="39">
        <v>0</v>
      </c>
      <c r="F81" s="39">
        <v>0</v>
      </c>
      <c r="G81" s="39">
        <v>0</v>
      </c>
      <c r="H81" s="39">
        <v>0</v>
      </c>
      <c r="I81" s="39">
        <v>0</v>
      </c>
      <c r="J81" s="39">
        <v>0</v>
      </c>
      <c r="K81" s="39">
        <v>0</v>
      </c>
      <c r="L81" s="39">
        <v>0</v>
      </c>
      <c r="M81" s="39">
        <v>0</v>
      </c>
      <c r="N81" s="39">
        <v>0.02</v>
      </c>
      <c r="O81" s="39">
        <v>0</v>
      </c>
      <c r="P81" s="39">
        <v>0.01</v>
      </c>
      <c r="Q81" s="39">
        <v>0.01</v>
      </c>
      <c r="R81" s="39">
        <v>0</v>
      </c>
      <c r="S81" s="39">
        <v>0</v>
      </c>
      <c r="T81" s="39">
        <v>0</v>
      </c>
      <c r="U81" s="39">
        <v>0.01</v>
      </c>
      <c r="V81" s="39">
        <v>0</v>
      </c>
      <c r="W81" s="39">
        <v>0</v>
      </c>
      <c r="X81" s="39">
        <v>0.01</v>
      </c>
      <c r="Y81" s="39">
        <v>0.01</v>
      </c>
      <c r="Z81" s="39">
        <v>0</v>
      </c>
      <c r="AA81" s="39">
        <v>0</v>
      </c>
      <c r="AB81" s="39">
        <v>0</v>
      </c>
      <c r="AC81" s="39">
        <v>0</v>
      </c>
      <c r="AD81" s="39">
        <v>0</v>
      </c>
      <c r="AE81" s="39">
        <v>0</v>
      </c>
      <c r="AF81" s="39">
        <v>0</v>
      </c>
      <c r="AG81" s="39">
        <v>0</v>
      </c>
      <c r="AH81" s="39">
        <v>0</v>
      </c>
      <c r="AI81" s="39">
        <v>0.01</v>
      </c>
      <c r="AJ81" s="39">
        <v>0.01</v>
      </c>
      <c r="AK81" s="39">
        <v>0</v>
      </c>
      <c r="AL81" s="39">
        <v>0</v>
      </c>
      <c r="AM81" s="39">
        <v>0</v>
      </c>
      <c r="AN81" s="39">
        <v>0</v>
      </c>
      <c r="AO81" s="39">
        <v>0</v>
      </c>
      <c r="AP81" s="39">
        <v>0</v>
      </c>
      <c r="AQ81" s="39">
        <v>0</v>
      </c>
      <c r="AR81" s="39">
        <v>0</v>
      </c>
      <c r="AS81" s="39">
        <v>0.02</v>
      </c>
      <c r="AT81" s="39">
        <v>0</v>
      </c>
      <c r="AU81" s="39">
        <v>0</v>
      </c>
      <c r="AV81" s="39">
        <v>0</v>
      </c>
      <c r="AW81" s="39">
        <v>0.01</v>
      </c>
      <c r="AX81" s="39">
        <v>0</v>
      </c>
      <c r="AY81" s="39">
        <v>0.02</v>
      </c>
      <c r="AZ81" s="39">
        <v>0.01</v>
      </c>
      <c r="BA81" s="39">
        <v>0.01</v>
      </c>
      <c r="BB81" s="39">
        <v>0.01</v>
      </c>
      <c r="BC81" s="39">
        <v>0.01</v>
      </c>
      <c r="BD81" s="39">
        <v>0</v>
      </c>
      <c r="BE81" s="39">
        <v>0.01</v>
      </c>
      <c r="BF81" s="39">
        <v>0</v>
      </c>
      <c r="BG81" s="39">
        <v>0</v>
      </c>
      <c r="BH81" s="39">
        <v>0</v>
      </c>
      <c r="BI81" s="39">
        <v>0</v>
      </c>
      <c r="BJ81" s="39">
        <v>0.02</v>
      </c>
      <c r="BK81" s="39">
        <v>0.01</v>
      </c>
      <c r="BL81" s="39">
        <v>0.01</v>
      </c>
      <c r="BM81" s="39">
        <v>0.01</v>
      </c>
      <c r="BN81" s="39">
        <v>0.01</v>
      </c>
      <c r="BO81" s="39">
        <v>0</v>
      </c>
      <c r="BP81" s="39">
        <v>0</v>
      </c>
      <c r="BQ81" s="39">
        <v>0</v>
      </c>
      <c r="BR81" s="39">
        <v>0</v>
      </c>
      <c r="BS81" s="39">
        <v>0</v>
      </c>
      <c r="BT81" s="39">
        <v>0</v>
      </c>
      <c r="BU81" s="39">
        <v>0.02</v>
      </c>
      <c r="BV81" s="39">
        <v>0</v>
      </c>
      <c r="BW81" s="39">
        <v>0</v>
      </c>
      <c r="BX81" s="39">
        <v>0</v>
      </c>
      <c r="BY81" s="39">
        <v>0</v>
      </c>
      <c r="BZ81" s="39">
        <v>0</v>
      </c>
      <c r="CA81" s="39">
        <v>0</v>
      </c>
      <c r="CB81" s="39">
        <v>0</v>
      </c>
      <c r="CC81" s="39">
        <v>1</v>
      </c>
      <c r="CD81" s="39">
        <v>0.01</v>
      </c>
      <c r="CE81" s="39">
        <v>0</v>
      </c>
      <c r="CF81" s="39">
        <v>0</v>
      </c>
      <c r="CG81" s="39">
        <v>0.01</v>
      </c>
      <c r="CH81" s="39">
        <v>0.02</v>
      </c>
      <c r="CI81" s="39">
        <v>0.02</v>
      </c>
      <c r="CJ81" s="39">
        <v>0.05</v>
      </c>
      <c r="CK81" s="39">
        <v>0.18</v>
      </c>
      <c r="CL81" s="39">
        <v>0</v>
      </c>
      <c r="CM81" s="39">
        <v>0.01</v>
      </c>
      <c r="CN81" s="39">
        <v>0.01</v>
      </c>
      <c r="CO81" s="39">
        <v>0</v>
      </c>
      <c r="CP81" s="39">
        <v>0</v>
      </c>
      <c r="CQ81" s="39">
        <v>0</v>
      </c>
      <c r="CR81" s="39">
        <v>0.01</v>
      </c>
      <c r="CS81" s="39">
        <v>0</v>
      </c>
      <c r="CT81" s="39">
        <v>0.05</v>
      </c>
      <c r="CU81" s="39">
        <v>0.01</v>
      </c>
      <c r="CV81" s="39">
        <v>0</v>
      </c>
      <c r="CW81" s="39">
        <v>0.01</v>
      </c>
      <c r="CX81" s="39">
        <v>0</v>
      </c>
      <c r="CY81" s="39">
        <v>0.01</v>
      </c>
      <c r="CZ81" s="39">
        <v>0</v>
      </c>
      <c r="DA81" s="39">
        <v>0</v>
      </c>
      <c r="DB81" s="39">
        <v>0.01</v>
      </c>
      <c r="DC81" s="39">
        <v>0</v>
      </c>
      <c r="DD81" s="39">
        <v>0</v>
      </c>
      <c r="DE81" s="39">
        <v>0</v>
      </c>
      <c r="DF81" s="39">
        <v>0.01</v>
      </c>
      <c r="DG81" s="39">
        <v>0</v>
      </c>
      <c r="DH81" s="39">
        <v>0</v>
      </c>
      <c r="DI81" s="39">
        <v>0.01</v>
      </c>
      <c r="DJ81" s="39">
        <v>0</v>
      </c>
      <c r="DK81" s="39">
        <v>0.01</v>
      </c>
      <c r="DL81" s="39">
        <v>0</v>
      </c>
      <c r="DM81" s="39">
        <v>0.02</v>
      </c>
      <c r="DN81" s="39">
        <v>0.02</v>
      </c>
      <c r="DO81" s="39">
        <v>0.05</v>
      </c>
      <c r="DP81" s="39">
        <v>0.01</v>
      </c>
      <c r="DQ81" s="39">
        <v>0</v>
      </c>
      <c r="DR81" s="39">
        <v>0.01</v>
      </c>
      <c r="DS81" s="39">
        <v>0</v>
      </c>
      <c r="DT81" s="39">
        <v>0</v>
      </c>
      <c r="DU81" s="39">
        <v>0</v>
      </c>
      <c r="DV81" s="39">
        <v>0</v>
      </c>
      <c r="DW81" s="39">
        <v>0</v>
      </c>
      <c r="DX81" s="39">
        <v>0</v>
      </c>
      <c r="DY81" s="39">
        <v>0</v>
      </c>
      <c r="DZ81" s="39">
        <v>0</v>
      </c>
      <c r="EA81" s="39">
        <v>0.01</v>
      </c>
      <c r="EB81" s="39">
        <v>0</v>
      </c>
      <c r="EC81" s="39">
        <v>0</v>
      </c>
      <c r="ED81" s="39">
        <v>0</v>
      </c>
      <c r="EE81" s="39">
        <v>0</v>
      </c>
      <c r="EF81" s="39">
        <v>0</v>
      </c>
      <c r="EG81" s="39">
        <v>0</v>
      </c>
      <c r="EH81" s="39">
        <v>0</v>
      </c>
      <c r="EI81" s="39">
        <v>0.01</v>
      </c>
      <c r="EJ81" s="39">
        <v>0</v>
      </c>
    </row>
    <row r="82" spans="1:140">
      <c r="A82" s="39" t="s">
        <v>110</v>
      </c>
      <c r="B82" s="39">
        <v>0.02</v>
      </c>
      <c r="C82" s="39">
        <v>0</v>
      </c>
      <c r="D82" s="39">
        <v>0.01</v>
      </c>
      <c r="E82" s="39">
        <v>0.01</v>
      </c>
      <c r="F82" s="39">
        <v>0</v>
      </c>
      <c r="G82" s="39">
        <v>0.01</v>
      </c>
      <c r="H82" s="39">
        <v>0</v>
      </c>
      <c r="I82" s="39">
        <v>0</v>
      </c>
      <c r="J82" s="39">
        <v>0</v>
      </c>
      <c r="K82" s="39">
        <v>0</v>
      </c>
      <c r="L82" s="39">
        <v>0</v>
      </c>
      <c r="M82" s="39">
        <v>0</v>
      </c>
      <c r="N82" s="39">
        <v>0</v>
      </c>
      <c r="O82" s="39">
        <v>0</v>
      </c>
      <c r="P82" s="39">
        <v>0</v>
      </c>
      <c r="Q82" s="39">
        <v>0</v>
      </c>
      <c r="R82" s="39">
        <v>0.01</v>
      </c>
      <c r="S82" s="39">
        <v>0</v>
      </c>
      <c r="T82" s="39">
        <v>0.03</v>
      </c>
      <c r="U82" s="39">
        <v>0.03</v>
      </c>
      <c r="V82" s="39">
        <v>0</v>
      </c>
      <c r="W82" s="39">
        <v>0.01</v>
      </c>
      <c r="X82" s="39">
        <v>0.06</v>
      </c>
      <c r="Y82" s="39">
        <v>0.02</v>
      </c>
      <c r="Z82" s="39">
        <v>0.02</v>
      </c>
      <c r="AA82" s="39">
        <v>0.02</v>
      </c>
      <c r="AB82" s="39">
        <v>0.02</v>
      </c>
      <c r="AC82" s="39">
        <v>0.02</v>
      </c>
      <c r="AD82" s="39">
        <v>0.01</v>
      </c>
      <c r="AE82" s="39">
        <v>0.02</v>
      </c>
      <c r="AF82" s="39">
        <v>0.01</v>
      </c>
      <c r="AG82" s="39">
        <v>0.01</v>
      </c>
      <c r="AH82" s="39">
        <v>0.01</v>
      </c>
      <c r="AI82" s="39">
        <v>0.03</v>
      </c>
      <c r="AJ82" s="39">
        <v>0.05</v>
      </c>
      <c r="AK82" s="39">
        <v>0.01</v>
      </c>
      <c r="AL82" s="39">
        <v>0.01</v>
      </c>
      <c r="AM82" s="39">
        <v>0.02</v>
      </c>
      <c r="AN82" s="39">
        <v>0.01</v>
      </c>
      <c r="AO82" s="39">
        <v>0.01</v>
      </c>
      <c r="AP82" s="39">
        <v>0</v>
      </c>
      <c r="AQ82" s="39">
        <v>0.02</v>
      </c>
      <c r="AR82" s="39">
        <v>0.02</v>
      </c>
      <c r="AS82" s="39">
        <v>7.0000000000000007E-2</v>
      </c>
      <c r="AT82" s="39">
        <v>0.01</v>
      </c>
      <c r="AU82" s="39">
        <v>0.01</v>
      </c>
      <c r="AV82" s="39">
        <v>0.01</v>
      </c>
      <c r="AW82" s="39">
        <v>0.05</v>
      </c>
      <c r="AX82" s="39">
        <v>0.01</v>
      </c>
      <c r="AY82" s="39">
        <v>0.06</v>
      </c>
      <c r="AZ82" s="39">
        <v>0.05</v>
      </c>
      <c r="BA82" s="39">
        <v>0.02</v>
      </c>
      <c r="BB82" s="39">
        <v>0.02</v>
      </c>
      <c r="BC82" s="39">
        <v>0.04</v>
      </c>
      <c r="BD82" s="39">
        <v>0.02</v>
      </c>
      <c r="BE82" s="39">
        <v>0.04</v>
      </c>
      <c r="BF82" s="39">
        <v>0.01</v>
      </c>
      <c r="BG82" s="39">
        <v>0.02</v>
      </c>
      <c r="BH82" s="39">
        <v>0.01</v>
      </c>
      <c r="BI82" s="39">
        <v>0.02</v>
      </c>
      <c r="BJ82" s="39">
        <v>7.0000000000000007E-2</v>
      </c>
      <c r="BK82" s="39">
        <v>0.02</v>
      </c>
      <c r="BL82" s="39">
        <v>0.03</v>
      </c>
      <c r="BM82" s="39">
        <v>0.03</v>
      </c>
      <c r="BN82" s="39">
        <v>0.02</v>
      </c>
      <c r="BO82" s="39">
        <v>0.01</v>
      </c>
      <c r="BP82" s="39">
        <v>0.01</v>
      </c>
      <c r="BQ82" s="39">
        <v>0.01</v>
      </c>
      <c r="BR82" s="39">
        <v>0.01</v>
      </c>
      <c r="BS82" s="39">
        <v>0.02</v>
      </c>
      <c r="BT82" s="39">
        <v>0.01</v>
      </c>
      <c r="BU82" s="39">
        <v>7.0000000000000007E-2</v>
      </c>
      <c r="BV82" s="39">
        <v>0.02</v>
      </c>
      <c r="BW82" s="39">
        <v>0.01</v>
      </c>
      <c r="BX82" s="39">
        <v>0.01</v>
      </c>
      <c r="BY82" s="39">
        <v>0.02</v>
      </c>
      <c r="BZ82" s="39">
        <v>0.01</v>
      </c>
      <c r="CA82" s="39">
        <v>0.01</v>
      </c>
      <c r="CB82" s="39">
        <v>0.01</v>
      </c>
      <c r="CC82" s="39">
        <v>0.01</v>
      </c>
      <c r="CD82" s="39">
        <v>1</v>
      </c>
      <c r="CE82" s="39">
        <v>0.01</v>
      </c>
      <c r="CF82" s="39">
        <v>0.01</v>
      </c>
      <c r="CG82" s="39">
        <v>0.04</v>
      </c>
      <c r="CH82" s="39">
        <v>0.06</v>
      </c>
      <c r="CI82" s="39">
        <v>7.0000000000000007E-2</v>
      </c>
      <c r="CJ82" s="39">
        <v>0.22</v>
      </c>
      <c r="CK82" s="39">
        <v>0.06</v>
      </c>
      <c r="CL82" s="39">
        <v>0.01</v>
      </c>
      <c r="CM82" s="39">
        <v>0.06</v>
      </c>
      <c r="CN82" s="39">
        <v>0.01</v>
      </c>
      <c r="CO82" s="39">
        <v>0</v>
      </c>
      <c r="CP82" s="39">
        <v>0.01</v>
      </c>
      <c r="CQ82" s="39">
        <v>0</v>
      </c>
      <c r="CR82" s="39">
        <v>0</v>
      </c>
      <c r="CS82" s="39">
        <v>0</v>
      </c>
      <c r="CT82" s="39">
        <v>0.01</v>
      </c>
      <c r="CU82" s="39">
        <v>0.01</v>
      </c>
      <c r="CV82" s="39">
        <v>0.01</v>
      </c>
      <c r="CW82" s="39">
        <v>0.01</v>
      </c>
      <c r="CX82" s="39">
        <v>0</v>
      </c>
      <c r="CY82" s="39">
        <v>0.01</v>
      </c>
      <c r="CZ82" s="39">
        <v>0</v>
      </c>
      <c r="DA82" s="39">
        <v>0</v>
      </c>
      <c r="DB82" s="39">
        <v>0.03</v>
      </c>
      <c r="DC82" s="39">
        <v>0</v>
      </c>
      <c r="DD82" s="39">
        <v>0</v>
      </c>
      <c r="DE82" s="39">
        <v>0</v>
      </c>
      <c r="DF82" s="39">
        <v>0.02</v>
      </c>
      <c r="DG82" s="39">
        <v>0</v>
      </c>
      <c r="DH82" s="39">
        <v>0</v>
      </c>
      <c r="DI82" s="39">
        <v>0.02</v>
      </c>
      <c r="DJ82" s="39">
        <v>0</v>
      </c>
      <c r="DK82" s="39">
        <v>0</v>
      </c>
      <c r="DL82" s="39">
        <v>0.01</v>
      </c>
      <c r="DM82" s="39">
        <v>0.09</v>
      </c>
      <c r="DN82" s="39">
        <v>0.59</v>
      </c>
      <c r="DO82" s="39">
        <v>0.19</v>
      </c>
      <c r="DP82" s="39">
        <v>0.03</v>
      </c>
      <c r="DQ82" s="39">
        <v>0</v>
      </c>
      <c r="DR82" s="39">
        <v>0</v>
      </c>
      <c r="DS82" s="39">
        <v>0</v>
      </c>
      <c r="DT82" s="39">
        <v>0</v>
      </c>
      <c r="DU82" s="39">
        <v>0.01</v>
      </c>
      <c r="DV82" s="39">
        <v>0.01</v>
      </c>
      <c r="DW82" s="39">
        <v>0.01</v>
      </c>
      <c r="DX82" s="39">
        <v>0</v>
      </c>
      <c r="DY82" s="39">
        <v>0</v>
      </c>
      <c r="DZ82" s="39">
        <v>0</v>
      </c>
      <c r="EA82" s="39">
        <v>0</v>
      </c>
      <c r="EB82" s="39">
        <v>0</v>
      </c>
      <c r="EC82" s="39">
        <v>0</v>
      </c>
      <c r="ED82" s="39">
        <v>0</v>
      </c>
      <c r="EE82" s="39">
        <v>0</v>
      </c>
      <c r="EF82" s="39">
        <v>0.01</v>
      </c>
      <c r="EG82" s="39">
        <v>0.01</v>
      </c>
      <c r="EH82" s="39">
        <v>0</v>
      </c>
      <c r="EI82" s="39">
        <v>0</v>
      </c>
      <c r="EJ82" s="39">
        <v>0.01</v>
      </c>
    </row>
    <row r="83" spans="1:140">
      <c r="A83" s="39" t="s">
        <v>134</v>
      </c>
      <c r="B83" s="39">
        <v>0.01</v>
      </c>
      <c r="C83" s="39">
        <v>0</v>
      </c>
      <c r="D83" s="39">
        <v>0</v>
      </c>
      <c r="E83" s="39">
        <v>0</v>
      </c>
      <c r="F83" s="39">
        <v>0.01</v>
      </c>
      <c r="G83" s="39">
        <v>0</v>
      </c>
      <c r="H83" s="39">
        <v>0</v>
      </c>
      <c r="I83" s="39">
        <v>0</v>
      </c>
      <c r="J83" s="39">
        <v>0</v>
      </c>
      <c r="K83" s="39">
        <v>0</v>
      </c>
      <c r="L83" s="39">
        <v>0</v>
      </c>
      <c r="M83" s="39">
        <v>0</v>
      </c>
      <c r="N83" s="39">
        <v>0.01</v>
      </c>
      <c r="O83" s="39">
        <v>0</v>
      </c>
      <c r="P83" s="39">
        <v>0.01</v>
      </c>
      <c r="Q83" s="39">
        <v>0</v>
      </c>
      <c r="R83" s="39">
        <v>0</v>
      </c>
      <c r="S83" s="39">
        <v>0.01</v>
      </c>
      <c r="T83" s="39">
        <v>0</v>
      </c>
      <c r="U83" s="39">
        <v>0</v>
      </c>
      <c r="V83" s="39">
        <v>0</v>
      </c>
      <c r="W83" s="39">
        <v>0</v>
      </c>
      <c r="X83" s="39">
        <v>0.01</v>
      </c>
      <c r="Y83" s="39">
        <v>0</v>
      </c>
      <c r="Z83" s="39">
        <v>0</v>
      </c>
      <c r="AA83" s="39">
        <v>0</v>
      </c>
      <c r="AB83" s="39">
        <v>0</v>
      </c>
      <c r="AC83" s="39">
        <v>0</v>
      </c>
      <c r="AD83" s="39">
        <v>0</v>
      </c>
      <c r="AE83" s="39">
        <v>0</v>
      </c>
      <c r="AF83" s="39">
        <v>0</v>
      </c>
      <c r="AG83" s="39">
        <v>0</v>
      </c>
      <c r="AH83" s="39">
        <v>0</v>
      </c>
      <c r="AI83" s="39">
        <v>0</v>
      </c>
      <c r="AJ83" s="39">
        <v>0.01</v>
      </c>
      <c r="AK83" s="39">
        <v>0</v>
      </c>
      <c r="AL83" s="39">
        <v>0</v>
      </c>
      <c r="AM83" s="39">
        <v>0</v>
      </c>
      <c r="AN83" s="39">
        <v>0</v>
      </c>
      <c r="AO83" s="39">
        <v>0</v>
      </c>
      <c r="AP83" s="39">
        <v>0</v>
      </c>
      <c r="AQ83" s="39">
        <v>0</v>
      </c>
      <c r="AR83" s="39">
        <v>0</v>
      </c>
      <c r="AS83" s="39">
        <v>0.01</v>
      </c>
      <c r="AT83" s="39">
        <v>0</v>
      </c>
      <c r="AU83" s="39">
        <v>0</v>
      </c>
      <c r="AV83" s="39">
        <v>0</v>
      </c>
      <c r="AW83" s="39">
        <v>0.01</v>
      </c>
      <c r="AX83" s="39">
        <v>0</v>
      </c>
      <c r="AY83" s="39">
        <v>0.01</v>
      </c>
      <c r="AZ83" s="39">
        <v>0.01</v>
      </c>
      <c r="BA83" s="39">
        <v>0</v>
      </c>
      <c r="BB83" s="39">
        <v>0</v>
      </c>
      <c r="BC83" s="39">
        <v>0.01</v>
      </c>
      <c r="BD83" s="39">
        <v>0</v>
      </c>
      <c r="BE83" s="39">
        <v>0.01</v>
      </c>
      <c r="BF83" s="39">
        <v>0</v>
      </c>
      <c r="BG83" s="39">
        <v>0</v>
      </c>
      <c r="BH83" s="39">
        <v>0</v>
      </c>
      <c r="BI83" s="39">
        <v>0</v>
      </c>
      <c r="BJ83" s="39">
        <v>0.01</v>
      </c>
      <c r="BK83" s="39">
        <v>0</v>
      </c>
      <c r="BL83" s="39">
        <v>0.01</v>
      </c>
      <c r="BM83" s="39">
        <v>0</v>
      </c>
      <c r="BN83" s="39">
        <v>0</v>
      </c>
      <c r="BO83" s="39">
        <v>0</v>
      </c>
      <c r="BP83" s="39">
        <v>0</v>
      </c>
      <c r="BQ83" s="39">
        <v>0</v>
      </c>
      <c r="BR83" s="39">
        <v>0</v>
      </c>
      <c r="BS83" s="39">
        <v>0</v>
      </c>
      <c r="BT83" s="39">
        <v>0</v>
      </c>
      <c r="BU83" s="39">
        <v>0.01</v>
      </c>
      <c r="BV83" s="39">
        <v>0</v>
      </c>
      <c r="BW83" s="39">
        <v>0</v>
      </c>
      <c r="BX83" s="39">
        <v>0</v>
      </c>
      <c r="BY83" s="39">
        <v>0</v>
      </c>
      <c r="BZ83" s="39">
        <v>0</v>
      </c>
      <c r="CA83" s="39">
        <v>0</v>
      </c>
      <c r="CB83" s="39">
        <v>0</v>
      </c>
      <c r="CC83" s="39">
        <v>0</v>
      </c>
      <c r="CD83" s="39">
        <v>0.01</v>
      </c>
      <c r="CE83" s="39">
        <v>1</v>
      </c>
      <c r="CF83" s="39">
        <v>0</v>
      </c>
      <c r="CG83" s="39">
        <v>0.01</v>
      </c>
      <c r="CH83" s="39">
        <v>0.01</v>
      </c>
      <c r="CI83" s="39">
        <v>0.01</v>
      </c>
      <c r="CJ83" s="39">
        <v>0.03</v>
      </c>
      <c r="CK83" s="39">
        <v>0.13</v>
      </c>
      <c r="CL83" s="39">
        <v>0</v>
      </c>
      <c r="CM83" s="39">
        <v>0.01</v>
      </c>
      <c r="CN83" s="39">
        <v>0</v>
      </c>
      <c r="CO83" s="39">
        <v>0</v>
      </c>
      <c r="CP83" s="39">
        <v>0</v>
      </c>
      <c r="CQ83" s="39">
        <v>0</v>
      </c>
      <c r="CR83" s="39">
        <v>0</v>
      </c>
      <c r="CS83" s="39">
        <v>0</v>
      </c>
      <c r="CT83" s="39">
        <v>0.03</v>
      </c>
      <c r="CU83" s="39">
        <v>0</v>
      </c>
      <c r="CV83" s="39">
        <v>0</v>
      </c>
      <c r="CW83" s="39">
        <v>0</v>
      </c>
      <c r="CX83" s="39">
        <v>0</v>
      </c>
      <c r="CY83" s="39">
        <v>0.01</v>
      </c>
      <c r="CZ83" s="39">
        <v>0</v>
      </c>
      <c r="DA83" s="39">
        <v>0</v>
      </c>
      <c r="DB83" s="39">
        <v>0.01</v>
      </c>
      <c r="DC83" s="39">
        <v>0.02</v>
      </c>
      <c r="DD83" s="39">
        <v>0</v>
      </c>
      <c r="DE83" s="39">
        <v>0</v>
      </c>
      <c r="DF83" s="39">
        <v>0.01</v>
      </c>
      <c r="DG83" s="39">
        <v>0</v>
      </c>
      <c r="DH83" s="39">
        <v>0</v>
      </c>
      <c r="DI83" s="39">
        <v>0.01</v>
      </c>
      <c r="DJ83" s="39">
        <v>0</v>
      </c>
      <c r="DK83" s="39">
        <v>0</v>
      </c>
      <c r="DL83" s="39">
        <v>0</v>
      </c>
      <c r="DM83" s="39">
        <v>0.01</v>
      </c>
      <c r="DN83" s="39">
        <v>0.01</v>
      </c>
      <c r="DO83" s="39">
        <v>0.03</v>
      </c>
      <c r="DP83" s="39">
        <v>0.01</v>
      </c>
      <c r="DQ83" s="39">
        <v>0</v>
      </c>
      <c r="DR83" s="39">
        <v>0</v>
      </c>
      <c r="DS83" s="39">
        <v>0</v>
      </c>
      <c r="DT83" s="39">
        <v>0</v>
      </c>
      <c r="DU83" s="39">
        <v>0</v>
      </c>
      <c r="DV83" s="39">
        <v>0</v>
      </c>
      <c r="DW83" s="39">
        <v>0</v>
      </c>
      <c r="DX83" s="39">
        <v>0</v>
      </c>
      <c r="DY83" s="39">
        <v>0</v>
      </c>
      <c r="DZ83" s="39">
        <v>0</v>
      </c>
      <c r="EA83" s="39">
        <v>0</v>
      </c>
      <c r="EB83" s="39">
        <v>0</v>
      </c>
      <c r="EC83" s="39">
        <v>0</v>
      </c>
      <c r="ED83" s="39">
        <v>0</v>
      </c>
      <c r="EE83" s="39">
        <v>0</v>
      </c>
      <c r="EF83" s="39">
        <v>0</v>
      </c>
      <c r="EG83" s="39">
        <v>0</v>
      </c>
      <c r="EH83" s="39">
        <v>0</v>
      </c>
      <c r="EI83" s="39">
        <v>0.01</v>
      </c>
      <c r="EJ83" s="39">
        <v>0</v>
      </c>
    </row>
    <row r="84" spans="1:140">
      <c r="A84" s="39" t="s">
        <v>109</v>
      </c>
      <c r="B84" s="39">
        <v>0</v>
      </c>
      <c r="C84" s="39">
        <v>0</v>
      </c>
      <c r="D84" s="39">
        <v>0</v>
      </c>
      <c r="E84" s="39">
        <v>0</v>
      </c>
      <c r="F84" s="39">
        <v>0</v>
      </c>
      <c r="G84" s="39">
        <v>0</v>
      </c>
      <c r="H84" s="39">
        <v>0</v>
      </c>
      <c r="I84" s="39">
        <v>0</v>
      </c>
      <c r="J84" s="39">
        <v>0</v>
      </c>
      <c r="K84" s="39">
        <v>0</v>
      </c>
      <c r="L84" s="39">
        <v>0</v>
      </c>
      <c r="M84" s="39">
        <v>0</v>
      </c>
      <c r="N84" s="39">
        <v>0.01</v>
      </c>
      <c r="O84" s="39">
        <v>0</v>
      </c>
      <c r="P84" s="39">
        <v>0.01</v>
      </c>
      <c r="Q84" s="39">
        <v>0</v>
      </c>
      <c r="R84" s="39">
        <v>0</v>
      </c>
      <c r="S84" s="39">
        <v>0</v>
      </c>
      <c r="T84" s="39">
        <v>0</v>
      </c>
      <c r="U84" s="39">
        <v>0</v>
      </c>
      <c r="V84" s="39">
        <v>0</v>
      </c>
      <c r="W84" s="39">
        <v>0</v>
      </c>
      <c r="X84" s="39">
        <v>0.01</v>
      </c>
      <c r="Y84" s="39">
        <v>0</v>
      </c>
      <c r="Z84" s="39">
        <v>0</v>
      </c>
      <c r="AA84" s="39">
        <v>0</v>
      </c>
      <c r="AB84" s="39">
        <v>0</v>
      </c>
      <c r="AC84" s="39">
        <v>0</v>
      </c>
      <c r="AD84" s="39">
        <v>0</v>
      </c>
      <c r="AE84" s="39">
        <v>0</v>
      </c>
      <c r="AF84" s="39">
        <v>0</v>
      </c>
      <c r="AG84" s="39">
        <v>0</v>
      </c>
      <c r="AH84" s="39">
        <v>0</v>
      </c>
      <c r="AI84" s="39">
        <v>0</v>
      </c>
      <c r="AJ84" s="39">
        <v>0.01</v>
      </c>
      <c r="AK84" s="39">
        <v>0</v>
      </c>
      <c r="AL84" s="39">
        <v>0</v>
      </c>
      <c r="AM84" s="39">
        <v>0</v>
      </c>
      <c r="AN84" s="39">
        <v>0</v>
      </c>
      <c r="AO84" s="39">
        <v>0</v>
      </c>
      <c r="AP84" s="39">
        <v>0</v>
      </c>
      <c r="AQ84" s="39">
        <v>0</v>
      </c>
      <c r="AR84" s="39">
        <v>0</v>
      </c>
      <c r="AS84" s="39">
        <v>0.01</v>
      </c>
      <c r="AT84" s="39">
        <v>0</v>
      </c>
      <c r="AU84" s="39">
        <v>0</v>
      </c>
      <c r="AV84" s="39">
        <v>0</v>
      </c>
      <c r="AW84" s="39">
        <v>0.01</v>
      </c>
      <c r="AX84" s="39">
        <v>0</v>
      </c>
      <c r="AY84" s="39">
        <v>0.01</v>
      </c>
      <c r="AZ84" s="39">
        <v>0.01</v>
      </c>
      <c r="BA84" s="39">
        <v>0</v>
      </c>
      <c r="BB84" s="39">
        <v>0</v>
      </c>
      <c r="BC84" s="39">
        <v>0</v>
      </c>
      <c r="BD84" s="39">
        <v>0</v>
      </c>
      <c r="BE84" s="39">
        <v>0</v>
      </c>
      <c r="BF84" s="39">
        <v>0</v>
      </c>
      <c r="BG84" s="39">
        <v>0</v>
      </c>
      <c r="BH84" s="39">
        <v>0</v>
      </c>
      <c r="BI84" s="39">
        <v>0</v>
      </c>
      <c r="BJ84" s="39">
        <v>0.01</v>
      </c>
      <c r="BK84" s="39">
        <v>0</v>
      </c>
      <c r="BL84" s="39">
        <v>0</v>
      </c>
      <c r="BM84" s="39">
        <v>0</v>
      </c>
      <c r="BN84" s="39">
        <v>0</v>
      </c>
      <c r="BO84" s="39">
        <v>0</v>
      </c>
      <c r="BP84" s="39">
        <v>0</v>
      </c>
      <c r="BQ84" s="39">
        <v>0</v>
      </c>
      <c r="BR84" s="39">
        <v>0</v>
      </c>
      <c r="BS84" s="39">
        <v>0</v>
      </c>
      <c r="BT84" s="39">
        <v>0</v>
      </c>
      <c r="BU84" s="39">
        <v>0.01</v>
      </c>
      <c r="BV84" s="39">
        <v>0</v>
      </c>
      <c r="BW84" s="39">
        <v>0</v>
      </c>
      <c r="BX84" s="39">
        <v>0</v>
      </c>
      <c r="BY84" s="39">
        <v>0</v>
      </c>
      <c r="BZ84" s="39">
        <v>0</v>
      </c>
      <c r="CA84" s="39">
        <v>0</v>
      </c>
      <c r="CB84" s="39">
        <v>0</v>
      </c>
      <c r="CC84" s="39">
        <v>0</v>
      </c>
      <c r="CD84" s="39">
        <v>0.01</v>
      </c>
      <c r="CE84" s="39">
        <v>0</v>
      </c>
      <c r="CF84" s="39">
        <v>1</v>
      </c>
      <c r="CG84" s="39">
        <v>0.01</v>
      </c>
      <c r="CH84" s="39">
        <v>0.01</v>
      </c>
      <c r="CI84" s="39">
        <v>0.01</v>
      </c>
      <c r="CJ84" s="39">
        <v>0.02</v>
      </c>
      <c r="CK84" s="39">
        <v>0.08</v>
      </c>
      <c r="CL84" s="39">
        <v>0</v>
      </c>
      <c r="CM84" s="39">
        <v>0.01</v>
      </c>
      <c r="CN84" s="39">
        <v>0.01</v>
      </c>
      <c r="CO84" s="39">
        <v>0</v>
      </c>
      <c r="CP84" s="39">
        <v>0</v>
      </c>
      <c r="CQ84" s="39">
        <v>0</v>
      </c>
      <c r="CR84" s="39">
        <v>0.01</v>
      </c>
      <c r="CS84" s="39">
        <v>0</v>
      </c>
      <c r="CT84" s="39">
        <v>0.01</v>
      </c>
      <c r="CU84" s="39">
        <v>0</v>
      </c>
      <c r="CV84" s="39">
        <v>0</v>
      </c>
      <c r="CW84" s="39">
        <v>0</v>
      </c>
      <c r="CX84" s="39">
        <v>0</v>
      </c>
      <c r="CY84" s="39">
        <v>0</v>
      </c>
      <c r="CZ84" s="39">
        <v>0</v>
      </c>
      <c r="DA84" s="39">
        <v>0</v>
      </c>
      <c r="DB84" s="39">
        <v>0.01</v>
      </c>
      <c r="DC84" s="39">
        <v>0</v>
      </c>
      <c r="DD84" s="39">
        <v>0</v>
      </c>
      <c r="DE84" s="39">
        <v>0</v>
      </c>
      <c r="DF84" s="39">
        <v>0.01</v>
      </c>
      <c r="DG84" s="39">
        <v>0</v>
      </c>
      <c r="DH84" s="39">
        <v>0</v>
      </c>
      <c r="DI84" s="39">
        <v>0</v>
      </c>
      <c r="DJ84" s="39">
        <v>0</v>
      </c>
      <c r="DK84" s="39">
        <v>0</v>
      </c>
      <c r="DL84" s="39">
        <v>0</v>
      </c>
      <c r="DM84" s="39">
        <v>0.01</v>
      </c>
      <c r="DN84" s="39">
        <v>0.01</v>
      </c>
      <c r="DO84" s="39">
        <v>0.02</v>
      </c>
      <c r="DP84" s="39">
        <v>0</v>
      </c>
      <c r="DQ84" s="39">
        <v>0</v>
      </c>
      <c r="DR84" s="39">
        <v>0</v>
      </c>
      <c r="DS84" s="39">
        <v>0</v>
      </c>
      <c r="DT84" s="39">
        <v>0</v>
      </c>
      <c r="DU84" s="39">
        <v>0.01</v>
      </c>
      <c r="DV84" s="39">
        <v>0</v>
      </c>
      <c r="DW84" s="39">
        <v>0</v>
      </c>
      <c r="DX84" s="39">
        <v>0</v>
      </c>
      <c r="DY84" s="39">
        <v>0</v>
      </c>
      <c r="DZ84" s="39">
        <v>0</v>
      </c>
      <c r="EA84" s="39">
        <v>0</v>
      </c>
      <c r="EB84" s="39">
        <v>0</v>
      </c>
      <c r="EC84" s="39">
        <v>0</v>
      </c>
      <c r="ED84" s="39">
        <v>0</v>
      </c>
      <c r="EE84" s="39">
        <v>0</v>
      </c>
      <c r="EF84" s="39">
        <v>0</v>
      </c>
      <c r="EG84" s="39">
        <v>0</v>
      </c>
      <c r="EH84" s="39">
        <v>0</v>
      </c>
      <c r="EI84" s="39">
        <v>0</v>
      </c>
      <c r="EJ84" s="39">
        <v>0</v>
      </c>
    </row>
    <row r="85" spans="1:140">
      <c r="A85" s="39" t="s">
        <v>99</v>
      </c>
      <c r="B85" s="39">
        <v>0.05</v>
      </c>
      <c r="C85" s="39">
        <v>0.01</v>
      </c>
      <c r="D85" s="39">
        <v>0.02</v>
      </c>
      <c r="E85" s="39">
        <v>0.03</v>
      </c>
      <c r="F85" s="39">
        <v>0.02</v>
      </c>
      <c r="G85" s="39">
        <v>0.03</v>
      </c>
      <c r="H85" s="39">
        <v>0.01</v>
      </c>
      <c r="I85" s="39">
        <v>0</v>
      </c>
      <c r="J85" s="39">
        <v>0</v>
      </c>
      <c r="K85" s="39">
        <v>0.01</v>
      </c>
      <c r="L85" s="39">
        <v>0</v>
      </c>
      <c r="M85" s="39">
        <v>0.01</v>
      </c>
      <c r="N85" s="39">
        <v>7.0000000000000007E-2</v>
      </c>
      <c r="O85" s="39">
        <v>0.02</v>
      </c>
      <c r="P85" s="39">
        <v>0.06</v>
      </c>
      <c r="Q85" s="39">
        <v>0.02</v>
      </c>
      <c r="R85" s="39">
        <v>0</v>
      </c>
      <c r="S85" s="39">
        <v>0.01</v>
      </c>
      <c r="T85" s="39">
        <v>0.03</v>
      </c>
      <c r="U85" s="39">
        <v>0.02</v>
      </c>
      <c r="V85" s="39">
        <v>0</v>
      </c>
      <c r="W85" s="39">
        <v>0.01</v>
      </c>
      <c r="X85" s="39">
        <v>0.05</v>
      </c>
      <c r="Y85" s="39">
        <v>0.55000000000000004</v>
      </c>
      <c r="Z85" s="39">
        <v>0.01</v>
      </c>
      <c r="AA85" s="39">
        <v>0.02</v>
      </c>
      <c r="AB85" s="39">
        <v>0.02</v>
      </c>
      <c r="AC85" s="39">
        <v>0.41</v>
      </c>
      <c r="AD85" s="39">
        <v>0.26</v>
      </c>
      <c r="AE85" s="39">
        <v>0.01</v>
      </c>
      <c r="AF85" s="39">
        <v>0.01</v>
      </c>
      <c r="AG85" s="39">
        <v>0.15</v>
      </c>
      <c r="AH85" s="39">
        <v>0.28000000000000003</v>
      </c>
      <c r="AI85" s="39">
        <v>0.03</v>
      </c>
      <c r="AJ85" s="39">
        <v>0.05</v>
      </c>
      <c r="AK85" s="39">
        <v>0.01</v>
      </c>
      <c r="AL85" s="39">
        <v>0.01</v>
      </c>
      <c r="AM85" s="39">
        <v>0.02</v>
      </c>
      <c r="AN85" s="39">
        <v>0.01</v>
      </c>
      <c r="AO85" s="39">
        <v>0.01</v>
      </c>
      <c r="AP85" s="39">
        <v>0</v>
      </c>
      <c r="AQ85" s="39">
        <v>0.02</v>
      </c>
      <c r="AR85" s="39">
        <v>0.01</v>
      </c>
      <c r="AS85" s="39">
        <v>0.06</v>
      </c>
      <c r="AT85" s="39">
        <v>0.01</v>
      </c>
      <c r="AU85" s="39">
        <v>0.01</v>
      </c>
      <c r="AV85" s="39">
        <v>0.01</v>
      </c>
      <c r="AW85" s="39">
        <v>0.04</v>
      </c>
      <c r="AX85" s="39">
        <v>0.01</v>
      </c>
      <c r="AY85" s="39">
        <v>0.06</v>
      </c>
      <c r="AZ85" s="39">
        <v>0.05</v>
      </c>
      <c r="BA85" s="39">
        <v>0.02</v>
      </c>
      <c r="BB85" s="39">
        <v>0.02</v>
      </c>
      <c r="BC85" s="39">
        <v>0.03</v>
      </c>
      <c r="BD85" s="39">
        <v>0.02</v>
      </c>
      <c r="BE85" s="39">
        <v>0.03</v>
      </c>
      <c r="BF85" s="39">
        <v>0.01</v>
      </c>
      <c r="BG85" s="39">
        <v>0.02</v>
      </c>
      <c r="BH85" s="39">
        <v>0.18</v>
      </c>
      <c r="BI85" s="39">
        <v>0.02</v>
      </c>
      <c r="BJ85" s="39">
        <v>7.0000000000000007E-2</v>
      </c>
      <c r="BK85" s="39">
        <v>0.02</v>
      </c>
      <c r="BL85" s="39">
        <v>0.03</v>
      </c>
      <c r="BM85" s="39">
        <v>0.03</v>
      </c>
      <c r="BN85" s="39">
        <v>0.02</v>
      </c>
      <c r="BO85" s="39">
        <v>0.01</v>
      </c>
      <c r="BP85" s="39">
        <v>0</v>
      </c>
      <c r="BQ85" s="39">
        <v>0.2</v>
      </c>
      <c r="BR85" s="39">
        <v>0</v>
      </c>
      <c r="BS85" s="39">
        <v>0.01</v>
      </c>
      <c r="BT85" s="39">
        <v>0.06</v>
      </c>
      <c r="BU85" s="39">
        <v>7.0000000000000007E-2</v>
      </c>
      <c r="BV85" s="39">
        <v>0.23</v>
      </c>
      <c r="BW85" s="39">
        <v>0.23</v>
      </c>
      <c r="BX85" s="39">
        <v>0.25</v>
      </c>
      <c r="BY85" s="39">
        <v>0.02</v>
      </c>
      <c r="BZ85" s="39">
        <v>0.01</v>
      </c>
      <c r="CA85" s="39">
        <v>0.01</v>
      </c>
      <c r="CB85" s="39">
        <v>0.01</v>
      </c>
      <c r="CC85" s="39">
        <v>0.01</v>
      </c>
      <c r="CD85" s="39">
        <v>0.04</v>
      </c>
      <c r="CE85" s="39">
        <v>0.01</v>
      </c>
      <c r="CF85" s="39">
        <v>0.01</v>
      </c>
      <c r="CG85" s="39">
        <v>1</v>
      </c>
      <c r="CH85" s="39">
        <v>0.06</v>
      </c>
      <c r="CI85" s="39">
        <v>7.0000000000000007E-2</v>
      </c>
      <c r="CJ85" s="39">
        <v>0.19</v>
      </c>
      <c r="CK85" s="39">
        <v>0.05</v>
      </c>
      <c r="CL85" s="39">
        <v>0.02</v>
      </c>
      <c r="CM85" s="39">
        <v>0.06</v>
      </c>
      <c r="CN85" s="39">
        <v>0.05</v>
      </c>
      <c r="CO85" s="39">
        <v>0</v>
      </c>
      <c r="CP85" s="39">
        <v>0</v>
      </c>
      <c r="CQ85" s="39">
        <v>0</v>
      </c>
      <c r="CR85" s="39">
        <v>0.05</v>
      </c>
      <c r="CS85" s="39">
        <v>0</v>
      </c>
      <c r="CT85" s="39">
        <v>0.02</v>
      </c>
      <c r="CU85" s="39">
        <v>0.01</v>
      </c>
      <c r="CV85" s="39">
        <v>0.02</v>
      </c>
      <c r="CW85" s="39">
        <v>0.02</v>
      </c>
      <c r="CX85" s="39">
        <v>0</v>
      </c>
      <c r="CY85" s="39">
        <v>0</v>
      </c>
      <c r="CZ85" s="39">
        <v>0.01</v>
      </c>
      <c r="DA85" s="39">
        <v>0</v>
      </c>
      <c r="DB85" s="39">
        <v>0.05</v>
      </c>
      <c r="DC85" s="39">
        <v>0</v>
      </c>
      <c r="DD85" s="39">
        <v>0.01</v>
      </c>
      <c r="DE85" s="39">
        <v>0</v>
      </c>
      <c r="DF85" s="39">
        <v>0.01</v>
      </c>
      <c r="DG85" s="39">
        <v>0.01</v>
      </c>
      <c r="DH85" s="39">
        <v>0.01</v>
      </c>
      <c r="DI85" s="39">
        <v>0.04</v>
      </c>
      <c r="DJ85" s="39">
        <v>0</v>
      </c>
      <c r="DK85" s="39">
        <v>0.01</v>
      </c>
      <c r="DL85" s="39">
        <v>0</v>
      </c>
      <c r="DM85" s="39">
        <v>0.02</v>
      </c>
      <c r="DN85" s="39">
        <v>0.06</v>
      </c>
      <c r="DO85" s="39">
        <v>0.18</v>
      </c>
      <c r="DP85" s="39">
        <v>0</v>
      </c>
      <c r="DQ85" s="39">
        <v>0</v>
      </c>
      <c r="DR85" s="39">
        <v>0.01</v>
      </c>
      <c r="DS85" s="39">
        <v>0.01</v>
      </c>
      <c r="DT85" s="39">
        <v>0.01</v>
      </c>
      <c r="DU85" s="39">
        <v>0</v>
      </c>
      <c r="DV85" s="39">
        <v>0.02</v>
      </c>
      <c r="DW85" s="39">
        <v>0.01</v>
      </c>
      <c r="DX85" s="39">
        <v>0</v>
      </c>
      <c r="DY85" s="39">
        <v>0.01</v>
      </c>
      <c r="DZ85" s="39">
        <v>0</v>
      </c>
      <c r="EA85" s="39">
        <v>0.03</v>
      </c>
      <c r="EB85" s="39">
        <v>0.02</v>
      </c>
      <c r="EC85" s="39">
        <v>0.01</v>
      </c>
      <c r="ED85" s="39">
        <v>0.01</v>
      </c>
      <c r="EE85" s="39">
        <v>0.01</v>
      </c>
      <c r="EF85" s="39">
        <v>0.02</v>
      </c>
      <c r="EG85" s="39">
        <v>0</v>
      </c>
      <c r="EH85" s="39">
        <v>0</v>
      </c>
      <c r="EI85" s="39">
        <v>0.03</v>
      </c>
      <c r="EJ85" s="39">
        <v>0.04</v>
      </c>
    </row>
    <row r="86" spans="1:140">
      <c r="A86" s="39" t="s">
        <v>101</v>
      </c>
      <c r="B86" s="39">
        <v>0.02</v>
      </c>
      <c r="C86" s="39">
        <v>0</v>
      </c>
      <c r="D86" s="39">
        <v>0.01</v>
      </c>
      <c r="E86" s="39">
        <v>0.02</v>
      </c>
      <c r="F86" s="39">
        <v>0</v>
      </c>
      <c r="G86" s="39">
        <v>0</v>
      </c>
      <c r="H86" s="39">
        <v>0.01</v>
      </c>
      <c r="I86" s="39">
        <v>0</v>
      </c>
      <c r="J86" s="39">
        <v>0</v>
      </c>
      <c r="K86" s="39">
        <v>0</v>
      </c>
      <c r="L86" s="39">
        <v>0</v>
      </c>
      <c r="M86" s="39">
        <v>0.02</v>
      </c>
      <c r="N86" s="39">
        <v>0.04</v>
      </c>
      <c r="O86" s="39">
        <v>0.01</v>
      </c>
      <c r="P86" s="39">
        <v>0.06</v>
      </c>
      <c r="Q86" s="39">
        <v>0.01</v>
      </c>
      <c r="R86" s="39">
        <v>0.03</v>
      </c>
      <c r="S86" s="39">
        <v>0.01</v>
      </c>
      <c r="T86" s="39">
        <v>0.05</v>
      </c>
      <c r="U86" s="39">
        <v>0.04</v>
      </c>
      <c r="V86" s="39">
        <v>0.01</v>
      </c>
      <c r="W86" s="39">
        <v>0.04</v>
      </c>
      <c r="X86" s="39">
        <v>0.08</v>
      </c>
      <c r="Y86" s="39">
        <v>0.03</v>
      </c>
      <c r="Z86" s="39">
        <v>0.24</v>
      </c>
      <c r="AA86" s="39">
        <v>0.03</v>
      </c>
      <c r="AB86" s="39">
        <v>0.28999999999999998</v>
      </c>
      <c r="AC86" s="39">
        <v>0.02</v>
      </c>
      <c r="AD86" s="39">
        <v>0.02</v>
      </c>
      <c r="AE86" s="39">
        <v>0.02</v>
      </c>
      <c r="AF86" s="39">
        <v>0.02</v>
      </c>
      <c r="AG86" s="39">
        <v>0.01</v>
      </c>
      <c r="AH86" s="39">
        <v>0.02</v>
      </c>
      <c r="AI86" s="39">
        <v>0.04</v>
      </c>
      <c r="AJ86" s="39">
        <v>0.81</v>
      </c>
      <c r="AK86" s="39">
        <v>0.01</v>
      </c>
      <c r="AL86" s="39">
        <v>0.01</v>
      </c>
      <c r="AM86" s="39">
        <v>0.02</v>
      </c>
      <c r="AN86" s="39">
        <v>0.02</v>
      </c>
      <c r="AO86" s="39">
        <v>0.02</v>
      </c>
      <c r="AP86" s="39">
        <v>0</v>
      </c>
      <c r="AQ86" s="39">
        <v>0.03</v>
      </c>
      <c r="AR86" s="39">
        <v>0.02</v>
      </c>
      <c r="AS86" s="39">
        <v>0.09</v>
      </c>
      <c r="AT86" s="39">
        <v>0.01</v>
      </c>
      <c r="AU86" s="39">
        <v>0.02</v>
      </c>
      <c r="AV86" s="39">
        <v>0.02</v>
      </c>
      <c r="AW86" s="39">
        <v>0.06</v>
      </c>
      <c r="AX86" s="39">
        <v>0.01</v>
      </c>
      <c r="AY86" s="39">
        <v>0.08</v>
      </c>
      <c r="AZ86" s="39">
        <v>7.0000000000000007E-2</v>
      </c>
      <c r="BA86" s="39">
        <v>0.38</v>
      </c>
      <c r="BB86" s="39">
        <v>0.03</v>
      </c>
      <c r="BC86" s="39">
        <v>0.05</v>
      </c>
      <c r="BD86" s="39">
        <v>0.02</v>
      </c>
      <c r="BE86" s="39">
        <v>0.05</v>
      </c>
      <c r="BF86" s="39">
        <v>0.01</v>
      </c>
      <c r="BG86" s="39">
        <v>0.02</v>
      </c>
      <c r="BH86" s="39">
        <v>0.01</v>
      </c>
      <c r="BI86" s="39">
        <v>0.02</v>
      </c>
      <c r="BJ86" s="39">
        <v>0.1</v>
      </c>
      <c r="BK86" s="39">
        <v>0.03</v>
      </c>
      <c r="BL86" s="39">
        <v>0.05</v>
      </c>
      <c r="BM86" s="39">
        <v>0.04</v>
      </c>
      <c r="BN86" s="39">
        <v>0.03</v>
      </c>
      <c r="BO86" s="39">
        <v>0.01</v>
      </c>
      <c r="BP86" s="39">
        <v>0.01</v>
      </c>
      <c r="BQ86" s="39">
        <v>0.01</v>
      </c>
      <c r="BR86" s="39">
        <v>0.01</v>
      </c>
      <c r="BS86" s="39">
        <v>0.02</v>
      </c>
      <c r="BT86" s="39">
        <v>0.01</v>
      </c>
      <c r="BU86" s="39">
        <v>0.1</v>
      </c>
      <c r="BV86" s="39">
        <v>0.02</v>
      </c>
      <c r="BW86" s="39">
        <v>0.01</v>
      </c>
      <c r="BX86" s="39">
        <v>0.01</v>
      </c>
      <c r="BY86" s="39">
        <v>0.03</v>
      </c>
      <c r="BZ86" s="39">
        <v>0.01</v>
      </c>
      <c r="CA86" s="39">
        <v>0.02</v>
      </c>
      <c r="CB86" s="39">
        <v>0.02</v>
      </c>
      <c r="CC86" s="39">
        <v>0.02</v>
      </c>
      <c r="CD86" s="39">
        <v>0.06</v>
      </c>
      <c r="CE86" s="39">
        <v>0.01</v>
      </c>
      <c r="CF86" s="39">
        <v>0.01</v>
      </c>
      <c r="CG86" s="39">
        <v>0.06</v>
      </c>
      <c r="CH86" s="39">
        <v>1</v>
      </c>
      <c r="CI86" s="39">
        <v>0.1</v>
      </c>
      <c r="CJ86" s="39">
        <v>0.28000000000000003</v>
      </c>
      <c r="CK86" s="39">
        <v>0.08</v>
      </c>
      <c r="CL86" s="39">
        <v>0.02</v>
      </c>
      <c r="CM86" s="39">
        <v>0.09</v>
      </c>
      <c r="CN86" s="39">
        <v>0.02</v>
      </c>
      <c r="CO86" s="39">
        <v>0.01</v>
      </c>
      <c r="CP86" s="39">
        <v>0</v>
      </c>
      <c r="CQ86" s="39">
        <v>0</v>
      </c>
      <c r="CR86" s="39">
        <v>0.03</v>
      </c>
      <c r="CS86" s="39">
        <v>0.01</v>
      </c>
      <c r="CT86" s="39">
        <v>0</v>
      </c>
      <c r="CU86" s="39">
        <v>0.03</v>
      </c>
      <c r="CV86" s="39">
        <v>0.02</v>
      </c>
      <c r="CW86" s="39">
        <v>0</v>
      </c>
      <c r="CX86" s="39">
        <v>0.01</v>
      </c>
      <c r="CY86" s="39">
        <v>0.02</v>
      </c>
      <c r="CZ86" s="39">
        <v>0.02</v>
      </c>
      <c r="DA86" s="39">
        <v>0.01</v>
      </c>
      <c r="DB86" s="39">
        <v>0.1</v>
      </c>
      <c r="DC86" s="39">
        <v>0</v>
      </c>
      <c r="DD86" s="39">
        <v>0.02</v>
      </c>
      <c r="DE86" s="39">
        <v>0.01</v>
      </c>
      <c r="DF86" s="39">
        <v>0.01</v>
      </c>
      <c r="DG86" s="39">
        <v>0.01</v>
      </c>
      <c r="DH86" s="39">
        <v>0</v>
      </c>
      <c r="DI86" s="39">
        <v>0.03</v>
      </c>
      <c r="DJ86" s="39">
        <v>0.02</v>
      </c>
      <c r="DK86" s="39">
        <v>0.01</v>
      </c>
      <c r="DL86" s="39">
        <v>0</v>
      </c>
      <c r="DM86" s="39">
        <v>0.21</v>
      </c>
      <c r="DN86" s="39">
        <v>0.09</v>
      </c>
      <c r="DO86" s="39">
        <v>0.27</v>
      </c>
      <c r="DP86" s="39">
        <v>0.03</v>
      </c>
      <c r="DQ86" s="39">
        <v>0</v>
      </c>
      <c r="DR86" s="39">
        <v>0.01</v>
      </c>
      <c r="DS86" s="39">
        <v>0</v>
      </c>
      <c r="DT86" s="39">
        <v>0</v>
      </c>
      <c r="DU86" s="39">
        <v>0</v>
      </c>
      <c r="DV86" s="39">
        <v>0.02</v>
      </c>
      <c r="DW86" s="39">
        <v>0.03</v>
      </c>
      <c r="DX86" s="39">
        <v>0</v>
      </c>
      <c r="DY86" s="39">
        <v>0.01</v>
      </c>
      <c r="DZ86" s="39">
        <v>0.01</v>
      </c>
      <c r="EA86" s="39">
        <v>0.01</v>
      </c>
      <c r="EB86" s="39">
        <v>0</v>
      </c>
      <c r="EC86" s="39">
        <v>0.01</v>
      </c>
      <c r="ED86" s="39">
        <v>0</v>
      </c>
      <c r="EE86" s="39">
        <v>0</v>
      </c>
      <c r="EF86" s="39">
        <v>0.02</v>
      </c>
      <c r="EG86" s="39">
        <v>0.01</v>
      </c>
      <c r="EH86" s="39">
        <v>0</v>
      </c>
      <c r="EI86" s="39">
        <v>0.03</v>
      </c>
      <c r="EJ86" s="39">
        <v>0.01</v>
      </c>
    </row>
    <row r="87" spans="1:140">
      <c r="A87" s="39" t="s">
        <v>79</v>
      </c>
      <c r="B87" s="39">
        <v>0.05</v>
      </c>
      <c r="C87" s="39">
        <v>0</v>
      </c>
      <c r="D87" s="39">
        <v>0.04</v>
      </c>
      <c r="E87" s="39">
        <v>0.04</v>
      </c>
      <c r="F87" s="39">
        <v>0.01</v>
      </c>
      <c r="G87" s="39">
        <v>0.01</v>
      </c>
      <c r="H87" s="39">
        <v>0</v>
      </c>
      <c r="I87" s="39">
        <v>0</v>
      </c>
      <c r="J87" s="39">
        <v>0</v>
      </c>
      <c r="K87" s="39">
        <v>0</v>
      </c>
      <c r="L87" s="39">
        <v>0</v>
      </c>
      <c r="M87" s="39">
        <v>0</v>
      </c>
      <c r="N87" s="39">
        <v>0.01</v>
      </c>
      <c r="O87" s="39">
        <v>0</v>
      </c>
      <c r="P87" s="39">
        <v>0.01</v>
      </c>
      <c r="Q87" s="39">
        <v>0.05</v>
      </c>
      <c r="R87" s="39">
        <v>0.02</v>
      </c>
      <c r="S87" s="39">
        <v>0.02</v>
      </c>
      <c r="T87" s="39">
        <v>0.04</v>
      </c>
      <c r="U87" s="39">
        <v>0.06</v>
      </c>
      <c r="V87" s="39">
        <v>0.01</v>
      </c>
      <c r="W87" s="39">
        <v>0.02</v>
      </c>
      <c r="X87" s="39">
        <v>0.09</v>
      </c>
      <c r="Y87" s="39">
        <v>0.04</v>
      </c>
      <c r="Z87" s="39">
        <v>0.02</v>
      </c>
      <c r="AA87" s="39">
        <v>0.03</v>
      </c>
      <c r="AB87" s="39">
        <v>0.03</v>
      </c>
      <c r="AC87" s="39">
        <v>0.03</v>
      </c>
      <c r="AD87" s="39">
        <v>0.02</v>
      </c>
      <c r="AE87" s="39">
        <v>0.02</v>
      </c>
      <c r="AF87" s="39">
        <v>0.02</v>
      </c>
      <c r="AG87" s="39">
        <v>0.01</v>
      </c>
      <c r="AH87" s="39">
        <v>0.02</v>
      </c>
      <c r="AI87" s="39">
        <v>0.05</v>
      </c>
      <c r="AJ87" s="39">
        <v>0.08</v>
      </c>
      <c r="AK87" s="39">
        <v>0.01</v>
      </c>
      <c r="AL87" s="39">
        <v>0.02</v>
      </c>
      <c r="AM87" s="39">
        <v>0.03</v>
      </c>
      <c r="AN87" s="39">
        <v>0.02</v>
      </c>
      <c r="AO87" s="39">
        <v>0.02</v>
      </c>
      <c r="AP87" s="39">
        <v>0</v>
      </c>
      <c r="AQ87" s="39">
        <v>0.03</v>
      </c>
      <c r="AR87" s="39">
        <v>0.03</v>
      </c>
      <c r="AS87" s="39">
        <v>0.11</v>
      </c>
      <c r="AT87" s="39">
        <v>0.02</v>
      </c>
      <c r="AU87" s="39">
        <v>0.02</v>
      </c>
      <c r="AV87" s="39">
        <v>0.02</v>
      </c>
      <c r="AW87" s="39">
        <v>7.0000000000000007E-2</v>
      </c>
      <c r="AX87" s="39">
        <v>0.01</v>
      </c>
      <c r="AY87" s="39">
        <v>0.09</v>
      </c>
      <c r="AZ87" s="39">
        <v>0.08</v>
      </c>
      <c r="BA87" s="39">
        <v>0.04</v>
      </c>
      <c r="BB87" s="39">
        <v>0.04</v>
      </c>
      <c r="BC87" s="39">
        <v>0.06</v>
      </c>
      <c r="BD87" s="39">
        <v>0.03</v>
      </c>
      <c r="BE87" s="39">
        <v>0.06</v>
      </c>
      <c r="BF87" s="39">
        <v>0.02</v>
      </c>
      <c r="BG87" s="39">
        <v>0.03</v>
      </c>
      <c r="BH87" s="39">
        <v>0.01</v>
      </c>
      <c r="BI87" s="39">
        <v>0.03</v>
      </c>
      <c r="BJ87" s="39">
        <v>0.11</v>
      </c>
      <c r="BK87" s="39">
        <v>0.04</v>
      </c>
      <c r="BL87" s="39">
        <v>0.05</v>
      </c>
      <c r="BM87" s="39">
        <v>0.04</v>
      </c>
      <c r="BN87" s="39">
        <v>0.04</v>
      </c>
      <c r="BO87" s="39">
        <v>0.02</v>
      </c>
      <c r="BP87" s="39">
        <v>0.01</v>
      </c>
      <c r="BQ87" s="39">
        <v>0.01</v>
      </c>
      <c r="BR87" s="39">
        <v>0.02</v>
      </c>
      <c r="BS87" s="39">
        <v>0.03</v>
      </c>
      <c r="BT87" s="39">
        <v>0.02</v>
      </c>
      <c r="BU87" s="39">
        <v>0.99</v>
      </c>
      <c r="BV87" s="39">
        <v>0.02</v>
      </c>
      <c r="BW87" s="39">
        <v>0.02</v>
      </c>
      <c r="BX87" s="39">
        <v>0.02</v>
      </c>
      <c r="BY87" s="39">
        <v>0.03</v>
      </c>
      <c r="BZ87" s="39">
        <v>0.02</v>
      </c>
      <c r="CA87" s="39">
        <v>0.02</v>
      </c>
      <c r="CB87" s="39">
        <v>0.02</v>
      </c>
      <c r="CC87" s="39">
        <v>0.02</v>
      </c>
      <c r="CD87" s="39">
        <v>7.0000000000000007E-2</v>
      </c>
      <c r="CE87" s="39">
        <v>0.01</v>
      </c>
      <c r="CF87" s="39">
        <v>0.01</v>
      </c>
      <c r="CG87" s="39">
        <v>7.0000000000000007E-2</v>
      </c>
      <c r="CH87" s="39">
        <v>0.1</v>
      </c>
      <c r="CI87" s="39">
        <v>1</v>
      </c>
      <c r="CJ87" s="39">
        <v>0.32</v>
      </c>
      <c r="CK87" s="39">
        <v>0.09</v>
      </c>
      <c r="CL87" s="39">
        <v>0.03</v>
      </c>
      <c r="CM87" s="39">
        <v>0.1</v>
      </c>
      <c r="CN87" s="39">
        <v>0.01</v>
      </c>
      <c r="CO87" s="39">
        <v>0.01</v>
      </c>
      <c r="CP87" s="39">
        <v>0.01</v>
      </c>
      <c r="CQ87" s="39">
        <v>0</v>
      </c>
      <c r="CR87" s="39">
        <v>0</v>
      </c>
      <c r="CS87" s="39">
        <v>0</v>
      </c>
      <c r="CT87" s="39">
        <v>0.01</v>
      </c>
      <c r="CU87" s="39">
        <v>0.02</v>
      </c>
      <c r="CV87" s="39">
        <v>0.01</v>
      </c>
      <c r="CW87" s="39">
        <v>0.06</v>
      </c>
      <c r="CX87" s="39">
        <v>0</v>
      </c>
      <c r="CY87" s="39">
        <v>0.04</v>
      </c>
      <c r="CZ87" s="39">
        <v>0</v>
      </c>
      <c r="DA87" s="39">
        <v>0.01</v>
      </c>
      <c r="DB87" s="39">
        <v>0</v>
      </c>
      <c r="DC87" s="39">
        <v>0</v>
      </c>
      <c r="DD87" s="39">
        <v>0</v>
      </c>
      <c r="DE87" s="39">
        <v>0.01</v>
      </c>
      <c r="DF87" s="39">
        <v>0.01</v>
      </c>
      <c r="DG87" s="39">
        <v>0.02</v>
      </c>
      <c r="DH87" s="39">
        <v>0.02</v>
      </c>
      <c r="DI87" s="39">
        <v>0.03</v>
      </c>
      <c r="DJ87" s="39">
        <v>0.03</v>
      </c>
      <c r="DK87" s="39">
        <v>0</v>
      </c>
      <c r="DL87" s="39">
        <v>0.02</v>
      </c>
      <c r="DM87" s="39">
        <v>0.14000000000000001</v>
      </c>
      <c r="DN87" s="39">
        <v>0.08</v>
      </c>
      <c r="DO87" s="39">
        <v>0.24</v>
      </c>
      <c r="DP87" s="39">
        <v>0.05</v>
      </c>
      <c r="DQ87" s="39">
        <v>0.01</v>
      </c>
      <c r="DR87" s="39">
        <v>0.02</v>
      </c>
      <c r="DS87" s="39">
        <v>0</v>
      </c>
      <c r="DT87" s="39">
        <v>0</v>
      </c>
      <c r="DU87" s="39">
        <v>0</v>
      </c>
      <c r="DV87" s="39">
        <v>0.01</v>
      </c>
      <c r="DW87" s="39">
        <v>0</v>
      </c>
      <c r="DX87" s="39">
        <v>0</v>
      </c>
      <c r="DY87" s="39">
        <v>0.01</v>
      </c>
      <c r="DZ87" s="39">
        <v>0</v>
      </c>
      <c r="EA87" s="39">
        <v>0.03</v>
      </c>
      <c r="EB87" s="39">
        <v>0.04</v>
      </c>
      <c r="EC87" s="39">
        <v>0</v>
      </c>
      <c r="ED87" s="39">
        <v>0.01</v>
      </c>
      <c r="EE87" s="39">
        <v>0</v>
      </c>
      <c r="EF87" s="39">
        <v>0</v>
      </c>
      <c r="EG87" s="39">
        <v>0</v>
      </c>
      <c r="EH87" s="39">
        <v>0</v>
      </c>
      <c r="EI87" s="39">
        <v>0.01</v>
      </c>
      <c r="EJ87" s="39">
        <v>0.02</v>
      </c>
    </row>
    <row r="88" spans="1:140">
      <c r="A88" s="39" t="s">
        <v>70</v>
      </c>
      <c r="B88" s="39">
        <v>0.06</v>
      </c>
      <c r="C88" s="39">
        <v>0.03</v>
      </c>
      <c r="D88" s="39">
        <v>0.01</v>
      </c>
      <c r="E88" s="39">
        <v>0.04</v>
      </c>
      <c r="F88" s="39">
        <v>0.01</v>
      </c>
      <c r="G88" s="39">
        <v>0.03</v>
      </c>
      <c r="H88" s="39">
        <v>0.01</v>
      </c>
      <c r="I88" s="39">
        <v>0</v>
      </c>
      <c r="J88" s="39">
        <v>0</v>
      </c>
      <c r="K88" s="39">
        <v>0.02</v>
      </c>
      <c r="L88" s="39">
        <v>0</v>
      </c>
      <c r="M88" s="39">
        <v>0.05</v>
      </c>
      <c r="N88" s="39">
        <v>0.15</v>
      </c>
      <c r="O88" s="39">
        <v>0.04</v>
      </c>
      <c r="P88" s="39">
        <v>0.15</v>
      </c>
      <c r="Q88" s="39">
        <v>0.03</v>
      </c>
      <c r="R88" s="39">
        <v>0.02</v>
      </c>
      <c r="S88" s="39">
        <v>0.03</v>
      </c>
      <c r="T88" s="39">
        <v>0.08</v>
      </c>
      <c r="U88" s="39">
        <v>0.04</v>
      </c>
      <c r="V88" s="39">
        <v>0.02</v>
      </c>
      <c r="W88" s="39">
        <v>0.05</v>
      </c>
      <c r="X88" s="39">
        <v>0.28000000000000003</v>
      </c>
      <c r="Y88" s="39">
        <v>0.1</v>
      </c>
      <c r="Z88" s="39">
        <v>7.0000000000000007E-2</v>
      </c>
      <c r="AA88" s="39">
        <v>0.08</v>
      </c>
      <c r="AB88" s="39">
        <v>0.08</v>
      </c>
      <c r="AC88" s="39">
        <v>0.08</v>
      </c>
      <c r="AD88" s="39">
        <v>0.05</v>
      </c>
      <c r="AE88" s="39">
        <v>7.0000000000000007E-2</v>
      </c>
      <c r="AF88" s="39">
        <v>0.06</v>
      </c>
      <c r="AG88" s="39">
        <v>0.04</v>
      </c>
      <c r="AH88" s="39">
        <v>0.05</v>
      </c>
      <c r="AI88" s="39">
        <v>0.13</v>
      </c>
      <c r="AJ88" s="39">
        <v>0.22</v>
      </c>
      <c r="AK88" s="39">
        <v>0.04</v>
      </c>
      <c r="AL88" s="39">
        <v>0.05</v>
      </c>
      <c r="AM88" s="39">
        <v>7.0000000000000007E-2</v>
      </c>
      <c r="AN88" s="39">
        <v>7.0000000000000007E-2</v>
      </c>
      <c r="AO88" s="39">
        <v>0.05</v>
      </c>
      <c r="AP88" s="39">
        <v>0.01</v>
      </c>
      <c r="AQ88" s="39">
        <v>0.08</v>
      </c>
      <c r="AR88" s="39">
        <v>7.0000000000000007E-2</v>
      </c>
      <c r="AS88" s="39">
        <v>0.33</v>
      </c>
      <c r="AT88" s="39">
        <v>0.04</v>
      </c>
      <c r="AU88" s="39">
        <v>0.06</v>
      </c>
      <c r="AV88" s="39">
        <v>0.06</v>
      </c>
      <c r="AW88" s="39">
        <v>0.2</v>
      </c>
      <c r="AX88" s="39">
        <v>0.03</v>
      </c>
      <c r="AY88" s="39">
        <v>0.28999999999999998</v>
      </c>
      <c r="AZ88" s="39">
        <v>0.24</v>
      </c>
      <c r="BA88" s="39">
        <v>0.11</v>
      </c>
      <c r="BB88" s="39">
        <v>0.1</v>
      </c>
      <c r="BC88" s="39">
        <v>0.16</v>
      </c>
      <c r="BD88" s="39">
        <v>0.08</v>
      </c>
      <c r="BE88" s="39">
        <v>0.16</v>
      </c>
      <c r="BF88" s="39">
        <v>0.05</v>
      </c>
      <c r="BG88" s="39">
        <v>0.08</v>
      </c>
      <c r="BH88" s="39">
        <v>0.04</v>
      </c>
      <c r="BI88" s="39">
        <v>7.0000000000000007E-2</v>
      </c>
      <c r="BJ88" s="39">
        <v>0.34</v>
      </c>
      <c r="BK88" s="39">
        <v>0.1</v>
      </c>
      <c r="BL88" s="39">
        <v>0.16</v>
      </c>
      <c r="BM88" s="39">
        <v>0.13</v>
      </c>
      <c r="BN88" s="39">
        <v>0.11</v>
      </c>
      <c r="BO88" s="39">
        <v>0.05</v>
      </c>
      <c r="BP88" s="39">
        <v>0.03</v>
      </c>
      <c r="BQ88" s="39">
        <v>0.04</v>
      </c>
      <c r="BR88" s="39">
        <v>0.05</v>
      </c>
      <c r="BS88" s="39">
        <v>7.0000000000000007E-2</v>
      </c>
      <c r="BT88" s="39">
        <v>0.04</v>
      </c>
      <c r="BU88" s="39">
        <v>0.32</v>
      </c>
      <c r="BV88" s="39">
        <v>7.0000000000000007E-2</v>
      </c>
      <c r="BW88" s="39">
        <v>0.04</v>
      </c>
      <c r="BX88" s="39">
        <v>0.05</v>
      </c>
      <c r="BY88" s="39">
        <v>0.09</v>
      </c>
      <c r="BZ88" s="39">
        <v>0.04</v>
      </c>
      <c r="CA88" s="39">
        <v>0.06</v>
      </c>
      <c r="CB88" s="39">
        <v>0.05</v>
      </c>
      <c r="CC88" s="39">
        <v>0.05</v>
      </c>
      <c r="CD88" s="39">
        <v>0.22</v>
      </c>
      <c r="CE88" s="39">
        <v>0.03</v>
      </c>
      <c r="CF88" s="39">
        <v>0.02</v>
      </c>
      <c r="CG88" s="39">
        <v>0.19</v>
      </c>
      <c r="CH88" s="39">
        <v>0.28000000000000003</v>
      </c>
      <c r="CI88" s="39">
        <v>0.32</v>
      </c>
      <c r="CJ88" s="39">
        <v>1</v>
      </c>
      <c r="CK88" s="39">
        <v>0.26</v>
      </c>
      <c r="CL88" s="39">
        <v>0.08</v>
      </c>
      <c r="CM88" s="39">
        <v>0.27</v>
      </c>
      <c r="CN88" s="39">
        <v>0.1</v>
      </c>
      <c r="CO88" s="39">
        <v>0.01</v>
      </c>
      <c r="CP88" s="39">
        <v>0.01</v>
      </c>
      <c r="CQ88" s="39">
        <v>0.01</v>
      </c>
      <c r="CR88" s="39">
        <v>0.1</v>
      </c>
      <c r="CS88" s="39">
        <v>0.01</v>
      </c>
      <c r="CT88" s="39">
        <v>0.05</v>
      </c>
      <c r="CU88" s="39">
        <v>0.03</v>
      </c>
      <c r="CV88" s="39">
        <v>0.03</v>
      </c>
      <c r="CW88" s="39">
        <v>0.09</v>
      </c>
      <c r="CX88" s="39">
        <v>0.02</v>
      </c>
      <c r="CY88" s="39">
        <v>7.0000000000000007E-2</v>
      </c>
      <c r="CZ88" s="39">
        <v>0.04</v>
      </c>
      <c r="DA88" s="39">
        <v>0</v>
      </c>
      <c r="DB88" s="39">
        <v>0.13</v>
      </c>
      <c r="DC88" s="39">
        <v>0.02</v>
      </c>
      <c r="DD88" s="39">
        <v>0.03</v>
      </c>
      <c r="DE88" s="39">
        <v>0.01</v>
      </c>
      <c r="DF88" s="39">
        <v>0.02</v>
      </c>
      <c r="DG88" s="39">
        <v>0.05</v>
      </c>
      <c r="DH88" s="39">
        <v>0.06</v>
      </c>
      <c r="DI88" s="39">
        <v>0.11</v>
      </c>
      <c r="DJ88" s="39">
        <v>0.03</v>
      </c>
      <c r="DK88" s="39">
        <v>0.04</v>
      </c>
      <c r="DL88" s="39">
        <v>0.03</v>
      </c>
      <c r="DM88" s="39">
        <v>0.39</v>
      </c>
      <c r="DN88" s="39">
        <v>0.08</v>
      </c>
      <c r="DO88" s="39">
        <v>0.61</v>
      </c>
      <c r="DP88" s="39">
        <v>0.13</v>
      </c>
      <c r="DQ88" s="39">
        <v>0</v>
      </c>
      <c r="DR88" s="39">
        <v>0.03</v>
      </c>
      <c r="DS88" s="39">
        <v>0.02</v>
      </c>
      <c r="DT88" s="39">
        <v>0.01</v>
      </c>
      <c r="DU88" s="39">
        <v>0.01</v>
      </c>
      <c r="DV88" s="39">
        <v>0.08</v>
      </c>
      <c r="DW88" s="39">
        <v>0.06</v>
      </c>
      <c r="DX88" s="39">
        <v>0.01</v>
      </c>
      <c r="DY88" s="39">
        <v>0.01</v>
      </c>
      <c r="DZ88" s="39">
        <v>0.01</v>
      </c>
      <c r="EA88" s="39">
        <v>0.04</v>
      </c>
      <c r="EB88" s="39">
        <v>0.01</v>
      </c>
      <c r="EC88" s="39">
        <v>0.02</v>
      </c>
      <c r="ED88" s="39">
        <v>0</v>
      </c>
      <c r="EE88" s="39">
        <v>0.01</v>
      </c>
      <c r="EF88" s="39">
        <v>0.06</v>
      </c>
      <c r="EG88" s="39">
        <v>0.01</v>
      </c>
      <c r="EH88" s="39">
        <v>0.01</v>
      </c>
      <c r="EI88" s="39">
        <v>0.08</v>
      </c>
      <c r="EJ88" s="39">
        <v>0.04</v>
      </c>
    </row>
    <row r="89" spans="1:140">
      <c r="A89" s="39" t="s">
        <v>87</v>
      </c>
      <c r="B89" s="39">
        <v>0.04</v>
      </c>
      <c r="C89" s="39">
        <v>0.02</v>
      </c>
      <c r="D89" s="39">
        <v>0.04</v>
      </c>
      <c r="E89" s="39">
        <v>0.02</v>
      </c>
      <c r="F89" s="39">
        <v>0.01</v>
      </c>
      <c r="G89" s="39">
        <v>0.02</v>
      </c>
      <c r="H89" s="39">
        <v>0.01</v>
      </c>
      <c r="I89" s="39">
        <v>0</v>
      </c>
      <c r="J89" s="39">
        <v>0</v>
      </c>
      <c r="K89" s="39">
        <v>0.02</v>
      </c>
      <c r="L89" s="39">
        <v>0</v>
      </c>
      <c r="M89" s="39">
        <v>0.02</v>
      </c>
      <c r="N89" s="39">
        <v>0.09</v>
      </c>
      <c r="O89" s="39">
        <v>0.02</v>
      </c>
      <c r="P89" s="39">
        <v>0.09</v>
      </c>
      <c r="Q89" s="39">
        <v>0.03</v>
      </c>
      <c r="R89" s="39">
        <v>0</v>
      </c>
      <c r="S89" s="39">
        <v>0.02</v>
      </c>
      <c r="T89" s="39">
        <v>0.04</v>
      </c>
      <c r="U89" s="39">
        <v>0.09</v>
      </c>
      <c r="V89" s="39">
        <v>0.01</v>
      </c>
      <c r="W89" s="39">
        <v>0.14000000000000001</v>
      </c>
      <c r="X89" s="39">
        <v>0.08</v>
      </c>
      <c r="Y89" s="39">
        <v>0.03</v>
      </c>
      <c r="Z89" s="39">
        <v>0.02</v>
      </c>
      <c r="AA89" s="39">
        <v>0.02</v>
      </c>
      <c r="AB89" s="39">
        <v>0.02</v>
      </c>
      <c r="AC89" s="39">
        <v>0.02</v>
      </c>
      <c r="AD89" s="39">
        <v>0.01</v>
      </c>
      <c r="AE89" s="39">
        <v>0.02</v>
      </c>
      <c r="AF89" s="39">
        <v>0.02</v>
      </c>
      <c r="AG89" s="39">
        <v>0.01</v>
      </c>
      <c r="AH89" s="39">
        <v>0.02</v>
      </c>
      <c r="AI89" s="39">
        <v>0.04</v>
      </c>
      <c r="AJ89" s="39">
        <v>0.06</v>
      </c>
      <c r="AK89" s="39">
        <v>0.01</v>
      </c>
      <c r="AL89" s="39">
        <v>0.01</v>
      </c>
      <c r="AM89" s="39">
        <v>0.02</v>
      </c>
      <c r="AN89" s="39">
        <v>0.25</v>
      </c>
      <c r="AO89" s="39">
        <v>0.01</v>
      </c>
      <c r="AP89" s="39">
        <v>0</v>
      </c>
      <c r="AQ89" s="39">
        <v>0.02</v>
      </c>
      <c r="AR89" s="39">
        <v>0.02</v>
      </c>
      <c r="AS89" s="39">
        <v>0.09</v>
      </c>
      <c r="AT89" s="39">
        <v>0.01</v>
      </c>
      <c r="AU89" s="39">
        <v>0.22</v>
      </c>
      <c r="AV89" s="39">
        <v>0.02</v>
      </c>
      <c r="AW89" s="39">
        <v>0.76</v>
      </c>
      <c r="AX89" s="39">
        <v>0.01</v>
      </c>
      <c r="AY89" s="39">
        <v>0.08</v>
      </c>
      <c r="AZ89" s="39">
        <v>0.06</v>
      </c>
      <c r="BA89" s="39">
        <v>0.03</v>
      </c>
      <c r="BB89" s="39">
        <v>0.03</v>
      </c>
      <c r="BC89" s="39">
        <v>0.05</v>
      </c>
      <c r="BD89" s="39">
        <v>0.3</v>
      </c>
      <c r="BE89" s="39">
        <v>0.05</v>
      </c>
      <c r="BF89" s="39">
        <v>0.19</v>
      </c>
      <c r="BG89" s="39">
        <v>0.02</v>
      </c>
      <c r="BH89" s="39">
        <v>0.01</v>
      </c>
      <c r="BI89" s="39">
        <v>0.02</v>
      </c>
      <c r="BJ89" s="39">
        <v>0.09</v>
      </c>
      <c r="BK89" s="39">
        <v>0.03</v>
      </c>
      <c r="BL89" s="39">
        <v>0.04</v>
      </c>
      <c r="BM89" s="39">
        <v>0.03</v>
      </c>
      <c r="BN89" s="39">
        <v>0.03</v>
      </c>
      <c r="BO89" s="39">
        <v>0.01</v>
      </c>
      <c r="BP89" s="39">
        <v>0.01</v>
      </c>
      <c r="BQ89" s="39">
        <v>0.01</v>
      </c>
      <c r="BR89" s="39">
        <v>0.14000000000000001</v>
      </c>
      <c r="BS89" s="39">
        <v>0.02</v>
      </c>
      <c r="BT89" s="39">
        <v>0.11</v>
      </c>
      <c r="BU89" s="39">
        <v>0.09</v>
      </c>
      <c r="BV89" s="39">
        <v>0.02</v>
      </c>
      <c r="BW89" s="39">
        <v>0.01</v>
      </c>
      <c r="BX89" s="39">
        <v>0.01</v>
      </c>
      <c r="BY89" s="39">
        <v>0.03</v>
      </c>
      <c r="BZ89" s="39">
        <v>0.01</v>
      </c>
      <c r="CA89" s="39">
        <v>0.02</v>
      </c>
      <c r="CB89" s="39">
        <v>0.02</v>
      </c>
      <c r="CC89" s="39">
        <v>0.18</v>
      </c>
      <c r="CD89" s="39">
        <v>0.06</v>
      </c>
      <c r="CE89" s="39">
        <v>0.13</v>
      </c>
      <c r="CF89" s="39">
        <v>0.08</v>
      </c>
      <c r="CG89" s="39">
        <v>0.05</v>
      </c>
      <c r="CH89" s="39">
        <v>0.08</v>
      </c>
      <c r="CI89" s="39">
        <v>0.09</v>
      </c>
      <c r="CJ89" s="39">
        <v>0.26</v>
      </c>
      <c r="CK89" s="39">
        <v>1</v>
      </c>
      <c r="CL89" s="39">
        <v>0.02</v>
      </c>
      <c r="CM89" s="39">
        <v>0.08</v>
      </c>
      <c r="CN89" s="39">
        <v>0.06</v>
      </c>
      <c r="CO89" s="39">
        <v>0.02</v>
      </c>
      <c r="CP89" s="39">
        <v>0</v>
      </c>
      <c r="CQ89" s="39">
        <v>0</v>
      </c>
      <c r="CR89" s="39">
        <v>0.06</v>
      </c>
      <c r="CS89" s="39">
        <v>0.01</v>
      </c>
      <c r="CT89" s="39">
        <v>0.05</v>
      </c>
      <c r="CU89" s="39">
        <v>0.01</v>
      </c>
      <c r="CV89" s="39">
        <v>0.02</v>
      </c>
      <c r="CW89" s="39">
        <v>0.05</v>
      </c>
      <c r="CX89" s="39">
        <v>0.01</v>
      </c>
      <c r="CY89" s="39">
        <v>0.02</v>
      </c>
      <c r="CZ89" s="39">
        <v>0.02</v>
      </c>
      <c r="DA89" s="39">
        <v>0</v>
      </c>
      <c r="DB89" s="39">
        <v>7.0000000000000007E-2</v>
      </c>
      <c r="DC89" s="39">
        <v>0.01</v>
      </c>
      <c r="DD89" s="39">
        <v>0</v>
      </c>
      <c r="DE89" s="39">
        <v>0.01</v>
      </c>
      <c r="DF89" s="39">
        <v>0.03</v>
      </c>
      <c r="DG89" s="39">
        <v>0.01</v>
      </c>
      <c r="DH89" s="39">
        <v>0.03</v>
      </c>
      <c r="DI89" s="39">
        <v>0.04</v>
      </c>
      <c r="DJ89" s="39">
        <v>0</v>
      </c>
      <c r="DK89" s="39">
        <v>0.02</v>
      </c>
      <c r="DL89" s="39">
        <v>0</v>
      </c>
      <c r="DM89" s="39">
        <v>0.2</v>
      </c>
      <c r="DN89" s="39">
        <v>0.09</v>
      </c>
      <c r="DO89" s="39">
        <v>0.26</v>
      </c>
      <c r="DP89" s="39">
        <v>0.05</v>
      </c>
      <c r="DQ89" s="39">
        <v>0.01</v>
      </c>
      <c r="DR89" s="39">
        <v>0.01</v>
      </c>
      <c r="DS89" s="39">
        <v>0.01</v>
      </c>
      <c r="DT89" s="39">
        <v>0.01</v>
      </c>
      <c r="DU89" s="39">
        <v>0</v>
      </c>
      <c r="DV89" s="39">
        <v>0.03</v>
      </c>
      <c r="DW89" s="39">
        <v>0.03</v>
      </c>
      <c r="DX89" s="39">
        <v>0.01</v>
      </c>
      <c r="DY89" s="39">
        <v>0.02</v>
      </c>
      <c r="DZ89" s="39">
        <v>0</v>
      </c>
      <c r="EA89" s="39">
        <v>0.03</v>
      </c>
      <c r="EB89" s="39">
        <v>0.02</v>
      </c>
      <c r="EC89" s="39">
        <v>0</v>
      </c>
      <c r="ED89" s="39">
        <v>0</v>
      </c>
      <c r="EE89" s="39">
        <v>0.01</v>
      </c>
      <c r="EF89" s="39">
        <v>0.03</v>
      </c>
      <c r="EG89" s="39">
        <v>0.01</v>
      </c>
      <c r="EH89" s="39">
        <v>0</v>
      </c>
      <c r="EI89" s="39">
        <v>0.04</v>
      </c>
      <c r="EJ89" s="39">
        <v>0.02</v>
      </c>
    </row>
    <row r="90" spans="1:140">
      <c r="A90" s="39" t="s">
        <v>82</v>
      </c>
      <c r="B90" s="39">
        <v>0.05</v>
      </c>
      <c r="C90" s="39">
        <v>0.01</v>
      </c>
      <c r="D90" s="39">
        <v>0.03</v>
      </c>
      <c r="E90" s="39">
        <v>0</v>
      </c>
      <c r="F90" s="39">
        <v>0.03</v>
      </c>
      <c r="G90" s="39">
        <v>0</v>
      </c>
      <c r="H90" s="39">
        <v>0.02</v>
      </c>
      <c r="I90" s="39">
        <v>0.01</v>
      </c>
      <c r="J90" s="39">
        <v>0.01</v>
      </c>
      <c r="K90" s="39">
        <v>0.01</v>
      </c>
      <c r="L90" s="39">
        <v>0</v>
      </c>
      <c r="M90" s="39">
        <v>0.01</v>
      </c>
      <c r="N90" s="39">
        <v>0.1</v>
      </c>
      <c r="O90" s="39">
        <v>0.05</v>
      </c>
      <c r="P90" s="39">
        <v>0.08</v>
      </c>
      <c r="Q90" s="39">
        <v>0.01</v>
      </c>
      <c r="R90" s="39">
        <v>0.03</v>
      </c>
      <c r="S90" s="39">
        <v>0</v>
      </c>
      <c r="T90" s="39">
        <v>0.01</v>
      </c>
      <c r="U90" s="39">
        <v>0.02</v>
      </c>
      <c r="V90" s="39">
        <v>0.28999999999999998</v>
      </c>
      <c r="W90" s="39">
        <v>0</v>
      </c>
      <c r="X90" s="39">
        <v>0.03</v>
      </c>
      <c r="Y90" s="39">
        <v>0.01</v>
      </c>
      <c r="Z90" s="39">
        <v>0.01</v>
      </c>
      <c r="AA90" s="39">
        <v>0.01</v>
      </c>
      <c r="AB90" s="39">
        <v>0.01</v>
      </c>
      <c r="AC90" s="39">
        <v>0.01</v>
      </c>
      <c r="AD90" s="39">
        <v>0</v>
      </c>
      <c r="AE90" s="39">
        <v>0.01</v>
      </c>
      <c r="AF90" s="39">
        <v>0.01</v>
      </c>
      <c r="AG90" s="39">
        <v>0</v>
      </c>
      <c r="AH90" s="39">
        <v>0</v>
      </c>
      <c r="AI90" s="39">
        <v>0.01</v>
      </c>
      <c r="AJ90" s="39">
        <v>0.02</v>
      </c>
      <c r="AK90" s="39">
        <v>0</v>
      </c>
      <c r="AL90" s="39">
        <v>0</v>
      </c>
      <c r="AM90" s="39">
        <v>0.01</v>
      </c>
      <c r="AN90" s="39">
        <v>0.01</v>
      </c>
      <c r="AO90" s="39">
        <v>0</v>
      </c>
      <c r="AP90" s="39">
        <v>0</v>
      </c>
      <c r="AQ90" s="39">
        <v>0.01</v>
      </c>
      <c r="AR90" s="39">
        <v>0.01</v>
      </c>
      <c r="AS90" s="39">
        <v>0.03</v>
      </c>
      <c r="AT90" s="39">
        <v>0</v>
      </c>
      <c r="AU90" s="39">
        <v>0</v>
      </c>
      <c r="AV90" s="39">
        <v>0.01</v>
      </c>
      <c r="AW90" s="39">
        <v>0.02</v>
      </c>
      <c r="AX90" s="39">
        <v>0</v>
      </c>
      <c r="AY90" s="39">
        <v>0.01</v>
      </c>
      <c r="AZ90" s="39">
        <v>0.03</v>
      </c>
      <c r="BA90" s="39">
        <v>0.01</v>
      </c>
      <c r="BB90" s="39">
        <v>0.01</v>
      </c>
      <c r="BC90" s="39">
        <v>0.01</v>
      </c>
      <c r="BD90" s="39">
        <v>0.01</v>
      </c>
      <c r="BE90" s="39">
        <v>0.01</v>
      </c>
      <c r="BF90" s="39">
        <v>0</v>
      </c>
      <c r="BG90" s="39">
        <v>0.01</v>
      </c>
      <c r="BH90" s="39">
        <v>0</v>
      </c>
      <c r="BI90" s="39">
        <v>0.01</v>
      </c>
      <c r="BJ90" s="39">
        <v>0.04</v>
      </c>
      <c r="BK90" s="39">
        <v>0.01</v>
      </c>
      <c r="BL90" s="39">
        <v>0.01</v>
      </c>
      <c r="BM90" s="39">
        <v>0</v>
      </c>
      <c r="BN90" s="39">
        <v>0.01</v>
      </c>
      <c r="BO90" s="39">
        <v>0</v>
      </c>
      <c r="BP90" s="39">
        <v>0</v>
      </c>
      <c r="BQ90" s="39">
        <v>0</v>
      </c>
      <c r="BR90" s="39">
        <v>0</v>
      </c>
      <c r="BS90" s="39">
        <v>0.01</v>
      </c>
      <c r="BT90" s="39">
        <v>0</v>
      </c>
      <c r="BU90" s="39">
        <v>0.03</v>
      </c>
      <c r="BV90" s="39">
        <v>0</v>
      </c>
      <c r="BW90" s="39">
        <v>0</v>
      </c>
      <c r="BX90" s="39">
        <v>0</v>
      </c>
      <c r="BY90" s="39">
        <v>0.01</v>
      </c>
      <c r="BZ90" s="39">
        <v>0.01</v>
      </c>
      <c r="CA90" s="39">
        <v>0</v>
      </c>
      <c r="CB90" s="39">
        <v>0</v>
      </c>
      <c r="CC90" s="39">
        <v>0</v>
      </c>
      <c r="CD90" s="39">
        <v>0.01</v>
      </c>
      <c r="CE90" s="39">
        <v>0</v>
      </c>
      <c r="CF90" s="39">
        <v>0</v>
      </c>
      <c r="CG90" s="39">
        <v>0.02</v>
      </c>
      <c r="CH90" s="39">
        <v>0.02</v>
      </c>
      <c r="CI90" s="39">
        <v>0.03</v>
      </c>
      <c r="CJ90" s="39">
        <v>0.08</v>
      </c>
      <c r="CK90" s="39">
        <v>0.02</v>
      </c>
      <c r="CL90" s="39">
        <v>1</v>
      </c>
      <c r="CM90" s="39">
        <v>0.02</v>
      </c>
      <c r="CN90" s="39">
        <v>0.11</v>
      </c>
      <c r="CO90" s="39">
        <v>0.02</v>
      </c>
      <c r="CP90" s="39">
        <v>0</v>
      </c>
      <c r="CQ90" s="39">
        <v>0</v>
      </c>
      <c r="CR90" s="39">
        <v>0.08</v>
      </c>
      <c r="CS90" s="39">
        <v>0.01</v>
      </c>
      <c r="CT90" s="39">
        <v>0</v>
      </c>
      <c r="CU90" s="39">
        <v>0.01</v>
      </c>
      <c r="CV90" s="39">
        <v>0.05</v>
      </c>
      <c r="CW90" s="39">
        <v>0.02</v>
      </c>
      <c r="CX90" s="39">
        <v>0</v>
      </c>
      <c r="CY90" s="39">
        <v>0.01</v>
      </c>
      <c r="CZ90" s="39">
        <v>0</v>
      </c>
      <c r="DA90" s="39">
        <v>0</v>
      </c>
      <c r="DB90" s="39">
        <v>0.01</v>
      </c>
      <c r="DC90" s="39">
        <v>0</v>
      </c>
      <c r="DD90" s="39">
        <v>0</v>
      </c>
      <c r="DE90" s="39">
        <v>0</v>
      </c>
      <c r="DF90" s="39">
        <v>0.01</v>
      </c>
      <c r="DG90" s="39">
        <v>0</v>
      </c>
      <c r="DH90" s="39">
        <v>0.02</v>
      </c>
      <c r="DI90" s="39">
        <v>0.01</v>
      </c>
      <c r="DJ90" s="39">
        <v>0</v>
      </c>
      <c r="DK90" s="39">
        <v>7.0000000000000007E-2</v>
      </c>
      <c r="DL90" s="39">
        <v>0</v>
      </c>
      <c r="DM90" s="39">
        <v>0.03</v>
      </c>
      <c r="DN90" s="39">
        <v>0</v>
      </c>
      <c r="DO90" s="39">
        <v>0.05</v>
      </c>
      <c r="DP90" s="39">
        <v>0.03</v>
      </c>
      <c r="DQ90" s="39">
        <v>0</v>
      </c>
      <c r="DR90" s="39">
        <v>0</v>
      </c>
      <c r="DS90" s="39">
        <v>0.01</v>
      </c>
      <c r="DT90" s="39">
        <v>0.02</v>
      </c>
      <c r="DU90" s="39">
        <v>0.01</v>
      </c>
      <c r="DV90" s="39">
        <v>0.01</v>
      </c>
      <c r="DW90" s="39">
        <v>0.02</v>
      </c>
      <c r="DX90" s="39">
        <v>0.01</v>
      </c>
      <c r="DY90" s="39">
        <v>0.01</v>
      </c>
      <c r="DZ90" s="39">
        <v>0</v>
      </c>
      <c r="EA90" s="39">
        <v>0.05</v>
      </c>
      <c r="EB90" s="39">
        <v>0</v>
      </c>
      <c r="EC90" s="39">
        <v>0.02</v>
      </c>
      <c r="ED90" s="39">
        <v>0.01</v>
      </c>
      <c r="EE90" s="39">
        <v>0</v>
      </c>
      <c r="EF90" s="39">
        <v>0.03</v>
      </c>
      <c r="EG90" s="39">
        <v>0</v>
      </c>
      <c r="EH90" s="39">
        <v>0.02</v>
      </c>
      <c r="EI90" s="39">
        <v>0.04</v>
      </c>
      <c r="EJ90" s="39">
        <v>0.04</v>
      </c>
    </row>
    <row r="91" spans="1:140">
      <c r="A91" s="39" t="s">
        <v>91</v>
      </c>
      <c r="B91" s="39">
        <v>0.02</v>
      </c>
      <c r="C91" s="39">
        <v>0.01</v>
      </c>
      <c r="D91" s="39">
        <v>0</v>
      </c>
      <c r="E91" s="39">
        <v>0.01</v>
      </c>
      <c r="F91" s="39">
        <v>0</v>
      </c>
      <c r="G91" s="39">
        <v>0.02</v>
      </c>
      <c r="H91" s="39">
        <v>0</v>
      </c>
      <c r="I91" s="39">
        <v>0</v>
      </c>
      <c r="J91" s="39">
        <v>0</v>
      </c>
      <c r="K91" s="39">
        <v>0.01</v>
      </c>
      <c r="L91" s="39">
        <v>0</v>
      </c>
      <c r="M91" s="39">
        <v>0.02</v>
      </c>
      <c r="N91" s="39">
        <v>0.06</v>
      </c>
      <c r="O91" s="39">
        <v>0.02</v>
      </c>
      <c r="P91" s="39">
        <v>7.0000000000000007E-2</v>
      </c>
      <c r="Q91" s="39">
        <v>0.04</v>
      </c>
      <c r="R91" s="39">
        <v>0</v>
      </c>
      <c r="S91" s="39">
        <v>0.04</v>
      </c>
      <c r="T91" s="39">
        <v>0.05</v>
      </c>
      <c r="U91" s="39">
        <v>0.02</v>
      </c>
      <c r="V91" s="39">
        <v>0.01</v>
      </c>
      <c r="W91" s="39">
        <v>0.02</v>
      </c>
      <c r="X91" s="39">
        <v>0.08</v>
      </c>
      <c r="Y91" s="39">
        <v>0.03</v>
      </c>
      <c r="Z91" s="39">
        <v>0.02</v>
      </c>
      <c r="AA91" s="39">
        <v>0.28000000000000003</v>
      </c>
      <c r="AB91" s="39">
        <v>0.02</v>
      </c>
      <c r="AC91" s="39">
        <v>0.02</v>
      </c>
      <c r="AD91" s="39">
        <v>0.01</v>
      </c>
      <c r="AE91" s="39">
        <v>0.02</v>
      </c>
      <c r="AF91" s="39">
        <v>0.02</v>
      </c>
      <c r="AG91" s="39">
        <v>0.01</v>
      </c>
      <c r="AH91" s="39">
        <v>0.02</v>
      </c>
      <c r="AI91" s="39">
        <v>0.04</v>
      </c>
      <c r="AJ91" s="39">
        <v>7.0000000000000007E-2</v>
      </c>
      <c r="AK91" s="39">
        <v>0.01</v>
      </c>
      <c r="AL91" s="39">
        <v>0.01</v>
      </c>
      <c r="AM91" s="39">
        <v>0.01</v>
      </c>
      <c r="AN91" s="39">
        <v>0.02</v>
      </c>
      <c r="AO91" s="39">
        <v>0.02</v>
      </c>
      <c r="AP91" s="39">
        <v>0</v>
      </c>
      <c r="AQ91" s="39">
        <v>0.3</v>
      </c>
      <c r="AR91" s="39">
        <v>0.26</v>
      </c>
      <c r="AS91" s="39">
        <v>0.09</v>
      </c>
      <c r="AT91" s="39">
        <v>0.16</v>
      </c>
      <c r="AU91" s="39">
        <v>0.02</v>
      </c>
      <c r="AV91" s="39">
        <v>0.22</v>
      </c>
      <c r="AW91" s="39">
        <v>0.06</v>
      </c>
      <c r="AX91" s="39">
        <v>0</v>
      </c>
      <c r="AY91" s="39">
        <v>0.08</v>
      </c>
      <c r="AZ91" s="39">
        <v>7.0000000000000007E-2</v>
      </c>
      <c r="BA91" s="39">
        <v>0.03</v>
      </c>
      <c r="BB91" s="39">
        <v>0.36</v>
      </c>
      <c r="BC91" s="39">
        <v>0.56999999999999995</v>
      </c>
      <c r="BD91" s="39">
        <v>0.02</v>
      </c>
      <c r="BE91" s="39">
        <v>0.05</v>
      </c>
      <c r="BF91" s="39">
        <v>0.01</v>
      </c>
      <c r="BG91" s="39">
        <v>0.28000000000000003</v>
      </c>
      <c r="BH91" s="39">
        <v>0.01</v>
      </c>
      <c r="BI91" s="39">
        <v>0.02</v>
      </c>
      <c r="BJ91" s="39">
        <v>0.1</v>
      </c>
      <c r="BK91" s="39">
        <v>0.03</v>
      </c>
      <c r="BL91" s="39">
        <v>0.05</v>
      </c>
      <c r="BM91" s="39">
        <v>0.04</v>
      </c>
      <c r="BN91" s="39">
        <v>0.03</v>
      </c>
      <c r="BO91" s="39">
        <v>0.01</v>
      </c>
      <c r="BP91" s="39">
        <v>0.01</v>
      </c>
      <c r="BQ91" s="39">
        <v>0.01</v>
      </c>
      <c r="BR91" s="39">
        <v>0.01</v>
      </c>
      <c r="BS91" s="39">
        <v>0.24</v>
      </c>
      <c r="BT91" s="39">
        <v>0.01</v>
      </c>
      <c r="BU91" s="39">
        <v>0.1</v>
      </c>
      <c r="BV91" s="39">
        <v>0.02</v>
      </c>
      <c r="BW91" s="39">
        <v>0.01</v>
      </c>
      <c r="BX91" s="39">
        <v>0.01</v>
      </c>
      <c r="BY91" s="39">
        <v>0.03</v>
      </c>
      <c r="BZ91" s="39">
        <v>0.01</v>
      </c>
      <c r="CA91" s="39">
        <v>0.02</v>
      </c>
      <c r="CB91" s="39">
        <v>0.01</v>
      </c>
      <c r="CC91" s="39">
        <v>0.01</v>
      </c>
      <c r="CD91" s="39">
        <v>0.06</v>
      </c>
      <c r="CE91" s="39">
        <v>0.01</v>
      </c>
      <c r="CF91" s="39">
        <v>0.01</v>
      </c>
      <c r="CG91" s="39">
        <v>0.06</v>
      </c>
      <c r="CH91" s="39">
        <v>0.09</v>
      </c>
      <c r="CI91" s="39">
        <v>0.1</v>
      </c>
      <c r="CJ91" s="39">
        <v>0.27</v>
      </c>
      <c r="CK91" s="39">
        <v>0.08</v>
      </c>
      <c r="CL91" s="39">
        <v>0.02</v>
      </c>
      <c r="CM91" s="39">
        <v>1</v>
      </c>
      <c r="CN91" s="39">
        <v>0.06</v>
      </c>
      <c r="CO91" s="39">
        <v>0</v>
      </c>
      <c r="CP91" s="39">
        <v>0</v>
      </c>
      <c r="CQ91" s="39">
        <v>0</v>
      </c>
      <c r="CR91" s="39">
        <v>0.04</v>
      </c>
      <c r="CS91" s="39">
        <v>0.01</v>
      </c>
      <c r="CT91" s="39">
        <v>0.02</v>
      </c>
      <c r="CU91" s="39">
        <v>0.02</v>
      </c>
      <c r="CV91" s="39">
        <v>0.02</v>
      </c>
      <c r="CW91" s="39">
        <v>0.02</v>
      </c>
      <c r="CX91" s="39">
        <v>0</v>
      </c>
      <c r="CY91" s="39">
        <v>0.01</v>
      </c>
      <c r="CZ91" s="39">
        <v>0.02</v>
      </c>
      <c r="DA91" s="39">
        <v>0</v>
      </c>
      <c r="DB91" s="39">
        <v>0.04</v>
      </c>
      <c r="DC91" s="39">
        <v>0.01</v>
      </c>
      <c r="DD91" s="39">
        <v>0</v>
      </c>
      <c r="DE91" s="39">
        <v>0</v>
      </c>
      <c r="DF91" s="39">
        <v>0.02</v>
      </c>
      <c r="DG91" s="39">
        <v>0.01</v>
      </c>
      <c r="DH91" s="39">
        <v>0.01</v>
      </c>
      <c r="DI91" s="39">
        <v>0.03</v>
      </c>
      <c r="DJ91" s="39">
        <v>0</v>
      </c>
      <c r="DK91" s="39">
        <v>0.02</v>
      </c>
      <c r="DL91" s="39">
        <v>0.02</v>
      </c>
      <c r="DM91" s="39">
        <v>0.11</v>
      </c>
      <c r="DN91" s="39">
        <v>0.09</v>
      </c>
      <c r="DO91" s="39">
        <v>0.27</v>
      </c>
      <c r="DP91" s="39">
        <v>0.05</v>
      </c>
      <c r="DQ91" s="39">
        <v>0</v>
      </c>
      <c r="DR91" s="39">
        <v>0.02</v>
      </c>
      <c r="DS91" s="39">
        <v>0.01</v>
      </c>
      <c r="DT91" s="39">
        <v>0</v>
      </c>
      <c r="DU91" s="39">
        <v>0</v>
      </c>
      <c r="DV91" s="39">
        <v>0.03</v>
      </c>
      <c r="DW91" s="39">
        <v>0.04</v>
      </c>
      <c r="DX91" s="39">
        <v>0</v>
      </c>
      <c r="DY91" s="39">
        <v>0.01</v>
      </c>
      <c r="DZ91" s="39">
        <v>0</v>
      </c>
      <c r="EA91" s="39">
        <v>0.03</v>
      </c>
      <c r="EB91" s="39">
        <v>0.02</v>
      </c>
      <c r="EC91" s="39">
        <v>0.01</v>
      </c>
      <c r="ED91" s="39">
        <v>0</v>
      </c>
      <c r="EE91" s="39">
        <v>0</v>
      </c>
      <c r="EF91" s="39">
        <v>0.03</v>
      </c>
      <c r="EG91" s="39">
        <v>0</v>
      </c>
      <c r="EH91" s="39">
        <v>0</v>
      </c>
      <c r="EI91" s="39">
        <v>0.04</v>
      </c>
      <c r="EJ91" s="39">
        <v>0.02</v>
      </c>
    </row>
    <row r="92" spans="1:140">
      <c r="A92" s="39" t="s">
        <v>28</v>
      </c>
      <c r="B92" s="39">
        <v>0.54</v>
      </c>
      <c r="C92" s="39">
        <v>0.03</v>
      </c>
      <c r="D92" s="39">
        <v>0.49</v>
      </c>
      <c r="E92" s="39">
        <v>0.05</v>
      </c>
      <c r="F92" s="39">
        <v>0.34</v>
      </c>
      <c r="G92" s="39">
        <v>0.26</v>
      </c>
      <c r="H92" s="39">
        <v>0.14000000000000001</v>
      </c>
      <c r="I92" s="39">
        <v>0.02</v>
      </c>
      <c r="J92" s="39">
        <v>0.05</v>
      </c>
      <c r="K92" s="39">
        <v>0.02</v>
      </c>
      <c r="L92" s="39">
        <v>0</v>
      </c>
      <c r="M92" s="39">
        <v>0.04</v>
      </c>
      <c r="N92" s="39">
        <v>0.66</v>
      </c>
      <c r="O92" s="39">
        <v>7.0000000000000007E-2</v>
      </c>
      <c r="P92" s="39">
        <v>0.51</v>
      </c>
      <c r="Q92" s="39">
        <v>0.02</v>
      </c>
      <c r="R92" s="39">
        <v>0.05</v>
      </c>
      <c r="S92" s="39">
        <v>0.05</v>
      </c>
      <c r="T92" s="39">
        <v>0.01</v>
      </c>
      <c r="U92" s="39">
        <v>0.02</v>
      </c>
      <c r="V92" s="39">
        <v>0.03</v>
      </c>
      <c r="W92" s="39">
        <v>0.01</v>
      </c>
      <c r="X92" s="39">
        <v>0.06</v>
      </c>
      <c r="Y92" s="39">
        <v>0.03</v>
      </c>
      <c r="Z92" s="39">
        <v>0.01</v>
      </c>
      <c r="AA92" s="39">
        <v>0.02</v>
      </c>
      <c r="AB92" s="39">
        <v>0.02</v>
      </c>
      <c r="AC92" s="39">
        <v>0.02</v>
      </c>
      <c r="AD92" s="39">
        <v>0.01</v>
      </c>
      <c r="AE92" s="39">
        <v>0.02</v>
      </c>
      <c r="AF92" s="39">
        <v>0.01</v>
      </c>
      <c r="AG92" s="39">
        <v>0.01</v>
      </c>
      <c r="AH92" s="39">
        <v>0.01</v>
      </c>
      <c r="AI92" s="39">
        <v>0.01</v>
      </c>
      <c r="AJ92" s="39">
        <v>0.01</v>
      </c>
      <c r="AK92" s="39">
        <v>0.01</v>
      </c>
      <c r="AL92" s="39">
        <v>0.01</v>
      </c>
      <c r="AM92" s="39">
        <v>0.01</v>
      </c>
      <c r="AN92" s="39">
        <v>0.01</v>
      </c>
      <c r="AO92" s="39">
        <v>0.01</v>
      </c>
      <c r="AP92" s="39">
        <v>0</v>
      </c>
      <c r="AQ92" s="39">
        <v>0.02</v>
      </c>
      <c r="AR92" s="39">
        <v>0.02</v>
      </c>
      <c r="AS92" s="39">
        <v>0.08</v>
      </c>
      <c r="AT92" s="39">
        <v>0.01</v>
      </c>
      <c r="AU92" s="39">
        <v>0.01</v>
      </c>
      <c r="AV92" s="39">
        <v>0.01</v>
      </c>
      <c r="AW92" s="39">
        <v>0.04</v>
      </c>
      <c r="AX92" s="39">
        <v>0</v>
      </c>
      <c r="AY92" s="39">
        <v>0.01</v>
      </c>
      <c r="AZ92" s="39">
        <v>0</v>
      </c>
      <c r="BA92" s="39">
        <v>0.01</v>
      </c>
      <c r="BB92" s="39">
        <v>0.02</v>
      </c>
      <c r="BC92" s="39">
        <v>0.04</v>
      </c>
      <c r="BD92" s="39">
        <v>0.02</v>
      </c>
      <c r="BE92" s="39">
        <v>0</v>
      </c>
      <c r="BF92" s="39">
        <v>0.01</v>
      </c>
      <c r="BG92" s="39">
        <v>0.02</v>
      </c>
      <c r="BH92" s="39">
        <v>0.01</v>
      </c>
      <c r="BI92" s="39">
        <v>0.01</v>
      </c>
      <c r="BJ92" s="39">
        <v>0.08</v>
      </c>
      <c r="BK92" s="39">
        <v>0.02</v>
      </c>
      <c r="BL92" s="39">
        <v>0.02</v>
      </c>
      <c r="BM92" s="39">
        <v>0.01</v>
      </c>
      <c r="BN92" s="39">
        <v>0.02</v>
      </c>
      <c r="BO92" s="39">
        <v>0.01</v>
      </c>
      <c r="BP92" s="39">
        <v>0.01</v>
      </c>
      <c r="BQ92" s="39">
        <v>0.01</v>
      </c>
      <c r="BR92" s="39">
        <v>0.01</v>
      </c>
      <c r="BS92" s="39">
        <v>0.01</v>
      </c>
      <c r="BT92" s="39">
        <v>0.01</v>
      </c>
      <c r="BU92" s="39">
        <v>0.01</v>
      </c>
      <c r="BV92" s="39">
        <v>0.01</v>
      </c>
      <c r="BW92" s="39">
        <v>0.01</v>
      </c>
      <c r="BX92" s="39">
        <v>0.01</v>
      </c>
      <c r="BY92" s="39">
        <v>0.02</v>
      </c>
      <c r="BZ92" s="39">
        <v>0.01</v>
      </c>
      <c r="CA92" s="39">
        <v>0.01</v>
      </c>
      <c r="CB92" s="39">
        <v>0</v>
      </c>
      <c r="CC92" s="39">
        <v>0.01</v>
      </c>
      <c r="CD92" s="39">
        <v>0.01</v>
      </c>
      <c r="CE92" s="39">
        <v>0</v>
      </c>
      <c r="CF92" s="39">
        <v>0.01</v>
      </c>
      <c r="CG92" s="39">
        <v>0.05</v>
      </c>
      <c r="CH92" s="39">
        <v>0.02</v>
      </c>
      <c r="CI92" s="39">
        <v>0.01</v>
      </c>
      <c r="CJ92" s="39">
        <v>0.1</v>
      </c>
      <c r="CK92" s="39">
        <v>0.06</v>
      </c>
      <c r="CL92" s="39">
        <v>0.11</v>
      </c>
      <c r="CM92" s="39">
        <v>0.06</v>
      </c>
      <c r="CN92" s="39">
        <v>1</v>
      </c>
      <c r="CO92" s="39">
        <v>0.05</v>
      </c>
      <c r="CP92" s="39">
        <v>0.03</v>
      </c>
      <c r="CQ92" s="39">
        <v>0</v>
      </c>
      <c r="CR92" s="39">
        <v>0.65</v>
      </c>
      <c r="CS92" s="39">
        <v>0.03</v>
      </c>
      <c r="CT92" s="39">
        <v>0.01</v>
      </c>
      <c r="CU92" s="39">
        <v>0.03</v>
      </c>
      <c r="CV92" s="39">
        <v>0.09</v>
      </c>
      <c r="CW92" s="39">
        <v>7.0000000000000007E-2</v>
      </c>
      <c r="CX92" s="39">
        <v>0</v>
      </c>
      <c r="CY92" s="39">
        <v>0.03</v>
      </c>
      <c r="CZ92" s="39">
        <v>0.01</v>
      </c>
      <c r="DA92" s="39">
        <v>0.01</v>
      </c>
      <c r="DB92" s="39">
        <v>0</v>
      </c>
      <c r="DC92" s="39">
        <v>0</v>
      </c>
      <c r="DD92" s="39">
        <v>0</v>
      </c>
      <c r="DE92" s="39">
        <v>0.02</v>
      </c>
      <c r="DF92" s="39">
        <v>0.03</v>
      </c>
      <c r="DG92" s="39">
        <v>0.01</v>
      </c>
      <c r="DH92" s="39">
        <v>0.06</v>
      </c>
      <c r="DI92" s="39">
        <v>0.11</v>
      </c>
      <c r="DJ92" s="39">
        <v>0.01</v>
      </c>
      <c r="DK92" s="39">
        <v>0.05</v>
      </c>
      <c r="DL92" s="39">
        <v>0.01</v>
      </c>
      <c r="DM92" s="39">
        <v>0.05</v>
      </c>
      <c r="DN92" s="39">
        <v>0.02</v>
      </c>
      <c r="DO92" s="39">
        <v>0.11</v>
      </c>
      <c r="DP92" s="39">
        <v>0.04</v>
      </c>
      <c r="DQ92" s="39">
        <v>0.05</v>
      </c>
      <c r="DR92" s="39">
        <v>0</v>
      </c>
      <c r="DS92" s="39">
        <v>0.03</v>
      </c>
      <c r="DT92" s="39">
        <v>0.12</v>
      </c>
      <c r="DU92" s="39">
        <v>0.06</v>
      </c>
      <c r="DV92" s="39">
        <v>0.12</v>
      </c>
      <c r="DW92" s="39">
        <v>7.0000000000000007E-2</v>
      </c>
      <c r="DX92" s="39">
        <v>0.04</v>
      </c>
      <c r="DY92" s="39">
        <v>0.05</v>
      </c>
      <c r="DZ92" s="39">
        <v>0.01</v>
      </c>
      <c r="EA92" s="39">
        <v>0</v>
      </c>
      <c r="EB92" s="39">
        <v>0.02</v>
      </c>
      <c r="EC92" s="39">
        <v>0.04</v>
      </c>
      <c r="ED92" s="39">
        <v>0.06</v>
      </c>
      <c r="EE92" s="39">
        <v>0.06</v>
      </c>
      <c r="EF92" s="39">
        <v>0.05</v>
      </c>
      <c r="EG92" s="39">
        <v>0.03</v>
      </c>
      <c r="EH92" s="39">
        <v>0</v>
      </c>
      <c r="EI92" s="39">
        <v>0.09</v>
      </c>
      <c r="EJ92" s="39">
        <v>0.51</v>
      </c>
    </row>
    <row r="93" spans="1:140">
      <c r="A93" s="39" t="s">
        <v>64</v>
      </c>
      <c r="B93" s="39">
        <v>0.1</v>
      </c>
      <c r="C93" s="39">
        <v>0.02</v>
      </c>
      <c r="D93" s="39">
        <v>0.08</v>
      </c>
      <c r="E93" s="39">
        <v>0</v>
      </c>
      <c r="F93" s="39">
        <v>0.04</v>
      </c>
      <c r="G93" s="39">
        <v>7.0000000000000007E-2</v>
      </c>
      <c r="H93" s="39">
        <v>0</v>
      </c>
      <c r="I93" s="39">
        <v>0</v>
      </c>
      <c r="J93" s="39">
        <v>0.02</v>
      </c>
      <c r="K93" s="39">
        <v>0.02</v>
      </c>
      <c r="L93" s="39">
        <v>0</v>
      </c>
      <c r="M93" s="39">
        <v>0.05</v>
      </c>
      <c r="N93" s="39">
        <v>0.09</v>
      </c>
      <c r="O93" s="39">
        <v>0.03</v>
      </c>
      <c r="P93" s="39">
        <v>0.06</v>
      </c>
      <c r="Q93" s="39">
        <v>0.04</v>
      </c>
      <c r="R93" s="39">
        <v>0.01</v>
      </c>
      <c r="S93" s="39">
        <v>0.02</v>
      </c>
      <c r="T93" s="39">
        <v>0</v>
      </c>
      <c r="U93" s="39">
        <v>0.02</v>
      </c>
      <c r="V93" s="39">
        <v>0.01</v>
      </c>
      <c r="W93" s="39">
        <v>0</v>
      </c>
      <c r="X93" s="39">
        <v>0.01</v>
      </c>
      <c r="Y93" s="39">
        <v>0.01</v>
      </c>
      <c r="Z93" s="39">
        <v>0</v>
      </c>
      <c r="AA93" s="39">
        <v>0</v>
      </c>
      <c r="AB93" s="39">
        <v>0</v>
      </c>
      <c r="AC93" s="39">
        <v>0</v>
      </c>
      <c r="AD93" s="39">
        <v>0</v>
      </c>
      <c r="AE93" s="39">
        <v>0</v>
      </c>
      <c r="AF93" s="39">
        <v>0.01</v>
      </c>
      <c r="AG93" s="39">
        <v>0</v>
      </c>
      <c r="AH93" s="39">
        <v>0</v>
      </c>
      <c r="AI93" s="39">
        <v>0</v>
      </c>
      <c r="AJ93" s="39">
        <v>0</v>
      </c>
      <c r="AK93" s="39">
        <v>0</v>
      </c>
      <c r="AL93" s="39">
        <v>0</v>
      </c>
      <c r="AM93" s="39">
        <v>0</v>
      </c>
      <c r="AN93" s="39">
        <v>0.01</v>
      </c>
      <c r="AO93" s="39">
        <v>0.01</v>
      </c>
      <c r="AP93" s="39">
        <v>0</v>
      </c>
      <c r="AQ93" s="39">
        <v>0.01</v>
      </c>
      <c r="AR93" s="39">
        <v>0</v>
      </c>
      <c r="AS93" s="39">
        <v>0.03</v>
      </c>
      <c r="AT93" s="39">
        <v>0</v>
      </c>
      <c r="AU93" s="39">
        <v>0</v>
      </c>
      <c r="AV93" s="39">
        <v>0</v>
      </c>
      <c r="AW93" s="39">
        <v>0.03</v>
      </c>
      <c r="AX93" s="39">
        <v>0</v>
      </c>
      <c r="AY93" s="39">
        <v>0.01</v>
      </c>
      <c r="AZ93" s="39">
        <v>0.01</v>
      </c>
      <c r="BA93" s="39">
        <v>0.01</v>
      </c>
      <c r="BB93" s="39">
        <v>0</v>
      </c>
      <c r="BC93" s="39">
        <v>0</v>
      </c>
      <c r="BD93" s="39">
        <v>0</v>
      </c>
      <c r="BE93" s="39">
        <v>0.01</v>
      </c>
      <c r="BF93" s="39">
        <v>0</v>
      </c>
      <c r="BG93" s="39">
        <v>0</v>
      </c>
      <c r="BH93" s="39">
        <v>0</v>
      </c>
      <c r="BI93" s="39">
        <v>0</v>
      </c>
      <c r="BJ93" s="39">
        <v>0.01</v>
      </c>
      <c r="BK93" s="39">
        <v>0</v>
      </c>
      <c r="BL93" s="39">
        <v>0</v>
      </c>
      <c r="BM93" s="39">
        <v>0</v>
      </c>
      <c r="BN93" s="39">
        <v>0</v>
      </c>
      <c r="BO93" s="39">
        <v>0.01</v>
      </c>
      <c r="BP93" s="39">
        <v>0</v>
      </c>
      <c r="BQ93" s="39">
        <v>0</v>
      </c>
      <c r="BR93" s="39">
        <v>0</v>
      </c>
      <c r="BS93" s="39">
        <v>0</v>
      </c>
      <c r="BT93" s="39">
        <v>0</v>
      </c>
      <c r="BU93" s="39">
        <v>0.01</v>
      </c>
      <c r="BV93" s="39">
        <v>0</v>
      </c>
      <c r="BW93" s="39">
        <v>0</v>
      </c>
      <c r="BX93" s="39">
        <v>0.01</v>
      </c>
      <c r="BY93" s="39">
        <v>0</v>
      </c>
      <c r="BZ93" s="39">
        <v>0.01</v>
      </c>
      <c r="CA93" s="39">
        <v>0</v>
      </c>
      <c r="CB93" s="39">
        <v>0</v>
      </c>
      <c r="CC93" s="39">
        <v>0</v>
      </c>
      <c r="CD93" s="39">
        <v>0</v>
      </c>
      <c r="CE93" s="39">
        <v>0</v>
      </c>
      <c r="CF93" s="39">
        <v>0</v>
      </c>
      <c r="CG93" s="39">
        <v>0</v>
      </c>
      <c r="CH93" s="39">
        <v>0.01</v>
      </c>
      <c r="CI93" s="39">
        <v>0.01</v>
      </c>
      <c r="CJ93" s="39">
        <v>0.01</v>
      </c>
      <c r="CK93" s="39">
        <v>0.02</v>
      </c>
      <c r="CL93" s="39">
        <v>0.02</v>
      </c>
      <c r="CM93" s="39">
        <v>0</v>
      </c>
      <c r="CN93" s="39">
        <v>0.05</v>
      </c>
      <c r="CO93" s="39">
        <v>1</v>
      </c>
      <c r="CP93" s="39">
        <v>0.11</v>
      </c>
      <c r="CQ93" s="39">
        <v>0.01</v>
      </c>
      <c r="CR93" s="39">
        <v>0.05</v>
      </c>
      <c r="CS93" s="39">
        <v>0.05</v>
      </c>
      <c r="CT93" s="39">
        <v>0.03</v>
      </c>
      <c r="CU93" s="39">
        <v>0.03</v>
      </c>
      <c r="CV93" s="39">
        <v>0.18</v>
      </c>
      <c r="CW93" s="39">
        <v>0.15</v>
      </c>
      <c r="CX93" s="39">
        <v>0.01</v>
      </c>
      <c r="CY93" s="39">
        <v>0.32</v>
      </c>
      <c r="CZ93" s="39">
        <v>0.05</v>
      </c>
      <c r="DA93" s="39">
        <v>0</v>
      </c>
      <c r="DB93" s="39">
        <v>0.09</v>
      </c>
      <c r="DC93" s="39">
        <v>0.02</v>
      </c>
      <c r="DD93" s="39">
        <v>0.01</v>
      </c>
      <c r="DE93" s="39">
        <v>0.04</v>
      </c>
      <c r="DF93" s="39">
        <v>0.12</v>
      </c>
      <c r="DG93" s="39">
        <v>0.06</v>
      </c>
      <c r="DH93" s="39">
        <v>0.02</v>
      </c>
      <c r="DI93" s="39">
        <v>0.11</v>
      </c>
      <c r="DJ93" s="39">
        <v>0.05</v>
      </c>
      <c r="DK93" s="39">
        <v>0.03</v>
      </c>
      <c r="DL93" s="39">
        <v>0.09</v>
      </c>
      <c r="DM93" s="39">
        <v>0.02</v>
      </c>
      <c r="DN93" s="39">
        <v>0</v>
      </c>
      <c r="DO93" s="39">
        <v>0.01</v>
      </c>
      <c r="DP93" s="39">
        <v>0.03</v>
      </c>
      <c r="DQ93" s="39">
        <v>0</v>
      </c>
      <c r="DR93" s="39">
        <v>0</v>
      </c>
      <c r="DS93" s="39">
        <v>0.02</v>
      </c>
      <c r="DT93" s="39">
        <v>0.02</v>
      </c>
      <c r="DU93" s="39">
        <v>0.1</v>
      </c>
      <c r="DV93" s="39">
        <v>7.0000000000000007E-2</v>
      </c>
      <c r="DW93" s="39">
        <v>7.0000000000000007E-2</v>
      </c>
      <c r="DX93" s="39">
        <v>0</v>
      </c>
      <c r="DY93" s="39">
        <v>0.05</v>
      </c>
      <c r="DZ93" s="39">
        <v>0</v>
      </c>
      <c r="EA93" s="39">
        <v>0.01</v>
      </c>
      <c r="EB93" s="39">
        <v>0.03</v>
      </c>
      <c r="EC93" s="39">
        <v>0.01</v>
      </c>
      <c r="ED93" s="39">
        <v>0</v>
      </c>
      <c r="EE93" s="39">
        <v>0</v>
      </c>
      <c r="EF93" s="39">
        <v>0</v>
      </c>
      <c r="EG93" s="39">
        <v>0.01</v>
      </c>
      <c r="EH93" s="39">
        <v>0.01</v>
      </c>
      <c r="EI93" s="39">
        <v>0.01</v>
      </c>
      <c r="EJ93" s="39">
        <v>7.0000000000000007E-2</v>
      </c>
    </row>
    <row r="94" spans="1:140">
      <c r="A94" s="39" t="s">
        <v>104</v>
      </c>
      <c r="B94" s="39">
        <v>0.03</v>
      </c>
      <c r="C94" s="39">
        <v>0.01</v>
      </c>
      <c r="D94" s="39">
        <v>0.03</v>
      </c>
      <c r="E94" s="39">
        <v>0.01</v>
      </c>
      <c r="F94" s="39">
        <v>0.02</v>
      </c>
      <c r="G94" s="39">
        <v>0.02</v>
      </c>
      <c r="H94" s="39">
        <v>0</v>
      </c>
      <c r="I94" s="39">
        <v>0</v>
      </c>
      <c r="J94" s="39">
        <v>0</v>
      </c>
      <c r="K94" s="39">
        <v>0.01</v>
      </c>
      <c r="L94" s="39">
        <v>0</v>
      </c>
      <c r="M94" s="39">
        <v>0</v>
      </c>
      <c r="N94" s="39">
        <v>0.03</v>
      </c>
      <c r="O94" s="39">
        <v>0.01</v>
      </c>
      <c r="P94" s="39">
        <v>0.03</v>
      </c>
      <c r="Q94" s="39">
        <v>0.04</v>
      </c>
      <c r="R94" s="39">
        <v>0.05</v>
      </c>
      <c r="S94" s="39">
        <v>0.03</v>
      </c>
      <c r="T94" s="39">
        <v>0.03</v>
      </c>
      <c r="U94" s="39">
        <v>0.01</v>
      </c>
      <c r="V94" s="39">
        <v>0</v>
      </c>
      <c r="W94" s="39">
        <v>0</v>
      </c>
      <c r="X94" s="39">
        <v>0</v>
      </c>
      <c r="Y94" s="39">
        <v>0</v>
      </c>
      <c r="Z94" s="39">
        <v>0</v>
      </c>
      <c r="AA94" s="39">
        <v>0</v>
      </c>
      <c r="AB94" s="39">
        <v>0</v>
      </c>
      <c r="AC94" s="39">
        <v>0</v>
      </c>
      <c r="AD94" s="39">
        <v>0</v>
      </c>
      <c r="AE94" s="39">
        <v>0</v>
      </c>
      <c r="AF94" s="39">
        <v>0</v>
      </c>
      <c r="AG94" s="39">
        <v>0</v>
      </c>
      <c r="AH94" s="39">
        <v>0</v>
      </c>
      <c r="AI94" s="39">
        <v>0</v>
      </c>
      <c r="AJ94" s="39">
        <v>0</v>
      </c>
      <c r="AK94" s="39">
        <v>0</v>
      </c>
      <c r="AL94" s="39">
        <v>0</v>
      </c>
      <c r="AM94" s="39">
        <v>0</v>
      </c>
      <c r="AN94" s="39">
        <v>0</v>
      </c>
      <c r="AO94" s="39">
        <v>0</v>
      </c>
      <c r="AP94" s="39">
        <v>0</v>
      </c>
      <c r="AQ94" s="39">
        <v>0</v>
      </c>
      <c r="AR94" s="39">
        <v>0</v>
      </c>
      <c r="AS94" s="39">
        <v>0</v>
      </c>
      <c r="AT94" s="39">
        <v>0</v>
      </c>
      <c r="AU94" s="39">
        <v>0</v>
      </c>
      <c r="AV94" s="39">
        <v>0</v>
      </c>
      <c r="AW94" s="39">
        <v>0</v>
      </c>
      <c r="AX94" s="39">
        <v>0</v>
      </c>
      <c r="AY94" s="39">
        <v>0</v>
      </c>
      <c r="AZ94" s="39">
        <v>0.01</v>
      </c>
      <c r="BA94" s="39">
        <v>0</v>
      </c>
      <c r="BB94" s="39">
        <v>0</v>
      </c>
      <c r="BC94" s="39">
        <v>0</v>
      </c>
      <c r="BD94" s="39">
        <v>0</v>
      </c>
      <c r="BE94" s="39">
        <v>0</v>
      </c>
      <c r="BF94" s="39">
        <v>0</v>
      </c>
      <c r="BG94" s="39">
        <v>0</v>
      </c>
      <c r="BH94" s="39">
        <v>0</v>
      </c>
      <c r="BI94" s="39">
        <v>0</v>
      </c>
      <c r="BJ94" s="39">
        <v>0</v>
      </c>
      <c r="BK94" s="39">
        <v>0</v>
      </c>
      <c r="BL94" s="39">
        <v>0.01</v>
      </c>
      <c r="BM94" s="39">
        <v>0.01</v>
      </c>
      <c r="BN94" s="39">
        <v>0</v>
      </c>
      <c r="BO94" s="39">
        <v>0.01</v>
      </c>
      <c r="BP94" s="39">
        <v>0</v>
      </c>
      <c r="BQ94" s="39">
        <v>0</v>
      </c>
      <c r="BR94" s="39">
        <v>0</v>
      </c>
      <c r="BS94" s="39">
        <v>0</v>
      </c>
      <c r="BT94" s="39">
        <v>0</v>
      </c>
      <c r="BU94" s="39">
        <v>0.01</v>
      </c>
      <c r="BV94" s="39">
        <v>0</v>
      </c>
      <c r="BW94" s="39">
        <v>0</v>
      </c>
      <c r="BX94" s="39">
        <v>0</v>
      </c>
      <c r="BY94" s="39">
        <v>0</v>
      </c>
      <c r="BZ94" s="39">
        <v>0</v>
      </c>
      <c r="CA94" s="39">
        <v>0</v>
      </c>
      <c r="CB94" s="39">
        <v>0</v>
      </c>
      <c r="CC94" s="39">
        <v>0</v>
      </c>
      <c r="CD94" s="39">
        <v>0.01</v>
      </c>
      <c r="CE94" s="39">
        <v>0</v>
      </c>
      <c r="CF94" s="39">
        <v>0</v>
      </c>
      <c r="CG94" s="39">
        <v>0</v>
      </c>
      <c r="CH94" s="39">
        <v>0</v>
      </c>
      <c r="CI94" s="39">
        <v>0.01</v>
      </c>
      <c r="CJ94" s="39">
        <v>0.01</v>
      </c>
      <c r="CK94" s="39">
        <v>0</v>
      </c>
      <c r="CL94" s="39">
        <v>0</v>
      </c>
      <c r="CM94" s="39">
        <v>0</v>
      </c>
      <c r="CN94" s="39">
        <v>0.03</v>
      </c>
      <c r="CO94" s="39">
        <v>0.11</v>
      </c>
      <c r="CP94" s="39">
        <v>1</v>
      </c>
      <c r="CQ94" s="39">
        <v>0</v>
      </c>
      <c r="CR94" s="39">
        <v>0.02</v>
      </c>
      <c r="CS94" s="39">
        <v>0</v>
      </c>
      <c r="CT94" s="39">
        <v>0</v>
      </c>
      <c r="CU94" s="39">
        <v>0.01</v>
      </c>
      <c r="CV94" s="39">
        <v>0</v>
      </c>
      <c r="CW94" s="39">
        <v>0.01</v>
      </c>
      <c r="CX94" s="39">
        <v>0.01</v>
      </c>
      <c r="CY94" s="39">
        <v>0.02</v>
      </c>
      <c r="CZ94" s="39">
        <v>0</v>
      </c>
      <c r="DA94" s="39">
        <v>0</v>
      </c>
      <c r="DB94" s="39">
        <v>0</v>
      </c>
      <c r="DC94" s="39">
        <v>0</v>
      </c>
      <c r="DD94" s="39">
        <v>0.01</v>
      </c>
      <c r="DE94" s="39">
        <v>0</v>
      </c>
      <c r="DF94" s="39">
        <v>0.03</v>
      </c>
      <c r="DG94" s="39">
        <v>0</v>
      </c>
      <c r="DH94" s="39">
        <v>0</v>
      </c>
      <c r="DI94" s="39">
        <v>0.01</v>
      </c>
      <c r="DJ94" s="39">
        <v>0</v>
      </c>
      <c r="DK94" s="39">
        <v>0</v>
      </c>
      <c r="DL94" s="39">
        <v>0</v>
      </c>
      <c r="DM94" s="39">
        <v>0</v>
      </c>
      <c r="DN94" s="39">
        <v>0</v>
      </c>
      <c r="DO94" s="39">
        <v>0.01</v>
      </c>
      <c r="DP94" s="39">
        <v>0.01</v>
      </c>
      <c r="DQ94" s="39">
        <v>0</v>
      </c>
      <c r="DR94" s="39">
        <v>0.02</v>
      </c>
      <c r="DS94" s="39">
        <v>0</v>
      </c>
      <c r="DT94" s="39">
        <v>0</v>
      </c>
      <c r="DU94" s="39">
        <v>0.01</v>
      </c>
      <c r="DV94" s="39">
        <v>0</v>
      </c>
      <c r="DW94" s="39">
        <v>0.01</v>
      </c>
      <c r="DX94" s="39">
        <v>0.01</v>
      </c>
      <c r="DY94" s="39">
        <v>0</v>
      </c>
      <c r="DZ94" s="39">
        <v>0</v>
      </c>
      <c r="EA94" s="39">
        <v>0.02</v>
      </c>
      <c r="EB94" s="39">
        <v>0.03</v>
      </c>
      <c r="EC94" s="39">
        <v>0</v>
      </c>
      <c r="ED94" s="39">
        <v>0</v>
      </c>
      <c r="EE94" s="39">
        <v>0</v>
      </c>
      <c r="EF94" s="39">
        <v>0</v>
      </c>
      <c r="EG94" s="39">
        <v>0.01</v>
      </c>
      <c r="EH94" s="39">
        <v>0</v>
      </c>
      <c r="EI94" s="39">
        <v>0.01</v>
      </c>
      <c r="EJ94" s="39">
        <v>0.03</v>
      </c>
    </row>
    <row r="95" spans="1:140">
      <c r="A95" s="39" t="s">
        <v>93</v>
      </c>
      <c r="B95" s="39">
        <v>0.01</v>
      </c>
      <c r="C95" s="39">
        <v>0</v>
      </c>
      <c r="D95" s="39">
        <v>0</v>
      </c>
      <c r="E95" s="39">
        <v>0.01</v>
      </c>
      <c r="F95" s="39">
        <v>0</v>
      </c>
      <c r="G95" s="39">
        <v>0</v>
      </c>
      <c r="H95" s="39">
        <v>0</v>
      </c>
      <c r="I95" s="39">
        <v>0</v>
      </c>
      <c r="J95" s="39">
        <v>0</v>
      </c>
      <c r="K95" s="39">
        <v>0</v>
      </c>
      <c r="L95" s="39">
        <v>0</v>
      </c>
      <c r="M95" s="39">
        <v>0</v>
      </c>
      <c r="N95" s="39">
        <v>0.01</v>
      </c>
      <c r="O95" s="39">
        <v>0</v>
      </c>
      <c r="P95" s="39">
        <v>0.01</v>
      </c>
      <c r="Q95" s="39">
        <v>0</v>
      </c>
      <c r="R95" s="39">
        <v>0.01</v>
      </c>
      <c r="S95" s="39">
        <v>0</v>
      </c>
      <c r="T95" s="39">
        <v>0.01</v>
      </c>
      <c r="U95" s="39">
        <v>0</v>
      </c>
      <c r="V95" s="39">
        <v>0</v>
      </c>
      <c r="W95" s="39">
        <v>0</v>
      </c>
      <c r="X95" s="39">
        <v>0.01</v>
      </c>
      <c r="Y95" s="39">
        <v>0</v>
      </c>
      <c r="Z95" s="39">
        <v>0</v>
      </c>
      <c r="AA95" s="39">
        <v>0</v>
      </c>
      <c r="AB95" s="39">
        <v>0</v>
      </c>
      <c r="AC95" s="39">
        <v>0</v>
      </c>
      <c r="AD95" s="39">
        <v>0</v>
      </c>
      <c r="AE95" s="39">
        <v>0</v>
      </c>
      <c r="AF95" s="39">
        <v>0</v>
      </c>
      <c r="AG95" s="39">
        <v>0</v>
      </c>
      <c r="AH95" s="39">
        <v>0</v>
      </c>
      <c r="AI95" s="39">
        <v>0</v>
      </c>
      <c r="AJ95" s="39">
        <v>0</v>
      </c>
      <c r="AK95" s="39">
        <v>0</v>
      </c>
      <c r="AL95" s="39">
        <v>0</v>
      </c>
      <c r="AM95" s="39">
        <v>0</v>
      </c>
      <c r="AN95" s="39">
        <v>0</v>
      </c>
      <c r="AO95" s="39">
        <v>0</v>
      </c>
      <c r="AP95" s="39">
        <v>0</v>
      </c>
      <c r="AQ95" s="39">
        <v>0</v>
      </c>
      <c r="AR95" s="39">
        <v>0</v>
      </c>
      <c r="AS95" s="39">
        <v>0</v>
      </c>
      <c r="AT95" s="39">
        <v>0</v>
      </c>
      <c r="AU95" s="39">
        <v>0</v>
      </c>
      <c r="AV95" s="39">
        <v>0</v>
      </c>
      <c r="AW95" s="39">
        <v>0</v>
      </c>
      <c r="AX95" s="39">
        <v>0</v>
      </c>
      <c r="AY95" s="39">
        <v>0</v>
      </c>
      <c r="AZ95" s="39">
        <v>0</v>
      </c>
      <c r="BA95" s="39">
        <v>0</v>
      </c>
      <c r="BB95" s="39">
        <v>0</v>
      </c>
      <c r="BC95" s="39">
        <v>0</v>
      </c>
      <c r="BD95" s="39">
        <v>0</v>
      </c>
      <c r="BE95" s="39">
        <v>0</v>
      </c>
      <c r="BF95" s="39">
        <v>0</v>
      </c>
      <c r="BG95" s="39">
        <v>0</v>
      </c>
      <c r="BH95" s="39">
        <v>0</v>
      </c>
      <c r="BI95" s="39">
        <v>0</v>
      </c>
      <c r="BJ95" s="39">
        <v>0</v>
      </c>
      <c r="BK95" s="39">
        <v>0</v>
      </c>
      <c r="BL95" s="39">
        <v>0</v>
      </c>
      <c r="BM95" s="39">
        <v>0</v>
      </c>
      <c r="BN95" s="39">
        <v>0</v>
      </c>
      <c r="BO95" s="39">
        <v>0</v>
      </c>
      <c r="BP95" s="39">
        <v>0</v>
      </c>
      <c r="BQ95" s="39">
        <v>0</v>
      </c>
      <c r="BR95" s="39">
        <v>0</v>
      </c>
      <c r="BS95" s="39">
        <v>0</v>
      </c>
      <c r="BT95" s="39">
        <v>0</v>
      </c>
      <c r="BU95" s="39">
        <v>0</v>
      </c>
      <c r="BV95" s="39">
        <v>0</v>
      </c>
      <c r="BW95" s="39">
        <v>0</v>
      </c>
      <c r="BX95" s="39">
        <v>0</v>
      </c>
      <c r="BY95" s="39">
        <v>0</v>
      </c>
      <c r="BZ95" s="39">
        <v>0</v>
      </c>
      <c r="CA95" s="39">
        <v>0</v>
      </c>
      <c r="CB95" s="39">
        <v>0</v>
      </c>
      <c r="CC95" s="39">
        <v>0</v>
      </c>
      <c r="CD95" s="39">
        <v>0</v>
      </c>
      <c r="CE95" s="39">
        <v>0</v>
      </c>
      <c r="CF95" s="39">
        <v>0</v>
      </c>
      <c r="CG95" s="39">
        <v>0</v>
      </c>
      <c r="CH95" s="39">
        <v>0</v>
      </c>
      <c r="CI95" s="39">
        <v>0</v>
      </c>
      <c r="CJ95" s="39">
        <v>0.01</v>
      </c>
      <c r="CK95" s="39">
        <v>0</v>
      </c>
      <c r="CL95" s="39">
        <v>0</v>
      </c>
      <c r="CM95" s="39">
        <v>0</v>
      </c>
      <c r="CN95" s="39">
        <v>0</v>
      </c>
      <c r="CO95" s="39">
        <v>0.01</v>
      </c>
      <c r="CP95" s="39">
        <v>0</v>
      </c>
      <c r="CQ95" s="39">
        <v>0.98</v>
      </c>
      <c r="CR95" s="39">
        <v>0</v>
      </c>
      <c r="CS95" s="39">
        <v>0</v>
      </c>
      <c r="CT95" s="39">
        <v>0</v>
      </c>
      <c r="CU95" s="39">
        <v>0</v>
      </c>
      <c r="CV95" s="39">
        <v>0</v>
      </c>
      <c r="CW95" s="39">
        <v>0</v>
      </c>
      <c r="CX95" s="39">
        <v>0</v>
      </c>
      <c r="CY95" s="39">
        <v>0</v>
      </c>
      <c r="CZ95" s="39">
        <v>0</v>
      </c>
      <c r="DA95" s="39">
        <v>0</v>
      </c>
      <c r="DB95" s="39">
        <v>0</v>
      </c>
      <c r="DC95" s="39">
        <v>0</v>
      </c>
      <c r="DD95" s="39">
        <v>0</v>
      </c>
      <c r="DE95" s="39">
        <v>0</v>
      </c>
      <c r="DF95" s="39">
        <v>0.01</v>
      </c>
      <c r="DG95" s="39">
        <v>0</v>
      </c>
      <c r="DH95" s="39">
        <v>0</v>
      </c>
      <c r="DI95" s="39">
        <v>0</v>
      </c>
      <c r="DJ95" s="39">
        <v>0</v>
      </c>
      <c r="DK95" s="39">
        <v>0</v>
      </c>
      <c r="DL95" s="39">
        <v>0</v>
      </c>
      <c r="DM95" s="39">
        <v>0</v>
      </c>
      <c r="DN95" s="39">
        <v>0</v>
      </c>
      <c r="DO95" s="39">
        <v>0</v>
      </c>
      <c r="DP95" s="39">
        <v>0</v>
      </c>
      <c r="DQ95" s="39">
        <v>0</v>
      </c>
      <c r="DR95" s="39">
        <v>0</v>
      </c>
      <c r="DS95" s="39">
        <v>0</v>
      </c>
      <c r="DT95" s="39">
        <v>0</v>
      </c>
      <c r="DU95" s="39">
        <v>0</v>
      </c>
      <c r="DV95" s="39">
        <v>0</v>
      </c>
      <c r="DW95" s="39">
        <v>0</v>
      </c>
      <c r="DX95" s="39">
        <v>0</v>
      </c>
      <c r="DY95" s="39">
        <v>0</v>
      </c>
      <c r="DZ95" s="39">
        <v>0</v>
      </c>
      <c r="EA95" s="39">
        <v>0</v>
      </c>
      <c r="EB95" s="39">
        <v>0</v>
      </c>
      <c r="EC95" s="39">
        <v>0</v>
      </c>
      <c r="ED95" s="39">
        <v>0</v>
      </c>
      <c r="EE95" s="39">
        <v>0</v>
      </c>
      <c r="EF95" s="39">
        <v>0</v>
      </c>
      <c r="EG95" s="39">
        <v>0</v>
      </c>
      <c r="EH95" s="39">
        <v>0</v>
      </c>
      <c r="EI95" s="39">
        <v>0.01</v>
      </c>
      <c r="EJ95" s="39">
        <v>0</v>
      </c>
    </row>
    <row r="96" spans="1:140">
      <c r="A96" s="39" t="s">
        <v>30</v>
      </c>
      <c r="B96" s="39">
        <v>0.62</v>
      </c>
      <c r="C96" s="39">
        <v>7.0000000000000007E-2</v>
      </c>
      <c r="D96" s="39">
        <v>0.51</v>
      </c>
      <c r="E96" s="39">
        <v>0.03</v>
      </c>
      <c r="F96" s="39">
        <v>0.35</v>
      </c>
      <c r="G96" s="39">
        <v>0.39</v>
      </c>
      <c r="H96" s="39">
        <v>0.15</v>
      </c>
      <c r="I96" s="39">
        <v>0.02</v>
      </c>
      <c r="J96" s="39">
        <v>0</v>
      </c>
      <c r="K96" s="39">
        <v>0.02</v>
      </c>
      <c r="L96" s="39">
        <v>0</v>
      </c>
      <c r="M96" s="39">
        <v>0.03</v>
      </c>
      <c r="N96" s="39">
        <v>0.66</v>
      </c>
      <c r="O96" s="39">
        <v>0.08</v>
      </c>
      <c r="P96" s="39">
        <v>0.49</v>
      </c>
      <c r="Q96" s="39">
        <v>0.1</v>
      </c>
      <c r="R96" s="39">
        <v>0.06</v>
      </c>
      <c r="S96" s="39">
        <v>0.08</v>
      </c>
      <c r="T96" s="39">
        <v>0.02</v>
      </c>
      <c r="U96" s="39">
        <v>0.04</v>
      </c>
      <c r="V96" s="39">
        <v>0.01</v>
      </c>
      <c r="W96" s="39">
        <v>0.01</v>
      </c>
      <c r="X96" s="39">
        <v>0.05</v>
      </c>
      <c r="Y96" s="39">
        <v>0.03</v>
      </c>
      <c r="Z96" s="39">
        <v>0.01</v>
      </c>
      <c r="AA96" s="39">
        <v>0.01</v>
      </c>
      <c r="AB96" s="39">
        <v>0.02</v>
      </c>
      <c r="AC96" s="39">
        <v>0.02</v>
      </c>
      <c r="AD96" s="39">
        <v>0.01</v>
      </c>
      <c r="AE96" s="39">
        <v>0.02</v>
      </c>
      <c r="AF96" s="39">
        <v>0.01</v>
      </c>
      <c r="AG96" s="39">
        <v>0.01</v>
      </c>
      <c r="AH96" s="39">
        <v>0.01</v>
      </c>
      <c r="AI96" s="39">
        <v>0</v>
      </c>
      <c r="AJ96" s="39">
        <v>0.02</v>
      </c>
      <c r="AK96" s="39">
        <v>0.01</v>
      </c>
      <c r="AL96" s="39">
        <v>0</v>
      </c>
      <c r="AM96" s="39">
        <v>0.01</v>
      </c>
      <c r="AN96" s="39">
        <v>0.01</v>
      </c>
      <c r="AO96" s="39">
        <v>0</v>
      </c>
      <c r="AP96" s="39">
        <v>0</v>
      </c>
      <c r="AQ96" s="39">
        <v>0.01</v>
      </c>
      <c r="AR96" s="39">
        <v>0.01</v>
      </c>
      <c r="AS96" s="39">
        <v>7.0000000000000007E-2</v>
      </c>
      <c r="AT96" s="39">
        <v>0.01</v>
      </c>
      <c r="AU96" s="39">
        <v>0.01</v>
      </c>
      <c r="AV96" s="39">
        <v>0.01</v>
      </c>
      <c r="AW96" s="39">
        <v>0.04</v>
      </c>
      <c r="AX96" s="39">
        <v>0</v>
      </c>
      <c r="AY96" s="39">
        <v>0.01</v>
      </c>
      <c r="AZ96" s="39">
        <v>0.01</v>
      </c>
      <c r="BA96" s="39">
        <v>0.01</v>
      </c>
      <c r="BB96" s="39">
        <v>0.01</v>
      </c>
      <c r="BC96" s="39">
        <v>0.04</v>
      </c>
      <c r="BD96" s="39">
        <v>0.02</v>
      </c>
      <c r="BE96" s="39">
        <v>0.01</v>
      </c>
      <c r="BF96" s="39">
        <v>0.01</v>
      </c>
      <c r="BG96" s="39">
        <v>0.02</v>
      </c>
      <c r="BH96" s="39">
        <v>0.01</v>
      </c>
      <c r="BI96" s="39">
        <v>0.01</v>
      </c>
      <c r="BJ96" s="39">
        <v>7.0000000000000007E-2</v>
      </c>
      <c r="BK96" s="39">
        <v>0.02</v>
      </c>
      <c r="BL96" s="39">
        <v>0.02</v>
      </c>
      <c r="BM96" s="39">
        <v>0.01</v>
      </c>
      <c r="BN96" s="39">
        <v>0.02</v>
      </c>
      <c r="BO96" s="39">
        <v>0.01</v>
      </c>
      <c r="BP96" s="39">
        <v>0.01</v>
      </c>
      <c r="BQ96" s="39">
        <v>0.01</v>
      </c>
      <c r="BR96" s="39">
        <v>0.01</v>
      </c>
      <c r="BS96" s="39">
        <v>0</v>
      </c>
      <c r="BT96" s="39">
        <v>0.01</v>
      </c>
      <c r="BU96" s="39">
        <v>0</v>
      </c>
      <c r="BV96" s="39">
        <v>0.01</v>
      </c>
      <c r="BW96" s="39">
        <v>0.01</v>
      </c>
      <c r="BX96" s="39">
        <v>0.02</v>
      </c>
      <c r="BY96" s="39">
        <v>0.01</v>
      </c>
      <c r="BZ96" s="39">
        <v>0.01</v>
      </c>
      <c r="CA96" s="39">
        <v>0.01</v>
      </c>
      <c r="CB96" s="39">
        <v>0.01</v>
      </c>
      <c r="CC96" s="39">
        <v>0.01</v>
      </c>
      <c r="CD96" s="39">
        <v>0</v>
      </c>
      <c r="CE96" s="39">
        <v>0</v>
      </c>
      <c r="CF96" s="39">
        <v>0.01</v>
      </c>
      <c r="CG96" s="39">
        <v>0.05</v>
      </c>
      <c r="CH96" s="39">
        <v>0.03</v>
      </c>
      <c r="CI96" s="39">
        <v>0</v>
      </c>
      <c r="CJ96" s="39">
        <v>0.1</v>
      </c>
      <c r="CK96" s="39">
        <v>0.06</v>
      </c>
      <c r="CL96" s="39">
        <v>0.08</v>
      </c>
      <c r="CM96" s="39">
        <v>0.04</v>
      </c>
      <c r="CN96" s="39">
        <v>0.65</v>
      </c>
      <c r="CO96" s="39">
        <v>0.05</v>
      </c>
      <c r="CP96" s="39">
        <v>0.02</v>
      </c>
      <c r="CQ96" s="39">
        <v>0</v>
      </c>
      <c r="CR96" s="39">
        <v>1</v>
      </c>
      <c r="CS96" s="39">
        <v>0.02</v>
      </c>
      <c r="CT96" s="39">
        <v>0.01</v>
      </c>
      <c r="CU96" s="39">
        <v>0.03</v>
      </c>
      <c r="CV96" s="39">
        <v>0.08</v>
      </c>
      <c r="CW96" s="39">
        <v>7.0000000000000007E-2</v>
      </c>
      <c r="CX96" s="39">
        <v>0</v>
      </c>
      <c r="CY96" s="39">
        <v>0.02</v>
      </c>
      <c r="CZ96" s="39">
        <v>0.02</v>
      </c>
      <c r="DA96" s="39">
        <v>0</v>
      </c>
      <c r="DB96" s="39">
        <v>0.01</v>
      </c>
      <c r="DC96" s="39">
        <v>0</v>
      </c>
      <c r="DD96" s="39">
        <v>0.01</v>
      </c>
      <c r="DE96" s="39">
        <v>0.03</v>
      </c>
      <c r="DF96" s="39">
        <v>7.0000000000000007E-2</v>
      </c>
      <c r="DG96" s="39">
        <v>0.01</v>
      </c>
      <c r="DH96" s="39">
        <v>0.06</v>
      </c>
      <c r="DI96" s="39">
        <v>7.0000000000000007E-2</v>
      </c>
      <c r="DJ96" s="39">
        <v>0.02</v>
      </c>
      <c r="DK96" s="39">
        <v>0.06</v>
      </c>
      <c r="DL96" s="39">
        <v>0.01</v>
      </c>
      <c r="DM96" s="39">
        <v>0.05</v>
      </c>
      <c r="DN96" s="39">
        <v>0.01</v>
      </c>
      <c r="DO96" s="39">
        <v>0.1</v>
      </c>
      <c r="DP96" s="39">
        <v>0.03</v>
      </c>
      <c r="DQ96" s="39">
        <v>0.06</v>
      </c>
      <c r="DR96" s="39">
        <v>7.0000000000000007E-2</v>
      </c>
      <c r="DS96" s="39">
        <v>0.02</v>
      </c>
      <c r="DT96" s="39">
        <v>0.12</v>
      </c>
      <c r="DU96" s="39">
        <v>0.09</v>
      </c>
      <c r="DV96" s="39">
        <v>0.08</v>
      </c>
      <c r="DW96" s="39">
        <v>0.1</v>
      </c>
      <c r="DX96" s="39">
        <v>0.03</v>
      </c>
      <c r="DY96" s="39">
        <v>0.03</v>
      </c>
      <c r="DZ96" s="39">
        <v>0</v>
      </c>
      <c r="EA96" s="39">
        <v>0.08</v>
      </c>
      <c r="EB96" s="39">
        <v>7.0000000000000007E-2</v>
      </c>
      <c r="EC96" s="39">
        <v>0.03</v>
      </c>
      <c r="ED96" s="39">
        <v>0.08</v>
      </c>
      <c r="EE96" s="39">
        <v>0.05</v>
      </c>
      <c r="EF96" s="39">
        <v>0</v>
      </c>
      <c r="EG96" s="39">
        <v>0.01</v>
      </c>
      <c r="EH96" s="39">
        <v>0.04</v>
      </c>
      <c r="EI96" s="39">
        <v>7.0000000000000007E-2</v>
      </c>
      <c r="EJ96" s="39">
        <v>0.56000000000000005</v>
      </c>
    </row>
    <row r="97" spans="1:140">
      <c r="A97" s="39" t="s">
        <v>194</v>
      </c>
      <c r="B97" s="39">
        <v>0.03</v>
      </c>
      <c r="C97" s="39">
        <v>0</v>
      </c>
      <c r="D97" s="39">
        <v>0.02</v>
      </c>
      <c r="E97" s="39">
        <v>0</v>
      </c>
      <c r="F97" s="39">
        <v>0.03</v>
      </c>
      <c r="G97" s="39">
        <v>0.02</v>
      </c>
      <c r="H97" s="39">
        <v>0</v>
      </c>
      <c r="I97" s="39">
        <v>0</v>
      </c>
      <c r="J97" s="39">
        <v>0</v>
      </c>
      <c r="K97" s="39">
        <v>0</v>
      </c>
      <c r="L97" s="39">
        <v>0</v>
      </c>
      <c r="M97" s="39">
        <v>0.01</v>
      </c>
      <c r="N97" s="39">
        <v>0.01</v>
      </c>
      <c r="O97" s="39">
        <v>0.01</v>
      </c>
      <c r="P97" s="39">
        <v>0.01</v>
      </c>
      <c r="Q97" s="39">
        <v>0.02</v>
      </c>
      <c r="R97" s="39">
        <v>0.1</v>
      </c>
      <c r="S97" s="39">
        <v>0.02</v>
      </c>
      <c r="T97" s="39">
        <v>0.1</v>
      </c>
      <c r="U97" s="39">
        <v>0.06</v>
      </c>
      <c r="V97" s="39">
        <v>0.01</v>
      </c>
      <c r="W97" s="39">
        <v>0</v>
      </c>
      <c r="X97" s="39">
        <v>0.02</v>
      </c>
      <c r="Y97" s="39">
        <v>0</v>
      </c>
      <c r="Z97" s="39">
        <v>0</v>
      </c>
      <c r="AA97" s="39">
        <v>0.01</v>
      </c>
      <c r="AB97" s="39">
        <v>0.02</v>
      </c>
      <c r="AC97" s="39">
        <v>0</v>
      </c>
      <c r="AD97" s="39">
        <v>0</v>
      </c>
      <c r="AE97" s="39">
        <v>0.01</v>
      </c>
      <c r="AF97" s="39">
        <v>0</v>
      </c>
      <c r="AG97" s="39">
        <v>0</v>
      </c>
      <c r="AH97" s="39">
        <v>0</v>
      </c>
      <c r="AI97" s="39">
        <v>0.01</v>
      </c>
      <c r="AJ97" s="39">
        <v>0</v>
      </c>
      <c r="AK97" s="39">
        <v>0</v>
      </c>
      <c r="AL97" s="39">
        <v>0</v>
      </c>
      <c r="AM97" s="39">
        <v>0.01</v>
      </c>
      <c r="AN97" s="39">
        <v>0</v>
      </c>
      <c r="AO97" s="39">
        <v>0</v>
      </c>
      <c r="AP97" s="39">
        <v>0</v>
      </c>
      <c r="AQ97" s="39">
        <v>0</v>
      </c>
      <c r="AR97" s="39">
        <v>0</v>
      </c>
      <c r="AS97" s="39">
        <v>0</v>
      </c>
      <c r="AT97" s="39">
        <v>0</v>
      </c>
      <c r="AU97" s="39">
        <v>0</v>
      </c>
      <c r="AV97" s="39">
        <v>0</v>
      </c>
      <c r="AW97" s="39">
        <v>0.01</v>
      </c>
      <c r="AX97" s="39">
        <v>0</v>
      </c>
      <c r="AY97" s="39">
        <v>0.01</v>
      </c>
      <c r="AZ97" s="39">
        <v>0.01</v>
      </c>
      <c r="BA97" s="39">
        <v>0</v>
      </c>
      <c r="BB97" s="39">
        <v>0.01</v>
      </c>
      <c r="BC97" s="39">
        <v>0</v>
      </c>
      <c r="BD97" s="39">
        <v>0</v>
      </c>
      <c r="BE97" s="39">
        <v>0.01</v>
      </c>
      <c r="BF97" s="39">
        <v>0</v>
      </c>
      <c r="BG97" s="39">
        <v>0</v>
      </c>
      <c r="BH97" s="39">
        <v>0</v>
      </c>
      <c r="BI97" s="39">
        <v>0</v>
      </c>
      <c r="BJ97" s="39">
        <v>0.01</v>
      </c>
      <c r="BK97" s="39">
        <v>0.01</v>
      </c>
      <c r="BL97" s="39">
        <v>0</v>
      </c>
      <c r="BM97" s="39">
        <v>0</v>
      </c>
      <c r="BN97" s="39">
        <v>0</v>
      </c>
      <c r="BO97" s="39">
        <v>0</v>
      </c>
      <c r="BP97" s="39">
        <v>0</v>
      </c>
      <c r="BQ97" s="39">
        <v>0</v>
      </c>
      <c r="BR97" s="39">
        <v>0</v>
      </c>
      <c r="BS97" s="39">
        <v>0</v>
      </c>
      <c r="BT97" s="39">
        <v>0</v>
      </c>
      <c r="BU97" s="39">
        <v>0</v>
      </c>
      <c r="BV97" s="39">
        <v>0</v>
      </c>
      <c r="BW97" s="39">
        <v>0</v>
      </c>
      <c r="BX97" s="39">
        <v>0</v>
      </c>
      <c r="BY97" s="39">
        <v>0</v>
      </c>
      <c r="BZ97" s="39">
        <v>0.01</v>
      </c>
      <c r="CA97" s="39">
        <v>0</v>
      </c>
      <c r="CB97" s="39">
        <v>0</v>
      </c>
      <c r="CC97" s="39">
        <v>0</v>
      </c>
      <c r="CD97" s="39">
        <v>0</v>
      </c>
      <c r="CE97" s="39">
        <v>0</v>
      </c>
      <c r="CF97" s="39">
        <v>0</v>
      </c>
      <c r="CG97" s="39">
        <v>0</v>
      </c>
      <c r="CH97" s="39">
        <v>0.01</v>
      </c>
      <c r="CI97" s="39">
        <v>0</v>
      </c>
      <c r="CJ97" s="39">
        <v>0.01</v>
      </c>
      <c r="CK97" s="39">
        <v>0.01</v>
      </c>
      <c r="CL97" s="39">
        <v>0.01</v>
      </c>
      <c r="CM97" s="39">
        <v>0.01</v>
      </c>
      <c r="CN97" s="39">
        <v>0.03</v>
      </c>
      <c r="CO97" s="39">
        <v>0.05</v>
      </c>
      <c r="CP97" s="39">
        <v>0</v>
      </c>
      <c r="CQ97" s="39">
        <v>0</v>
      </c>
      <c r="CR97" s="39">
        <v>0.02</v>
      </c>
      <c r="CS97" s="39">
        <v>1</v>
      </c>
      <c r="CT97" s="39">
        <v>0.01</v>
      </c>
      <c r="CU97" s="39">
        <v>0.03</v>
      </c>
      <c r="CV97" s="39">
        <v>0.05</v>
      </c>
      <c r="CW97" s="39">
        <v>0.06</v>
      </c>
      <c r="CX97" s="39">
        <v>0.02</v>
      </c>
      <c r="CY97" s="39">
        <v>0.1</v>
      </c>
      <c r="CZ97" s="39">
        <v>0.02</v>
      </c>
      <c r="DA97" s="39">
        <v>0</v>
      </c>
      <c r="DB97" s="39">
        <v>0.05</v>
      </c>
      <c r="DC97" s="39">
        <v>0.01</v>
      </c>
      <c r="DD97" s="39">
        <v>0.03</v>
      </c>
      <c r="DE97" s="39">
        <v>0.03</v>
      </c>
      <c r="DF97" s="39">
        <v>0.09</v>
      </c>
      <c r="DG97" s="39">
        <v>0.02</v>
      </c>
      <c r="DH97" s="39">
        <v>7.0000000000000007E-2</v>
      </c>
      <c r="DI97" s="39">
        <v>0.06</v>
      </c>
      <c r="DJ97" s="39">
        <v>0.01</v>
      </c>
      <c r="DK97" s="39">
        <v>0.03</v>
      </c>
      <c r="DL97" s="39">
        <v>0.03</v>
      </c>
      <c r="DM97" s="39">
        <v>0</v>
      </c>
      <c r="DN97" s="39">
        <v>0</v>
      </c>
      <c r="DO97" s="39">
        <v>0.01</v>
      </c>
      <c r="DP97" s="39">
        <v>0.01</v>
      </c>
      <c r="DQ97" s="39">
        <v>0</v>
      </c>
      <c r="DR97" s="39">
        <v>0.01</v>
      </c>
      <c r="DS97" s="39">
        <v>0.02</v>
      </c>
      <c r="DT97" s="39">
        <v>0.01</v>
      </c>
      <c r="DU97" s="39">
        <v>0.02</v>
      </c>
      <c r="DV97" s="39">
        <v>0.01</v>
      </c>
      <c r="DW97" s="39">
        <v>0.01</v>
      </c>
      <c r="DX97" s="39">
        <v>0</v>
      </c>
      <c r="DY97" s="39">
        <v>0.01</v>
      </c>
      <c r="DZ97" s="39">
        <v>0</v>
      </c>
      <c r="EA97" s="39">
        <v>0.01</v>
      </c>
      <c r="EB97" s="39">
        <v>0.02</v>
      </c>
      <c r="EC97" s="39">
        <v>0.01</v>
      </c>
      <c r="ED97" s="39">
        <v>0.01</v>
      </c>
      <c r="EE97" s="39">
        <v>0</v>
      </c>
      <c r="EF97" s="39">
        <v>0</v>
      </c>
      <c r="EG97" s="39">
        <v>0.01</v>
      </c>
      <c r="EH97" s="39">
        <v>0</v>
      </c>
      <c r="EI97" s="39">
        <v>0.01</v>
      </c>
      <c r="EJ97" s="39">
        <v>0.01</v>
      </c>
    </row>
    <row r="98" spans="1:140">
      <c r="A98" s="39" t="s">
        <v>193</v>
      </c>
      <c r="B98" s="39">
        <v>0.02</v>
      </c>
      <c r="C98" s="39">
        <v>0</v>
      </c>
      <c r="D98" s="39">
        <v>0.01</v>
      </c>
      <c r="E98" s="39">
        <v>0.01</v>
      </c>
      <c r="F98" s="39">
        <v>0.01</v>
      </c>
      <c r="G98" s="39">
        <v>0.01</v>
      </c>
      <c r="H98" s="39">
        <v>0</v>
      </c>
      <c r="I98" s="39">
        <v>0</v>
      </c>
      <c r="J98" s="39">
        <v>0.01</v>
      </c>
      <c r="K98" s="39">
        <v>0</v>
      </c>
      <c r="L98" s="39">
        <v>0</v>
      </c>
      <c r="M98" s="39">
        <v>0</v>
      </c>
      <c r="N98" s="39">
        <v>0.02</v>
      </c>
      <c r="O98" s="39">
        <v>0.01</v>
      </c>
      <c r="P98" s="39">
        <v>0.01</v>
      </c>
      <c r="Q98" s="39">
        <v>0.01</v>
      </c>
      <c r="R98" s="39">
        <v>0.02</v>
      </c>
      <c r="S98" s="39">
        <v>0.06</v>
      </c>
      <c r="T98" s="39">
        <v>0.03</v>
      </c>
      <c r="U98" s="39">
        <v>0.01</v>
      </c>
      <c r="V98" s="39">
        <v>0</v>
      </c>
      <c r="W98" s="39">
        <v>0.02</v>
      </c>
      <c r="X98" s="39">
        <v>0.01</v>
      </c>
      <c r="Y98" s="39">
        <v>0</v>
      </c>
      <c r="Z98" s="39">
        <v>0</v>
      </c>
      <c r="AA98" s="39">
        <v>0.03</v>
      </c>
      <c r="AB98" s="39">
        <v>0</v>
      </c>
      <c r="AC98" s="39">
        <v>0</v>
      </c>
      <c r="AD98" s="39">
        <v>0.01</v>
      </c>
      <c r="AE98" s="39">
        <v>0.02</v>
      </c>
      <c r="AF98" s="39">
        <v>0.03</v>
      </c>
      <c r="AG98" s="39">
        <v>0.02</v>
      </c>
      <c r="AH98" s="39">
        <v>0.01</v>
      </c>
      <c r="AI98" s="39">
        <v>0</v>
      </c>
      <c r="AJ98" s="39">
        <v>0.01</v>
      </c>
      <c r="AK98" s="39">
        <v>0</v>
      </c>
      <c r="AL98" s="39">
        <v>0.02</v>
      </c>
      <c r="AM98" s="39">
        <v>0</v>
      </c>
      <c r="AN98" s="39">
        <v>0.02</v>
      </c>
      <c r="AO98" s="39">
        <v>0</v>
      </c>
      <c r="AP98" s="39">
        <v>0</v>
      </c>
      <c r="AQ98" s="39">
        <v>0</v>
      </c>
      <c r="AR98" s="39">
        <v>0.01</v>
      </c>
      <c r="AS98" s="39">
        <v>0.02</v>
      </c>
      <c r="AT98" s="39">
        <v>0.01</v>
      </c>
      <c r="AU98" s="39">
        <v>0.02</v>
      </c>
      <c r="AV98" s="39">
        <v>0.01</v>
      </c>
      <c r="AW98" s="39">
        <v>0.01</v>
      </c>
      <c r="AX98" s="39">
        <v>0</v>
      </c>
      <c r="AY98" s="39">
        <v>0.01</v>
      </c>
      <c r="AZ98" s="39">
        <v>0.01</v>
      </c>
      <c r="BA98" s="39">
        <v>0.01</v>
      </c>
      <c r="BB98" s="39">
        <v>0</v>
      </c>
      <c r="BC98" s="39">
        <v>0</v>
      </c>
      <c r="BD98" s="39">
        <v>0.03</v>
      </c>
      <c r="BE98" s="39">
        <v>0</v>
      </c>
      <c r="BF98" s="39">
        <v>7.0000000000000007E-2</v>
      </c>
      <c r="BG98" s="39">
        <v>0</v>
      </c>
      <c r="BH98" s="39">
        <v>0.02</v>
      </c>
      <c r="BI98" s="39">
        <v>0</v>
      </c>
      <c r="BJ98" s="39">
        <v>0.02</v>
      </c>
      <c r="BK98" s="39">
        <v>0</v>
      </c>
      <c r="BL98" s="39">
        <v>0.01</v>
      </c>
      <c r="BM98" s="39">
        <v>0.01</v>
      </c>
      <c r="BN98" s="39">
        <v>0</v>
      </c>
      <c r="BO98" s="39">
        <v>0</v>
      </c>
      <c r="BP98" s="39">
        <v>0.01</v>
      </c>
      <c r="BQ98" s="39">
        <v>0.01</v>
      </c>
      <c r="BR98" s="39">
        <v>0.01</v>
      </c>
      <c r="BS98" s="39">
        <v>0.01</v>
      </c>
      <c r="BT98" s="39">
        <v>0</v>
      </c>
      <c r="BU98" s="39">
        <v>0.01</v>
      </c>
      <c r="BV98" s="39">
        <v>0</v>
      </c>
      <c r="BW98" s="39">
        <v>0</v>
      </c>
      <c r="BX98" s="39">
        <v>0</v>
      </c>
      <c r="BY98" s="39">
        <v>0.02</v>
      </c>
      <c r="BZ98" s="39">
        <v>0</v>
      </c>
      <c r="CA98" s="39">
        <v>0</v>
      </c>
      <c r="CB98" s="39">
        <v>0</v>
      </c>
      <c r="CC98" s="39">
        <v>0.05</v>
      </c>
      <c r="CD98" s="39">
        <v>0.01</v>
      </c>
      <c r="CE98" s="39">
        <v>0.03</v>
      </c>
      <c r="CF98" s="39">
        <v>0.01</v>
      </c>
      <c r="CG98" s="39">
        <v>0.02</v>
      </c>
      <c r="CH98" s="39">
        <v>0</v>
      </c>
      <c r="CI98" s="39">
        <v>0.01</v>
      </c>
      <c r="CJ98" s="39">
        <v>0.05</v>
      </c>
      <c r="CK98" s="39">
        <v>0.05</v>
      </c>
      <c r="CL98" s="39">
        <v>0</v>
      </c>
      <c r="CM98" s="39">
        <v>0.02</v>
      </c>
      <c r="CN98" s="39">
        <v>0.01</v>
      </c>
      <c r="CO98" s="39">
        <v>0.03</v>
      </c>
      <c r="CP98" s="39">
        <v>0</v>
      </c>
      <c r="CQ98" s="39">
        <v>0</v>
      </c>
      <c r="CR98" s="39">
        <v>0.01</v>
      </c>
      <c r="CS98" s="39">
        <v>0.01</v>
      </c>
      <c r="CT98" s="39">
        <v>1</v>
      </c>
      <c r="CU98" s="39">
        <v>0.01</v>
      </c>
      <c r="CV98" s="39">
        <v>0.02</v>
      </c>
      <c r="CW98" s="39">
        <v>0.02</v>
      </c>
      <c r="CX98" s="39">
        <v>0.01</v>
      </c>
      <c r="CY98" s="39">
        <v>0.03</v>
      </c>
      <c r="CZ98" s="39">
        <v>0.01</v>
      </c>
      <c r="DA98" s="39">
        <v>0</v>
      </c>
      <c r="DB98" s="39">
        <v>0.02</v>
      </c>
      <c r="DC98" s="39">
        <v>0</v>
      </c>
      <c r="DD98" s="39">
        <v>0.01</v>
      </c>
      <c r="DE98" s="39">
        <v>0.01</v>
      </c>
      <c r="DF98" s="39">
        <v>0.03</v>
      </c>
      <c r="DG98" s="39">
        <v>0.01</v>
      </c>
      <c r="DH98" s="39">
        <v>0.02</v>
      </c>
      <c r="DI98" s="39">
        <v>0.02</v>
      </c>
      <c r="DJ98" s="39">
        <v>0</v>
      </c>
      <c r="DK98" s="39">
        <v>0.01</v>
      </c>
      <c r="DL98" s="39">
        <v>0.01</v>
      </c>
      <c r="DM98" s="39">
        <v>0.01</v>
      </c>
      <c r="DN98" s="39">
        <v>0.01</v>
      </c>
      <c r="DO98" s="39">
        <v>0.05</v>
      </c>
      <c r="DP98" s="39">
        <v>0</v>
      </c>
      <c r="DQ98" s="39">
        <v>0</v>
      </c>
      <c r="DR98" s="39">
        <v>0</v>
      </c>
      <c r="DS98" s="39">
        <v>0.02</v>
      </c>
      <c r="DT98" s="39">
        <v>0</v>
      </c>
      <c r="DU98" s="39">
        <v>0.01</v>
      </c>
      <c r="DV98" s="39">
        <v>0</v>
      </c>
      <c r="DW98" s="39">
        <v>0.01</v>
      </c>
      <c r="DX98" s="39">
        <v>0</v>
      </c>
      <c r="DY98" s="39">
        <v>0.01</v>
      </c>
      <c r="DZ98" s="39">
        <v>0</v>
      </c>
      <c r="EA98" s="39">
        <v>0.01</v>
      </c>
      <c r="EB98" s="39">
        <v>0.01</v>
      </c>
      <c r="EC98" s="39">
        <v>0</v>
      </c>
      <c r="ED98" s="39">
        <v>0.01</v>
      </c>
      <c r="EE98" s="39">
        <v>0</v>
      </c>
      <c r="EF98" s="39">
        <v>0.01</v>
      </c>
      <c r="EG98" s="39">
        <v>0</v>
      </c>
      <c r="EH98" s="39">
        <v>0</v>
      </c>
      <c r="EI98" s="39">
        <v>0.02</v>
      </c>
      <c r="EJ98" s="39">
        <v>0.01</v>
      </c>
    </row>
    <row r="99" spans="1:140">
      <c r="A99" s="39" t="s">
        <v>197</v>
      </c>
      <c r="B99" s="39">
        <v>0.04</v>
      </c>
      <c r="C99" s="39">
        <v>0.01</v>
      </c>
      <c r="D99" s="39">
        <v>0.03</v>
      </c>
      <c r="E99" s="39">
        <v>0</v>
      </c>
      <c r="F99" s="39">
        <v>0.03</v>
      </c>
      <c r="G99" s="39">
        <v>0.01</v>
      </c>
      <c r="H99" s="39">
        <v>0.01</v>
      </c>
      <c r="I99" s="39">
        <v>0</v>
      </c>
      <c r="J99" s="39">
        <v>0</v>
      </c>
      <c r="K99" s="39">
        <v>0.01</v>
      </c>
      <c r="L99" s="39">
        <v>0</v>
      </c>
      <c r="M99" s="39">
        <v>0.01</v>
      </c>
      <c r="N99" s="39">
        <v>0.04</v>
      </c>
      <c r="O99" s="39">
        <v>0.01</v>
      </c>
      <c r="P99" s="39">
        <v>0.03</v>
      </c>
      <c r="Q99" s="39">
        <v>0.01</v>
      </c>
      <c r="R99" s="39">
        <v>0.06</v>
      </c>
      <c r="S99" s="39">
        <v>0.02</v>
      </c>
      <c r="T99" s="39">
        <v>7.0000000000000007E-2</v>
      </c>
      <c r="U99" s="39">
        <v>0.04</v>
      </c>
      <c r="V99" s="39">
        <v>0</v>
      </c>
      <c r="W99" s="39">
        <v>0</v>
      </c>
      <c r="X99" s="39">
        <v>0.01</v>
      </c>
      <c r="Y99" s="39">
        <v>0.01</v>
      </c>
      <c r="Z99" s="39">
        <v>0</v>
      </c>
      <c r="AA99" s="39">
        <v>0.01</v>
      </c>
      <c r="AB99" s="39">
        <v>0.01</v>
      </c>
      <c r="AC99" s="39">
        <v>0.01</v>
      </c>
      <c r="AD99" s="39">
        <v>0</v>
      </c>
      <c r="AE99" s="39">
        <v>0</v>
      </c>
      <c r="AF99" s="39">
        <v>0</v>
      </c>
      <c r="AG99" s="39">
        <v>0</v>
      </c>
      <c r="AH99" s="39">
        <v>0</v>
      </c>
      <c r="AI99" s="39">
        <v>0.01</v>
      </c>
      <c r="AJ99" s="39">
        <v>0.03</v>
      </c>
      <c r="AK99" s="39">
        <v>0</v>
      </c>
      <c r="AL99" s="39">
        <v>0</v>
      </c>
      <c r="AM99" s="39">
        <v>0.01</v>
      </c>
      <c r="AN99" s="39">
        <v>0</v>
      </c>
      <c r="AO99" s="39">
        <v>0.01</v>
      </c>
      <c r="AP99" s="39">
        <v>0</v>
      </c>
      <c r="AQ99" s="39">
        <v>0</v>
      </c>
      <c r="AR99" s="39">
        <v>0</v>
      </c>
      <c r="AS99" s="39">
        <v>0.01</v>
      </c>
      <c r="AT99" s="39">
        <v>0</v>
      </c>
      <c r="AU99" s="39">
        <v>0</v>
      </c>
      <c r="AV99" s="39">
        <v>0</v>
      </c>
      <c r="AW99" s="39">
        <v>0.01</v>
      </c>
      <c r="AX99" s="39">
        <v>0</v>
      </c>
      <c r="AY99" s="39">
        <v>0</v>
      </c>
      <c r="AZ99" s="39">
        <v>0.09</v>
      </c>
      <c r="BA99" s="39">
        <v>0.01</v>
      </c>
      <c r="BB99" s="39">
        <v>0.01</v>
      </c>
      <c r="BC99" s="39">
        <v>0.01</v>
      </c>
      <c r="BD99" s="39">
        <v>0</v>
      </c>
      <c r="BE99" s="39">
        <v>0.01</v>
      </c>
      <c r="BF99" s="39">
        <v>0</v>
      </c>
      <c r="BG99" s="39">
        <v>0.01</v>
      </c>
      <c r="BH99" s="39">
        <v>0</v>
      </c>
      <c r="BI99" s="39">
        <v>0</v>
      </c>
      <c r="BJ99" s="39">
        <v>0.02</v>
      </c>
      <c r="BK99" s="39">
        <v>0.01</v>
      </c>
      <c r="BL99" s="39">
        <v>0.01</v>
      </c>
      <c r="BM99" s="39">
        <v>0.01</v>
      </c>
      <c r="BN99" s="39">
        <v>0</v>
      </c>
      <c r="BO99" s="39">
        <v>0</v>
      </c>
      <c r="BP99" s="39">
        <v>0</v>
      </c>
      <c r="BQ99" s="39">
        <v>0</v>
      </c>
      <c r="BR99" s="39">
        <v>0</v>
      </c>
      <c r="BS99" s="39">
        <v>0.01</v>
      </c>
      <c r="BT99" s="39">
        <v>0</v>
      </c>
      <c r="BU99" s="39">
        <v>0.02</v>
      </c>
      <c r="BV99" s="39">
        <v>0</v>
      </c>
      <c r="BW99" s="39">
        <v>0</v>
      </c>
      <c r="BX99" s="39">
        <v>0</v>
      </c>
      <c r="BY99" s="39">
        <v>0.01</v>
      </c>
      <c r="BZ99" s="39">
        <v>0.05</v>
      </c>
      <c r="CA99" s="39">
        <v>0.01</v>
      </c>
      <c r="CB99" s="39">
        <v>0</v>
      </c>
      <c r="CC99" s="39">
        <v>0.01</v>
      </c>
      <c r="CD99" s="39">
        <v>0.01</v>
      </c>
      <c r="CE99" s="39">
        <v>0</v>
      </c>
      <c r="CF99" s="39">
        <v>0</v>
      </c>
      <c r="CG99" s="39">
        <v>0.01</v>
      </c>
      <c r="CH99" s="39">
        <v>0.03</v>
      </c>
      <c r="CI99" s="39">
        <v>0.02</v>
      </c>
      <c r="CJ99" s="39">
        <v>0.03</v>
      </c>
      <c r="CK99" s="39">
        <v>0.01</v>
      </c>
      <c r="CL99" s="39">
        <v>0.01</v>
      </c>
      <c r="CM99" s="39">
        <v>0.02</v>
      </c>
      <c r="CN99" s="39">
        <v>0.03</v>
      </c>
      <c r="CO99" s="39">
        <v>0.03</v>
      </c>
      <c r="CP99" s="39">
        <v>0.01</v>
      </c>
      <c r="CQ99" s="39">
        <v>0</v>
      </c>
      <c r="CR99" s="39">
        <v>0.03</v>
      </c>
      <c r="CS99" s="39">
        <v>0.03</v>
      </c>
      <c r="CT99" s="39">
        <v>0.01</v>
      </c>
      <c r="CU99" s="39">
        <v>1</v>
      </c>
      <c r="CV99" s="39">
        <v>0.03</v>
      </c>
      <c r="CW99" s="39">
        <v>0.04</v>
      </c>
      <c r="CX99" s="39">
        <v>0.02</v>
      </c>
      <c r="CY99" s="39">
        <v>7.0000000000000007E-2</v>
      </c>
      <c r="CZ99" s="39">
        <v>0.02</v>
      </c>
      <c r="DA99" s="39">
        <v>0</v>
      </c>
      <c r="DB99" s="39">
        <v>0.04</v>
      </c>
      <c r="DC99" s="39">
        <v>0</v>
      </c>
      <c r="DD99" s="39">
        <v>0.02</v>
      </c>
      <c r="DE99" s="39">
        <v>0.02</v>
      </c>
      <c r="DF99" s="39">
        <v>0.06</v>
      </c>
      <c r="DG99" s="39">
        <v>0.02</v>
      </c>
      <c r="DH99" s="39">
        <v>0.05</v>
      </c>
      <c r="DI99" s="39">
        <v>0.04</v>
      </c>
      <c r="DJ99" s="39">
        <v>0.01</v>
      </c>
      <c r="DK99" s="39">
        <v>0.02</v>
      </c>
      <c r="DL99" s="39">
        <v>0.02</v>
      </c>
      <c r="DM99" s="39">
        <v>0.02</v>
      </c>
      <c r="DN99" s="39">
        <v>0.01</v>
      </c>
      <c r="DO99" s="39">
        <v>0.01</v>
      </c>
      <c r="DP99" s="39">
        <v>0.08</v>
      </c>
      <c r="DQ99" s="39">
        <v>0</v>
      </c>
      <c r="DR99" s="39">
        <v>0</v>
      </c>
      <c r="DS99" s="39">
        <v>0</v>
      </c>
      <c r="DT99" s="39">
        <v>0</v>
      </c>
      <c r="DU99" s="39">
        <v>0.01</v>
      </c>
      <c r="DV99" s="39">
        <v>0.02</v>
      </c>
      <c r="DW99" s="39">
        <v>0.02</v>
      </c>
      <c r="DX99" s="39">
        <v>0</v>
      </c>
      <c r="DY99" s="39">
        <v>0.01</v>
      </c>
      <c r="DZ99" s="39">
        <v>0.01</v>
      </c>
      <c r="EA99" s="39">
        <v>0.02</v>
      </c>
      <c r="EB99" s="39">
        <v>0.01</v>
      </c>
      <c r="EC99" s="39">
        <v>0</v>
      </c>
      <c r="ED99" s="39">
        <v>0.01</v>
      </c>
      <c r="EE99" s="39">
        <v>0</v>
      </c>
      <c r="EF99" s="39">
        <v>0.01</v>
      </c>
      <c r="EG99" s="39">
        <v>0.02</v>
      </c>
      <c r="EH99" s="39">
        <v>0.05</v>
      </c>
      <c r="EI99" s="39">
        <v>0.02</v>
      </c>
      <c r="EJ99" s="39">
        <v>0.03</v>
      </c>
    </row>
    <row r="100" spans="1:140">
      <c r="A100" s="39" t="s">
        <v>189</v>
      </c>
      <c r="B100" s="39">
        <v>0.09</v>
      </c>
      <c r="C100" s="39">
        <v>0.04</v>
      </c>
      <c r="D100" s="39">
        <v>7.0000000000000007E-2</v>
      </c>
      <c r="E100" s="39">
        <v>0</v>
      </c>
      <c r="F100" s="39">
        <v>0.08</v>
      </c>
      <c r="G100" s="39">
        <v>0.01</v>
      </c>
      <c r="H100" s="39">
        <v>0</v>
      </c>
      <c r="I100" s="39">
        <v>0</v>
      </c>
      <c r="J100" s="39">
        <v>0.02</v>
      </c>
      <c r="K100" s="39">
        <v>0.02</v>
      </c>
      <c r="L100" s="39">
        <v>0</v>
      </c>
      <c r="M100" s="39">
        <v>7.0000000000000007E-2</v>
      </c>
      <c r="N100" s="39">
        <v>7.0000000000000007E-2</v>
      </c>
      <c r="O100" s="39">
        <v>0.03</v>
      </c>
      <c r="P100" s="39">
        <v>0.05</v>
      </c>
      <c r="Q100" s="39">
        <v>0.05</v>
      </c>
      <c r="R100" s="39">
        <v>0.06</v>
      </c>
      <c r="S100" s="39">
        <v>0.09</v>
      </c>
      <c r="T100" s="39">
        <v>0.12</v>
      </c>
      <c r="U100" s="39">
        <v>0.05</v>
      </c>
      <c r="V100" s="39">
        <v>0.02</v>
      </c>
      <c r="W100" s="39">
        <v>0</v>
      </c>
      <c r="X100" s="39">
        <v>0.01</v>
      </c>
      <c r="Y100" s="39">
        <v>0.01</v>
      </c>
      <c r="Z100" s="39">
        <v>0</v>
      </c>
      <c r="AA100" s="39">
        <v>0</v>
      </c>
      <c r="AB100" s="39">
        <v>0.01</v>
      </c>
      <c r="AC100" s="39">
        <v>0.01</v>
      </c>
      <c r="AD100" s="39">
        <v>0</v>
      </c>
      <c r="AE100" s="39">
        <v>0.01</v>
      </c>
      <c r="AF100" s="39">
        <v>0</v>
      </c>
      <c r="AG100" s="39">
        <v>0</v>
      </c>
      <c r="AH100" s="39">
        <v>0</v>
      </c>
      <c r="AI100" s="39">
        <v>0</v>
      </c>
      <c r="AJ100" s="39">
        <v>0.02</v>
      </c>
      <c r="AK100" s="39">
        <v>0</v>
      </c>
      <c r="AL100" s="39">
        <v>0</v>
      </c>
      <c r="AM100" s="39">
        <v>0</v>
      </c>
      <c r="AN100" s="39">
        <v>0</v>
      </c>
      <c r="AO100" s="39">
        <v>0</v>
      </c>
      <c r="AP100" s="39">
        <v>0</v>
      </c>
      <c r="AQ100" s="39">
        <v>0.01</v>
      </c>
      <c r="AR100" s="39">
        <v>0</v>
      </c>
      <c r="AS100" s="39">
        <v>0</v>
      </c>
      <c r="AT100" s="39">
        <v>0</v>
      </c>
      <c r="AU100" s="39">
        <v>0</v>
      </c>
      <c r="AV100" s="39">
        <v>0</v>
      </c>
      <c r="AW100" s="39">
        <v>0.02</v>
      </c>
      <c r="AX100" s="39">
        <v>0</v>
      </c>
      <c r="AY100" s="39">
        <v>0</v>
      </c>
      <c r="AZ100" s="39">
        <v>0</v>
      </c>
      <c r="BA100" s="39">
        <v>0.01</v>
      </c>
      <c r="BB100" s="39">
        <v>0.01</v>
      </c>
      <c r="BC100" s="39">
        <v>0.01</v>
      </c>
      <c r="BD100" s="39">
        <v>0</v>
      </c>
      <c r="BE100" s="39">
        <v>0.01</v>
      </c>
      <c r="BF100" s="39">
        <v>0</v>
      </c>
      <c r="BG100" s="39">
        <v>0</v>
      </c>
      <c r="BH100" s="39">
        <v>0</v>
      </c>
      <c r="BI100" s="39">
        <v>0.01</v>
      </c>
      <c r="BJ100" s="39">
        <v>0.05</v>
      </c>
      <c r="BK100" s="39">
        <v>0.01</v>
      </c>
      <c r="BL100" s="39">
        <v>0</v>
      </c>
      <c r="BM100" s="39">
        <v>0.01</v>
      </c>
      <c r="BN100" s="39">
        <v>0</v>
      </c>
      <c r="BO100" s="39">
        <v>0.01</v>
      </c>
      <c r="BP100" s="39">
        <v>0</v>
      </c>
      <c r="BQ100" s="39">
        <v>0</v>
      </c>
      <c r="BR100" s="39">
        <v>0</v>
      </c>
      <c r="BS100" s="39">
        <v>0.01</v>
      </c>
      <c r="BT100" s="39">
        <v>0</v>
      </c>
      <c r="BU100" s="39">
        <v>0.01</v>
      </c>
      <c r="BV100" s="39">
        <v>0.01</v>
      </c>
      <c r="BW100" s="39">
        <v>0</v>
      </c>
      <c r="BX100" s="39">
        <v>0</v>
      </c>
      <c r="BY100" s="39">
        <v>0</v>
      </c>
      <c r="BZ100" s="39">
        <v>0.03</v>
      </c>
      <c r="CA100" s="39">
        <v>0</v>
      </c>
      <c r="CB100" s="39">
        <v>0</v>
      </c>
      <c r="CC100" s="39">
        <v>0</v>
      </c>
      <c r="CD100" s="39">
        <v>0.01</v>
      </c>
      <c r="CE100" s="39">
        <v>0</v>
      </c>
      <c r="CF100" s="39">
        <v>0</v>
      </c>
      <c r="CG100" s="39">
        <v>0.02</v>
      </c>
      <c r="CH100" s="39">
        <v>0.02</v>
      </c>
      <c r="CI100" s="39">
        <v>0.01</v>
      </c>
      <c r="CJ100" s="39">
        <v>0.03</v>
      </c>
      <c r="CK100" s="39">
        <v>0.02</v>
      </c>
      <c r="CL100" s="39">
        <v>0.05</v>
      </c>
      <c r="CM100" s="39">
        <v>0.02</v>
      </c>
      <c r="CN100" s="39">
        <v>0.09</v>
      </c>
      <c r="CO100" s="39">
        <v>0.18</v>
      </c>
      <c r="CP100" s="39">
        <v>0</v>
      </c>
      <c r="CQ100" s="39">
        <v>0</v>
      </c>
      <c r="CR100" s="39">
        <v>0.08</v>
      </c>
      <c r="CS100" s="39">
        <v>0.05</v>
      </c>
      <c r="CT100" s="39">
        <v>0.02</v>
      </c>
      <c r="CU100" s="39">
        <v>0.03</v>
      </c>
      <c r="CV100" s="39">
        <v>1</v>
      </c>
      <c r="CW100" s="39">
        <v>7.0000000000000007E-2</v>
      </c>
      <c r="CX100" s="39">
        <v>0.03</v>
      </c>
      <c r="CY100" s="39">
        <v>0.12</v>
      </c>
      <c r="CZ100" s="39">
        <v>0.03</v>
      </c>
      <c r="DA100" s="39">
        <v>0.01</v>
      </c>
      <c r="DB100" s="39">
        <v>0.06</v>
      </c>
      <c r="DC100" s="39">
        <v>0.01</v>
      </c>
      <c r="DD100" s="39">
        <v>0.04</v>
      </c>
      <c r="DE100" s="39">
        <v>0.03</v>
      </c>
      <c r="DF100" s="39">
        <v>0.1</v>
      </c>
      <c r="DG100" s="39">
        <v>0.03</v>
      </c>
      <c r="DH100" s="39">
        <v>0.08</v>
      </c>
      <c r="DI100" s="39">
        <v>0.08</v>
      </c>
      <c r="DJ100" s="39">
        <v>0.02</v>
      </c>
      <c r="DK100" s="39">
        <v>0.03</v>
      </c>
      <c r="DL100" s="39">
        <v>0.04</v>
      </c>
      <c r="DM100" s="39">
        <v>0.04</v>
      </c>
      <c r="DN100" s="39">
        <v>0</v>
      </c>
      <c r="DO100" s="39">
        <v>0.02</v>
      </c>
      <c r="DP100" s="39">
        <v>0.06</v>
      </c>
      <c r="DQ100" s="39">
        <v>0.01</v>
      </c>
      <c r="DR100" s="39">
        <v>0.02</v>
      </c>
      <c r="DS100" s="39">
        <v>0.02</v>
      </c>
      <c r="DT100" s="39">
        <v>0.02</v>
      </c>
      <c r="DU100" s="39">
        <v>0.03</v>
      </c>
      <c r="DV100" s="39">
        <v>0.01</v>
      </c>
      <c r="DW100" s="39">
        <v>0.01</v>
      </c>
      <c r="DX100" s="39">
        <v>0.01</v>
      </c>
      <c r="DY100" s="39">
        <v>0.02</v>
      </c>
      <c r="DZ100" s="39">
        <v>0</v>
      </c>
      <c r="EA100" s="39">
        <v>0.01</v>
      </c>
      <c r="EB100" s="39">
        <v>0.04</v>
      </c>
      <c r="EC100" s="39">
        <v>0.01</v>
      </c>
      <c r="ED100" s="39">
        <v>0.01</v>
      </c>
      <c r="EE100" s="39">
        <v>0.01</v>
      </c>
      <c r="EF100" s="39">
        <v>0</v>
      </c>
      <c r="EG100" s="39">
        <v>0</v>
      </c>
      <c r="EH100" s="39">
        <v>0</v>
      </c>
      <c r="EI100" s="39">
        <v>0.02</v>
      </c>
      <c r="EJ100" s="39">
        <v>0.06</v>
      </c>
    </row>
    <row r="101" spans="1:140">
      <c r="A101" s="39" t="s">
        <v>200</v>
      </c>
      <c r="B101" s="39">
        <v>0.08</v>
      </c>
      <c r="C101" s="39">
        <v>0.03</v>
      </c>
      <c r="D101" s="39">
        <v>7.0000000000000007E-2</v>
      </c>
      <c r="E101" s="39">
        <v>0.02</v>
      </c>
      <c r="F101" s="39">
        <v>0.05</v>
      </c>
      <c r="G101" s="39">
        <v>0.04</v>
      </c>
      <c r="H101" s="39">
        <v>0.01</v>
      </c>
      <c r="I101" s="39">
        <v>0</v>
      </c>
      <c r="J101" s="39">
        <v>0</v>
      </c>
      <c r="K101" s="39">
        <v>0.02</v>
      </c>
      <c r="L101" s="39">
        <v>0</v>
      </c>
      <c r="M101" s="39">
        <v>0.02</v>
      </c>
      <c r="N101" s="39">
        <v>0.09</v>
      </c>
      <c r="O101" s="39">
        <v>0.04</v>
      </c>
      <c r="P101" s="39">
        <v>0.05</v>
      </c>
      <c r="Q101" s="39">
        <v>0.05</v>
      </c>
      <c r="R101" s="39">
        <v>0.23</v>
      </c>
      <c r="S101" s="39">
        <v>0.05</v>
      </c>
      <c r="T101" s="39">
        <v>0.33</v>
      </c>
      <c r="U101" s="39">
        <v>0</v>
      </c>
      <c r="V101" s="39">
        <v>0.01</v>
      </c>
      <c r="W101" s="39">
        <v>0</v>
      </c>
      <c r="X101" s="39">
        <v>0.05</v>
      </c>
      <c r="Y101" s="39">
        <v>0.01</v>
      </c>
      <c r="Z101" s="39">
        <v>0</v>
      </c>
      <c r="AA101" s="39">
        <v>0.01</v>
      </c>
      <c r="AB101" s="39">
        <v>0.01</v>
      </c>
      <c r="AC101" s="39">
        <v>0</v>
      </c>
      <c r="AD101" s="39">
        <v>0</v>
      </c>
      <c r="AE101" s="39">
        <v>0</v>
      </c>
      <c r="AF101" s="39">
        <v>0</v>
      </c>
      <c r="AG101" s="39">
        <v>0.01</v>
      </c>
      <c r="AH101" s="39">
        <v>0</v>
      </c>
      <c r="AI101" s="39">
        <v>0.02</v>
      </c>
      <c r="AJ101" s="39">
        <v>0</v>
      </c>
      <c r="AK101" s="39">
        <v>0.01</v>
      </c>
      <c r="AL101" s="39">
        <v>0</v>
      </c>
      <c r="AM101" s="39">
        <v>0.01</v>
      </c>
      <c r="AN101" s="39">
        <v>0.01</v>
      </c>
      <c r="AO101" s="39">
        <v>0</v>
      </c>
      <c r="AP101" s="39">
        <v>0</v>
      </c>
      <c r="AQ101" s="39">
        <v>0.01</v>
      </c>
      <c r="AR101" s="39">
        <v>0</v>
      </c>
      <c r="AS101" s="39">
        <v>0.05</v>
      </c>
      <c r="AT101" s="39">
        <v>0</v>
      </c>
      <c r="AU101" s="39">
        <v>0.01</v>
      </c>
      <c r="AV101" s="39">
        <v>0</v>
      </c>
      <c r="AW101" s="39">
        <v>0.06</v>
      </c>
      <c r="AX101" s="39">
        <v>0</v>
      </c>
      <c r="AY101" s="39">
        <v>0.02</v>
      </c>
      <c r="AZ101" s="39">
        <v>0.03</v>
      </c>
      <c r="BA101" s="39">
        <v>0.01</v>
      </c>
      <c r="BB101" s="39">
        <v>0.01</v>
      </c>
      <c r="BC101" s="39">
        <v>0.03</v>
      </c>
      <c r="BD101" s="39">
        <v>0.01</v>
      </c>
      <c r="BE101" s="39">
        <v>0.01</v>
      </c>
      <c r="BF101" s="39">
        <v>0</v>
      </c>
      <c r="BG101" s="39">
        <v>0</v>
      </c>
      <c r="BH101" s="39">
        <v>0</v>
      </c>
      <c r="BI101" s="39">
        <v>0.03</v>
      </c>
      <c r="BJ101" s="39">
        <v>0.06</v>
      </c>
      <c r="BK101" s="39">
        <v>0</v>
      </c>
      <c r="BL101" s="39">
        <v>0.02</v>
      </c>
      <c r="BM101" s="39">
        <v>0.01</v>
      </c>
      <c r="BN101" s="39">
        <v>0</v>
      </c>
      <c r="BO101" s="39">
        <v>0</v>
      </c>
      <c r="BP101" s="39">
        <v>0.01</v>
      </c>
      <c r="BQ101" s="39">
        <v>0</v>
      </c>
      <c r="BR101" s="39">
        <v>0.01</v>
      </c>
      <c r="BS101" s="39">
        <v>0.01</v>
      </c>
      <c r="BT101" s="39">
        <v>0</v>
      </c>
      <c r="BU101" s="39">
        <v>0.06</v>
      </c>
      <c r="BV101" s="39">
        <v>0</v>
      </c>
      <c r="BW101" s="39">
        <v>0.01</v>
      </c>
      <c r="BX101" s="39">
        <v>0.04</v>
      </c>
      <c r="BY101" s="39">
        <v>0.01</v>
      </c>
      <c r="BZ101" s="39">
        <v>0.01</v>
      </c>
      <c r="CA101" s="39">
        <v>0</v>
      </c>
      <c r="CB101" s="39">
        <v>0.01</v>
      </c>
      <c r="CC101" s="39">
        <v>0.01</v>
      </c>
      <c r="CD101" s="39">
        <v>0.01</v>
      </c>
      <c r="CE101" s="39">
        <v>0</v>
      </c>
      <c r="CF101" s="39">
        <v>0</v>
      </c>
      <c r="CG101" s="39">
        <v>0.02</v>
      </c>
      <c r="CH101" s="39">
        <v>0</v>
      </c>
      <c r="CI101" s="39">
        <v>0.06</v>
      </c>
      <c r="CJ101" s="39">
        <v>0.09</v>
      </c>
      <c r="CK101" s="39">
        <v>0.05</v>
      </c>
      <c r="CL101" s="39">
        <v>0.02</v>
      </c>
      <c r="CM101" s="39">
        <v>0.02</v>
      </c>
      <c r="CN101" s="39">
        <v>7.0000000000000007E-2</v>
      </c>
      <c r="CO101" s="39">
        <v>0.15</v>
      </c>
      <c r="CP101" s="39">
        <v>0.01</v>
      </c>
      <c r="CQ101" s="39">
        <v>0</v>
      </c>
      <c r="CR101" s="39">
        <v>7.0000000000000007E-2</v>
      </c>
      <c r="CS101" s="39">
        <v>0.06</v>
      </c>
      <c r="CT101" s="39">
        <v>0.02</v>
      </c>
      <c r="CU101" s="39">
        <v>0.04</v>
      </c>
      <c r="CV101" s="39">
        <v>7.0000000000000007E-2</v>
      </c>
      <c r="CW101" s="39">
        <v>1</v>
      </c>
      <c r="CX101" s="39">
        <v>0.03</v>
      </c>
      <c r="CY101" s="39">
        <v>0.14000000000000001</v>
      </c>
      <c r="CZ101" s="39">
        <v>0.04</v>
      </c>
      <c r="DA101" s="39">
        <v>0.01</v>
      </c>
      <c r="DB101" s="39">
        <v>0.08</v>
      </c>
      <c r="DC101" s="39">
        <v>0.01</v>
      </c>
      <c r="DD101" s="39">
        <v>0.04</v>
      </c>
      <c r="DE101" s="39">
        <v>0.04</v>
      </c>
      <c r="DF101" s="39">
        <v>0.13</v>
      </c>
      <c r="DG101" s="39">
        <v>0.04</v>
      </c>
      <c r="DH101" s="39">
        <v>0.1</v>
      </c>
      <c r="DI101" s="39">
        <v>0.09</v>
      </c>
      <c r="DJ101" s="39">
        <v>0.02</v>
      </c>
      <c r="DK101" s="39">
        <v>0.04</v>
      </c>
      <c r="DL101" s="39">
        <v>0.05</v>
      </c>
      <c r="DM101" s="39">
        <v>0.04</v>
      </c>
      <c r="DN101" s="39">
        <v>0.02</v>
      </c>
      <c r="DO101" s="39">
        <v>0.05</v>
      </c>
      <c r="DP101" s="39">
        <v>0.04</v>
      </c>
      <c r="DQ101" s="39">
        <v>0.01</v>
      </c>
      <c r="DR101" s="39">
        <v>0.06</v>
      </c>
      <c r="DS101" s="39">
        <v>0.02</v>
      </c>
      <c r="DT101" s="39">
        <v>0.02</v>
      </c>
      <c r="DU101" s="39">
        <v>0.08</v>
      </c>
      <c r="DV101" s="39">
        <v>0.04</v>
      </c>
      <c r="DW101" s="39">
        <v>0.04</v>
      </c>
      <c r="DX101" s="39">
        <v>0</v>
      </c>
      <c r="DY101" s="39">
        <v>0.09</v>
      </c>
      <c r="DZ101" s="39">
        <v>0.01</v>
      </c>
      <c r="EA101" s="39">
        <v>0.05</v>
      </c>
      <c r="EB101" s="39">
        <v>0.05</v>
      </c>
      <c r="EC101" s="39">
        <v>0.02</v>
      </c>
      <c r="ED101" s="39">
        <v>0.03</v>
      </c>
      <c r="EE101" s="39">
        <v>0.01</v>
      </c>
      <c r="EF101" s="39">
        <v>0.01</v>
      </c>
      <c r="EG101" s="39">
        <v>0.02</v>
      </c>
      <c r="EH101" s="39">
        <v>0.02</v>
      </c>
      <c r="EI101" s="39">
        <v>0.01</v>
      </c>
      <c r="EJ101" s="39">
        <v>7.0000000000000007E-2</v>
      </c>
    </row>
    <row r="102" spans="1:140">
      <c r="A102" s="39" t="s">
        <v>204</v>
      </c>
      <c r="B102" s="39">
        <v>0.02</v>
      </c>
      <c r="C102" s="39">
        <v>0.01</v>
      </c>
      <c r="D102" s="39">
        <v>0.01</v>
      </c>
      <c r="E102" s="39">
        <v>0</v>
      </c>
      <c r="F102" s="39">
        <v>0.01</v>
      </c>
      <c r="G102" s="39">
        <v>0</v>
      </c>
      <c r="H102" s="39">
        <v>0</v>
      </c>
      <c r="I102" s="39">
        <v>0</v>
      </c>
      <c r="J102" s="39">
        <v>0</v>
      </c>
      <c r="K102" s="39">
        <v>0</v>
      </c>
      <c r="L102" s="39">
        <v>0</v>
      </c>
      <c r="M102" s="39">
        <v>0.01</v>
      </c>
      <c r="N102" s="39">
        <v>0.01</v>
      </c>
      <c r="O102" s="39">
        <v>0</v>
      </c>
      <c r="P102" s="39">
        <v>0.02</v>
      </c>
      <c r="Q102" s="39">
        <v>0.01</v>
      </c>
      <c r="R102" s="39">
        <v>0.11</v>
      </c>
      <c r="S102" s="39">
        <v>0.05</v>
      </c>
      <c r="T102" s="39">
        <v>0.06</v>
      </c>
      <c r="U102" s="39">
        <v>0.03</v>
      </c>
      <c r="V102" s="39">
        <v>0</v>
      </c>
      <c r="W102" s="39">
        <v>0</v>
      </c>
      <c r="X102" s="39">
        <v>0.01</v>
      </c>
      <c r="Y102" s="39">
        <v>0</v>
      </c>
      <c r="Z102" s="39">
        <v>0.01</v>
      </c>
      <c r="AA102" s="39">
        <v>0</v>
      </c>
      <c r="AB102" s="39">
        <v>0</v>
      </c>
      <c r="AC102" s="39">
        <v>0</v>
      </c>
      <c r="AD102" s="39">
        <v>0</v>
      </c>
      <c r="AE102" s="39">
        <v>0</v>
      </c>
      <c r="AF102" s="39">
        <v>0</v>
      </c>
      <c r="AG102" s="39">
        <v>0</v>
      </c>
      <c r="AH102" s="39">
        <v>0</v>
      </c>
      <c r="AI102" s="39">
        <v>0</v>
      </c>
      <c r="AJ102" s="39">
        <v>0.01</v>
      </c>
      <c r="AK102" s="39">
        <v>0</v>
      </c>
      <c r="AL102" s="39">
        <v>0</v>
      </c>
      <c r="AM102" s="39">
        <v>0</v>
      </c>
      <c r="AN102" s="39">
        <v>0</v>
      </c>
      <c r="AO102" s="39">
        <v>0</v>
      </c>
      <c r="AP102" s="39">
        <v>0</v>
      </c>
      <c r="AQ102" s="39">
        <v>0</v>
      </c>
      <c r="AR102" s="39">
        <v>0</v>
      </c>
      <c r="AS102" s="39">
        <v>0.01</v>
      </c>
      <c r="AT102" s="39">
        <v>0</v>
      </c>
      <c r="AU102" s="39">
        <v>0</v>
      </c>
      <c r="AV102" s="39">
        <v>0</v>
      </c>
      <c r="AW102" s="39">
        <v>0.01</v>
      </c>
      <c r="AX102" s="39">
        <v>0.01</v>
      </c>
      <c r="AY102" s="39">
        <v>0</v>
      </c>
      <c r="AZ102" s="39">
        <v>0.01</v>
      </c>
      <c r="BA102" s="39">
        <v>0</v>
      </c>
      <c r="BB102" s="39">
        <v>0</v>
      </c>
      <c r="BC102" s="39">
        <v>0</v>
      </c>
      <c r="BD102" s="39">
        <v>0</v>
      </c>
      <c r="BE102" s="39">
        <v>0</v>
      </c>
      <c r="BF102" s="39">
        <v>0</v>
      </c>
      <c r="BG102" s="39">
        <v>0</v>
      </c>
      <c r="BH102" s="39">
        <v>0</v>
      </c>
      <c r="BI102" s="39">
        <v>0</v>
      </c>
      <c r="BJ102" s="39">
        <v>0.01</v>
      </c>
      <c r="BK102" s="39">
        <v>0</v>
      </c>
      <c r="BL102" s="39">
        <v>0</v>
      </c>
      <c r="BM102" s="39">
        <v>0</v>
      </c>
      <c r="BN102" s="39">
        <v>0.01</v>
      </c>
      <c r="BO102" s="39">
        <v>0</v>
      </c>
      <c r="BP102" s="39">
        <v>0</v>
      </c>
      <c r="BQ102" s="39">
        <v>0</v>
      </c>
      <c r="BR102" s="39">
        <v>0</v>
      </c>
      <c r="BS102" s="39">
        <v>0</v>
      </c>
      <c r="BT102" s="39">
        <v>0</v>
      </c>
      <c r="BU102" s="39">
        <v>0</v>
      </c>
      <c r="BV102" s="39">
        <v>0</v>
      </c>
      <c r="BW102" s="39">
        <v>0</v>
      </c>
      <c r="BX102" s="39">
        <v>0</v>
      </c>
      <c r="BY102" s="39">
        <v>0</v>
      </c>
      <c r="BZ102" s="39">
        <v>0</v>
      </c>
      <c r="CA102" s="39">
        <v>0</v>
      </c>
      <c r="CB102" s="39">
        <v>0</v>
      </c>
      <c r="CC102" s="39">
        <v>0</v>
      </c>
      <c r="CD102" s="39">
        <v>0</v>
      </c>
      <c r="CE102" s="39">
        <v>0</v>
      </c>
      <c r="CF102" s="39">
        <v>0</v>
      </c>
      <c r="CG102" s="39">
        <v>0</v>
      </c>
      <c r="CH102" s="39">
        <v>0.01</v>
      </c>
      <c r="CI102" s="39">
        <v>0</v>
      </c>
      <c r="CJ102" s="39">
        <v>0.02</v>
      </c>
      <c r="CK102" s="39">
        <v>0.01</v>
      </c>
      <c r="CL102" s="39">
        <v>0</v>
      </c>
      <c r="CM102" s="39">
        <v>0</v>
      </c>
      <c r="CN102" s="39">
        <v>0</v>
      </c>
      <c r="CO102" s="39">
        <v>0.01</v>
      </c>
      <c r="CP102" s="39">
        <v>0.01</v>
      </c>
      <c r="CQ102" s="39">
        <v>0</v>
      </c>
      <c r="CR102" s="39">
        <v>0</v>
      </c>
      <c r="CS102" s="39">
        <v>0.02</v>
      </c>
      <c r="CT102" s="39">
        <v>0.01</v>
      </c>
      <c r="CU102" s="39">
        <v>0.02</v>
      </c>
      <c r="CV102" s="39">
        <v>0.03</v>
      </c>
      <c r="CW102" s="39">
        <v>0.03</v>
      </c>
      <c r="CX102" s="39">
        <v>1</v>
      </c>
      <c r="CY102" s="39">
        <v>0.06</v>
      </c>
      <c r="CZ102" s="39">
        <v>0.02</v>
      </c>
      <c r="DA102" s="39">
        <v>0</v>
      </c>
      <c r="DB102" s="39">
        <v>0.03</v>
      </c>
      <c r="DC102" s="39">
        <v>0</v>
      </c>
      <c r="DD102" s="39">
        <v>0.02</v>
      </c>
      <c r="DE102" s="39">
        <v>0.02</v>
      </c>
      <c r="DF102" s="39">
        <v>0.05</v>
      </c>
      <c r="DG102" s="39">
        <v>0.02</v>
      </c>
      <c r="DH102" s="39">
        <v>0.04</v>
      </c>
      <c r="DI102" s="39">
        <v>0.04</v>
      </c>
      <c r="DJ102" s="39">
        <v>0.01</v>
      </c>
      <c r="DK102" s="39">
        <v>0.02</v>
      </c>
      <c r="DL102" s="39">
        <v>0.02</v>
      </c>
      <c r="DM102" s="39">
        <v>0.01</v>
      </c>
      <c r="DN102" s="39">
        <v>0</v>
      </c>
      <c r="DO102" s="39">
        <v>0.02</v>
      </c>
      <c r="DP102" s="39">
        <v>0.01</v>
      </c>
      <c r="DQ102" s="39">
        <v>0.01</v>
      </c>
      <c r="DR102" s="39">
        <v>0.01</v>
      </c>
      <c r="DS102" s="39">
        <v>0</v>
      </c>
      <c r="DT102" s="39">
        <v>0</v>
      </c>
      <c r="DU102" s="39">
        <v>0.01</v>
      </c>
      <c r="DV102" s="39">
        <v>0</v>
      </c>
      <c r="DW102" s="39">
        <v>0.01</v>
      </c>
      <c r="DX102" s="39">
        <v>0.01</v>
      </c>
      <c r="DY102" s="39">
        <v>0.02</v>
      </c>
      <c r="DZ102" s="39">
        <v>0</v>
      </c>
      <c r="EA102" s="39">
        <v>0.02</v>
      </c>
      <c r="EB102" s="39">
        <v>0.02</v>
      </c>
      <c r="EC102" s="39">
        <v>0</v>
      </c>
      <c r="ED102" s="39">
        <v>0</v>
      </c>
      <c r="EE102" s="39">
        <v>0</v>
      </c>
      <c r="EF102" s="39">
        <v>0.01</v>
      </c>
      <c r="EG102" s="39">
        <v>0</v>
      </c>
      <c r="EH102" s="39">
        <v>0</v>
      </c>
      <c r="EI102" s="39">
        <v>0.01</v>
      </c>
      <c r="EJ102" s="39">
        <v>0.02</v>
      </c>
    </row>
    <row r="103" spans="1:140">
      <c r="A103" s="39" t="s">
        <v>198</v>
      </c>
      <c r="B103" s="39">
        <v>7.0000000000000007E-2</v>
      </c>
      <c r="C103" s="39">
        <v>0.04</v>
      </c>
      <c r="D103" s="39">
        <v>0.03</v>
      </c>
      <c r="E103" s="39">
        <v>0.02</v>
      </c>
      <c r="F103" s="39">
        <v>0.02</v>
      </c>
      <c r="G103" s="39">
        <v>0.06</v>
      </c>
      <c r="H103" s="39">
        <v>0.01</v>
      </c>
      <c r="I103" s="39">
        <v>0</v>
      </c>
      <c r="J103" s="39">
        <v>0</v>
      </c>
      <c r="K103" s="39">
        <v>0.02</v>
      </c>
      <c r="L103" s="39">
        <v>0</v>
      </c>
      <c r="M103" s="39">
        <v>0.03</v>
      </c>
      <c r="N103" s="39">
        <v>0.06</v>
      </c>
      <c r="O103" s="39">
        <v>0.06</v>
      </c>
      <c r="P103" s="39">
        <v>0.05</v>
      </c>
      <c r="Q103" s="39">
        <v>0.09</v>
      </c>
      <c r="R103" s="39">
        <v>0.01</v>
      </c>
      <c r="S103" s="39">
        <v>0.17</v>
      </c>
      <c r="T103" s="39">
        <v>0.18</v>
      </c>
      <c r="U103" s="39">
        <v>0.04</v>
      </c>
      <c r="V103" s="39">
        <v>0.01</v>
      </c>
      <c r="W103" s="39">
        <v>0.01</v>
      </c>
      <c r="X103" s="39">
        <v>0.06</v>
      </c>
      <c r="Y103" s="39">
        <v>0.01</v>
      </c>
      <c r="Z103" s="39">
        <v>0.01</v>
      </c>
      <c r="AA103" s="39">
        <v>0.01</v>
      </c>
      <c r="AB103" s="39">
        <v>0.01</v>
      </c>
      <c r="AC103" s="39">
        <v>0.01</v>
      </c>
      <c r="AD103" s="39">
        <v>0</v>
      </c>
      <c r="AE103" s="39">
        <v>0</v>
      </c>
      <c r="AF103" s="39">
        <v>0</v>
      </c>
      <c r="AG103" s="39">
        <v>0</v>
      </c>
      <c r="AH103" s="39">
        <v>0</v>
      </c>
      <c r="AI103" s="39">
        <v>0</v>
      </c>
      <c r="AJ103" s="39">
        <v>0.01</v>
      </c>
      <c r="AK103" s="39">
        <v>0.01</v>
      </c>
      <c r="AL103" s="39">
        <v>0.01</v>
      </c>
      <c r="AM103" s="39">
        <v>0.01</v>
      </c>
      <c r="AN103" s="39">
        <v>0.01</v>
      </c>
      <c r="AO103" s="39">
        <v>0.01</v>
      </c>
      <c r="AP103" s="39">
        <v>0</v>
      </c>
      <c r="AQ103" s="39">
        <v>0.01</v>
      </c>
      <c r="AR103" s="39">
        <v>0.01</v>
      </c>
      <c r="AS103" s="39">
        <v>0.03</v>
      </c>
      <c r="AT103" s="39">
        <v>0</v>
      </c>
      <c r="AU103" s="39">
        <v>0.01</v>
      </c>
      <c r="AV103" s="39">
        <v>0.01</v>
      </c>
      <c r="AW103" s="39">
        <v>0.01</v>
      </c>
      <c r="AX103" s="39">
        <v>0.01</v>
      </c>
      <c r="AY103" s="39">
        <v>0</v>
      </c>
      <c r="AZ103" s="39">
        <v>0.01</v>
      </c>
      <c r="BA103" s="39">
        <v>0.02</v>
      </c>
      <c r="BB103" s="39">
        <v>0.02</v>
      </c>
      <c r="BC103" s="39">
        <v>0.02</v>
      </c>
      <c r="BD103" s="39">
        <v>0.01</v>
      </c>
      <c r="BE103" s="39">
        <v>0</v>
      </c>
      <c r="BF103" s="39">
        <v>0.01</v>
      </c>
      <c r="BG103" s="39">
        <v>0.02</v>
      </c>
      <c r="BH103" s="39">
        <v>0.01</v>
      </c>
      <c r="BI103" s="39">
        <v>0.01</v>
      </c>
      <c r="BJ103" s="39">
        <v>0.01</v>
      </c>
      <c r="BK103" s="39">
        <v>0</v>
      </c>
      <c r="BL103" s="39">
        <v>0.03</v>
      </c>
      <c r="BM103" s="39">
        <v>0.03</v>
      </c>
      <c r="BN103" s="39">
        <v>0.01</v>
      </c>
      <c r="BO103" s="39">
        <v>0</v>
      </c>
      <c r="BP103" s="39">
        <v>0.01</v>
      </c>
      <c r="BQ103" s="39">
        <v>0.01</v>
      </c>
      <c r="BR103" s="39">
        <v>0</v>
      </c>
      <c r="BS103" s="39">
        <v>0</v>
      </c>
      <c r="BT103" s="39">
        <v>0.01</v>
      </c>
      <c r="BU103" s="39">
        <v>0.04</v>
      </c>
      <c r="BV103" s="39">
        <v>0.01</v>
      </c>
      <c r="BW103" s="39">
        <v>0</v>
      </c>
      <c r="BX103" s="39">
        <v>0.01</v>
      </c>
      <c r="BY103" s="39">
        <v>0</v>
      </c>
      <c r="BZ103" s="39">
        <v>0.01</v>
      </c>
      <c r="CA103" s="39">
        <v>0.01</v>
      </c>
      <c r="CB103" s="39">
        <v>0.01</v>
      </c>
      <c r="CC103" s="39">
        <v>0.01</v>
      </c>
      <c r="CD103" s="39">
        <v>0.01</v>
      </c>
      <c r="CE103" s="39">
        <v>0.01</v>
      </c>
      <c r="CF103" s="39">
        <v>0</v>
      </c>
      <c r="CG103" s="39">
        <v>0</v>
      </c>
      <c r="CH103" s="39">
        <v>0.02</v>
      </c>
      <c r="CI103" s="39">
        <v>0.04</v>
      </c>
      <c r="CJ103" s="39">
        <v>7.0000000000000007E-2</v>
      </c>
      <c r="CK103" s="39">
        <v>0.02</v>
      </c>
      <c r="CL103" s="39">
        <v>0.01</v>
      </c>
      <c r="CM103" s="39">
        <v>0.01</v>
      </c>
      <c r="CN103" s="39">
        <v>0.03</v>
      </c>
      <c r="CO103" s="39">
        <v>0.32</v>
      </c>
      <c r="CP103" s="39">
        <v>0.02</v>
      </c>
      <c r="CQ103" s="39">
        <v>0</v>
      </c>
      <c r="CR103" s="39">
        <v>0.02</v>
      </c>
      <c r="CS103" s="39">
        <v>0.1</v>
      </c>
      <c r="CT103" s="39">
        <v>0.03</v>
      </c>
      <c r="CU103" s="39">
        <v>7.0000000000000007E-2</v>
      </c>
      <c r="CV103" s="39">
        <v>0.12</v>
      </c>
      <c r="CW103" s="39">
        <v>0.14000000000000001</v>
      </c>
      <c r="CX103" s="39">
        <v>0.06</v>
      </c>
      <c r="CY103" s="39">
        <v>1</v>
      </c>
      <c r="CZ103" s="39">
        <v>0.06</v>
      </c>
      <c r="DA103" s="39">
        <v>0.01</v>
      </c>
      <c r="DB103" s="39">
        <v>0.13</v>
      </c>
      <c r="DC103" s="39">
        <v>0.02</v>
      </c>
      <c r="DD103" s="39">
        <v>0.08</v>
      </c>
      <c r="DE103" s="39">
        <v>7.0000000000000007E-2</v>
      </c>
      <c r="DF103" s="39">
        <v>0.22</v>
      </c>
      <c r="DG103" s="39">
        <v>0.06</v>
      </c>
      <c r="DH103" s="39">
        <v>0.17</v>
      </c>
      <c r="DI103" s="39">
        <v>0.16</v>
      </c>
      <c r="DJ103" s="39">
        <v>0.04</v>
      </c>
      <c r="DK103" s="39">
        <v>7.0000000000000007E-2</v>
      </c>
      <c r="DL103" s="39">
        <v>0.08</v>
      </c>
      <c r="DM103" s="39">
        <v>0</v>
      </c>
      <c r="DN103" s="39">
        <v>0.01</v>
      </c>
      <c r="DO103" s="39">
        <v>0.05</v>
      </c>
      <c r="DP103" s="39">
        <v>0.01</v>
      </c>
      <c r="DQ103" s="39">
        <v>0.03</v>
      </c>
      <c r="DR103" s="39">
        <v>0.02</v>
      </c>
      <c r="DS103" s="39">
        <v>0.03</v>
      </c>
      <c r="DT103" s="39">
        <v>0</v>
      </c>
      <c r="DU103" s="39">
        <v>0</v>
      </c>
      <c r="DV103" s="39">
        <v>0.05</v>
      </c>
      <c r="DW103" s="39">
        <v>0.03</v>
      </c>
      <c r="DX103" s="39">
        <v>0.02</v>
      </c>
      <c r="DY103" s="39">
        <v>0.11</v>
      </c>
      <c r="DZ103" s="39">
        <v>0</v>
      </c>
      <c r="EA103" s="39">
        <v>0.02</v>
      </c>
      <c r="EB103" s="39">
        <v>0.06</v>
      </c>
      <c r="EC103" s="39">
        <v>0.01</v>
      </c>
      <c r="ED103" s="39">
        <v>0</v>
      </c>
      <c r="EE103" s="39">
        <v>0.01</v>
      </c>
      <c r="EF103" s="39">
        <v>0.01</v>
      </c>
      <c r="EG103" s="39">
        <v>0.06</v>
      </c>
      <c r="EH103" s="39">
        <v>0.03</v>
      </c>
      <c r="EI103" s="39">
        <v>0.01</v>
      </c>
      <c r="EJ103" s="39">
        <v>0.01</v>
      </c>
    </row>
    <row r="104" spans="1:140">
      <c r="A104" s="39" t="s">
        <v>196</v>
      </c>
      <c r="B104" s="39">
        <v>0.02</v>
      </c>
      <c r="C104" s="39">
        <v>0.01</v>
      </c>
      <c r="D104" s="39">
        <v>0.01</v>
      </c>
      <c r="E104" s="39">
        <v>0.01</v>
      </c>
      <c r="F104" s="39">
        <v>0</v>
      </c>
      <c r="G104" s="39">
        <v>0.02</v>
      </c>
      <c r="H104" s="39">
        <v>0.01</v>
      </c>
      <c r="I104" s="39">
        <v>0</v>
      </c>
      <c r="J104" s="39">
        <v>0</v>
      </c>
      <c r="K104" s="39">
        <v>0</v>
      </c>
      <c r="L104" s="39">
        <v>0</v>
      </c>
      <c r="M104" s="39">
        <v>0.01</v>
      </c>
      <c r="N104" s="39">
        <v>0.02</v>
      </c>
      <c r="O104" s="39">
        <v>0.01</v>
      </c>
      <c r="P104" s="39">
        <v>0.01</v>
      </c>
      <c r="Q104" s="39">
        <v>0.02</v>
      </c>
      <c r="R104" s="39">
        <v>0.12</v>
      </c>
      <c r="S104" s="39">
        <v>0.06</v>
      </c>
      <c r="T104" s="39">
        <v>7.0000000000000007E-2</v>
      </c>
      <c r="U104" s="39">
        <v>0.03</v>
      </c>
      <c r="V104" s="39">
        <v>0</v>
      </c>
      <c r="W104" s="39">
        <v>0</v>
      </c>
      <c r="X104" s="39">
        <v>0.01</v>
      </c>
      <c r="Y104" s="39">
        <v>0.01</v>
      </c>
      <c r="Z104" s="39">
        <v>0</v>
      </c>
      <c r="AA104" s="39">
        <v>0.01</v>
      </c>
      <c r="AB104" s="39">
        <v>0</v>
      </c>
      <c r="AC104" s="39">
        <v>0</v>
      </c>
      <c r="AD104" s="39">
        <v>0</v>
      </c>
      <c r="AE104" s="39">
        <v>0</v>
      </c>
      <c r="AF104" s="39">
        <v>0</v>
      </c>
      <c r="AG104" s="39">
        <v>0</v>
      </c>
      <c r="AH104" s="39">
        <v>0</v>
      </c>
      <c r="AI104" s="39">
        <v>0</v>
      </c>
      <c r="AJ104" s="39">
        <v>0.01</v>
      </c>
      <c r="AK104" s="39">
        <v>0</v>
      </c>
      <c r="AL104" s="39">
        <v>0</v>
      </c>
      <c r="AM104" s="39">
        <v>0</v>
      </c>
      <c r="AN104" s="39">
        <v>0.01</v>
      </c>
      <c r="AO104" s="39">
        <v>0</v>
      </c>
      <c r="AP104" s="39">
        <v>0</v>
      </c>
      <c r="AQ104" s="39">
        <v>0.01</v>
      </c>
      <c r="AR104" s="39">
        <v>0</v>
      </c>
      <c r="AS104" s="39">
        <v>0.02</v>
      </c>
      <c r="AT104" s="39">
        <v>0</v>
      </c>
      <c r="AU104" s="39">
        <v>0</v>
      </c>
      <c r="AV104" s="39">
        <v>0</v>
      </c>
      <c r="AW104" s="39">
        <v>0.01</v>
      </c>
      <c r="AX104" s="39">
        <v>0</v>
      </c>
      <c r="AY104" s="39">
        <v>0.01</v>
      </c>
      <c r="AZ104" s="39">
        <v>0.06</v>
      </c>
      <c r="BA104" s="39">
        <v>0.01</v>
      </c>
      <c r="BB104" s="39">
        <v>0.01</v>
      </c>
      <c r="BC104" s="39">
        <v>0.01</v>
      </c>
      <c r="BD104" s="39">
        <v>0</v>
      </c>
      <c r="BE104" s="39">
        <v>0</v>
      </c>
      <c r="BF104" s="39">
        <v>0</v>
      </c>
      <c r="BG104" s="39">
        <v>0.01</v>
      </c>
      <c r="BH104" s="39">
        <v>0</v>
      </c>
      <c r="BI104" s="39">
        <v>0.01</v>
      </c>
      <c r="BJ104" s="39">
        <v>0</v>
      </c>
      <c r="BK104" s="39">
        <v>0.01</v>
      </c>
      <c r="BL104" s="39">
        <v>0.01</v>
      </c>
      <c r="BM104" s="39">
        <v>0</v>
      </c>
      <c r="BN104" s="39">
        <v>0</v>
      </c>
      <c r="BO104" s="39">
        <v>0</v>
      </c>
      <c r="BP104" s="39">
        <v>0</v>
      </c>
      <c r="BQ104" s="39">
        <v>0</v>
      </c>
      <c r="BR104" s="39">
        <v>0</v>
      </c>
      <c r="BS104" s="39">
        <v>0.01</v>
      </c>
      <c r="BT104" s="39">
        <v>0</v>
      </c>
      <c r="BU104" s="39">
        <v>0</v>
      </c>
      <c r="BV104" s="39">
        <v>0</v>
      </c>
      <c r="BW104" s="39">
        <v>0</v>
      </c>
      <c r="BX104" s="39">
        <v>0</v>
      </c>
      <c r="BY104" s="39">
        <v>0.01</v>
      </c>
      <c r="BZ104" s="39">
        <v>0.01</v>
      </c>
      <c r="CA104" s="39">
        <v>0</v>
      </c>
      <c r="CB104" s="39">
        <v>0</v>
      </c>
      <c r="CC104" s="39">
        <v>0</v>
      </c>
      <c r="CD104" s="39">
        <v>0</v>
      </c>
      <c r="CE104" s="39">
        <v>0</v>
      </c>
      <c r="CF104" s="39">
        <v>0</v>
      </c>
      <c r="CG104" s="39">
        <v>0.01</v>
      </c>
      <c r="CH104" s="39">
        <v>0.02</v>
      </c>
      <c r="CI104" s="39">
        <v>0</v>
      </c>
      <c r="CJ104" s="39">
        <v>0.04</v>
      </c>
      <c r="CK104" s="39">
        <v>0.02</v>
      </c>
      <c r="CL104" s="39">
        <v>0</v>
      </c>
      <c r="CM104" s="39">
        <v>0.02</v>
      </c>
      <c r="CN104" s="39">
        <v>0.01</v>
      </c>
      <c r="CO104" s="39">
        <v>0.05</v>
      </c>
      <c r="CP104" s="39">
        <v>0</v>
      </c>
      <c r="CQ104" s="39">
        <v>0</v>
      </c>
      <c r="CR104" s="39">
        <v>0.02</v>
      </c>
      <c r="CS104" s="39">
        <v>0.02</v>
      </c>
      <c r="CT104" s="39">
        <v>0.01</v>
      </c>
      <c r="CU104" s="39">
        <v>0.02</v>
      </c>
      <c r="CV104" s="39">
        <v>0.03</v>
      </c>
      <c r="CW104" s="39">
        <v>0.04</v>
      </c>
      <c r="CX104" s="39">
        <v>0.02</v>
      </c>
      <c r="CY104" s="39">
        <v>0.06</v>
      </c>
      <c r="CZ104" s="39">
        <v>1</v>
      </c>
      <c r="DA104" s="39">
        <v>0</v>
      </c>
      <c r="DB104" s="39">
        <v>0.03</v>
      </c>
      <c r="DC104" s="39">
        <v>0</v>
      </c>
      <c r="DD104" s="39">
        <v>0.02</v>
      </c>
      <c r="DE104" s="39">
        <v>0.02</v>
      </c>
      <c r="DF104" s="39">
        <v>0.06</v>
      </c>
      <c r="DG104" s="39">
        <v>0.02</v>
      </c>
      <c r="DH104" s="39">
        <v>0.04</v>
      </c>
      <c r="DI104" s="39">
        <v>0.04</v>
      </c>
      <c r="DJ104" s="39">
        <v>0.01</v>
      </c>
      <c r="DK104" s="39">
        <v>0.02</v>
      </c>
      <c r="DL104" s="39">
        <v>0.02</v>
      </c>
      <c r="DM104" s="39">
        <v>0.02</v>
      </c>
      <c r="DN104" s="39">
        <v>0</v>
      </c>
      <c r="DO104" s="39">
        <v>0.02</v>
      </c>
      <c r="DP104" s="39">
        <v>0.04</v>
      </c>
      <c r="DQ104" s="39">
        <v>0.01</v>
      </c>
      <c r="DR104" s="39">
        <v>0.02</v>
      </c>
      <c r="DS104" s="39">
        <v>0</v>
      </c>
      <c r="DT104" s="39">
        <v>0.01</v>
      </c>
      <c r="DU104" s="39">
        <v>0</v>
      </c>
      <c r="DV104" s="39">
        <v>0</v>
      </c>
      <c r="DW104" s="39">
        <v>0.04</v>
      </c>
      <c r="DX104" s="39">
        <v>0.02</v>
      </c>
      <c r="DY104" s="39">
        <v>0.03</v>
      </c>
      <c r="DZ104" s="39">
        <v>0.01</v>
      </c>
      <c r="EA104" s="39">
        <v>0.01</v>
      </c>
      <c r="EB104" s="39">
        <v>0.01</v>
      </c>
      <c r="EC104" s="39">
        <v>0</v>
      </c>
      <c r="ED104" s="39">
        <v>0.01</v>
      </c>
      <c r="EE104" s="39">
        <v>0</v>
      </c>
      <c r="EF104" s="39">
        <v>0</v>
      </c>
      <c r="EG104" s="39">
        <v>0</v>
      </c>
      <c r="EH104" s="39">
        <v>0.01</v>
      </c>
      <c r="EI104" s="39">
        <v>0.01</v>
      </c>
      <c r="EJ104" s="39">
        <v>0.01</v>
      </c>
    </row>
    <row r="105" spans="1:140">
      <c r="A105" s="39" t="s">
        <v>202</v>
      </c>
      <c r="B105" s="39">
        <v>0.02</v>
      </c>
      <c r="C105" s="39">
        <v>0.02</v>
      </c>
      <c r="D105" s="39">
        <v>0</v>
      </c>
      <c r="E105" s="39">
        <v>0</v>
      </c>
      <c r="F105" s="39">
        <v>0.01</v>
      </c>
      <c r="G105" s="39">
        <v>0</v>
      </c>
      <c r="H105" s="39">
        <v>0</v>
      </c>
      <c r="I105" s="39">
        <v>0</v>
      </c>
      <c r="J105" s="39">
        <v>0</v>
      </c>
      <c r="K105" s="39">
        <v>0.02</v>
      </c>
      <c r="L105" s="39">
        <v>0</v>
      </c>
      <c r="M105" s="39">
        <v>0</v>
      </c>
      <c r="N105" s="39">
        <v>0</v>
      </c>
      <c r="O105" s="39">
        <v>0.02</v>
      </c>
      <c r="P105" s="39">
        <v>0</v>
      </c>
      <c r="Q105" s="39">
        <v>0</v>
      </c>
      <c r="R105" s="39">
        <v>0.02</v>
      </c>
      <c r="S105" s="39">
        <v>0.01</v>
      </c>
      <c r="T105" s="39">
        <v>0.01</v>
      </c>
      <c r="U105" s="39">
        <v>0</v>
      </c>
      <c r="V105" s="39">
        <v>0</v>
      </c>
      <c r="W105" s="39">
        <v>0</v>
      </c>
      <c r="X105" s="39">
        <v>0.01</v>
      </c>
      <c r="Y105" s="39">
        <v>0</v>
      </c>
      <c r="Z105" s="39">
        <v>0.01</v>
      </c>
      <c r="AA105" s="39">
        <v>0</v>
      </c>
      <c r="AB105" s="39">
        <v>0</v>
      </c>
      <c r="AC105" s="39">
        <v>0</v>
      </c>
      <c r="AD105" s="39">
        <v>0</v>
      </c>
      <c r="AE105" s="39">
        <v>0</v>
      </c>
      <c r="AF105" s="39">
        <v>0</v>
      </c>
      <c r="AG105" s="39">
        <v>0</v>
      </c>
      <c r="AH105" s="39">
        <v>0</v>
      </c>
      <c r="AI105" s="39">
        <v>0</v>
      </c>
      <c r="AJ105" s="39">
        <v>0.01</v>
      </c>
      <c r="AK105" s="39">
        <v>0</v>
      </c>
      <c r="AL105" s="39">
        <v>0</v>
      </c>
      <c r="AM105" s="39">
        <v>0</v>
      </c>
      <c r="AN105" s="39">
        <v>0</v>
      </c>
      <c r="AO105" s="39">
        <v>0</v>
      </c>
      <c r="AP105" s="39">
        <v>0</v>
      </c>
      <c r="AQ105" s="39">
        <v>0</v>
      </c>
      <c r="AR105" s="39">
        <v>0</v>
      </c>
      <c r="AS105" s="39">
        <v>0</v>
      </c>
      <c r="AT105" s="39">
        <v>0</v>
      </c>
      <c r="AU105" s="39">
        <v>0</v>
      </c>
      <c r="AV105" s="39">
        <v>0</v>
      </c>
      <c r="AW105" s="39">
        <v>0</v>
      </c>
      <c r="AX105" s="39">
        <v>0</v>
      </c>
      <c r="AY105" s="39">
        <v>0</v>
      </c>
      <c r="AZ105" s="39">
        <v>0</v>
      </c>
      <c r="BA105" s="39">
        <v>0</v>
      </c>
      <c r="BB105" s="39">
        <v>0</v>
      </c>
      <c r="BC105" s="39">
        <v>0</v>
      </c>
      <c r="BD105" s="39">
        <v>0</v>
      </c>
      <c r="BE105" s="39">
        <v>0</v>
      </c>
      <c r="BF105" s="39">
        <v>0</v>
      </c>
      <c r="BG105" s="39">
        <v>0</v>
      </c>
      <c r="BH105" s="39">
        <v>0</v>
      </c>
      <c r="BI105" s="39">
        <v>0</v>
      </c>
      <c r="BJ105" s="39">
        <v>0</v>
      </c>
      <c r="BK105" s="39">
        <v>0</v>
      </c>
      <c r="BL105" s="39">
        <v>0</v>
      </c>
      <c r="BM105" s="39">
        <v>0</v>
      </c>
      <c r="BN105" s="39">
        <v>0</v>
      </c>
      <c r="BO105" s="39">
        <v>0</v>
      </c>
      <c r="BP105" s="39">
        <v>0</v>
      </c>
      <c r="BQ105" s="39">
        <v>0</v>
      </c>
      <c r="BR105" s="39">
        <v>0</v>
      </c>
      <c r="BS105" s="39">
        <v>0</v>
      </c>
      <c r="BT105" s="39">
        <v>0</v>
      </c>
      <c r="BU105" s="39">
        <v>0.01</v>
      </c>
      <c r="BV105" s="39">
        <v>0</v>
      </c>
      <c r="BW105" s="39">
        <v>0</v>
      </c>
      <c r="BX105" s="39">
        <v>0</v>
      </c>
      <c r="BY105" s="39">
        <v>0</v>
      </c>
      <c r="BZ105" s="39">
        <v>0</v>
      </c>
      <c r="CA105" s="39">
        <v>0</v>
      </c>
      <c r="CB105" s="39">
        <v>0</v>
      </c>
      <c r="CC105" s="39">
        <v>0</v>
      </c>
      <c r="CD105" s="39">
        <v>0</v>
      </c>
      <c r="CE105" s="39">
        <v>0</v>
      </c>
      <c r="CF105" s="39">
        <v>0</v>
      </c>
      <c r="CG105" s="39">
        <v>0</v>
      </c>
      <c r="CH105" s="39">
        <v>0.01</v>
      </c>
      <c r="CI105" s="39">
        <v>0.01</v>
      </c>
      <c r="CJ105" s="39">
        <v>0</v>
      </c>
      <c r="CK105" s="39">
        <v>0</v>
      </c>
      <c r="CL105" s="39">
        <v>0</v>
      </c>
      <c r="CM105" s="39">
        <v>0</v>
      </c>
      <c r="CN105" s="39">
        <v>0.01</v>
      </c>
      <c r="CO105" s="39">
        <v>0</v>
      </c>
      <c r="CP105" s="39">
        <v>0</v>
      </c>
      <c r="CQ105" s="39">
        <v>0</v>
      </c>
      <c r="CR105" s="39">
        <v>0</v>
      </c>
      <c r="CS105" s="39">
        <v>0</v>
      </c>
      <c r="CT105" s="39">
        <v>0</v>
      </c>
      <c r="CU105" s="39">
        <v>0</v>
      </c>
      <c r="CV105" s="39">
        <v>0.01</v>
      </c>
      <c r="CW105" s="39">
        <v>0.01</v>
      </c>
      <c r="CX105" s="39">
        <v>0</v>
      </c>
      <c r="CY105" s="39">
        <v>0.01</v>
      </c>
      <c r="CZ105" s="39">
        <v>0</v>
      </c>
      <c r="DA105" s="39">
        <v>1</v>
      </c>
      <c r="DB105" s="39">
        <v>0.01</v>
      </c>
      <c r="DC105" s="39">
        <v>0</v>
      </c>
      <c r="DD105" s="39">
        <v>0</v>
      </c>
      <c r="DE105" s="39">
        <v>0</v>
      </c>
      <c r="DF105" s="39">
        <v>0.01</v>
      </c>
      <c r="DG105" s="39">
        <v>0</v>
      </c>
      <c r="DH105" s="39">
        <v>0.01</v>
      </c>
      <c r="DI105" s="39">
        <v>0.01</v>
      </c>
      <c r="DJ105" s="39">
        <v>0</v>
      </c>
      <c r="DK105" s="39">
        <v>0</v>
      </c>
      <c r="DL105" s="39">
        <v>0</v>
      </c>
      <c r="DM105" s="39">
        <v>0</v>
      </c>
      <c r="DN105" s="39">
        <v>0</v>
      </c>
      <c r="DO105" s="39">
        <v>0</v>
      </c>
      <c r="DP105" s="39">
        <v>0</v>
      </c>
      <c r="DQ105" s="39">
        <v>0.01</v>
      </c>
      <c r="DR105" s="39">
        <v>0</v>
      </c>
      <c r="DS105" s="39">
        <v>0</v>
      </c>
      <c r="DT105" s="39">
        <v>0.01</v>
      </c>
      <c r="DU105" s="39">
        <v>0</v>
      </c>
      <c r="DV105" s="39">
        <v>0</v>
      </c>
      <c r="DW105" s="39">
        <v>0.01</v>
      </c>
      <c r="DX105" s="39">
        <v>0</v>
      </c>
      <c r="DY105" s="39">
        <v>0</v>
      </c>
      <c r="DZ105" s="39">
        <v>0</v>
      </c>
      <c r="EA105" s="39">
        <v>0.01</v>
      </c>
      <c r="EB105" s="39">
        <v>0</v>
      </c>
      <c r="EC105" s="39">
        <v>0</v>
      </c>
      <c r="ED105" s="39">
        <v>0</v>
      </c>
      <c r="EE105" s="39">
        <v>0</v>
      </c>
      <c r="EF105" s="39">
        <v>0</v>
      </c>
      <c r="EG105" s="39">
        <v>0</v>
      </c>
      <c r="EH105" s="39">
        <v>0</v>
      </c>
      <c r="EI105" s="39">
        <v>0</v>
      </c>
      <c r="EJ105" s="39">
        <v>0.01</v>
      </c>
    </row>
    <row r="106" spans="1:140">
      <c r="A106" s="39" t="s">
        <v>199</v>
      </c>
      <c r="B106" s="39">
        <v>0.01</v>
      </c>
      <c r="C106" s="39">
        <v>0</v>
      </c>
      <c r="D106" s="39">
        <v>0.01</v>
      </c>
      <c r="E106" s="39">
        <v>0</v>
      </c>
      <c r="F106" s="39">
        <v>0.01</v>
      </c>
      <c r="G106" s="39">
        <v>0</v>
      </c>
      <c r="H106" s="39">
        <v>0</v>
      </c>
      <c r="I106" s="39">
        <v>0</v>
      </c>
      <c r="J106" s="39">
        <v>0</v>
      </c>
      <c r="K106" s="39">
        <v>0</v>
      </c>
      <c r="L106" s="39">
        <v>0</v>
      </c>
      <c r="M106" s="39">
        <v>0.02</v>
      </c>
      <c r="N106" s="39">
        <v>0.02</v>
      </c>
      <c r="O106" s="39">
        <v>0.02</v>
      </c>
      <c r="P106" s="39">
        <v>0.03</v>
      </c>
      <c r="Q106" s="39">
        <v>0.05</v>
      </c>
      <c r="R106" s="39">
        <v>0.18</v>
      </c>
      <c r="S106" s="39">
        <v>0.08</v>
      </c>
      <c r="T106" s="39">
        <v>0.14000000000000001</v>
      </c>
      <c r="U106" s="39">
        <v>0.01</v>
      </c>
      <c r="V106" s="39">
        <v>0</v>
      </c>
      <c r="W106" s="39">
        <v>0.03</v>
      </c>
      <c r="X106" s="39">
        <v>0.04</v>
      </c>
      <c r="Y106" s="39">
        <v>0.01</v>
      </c>
      <c r="Z106" s="39">
        <v>0.03</v>
      </c>
      <c r="AA106" s="39">
        <v>0.02</v>
      </c>
      <c r="AB106" s="39">
        <v>0.04</v>
      </c>
      <c r="AC106" s="39">
        <v>0.03</v>
      </c>
      <c r="AD106" s="39">
        <v>0.03</v>
      </c>
      <c r="AE106" s="39">
        <v>0.01</v>
      </c>
      <c r="AF106" s="39">
        <v>0</v>
      </c>
      <c r="AG106" s="39">
        <v>0</v>
      </c>
      <c r="AH106" s="39">
        <v>0.02</v>
      </c>
      <c r="AI106" s="39">
        <v>0.02</v>
      </c>
      <c r="AJ106" s="39">
        <v>0.06</v>
      </c>
      <c r="AK106" s="39">
        <v>0.01</v>
      </c>
      <c r="AL106" s="39">
        <v>0</v>
      </c>
      <c r="AM106" s="39">
        <v>0.03</v>
      </c>
      <c r="AN106" s="39">
        <v>0.03</v>
      </c>
      <c r="AO106" s="39">
        <v>0</v>
      </c>
      <c r="AP106" s="39">
        <v>0</v>
      </c>
      <c r="AQ106" s="39">
        <v>0</v>
      </c>
      <c r="AR106" s="39">
        <v>0</v>
      </c>
      <c r="AS106" s="39">
        <v>0.05</v>
      </c>
      <c r="AT106" s="39">
        <v>0.01</v>
      </c>
      <c r="AU106" s="39">
        <v>0.01</v>
      </c>
      <c r="AV106" s="39">
        <v>0.02</v>
      </c>
      <c r="AW106" s="39">
        <v>0.03</v>
      </c>
      <c r="AX106" s="39">
        <v>0.01</v>
      </c>
      <c r="AY106" s="39">
        <v>0.04</v>
      </c>
      <c r="AZ106" s="39">
        <v>0.04</v>
      </c>
      <c r="BA106" s="39">
        <v>0.05</v>
      </c>
      <c r="BB106" s="39">
        <v>0.01</v>
      </c>
      <c r="BC106" s="39">
        <v>0.01</v>
      </c>
      <c r="BD106" s="39">
        <v>0.03</v>
      </c>
      <c r="BE106" s="39">
        <v>0</v>
      </c>
      <c r="BF106" s="39">
        <v>0.03</v>
      </c>
      <c r="BG106" s="39">
        <v>0.02</v>
      </c>
      <c r="BH106" s="39">
        <v>0</v>
      </c>
      <c r="BI106" s="39">
        <v>0.01</v>
      </c>
      <c r="BJ106" s="39">
        <v>0.04</v>
      </c>
      <c r="BK106" s="39">
        <v>0</v>
      </c>
      <c r="BL106" s="39">
        <v>0.03</v>
      </c>
      <c r="BM106" s="39">
        <v>0</v>
      </c>
      <c r="BN106" s="39">
        <v>0.01</v>
      </c>
      <c r="BO106" s="39">
        <v>0.01</v>
      </c>
      <c r="BP106" s="39">
        <v>0</v>
      </c>
      <c r="BQ106" s="39">
        <v>0.01</v>
      </c>
      <c r="BR106" s="39">
        <v>0.01</v>
      </c>
      <c r="BS106" s="39">
        <v>0.01</v>
      </c>
      <c r="BT106" s="39">
        <v>0.03</v>
      </c>
      <c r="BU106" s="39">
        <v>0</v>
      </c>
      <c r="BV106" s="39">
        <v>0</v>
      </c>
      <c r="BW106" s="39">
        <v>0.02</v>
      </c>
      <c r="BX106" s="39">
        <v>0</v>
      </c>
      <c r="BY106" s="39">
        <v>0</v>
      </c>
      <c r="BZ106" s="39">
        <v>0</v>
      </c>
      <c r="CA106" s="39">
        <v>0.01</v>
      </c>
      <c r="CB106" s="39">
        <v>0.02</v>
      </c>
      <c r="CC106" s="39">
        <v>0.01</v>
      </c>
      <c r="CD106" s="39">
        <v>0.03</v>
      </c>
      <c r="CE106" s="39">
        <v>0.01</v>
      </c>
      <c r="CF106" s="39">
        <v>0.01</v>
      </c>
      <c r="CG106" s="39">
        <v>0.05</v>
      </c>
      <c r="CH106" s="39">
        <v>0.1</v>
      </c>
      <c r="CI106" s="39">
        <v>0</v>
      </c>
      <c r="CJ106" s="39">
        <v>0.13</v>
      </c>
      <c r="CK106" s="39">
        <v>7.0000000000000007E-2</v>
      </c>
      <c r="CL106" s="39">
        <v>0.01</v>
      </c>
      <c r="CM106" s="39">
        <v>0.04</v>
      </c>
      <c r="CN106" s="39">
        <v>0</v>
      </c>
      <c r="CO106" s="39">
        <v>0.09</v>
      </c>
      <c r="CP106" s="39">
        <v>0</v>
      </c>
      <c r="CQ106" s="39">
        <v>0</v>
      </c>
      <c r="CR106" s="39">
        <v>0.01</v>
      </c>
      <c r="CS106" s="39">
        <v>0.05</v>
      </c>
      <c r="CT106" s="39">
        <v>0.02</v>
      </c>
      <c r="CU106" s="39">
        <v>0.04</v>
      </c>
      <c r="CV106" s="39">
        <v>0.06</v>
      </c>
      <c r="CW106" s="39">
        <v>0.08</v>
      </c>
      <c r="CX106" s="39">
        <v>0.03</v>
      </c>
      <c r="CY106" s="39">
        <v>0.13</v>
      </c>
      <c r="CZ106" s="39">
        <v>0.03</v>
      </c>
      <c r="DA106" s="39">
        <v>0.01</v>
      </c>
      <c r="DB106" s="39">
        <v>1</v>
      </c>
      <c r="DC106" s="39">
        <v>0.01</v>
      </c>
      <c r="DD106" s="39">
        <v>0.04</v>
      </c>
      <c r="DE106" s="39">
        <v>0.03</v>
      </c>
      <c r="DF106" s="39">
        <v>0.12</v>
      </c>
      <c r="DG106" s="39">
        <v>0.03</v>
      </c>
      <c r="DH106" s="39">
        <v>0.09</v>
      </c>
      <c r="DI106" s="39">
        <v>0.09</v>
      </c>
      <c r="DJ106" s="39">
        <v>0.02</v>
      </c>
      <c r="DK106" s="39">
        <v>0.04</v>
      </c>
      <c r="DL106" s="39">
        <v>0.04</v>
      </c>
      <c r="DM106" s="39">
        <v>0.03</v>
      </c>
      <c r="DN106" s="39">
        <v>0.03</v>
      </c>
      <c r="DO106" s="39">
        <v>0.11</v>
      </c>
      <c r="DP106" s="39">
        <v>0</v>
      </c>
      <c r="DQ106" s="39">
        <v>0.01</v>
      </c>
      <c r="DR106" s="39">
        <v>0.03</v>
      </c>
      <c r="DS106" s="39">
        <v>0.05</v>
      </c>
      <c r="DT106" s="39">
        <v>0.02</v>
      </c>
      <c r="DU106" s="39">
        <v>0.02</v>
      </c>
      <c r="DV106" s="39">
        <v>0.03</v>
      </c>
      <c r="DW106" s="39">
        <v>0.06</v>
      </c>
      <c r="DX106" s="39">
        <v>0.01</v>
      </c>
      <c r="DY106" s="39">
        <v>0.03</v>
      </c>
      <c r="DZ106" s="39">
        <v>0.02</v>
      </c>
      <c r="EA106" s="39">
        <v>0.03</v>
      </c>
      <c r="EB106" s="39">
        <v>0.02</v>
      </c>
      <c r="EC106" s="39">
        <v>0.01</v>
      </c>
      <c r="ED106" s="39">
        <v>0</v>
      </c>
      <c r="EE106" s="39">
        <v>0</v>
      </c>
      <c r="EF106" s="39">
        <v>0.06</v>
      </c>
      <c r="EG106" s="39">
        <v>0</v>
      </c>
      <c r="EH106" s="39">
        <v>0.01</v>
      </c>
      <c r="EI106" s="39">
        <v>0.06</v>
      </c>
      <c r="EJ106" s="39">
        <v>0</v>
      </c>
    </row>
    <row r="107" spans="1:140">
      <c r="A107" s="39" t="s">
        <v>195</v>
      </c>
      <c r="B107" s="39">
        <v>0.01</v>
      </c>
      <c r="C107" s="39">
        <v>0</v>
      </c>
      <c r="D107" s="39">
        <v>0</v>
      </c>
      <c r="E107" s="39">
        <v>0</v>
      </c>
      <c r="F107" s="39">
        <v>0</v>
      </c>
      <c r="G107" s="39">
        <v>0</v>
      </c>
      <c r="H107" s="39">
        <v>0</v>
      </c>
      <c r="I107" s="39">
        <v>0</v>
      </c>
      <c r="J107" s="39">
        <v>0</v>
      </c>
      <c r="K107" s="39">
        <v>0</v>
      </c>
      <c r="L107" s="39">
        <v>0</v>
      </c>
      <c r="M107" s="39">
        <v>0</v>
      </c>
      <c r="N107" s="39">
        <v>0</v>
      </c>
      <c r="O107" s="39">
        <v>0</v>
      </c>
      <c r="P107" s="39">
        <v>0</v>
      </c>
      <c r="Q107" s="39">
        <v>0.01</v>
      </c>
      <c r="R107" s="39">
        <v>0.03</v>
      </c>
      <c r="S107" s="39">
        <v>0.01</v>
      </c>
      <c r="T107" s="39">
        <v>0.02</v>
      </c>
      <c r="U107" s="39">
        <v>0.01</v>
      </c>
      <c r="V107" s="39">
        <v>0</v>
      </c>
      <c r="W107" s="39">
        <v>0</v>
      </c>
      <c r="X107" s="39">
        <v>0.01</v>
      </c>
      <c r="Y107" s="39">
        <v>0</v>
      </c>
      <c r="Z107" s="39">
        <v>0.01</v>
      </c>
      <c r="AA107" s="39">
        <v>0</v>
      </c>
      <c r="AB107" s="39">
        <v>0</v>
      </c>
      <c r="AC107" s="39">
        <v>0</v>
      </c>
      <c r="AD107" s="39">
        <v>0</v>
      </c>
      <c r="AE107" s="39">
        <v>0</v>
      </c>
      <c r="AF107" s="39">
        <v>0</v>
      </c>
      <c r="AG107" s="39">
        <v>0</v>
      </c>
      <c r="AH107" s="39">
        <v>0</v>
      </c>
      <c r="AI107" s="39">
        <v>0</v>
      </c>
      <c r="AJ107" s="39">
        <v>0</v>
      </c>
      <c r="AK107" s="39">
        <v>0</v>
      </c>
      <c r="AL107" s="39">
        <v>0.01</v>
      </c>
      <c r="AM107" s="39">
        <v>0</v>
      </c>
      <c r="AN107" s="39">
        <v>0</v>
      </c>
      <c r="AO107" s="39">
        <v>0</v>
      </c>
      <c r="AP107" s="39">
        <v>0</v>
      </c>
      <c r="AQ107" s="39">
        <v>0</v>
      </c>
      <c r="AR107" s="39">
        <v>0.01</v>
      </c>
      <c r="AS107" s="39">
        <v>0.01</v>
      </c>
      <c r="AT107" s="39">
        <v>0</v>
      </c>
      <c r="AU107" s="39">
        <v>0.04</v>
      </c>
      <c r="AV107" s="39">
        <v>0</v>
      </c>
      <c r="AW107" s="39">
        <v>0</v>
      </c>
      <c r="AX107" s="39">
        <v>0.01</v>
      </c>
      <c r="AY107" s="39">
        <v>0.01</v>
      </c>
      <c r="AZ107" s="39">
        <v>0.01</v>
      </c>
      <c r="BA107" s="39">
        <v>0</v>
      </c>
      <c r="BB107" s="39">
        <v>0</v>
      </c>
      <c r="BC107" s="39">
        <v>0</v>
      </c>
      <c r="BD107" s="39">
        <v>0</v>
      </c>
      <c r="BE107" s="39">
        <v>0.01</v>
      </c>
      <c r="BF107" s="39">
        <v>0</v>
      </c>
      <c r="BG107" s="39">
        <v>0</v>
      </c>
      <c r="BH107" s="39">
        <v>0</v>
      </c>
      <c r="BI107" s="39">
        <v>0</v>
      </c>
      <c r="BJ107" s="39">
        <v>0.01</v>
      </c>
      <c r="BK107" s="39">
        <v>0</v>
      </c>
      <c r="BL107" s="39">
        <v>0</v>
      </c>
      <c r="BM107" s="39">
        <v>0</v>
      </c>
      <c r="BN107" s="39">
        <v>0</v>
      </c>
      <c r="BO107" s="39">
        <v>0</v>
      </c>
      <c r="BP107" s="39">
        <v>0</v>
      </c>
      <c r="BQ107" s="39">
        <v>0.01</v>
      </c>
      <c r="BR107" s="39">
        <v>0</v>
      </c>
      <c r="BS107" s="39">
        <v>0.03</v>
      </c>
      <c r="BT107" s="39">
        <v>0</v>
      </c>
      <c r="BU107" s="39">
        <v>0</v>
      </c>
      <c r="BV107" s="39">
        <v>0</v>
      </c>
      <c r="BW107" s="39">
        <v>0</v>
      </c>
      <c r="BX107" s="39">
        <v>0</v>
      </c>
      <c r="BY107" s="39">
        <v>0</v>
      </c>
      <c r="BZ107" s="39">
        <v>0</v>
      </c>
      <c r="CA107" s="39">
        <v>0</v>
      </c>
      <c r="CB107" s="39">
        <v>0.01</v>
      </c>
      <c r="CC107" s="39">
        <v>0</v>
      </c>
      <c r="CD107" s="39">
        <v>0</v>
      </c>
      <c r="CE107" s="39">
        <v>0.02</v>
      </c>
      <c r="CF107" s="39">
        <v>0</v>
      </c>
      <c r="CG107" s="39">
        <v>0</v>
      </c>
      <c r="CH107" s="39">
        <v>0</v>
      </c>
      <c r="CI107" s="39">
        <v>0</v>
      </c>
      <c r="CJ107" s="39">
        <v>0.02</v>
      </c>
      <c r="CK107" s="39">
        <v>0.01</v>
      </c>
      <c r="CL107" s="39">
        <v>0</v>
      </c>
      <c r="CM107" s="39">
        <v>0.01</v>
      </c>
      <c r="CN107" s="39">
        <v>0</v>
      </c>
      <c r="CO107" s="39">
        <v>0.02</v>
      </c>
      <c r="CP107" s="39">
        <v>0</v>
      </c>
      <c r="CQ107" s="39">
        <v>0</v>
      </c>
      <c r="CR107" s="39">
        <v>0</v>
      </c>
      <c r="CS107" s="39">
        <v>0.01</v>
      </c>
      <c r="CT107" s="39">
        <v>0</v>
      </c>
      <c r="CU107" s="39">
        <v>0</v>
      </c>
      <c r="CV107" s="39">
        <v>0.01</v>
      </c>
      <c r="CW107" s="39">
        <v>0.01</v>
      </c>
      <c r="CX107" s="39">
        <v>0</v>
      </c>
      <c r="CY107" s="39">
        <v>0.02</v>
      </c>
      <c r="CZ107" s="39">
        <v>0</v>
      </c>
      <c r="DA107" s="39">
        <v>0</v>
      </c>
      <c r="DB107" s="39">
        <v>0.01</v>
      </c>
      <c r="DC107" s="39">
        <v>1</v>
      </c>
      <c r="DD107" s="39">
        <v>0</v>
      </c>
      <c r="DE107" s="39">
        <v>0</v>
      </c>
      <c r="DF107" s="39">
        <v>0.02</v>
      </c>
      <c r="DG107" s="39">
        <v>0</v>
      </c>
      <c r="DH107" s="39">
        <v>0.01</v>
      </c>
      <c r="DI107" s="39">
        <v>0.01</v>
      </c>
      <c r="DJ107" s="39">
        <v>0</v>
      </c>
      <c r="DK107" s="39">
        <v>0</v>
      </c>
      <c r="DL107" s="39">
        <v>0.01</v>
      </c>
      <c r="DM107" s="39">
        <v>0</v>
      </c>
      <c r="DN107" s="39">
        <v>0</v>
      </c>
      <c r="DO107" s="39">
        <v>0.02</v>
      </c>
      <c r="DP107" s="39">
        <v>0</v>
      </c>
      <c r="DQ107" s="39">
        <v>0</v>
      </c>
      <c r="DR107" s="39">
        <v>0</v>
      </c>
      <c r="DS107" s="39">
        <v>0.01</v>
      </c>
      <c r="DT107" s="39">
        <v>0</v>
      </c>
      <c r="DU107" s="39">
        <v>0</v>
      </c>
      <c r="DV107" s="39">
        <v>0</v>
      </c>
      <c r="DW107" s="39">
        <v>0</v>
      </c>
      <c r="DX107" s="39">
        <v>0</v>
      </c>
      <c r="DY107" s="39">
        <v>0</v>
      </c>
      <c r="DZ107" s="39">
        <v>0</v>
      </c>
      <c r="EA107" s="39">
        <v>0</v>
      </c>
      <c r="EB107" s="39">
        <v>0</v>
      </c>
      <c r="EC107" s="39">
        <v>0</v>
      </c>
      <c r="ED107" s="39">
        <v>0</v>
      </c>
      <c r="EE107" s="39">
        <v>0</v>
      </c>
      <c r="EF107" s="39">
        <v>0</v>
      </c>
      <c r="EG107" s="39">
        <v>0</v>
      </c>
      <c r="EH107" s="39">
        <v>0</v>
      </c>
      <c r="EI107" s="39">
        <v>0.01</v>
      </c>
      <c r="EJ107" s="39">
        <v>0</v>
      </c>
    </row>
    <row r="108" spans="1:140">
      <c r="A108" s="39" t="s">
        <v>192</v>
      </c>
      <c r="B108" s="39">
        <v>0.02</v>
      </c>
      <c r="C108" s="39">
        <v>0.01</v>
      </c>
      <c r="D108" s="39">
        <v>0</v>
      </c>
      <c r="E108" s="39">
        <v>0.01</v>
      </c>
      <c r="F108" s="39">
        <v>0</v>
      </c>
      <c r="G108" s="39">
        <v>0.01</v>
      </c>
      <c r="H108" s="39">
        <v>0</v>
      </c>
      <c r="I108" s="39">
        <v>0</v>
      </c>
      <c r="J108" s="39">
        <v>0</v>
      </c>
      <c r="K108" s="39">
        <v>0</v>
      </c>
      <c r="L108" s="39">
        <v>0</v>
      </c>
      <c r="M108" s="39">
        <v>0.01</v>
      </c>
      <c r="N108" s="39">
        <v>0.01</v>
      </c>
      <c r="O108" s="39">
        <v>0.01</v>
      </c>
      <c r="P108" s="39">
        <v>0.01</v>
      </c>
      <c r="Q108" s="39">
        <v>0.02</v>
      </c>
      <c r="R108" s="39">
        <v>0.06</v>
      </c>
      <c r="S108" s="39">
        <v>0.03</v>
      </c>
      <c r="T108" s="39">
        <v>0.08</v>
      </c>
      <c r="U108" s="39">
        <v>0.03</v>
      </c>
      <c r="V108" s="39">
        <v>0.01</v>
      </c>
      <c r="W108" s="39">
        <v>0</v>
      </c>
      <c r="X108" s="39">
        <v>0.01</v>
      </c>
      <c r="Y108" s="39">
        <v>0</v>
      </c>
      <c r="Z108" s="39">
        <v>0.01</v>
      </c>
      <c r="AA108" s="39">
        <v>0</v>
      </c>
      <c r="AB108" s="39">
        <v>0</v>
      </c>
      <c r="AC108" s="39">
        <v>0</v>
      </c>
      <c r="AD108" s="39">
        <v>0</v>
      </c>
      <c r="AE108" s="39">
        <v>0</v>
      </c>
      <c r="AF108" s="39">
        <v>0</v>
      </c>
      <c r="AG108" s="39">
        <v>0</v>
      </c>
      <c r="AH108" s="39">
        <v>0</v>
      </c>
      <c r="AI108" s="39">
        <v>0</v>
      </c>
      <c r="AJ108" s="39">
        <v>0.01</v>
      </c>
      <c r="AK108" s="39">
        <v>0.02</v>
      </c>
      <c r="AL108" s="39">
        <v>0</v>
      </c>
      <c r="AM108" s="39">
        <v>0.03</v>
      </c>
      <c r="AN108" s="39">
        <v>0</v>
      </c>
      <c r="AO108" s="39">
        <v>0</v>
      </c>
      <c r="AP108" s="39">
        <v>0</v>
      </c>
      <c r="AQ108" s="39">
        <v>0</v>
      </c>
      <c r="AR108" s="39">
        <v>0</v>
      </c>
      <c r="AS108" s="39">
        <v>0.01</v>
      </c>
      <c r="AT108" s="39">
        <v>0</v>
      </c>
      <c r="AU108" s="39">
        <v>0</v>
      </c>
      <c r="AV108" s="39">
        <v>0.01</v>
      </c>
      <c r="AW108" s="39">
        <v>0</v>
      </c>
      <c r="AX108" s="39">
        <v>0</v>
      </c>
      <c r="AY108" s="39">
        <v>0.01</v>
      </c>
      <c r="AZ108" s="39">
        <v>0</v>
      </c>
      <c r="BA108" s="39">
        <v>0.01</v>
      </c>
      <c r="BB108" s="39">
        <v>0</v>
      </c>
      <c r="BC108" s="39">
        <v>0</v>
      </c>
      <c r="BD108" s="39">
        <v>0</v>
      </c>
      <c r="BE108" s="39">
        <v>0</v>
      </c>
      <c r="BF108" s="39">
        <v>0</v>
      </c>
      <c r="BG108" s="39">
        <v>0</v>
      </c>
      <c r="BH108" s="39">
        <v>0</v>
      </c>
      <c r="BI108" s="39">
        <v>0</v>
      </c>
      <c r="BJ108" s="39">
        <v>0.01</v>
      </c>
      <c r="BK108" s="39">
        <v>0</v>
      </c>
      <c r="BL108" s="39">
        <v>0.01</v>
      </c>
      <c r="BM108" s="39">
        <v>0</v>
      </c>
      <c r="BN108" s="39">
        <v>0</v>
      </c>
      <c r="BO108" s="39">
        <v>0.01</v>
      </c>
      <c r="BP108" s="39">
        <v>0</v>
      </c>
      <c r="BQ108" s="39">
        <v>0.01</v>
      </c>
      <c r="BR108" s="39">
        <v>0</v>
      </c>
      <c r="BS108" s="39">
        <v>0</v>
      </c>
      <c r="BT108" s="39">
        <v>0</v>
      </c>
      <c r="BU108" s="39">
        <v>0</v>
      </c>
      <c r="BV108" s="39">
        <v>0</v>
      </c>
      <c r="BW108" s="39">
        <v>0</v>
      </c>
      <c r="BX108" s="39">
        <v>0</v>
      </c>
      <c r="BY108" s="39">
        <v>0.01</v>
      </c>
      <c r="BZ108" s="39">
        <v>0</v>
      </c>
      <c r="CA108" s="39">
        <v>0</v>
      </c>
      <c r="CB108" s="39">
        <v>0</v>
      </c>
      <c r="CC108" s="39">
        <v>0</v>
      </c>
      <c r="CD108" s="39">
        <v>0</v>
      </c>
      <c r="CE108" s="39">
        <v>0</v>
      </c>
      <c r="CF108" s="39">
        <v>0</v>
      </c>
      <c r="CG108" s="39">
        <v>0.01</v>
      </c>
      <c r="CH108" s="39">
        <v>0.02</v>
      </c>
      <c r="CI108" s="39">
        <v>0</v>
      </c>
      <c r="CJ108" s="39">
        <v>0.03</v>
      </c>
      <c r="CK108" s="39">
        <v>0</v>
      </c>
      <c r="CL108" s="39">
        <v>0</v>
      </c>
      <c r="CM108" s="39">
        <v>0</v>
      </c>
      <c r="CN108" s="39">
        <v>0</v>
      </c>
      <c r="CO108" s="39">
        <v>0.01</v>
      </c>
      <c r="CP108" s="39">
        <v>0.01</v>
      </c>
      <c r="CQ108" s="39">
        <v>0</v>
      </c>
      <c r="CR108" s="39">
        <v>0.01</v>
      </c>
      <c r="CS108" s="39">
        <v>0.03</v>
      </c>
      <c r="CT108" s="39">
        <v>0.01</v>
      </c>
      <c r="CU108" s="39">
        <v>0.02</v>
      </c>
      <c r="CV108" s="39">
        <v>0.04</v>
      </c>
      <c r="CW108" s="39">
        <v>0.04</v>
      </c>
      <c r="CX108" s="39">
        <v>0.02</v>
      </c>
      <c r="CY108" s="39">
        <v>0.08</v>
      </c>
      <c r="CZ108" s="39">
        <v>0.02</v>
      </c>
      <c r="DA108" s="39">
        <v>0</v>
      </c>
      <c r="DB108" s="39">
        <v>0.04</v>
      </c>
      <c r="DC108" s="39">
        <v>0</v>
      </c>
      <c r="DD108" s="39">
        <v>1</v>
      </c>
      <c r="DE108" s="39">
        <v>0.02</v>
      </c>
      <c r="DF108" s="39">
        <v>7.0000000000000007E-2</v>
      </c>
      <c r="DG108" s="39">
        <v>0.02</v>
      </c>
      <c r="DH108" s="39">
        <v>0.05</v>
      </c>
      <c r="DI108" s="39">
        <v>0.05</v>
      </c>
      <c r="DJ108" s="39">
        <v>0.01</v>
      </c>
      <c r="DK108" s="39">
        <v>0.02</v>
      </c>
      <c r="DL108" s="39">
        <v>0.03</v>
      </c>
      <c r="DM108" s="39">
        <v>0.01</v>
      </c>
      <c r="DN108" s="39">
        <v>0</v>
      </c>
      <c r="DO108" s="39">
        <v>0.03</v>
      </c>
      <c r="DP108" s="39">
        <v>0</v>
      </c>
      <c r="DQ108" s="39">
        <v>0</v>
      </c>
      <c r="DR108" s="39">
        <v>0</v>
      </c>
      <c r="DS108" s="39">
        <v>0</v>
      </c>
      <c r="DT108" s="39">
        <v>0</v>
      </c>
      <c r="DU108" s="39">
        <v>0.02</v>
      </c>
      <c r="DV108" s="39">
        <v>0.01</v>
      </c>
      <c r="DW108" s="39">
        <v>0.01</v>
      </c>
      <c r="DX108" s="39">
        <v>0</v>
      </c>
      <c r="DY108" s="39">
        <v>0</v>
      </c>
      <c r="DZ108" s="39">
        <v>0</v>
      </c>
      <c r="EA108" s="39">
        <v>0.02</v>
      </c>
      <c r="EB108" s="39">
        <v>0.02</v>
      </c>
      <c r="EC108" s="39">
        <v>0</v>
      </c>
      <c r="ED108" s="39">
        <v>0</v>
      </c>
      <c r="EE108" s="39">
        <v>0</v>
      </c>
      <c r="EF108" s="39">
        <v>0.01</v>
      </c>
      <c r="EG108" s="39">
        <v>0</v>
      </c>
      <c r="EH108" s="39">
        <v>0.01</v>
      </c>
      <c r="EI108" s="39">
        <v>0.01</v>
      </c>
      <c r="EJ108" s="39">
        <v>0</v>
      </c>
    </row>
    <row r="109" spans="1:140">
      <c r="A109" s="39" t="s">
        <v>206</v>
      </c>
      <c r="B109" s="39">
        <v>0.04</v>
      </c>
      <c r="C109" s="39">
        <v>0</v>
      </c>
      <c r="D109" s="39">
        <v>0.04</v>
      </c>
      <c r="E109" s="39">
        <v>0</v>
      </c>
      <c r="F109" s="39">
        <v>0.03</v>
      </c>
      <c r="G109" s="39">
        <v>0.02</v>
      </c>
      <c r="H109" s="39">
        <v>0.01</v>
      </c>
      <c r="I109" s="39">
        <v>0</v>
      </c>
      <c r="J109" s="39">
        <v>0</v>
      </c>
      <c r="K109" s="39">
        <v>0</v>
      </c>
      <c r="L109" s="39">
        <v>0</v>
      </c>
      <c r="M109" s="39">
        <v>0.01</v>
      </c>
      <c r="N109" s="39">
        <v>0.04</v>
      </c>
      <c r="O109" s="39">
        <v>0.01</v>
      </c>
      <c r="P109" s="39">
        <v>0.03</v>
      </c>
      <c r="Q109" s="39">
        <v>0.02</v>
      </c>
      <c r="R109" s="39">
        <v>0.1</v>
      </c>
      <c r="S109" s="39">
        <v>0.03</v>
      </c>
      <c r="T109" s="39">
        <v>7.0000000000000007E-2</v>
      </c>
      <c r="U109" s="39">
        <v>0.04</v>
      </c>
      <c r="V109" s="39">
        <v>0</v>
      </c>
      <c r="W109" s="39">
        <v>0</v>
      </c>
      <c r="X109" s="39">
        <v>0.01</v>
      </c>
      <c r="Y109" s="39">
        <v>0</v>
      </c>
      <c r="Z109" s="39">
        <v>0</v>
      </c>
      <c r="AA109" s="39">
        <v>0</v>
      </c>
      <c r="AB109" s="39">
        <v>0</v>
      </c>
      <c r="AC109" s="39">
        <v>0</v>
      </c>
      <c r="AD109" s="39">
        <v>0</v>
      </c>
      <c r="AE109" s="39">
        <v>0</v>
      </c>
      <c r="AF109" s="39">
        <v>0</v>
      </c>
      <c r="AG109" s="39">
        <v>0</v>
      </c>
      <c r="AH109" s="39">
        <v>0</v>
      </c>
      <c r="AI109" s="39">
        <v>0</v>
      </c>
      <c r="AJ109" s="39">
        <v>0</v>
      </c>
      <c r="AK109" s="39">
        <v>0</v>
      </c>
      <c r="AL109" s="39">
        <v>0</v>
      </c>
      <c r="AM109" s="39">
        <v>0.01</v>
      </c>
      <c r="AN109" s="39">
        <v>0</v>
      </c>
      <c r="AO109" s="39">
        <v>0</v>
      </c>
      <c r="AP109" s="39">
        <v>0</v>
      </c>
      <c r="AQ109" s="39">
        <v>0</v>
      </c>
      <c r="AR109" s="39">
        <v>0</v>
      </c>
      <c r="AS109" s="39">
        <v>0</v>
      </c>
      <c r="AT109" s="39">
        <v>0</v>
      </c>
      <c r="AU109" s="39">
        <v>0</v>
      </c>
      <c r="AV109" s="39">
        <v>0</v>
      </c>
      <c r="AW109" s="39">
        <v>0.01</v>
      </c>
      <c r="AX109" s="39">
        <v>0</v>
      </c>
      <c r="AY109" s="39">
        <v>0</v>
      </c>
      <c r="AZ109" s="39">
        <v>0.02</v>
      </c>
      <c r="BA109" s="39">
        <v>0</v>
      </c>
      <c r="BB109" s="39">
        <v>0</v>
      </c>
      <c r="BC109" s="39">
        <v>0</v>
      </c>
      <c r="BD109" s="39">
        <v>0</v>
      </c>
      <c r="BE109" s="39">
        <v>0</v>
      </c>
      <c r="BF109" s="39">
        <v>0</v>
      </c>
      <c r="BG109" s="39">
        <v>0</v>
      </c>
      <c r="BH109" s="39">
        <v>0</v>
      </c>
      <c r="BI109" s="39">
        <v>0</v>
      </c>
      <c r="BJ109" s="39">
        <v>0.01</v>
      </c>
      <c r="BK109" s="39">
        <v>0</v>
      </c>
      <c r="BL109" s="39">
        <v>0</v>
      </c>
      <c r="BM109" s="39">
        <v>0</v>
      </c>
      <c r="BN109" s="39">
        <v>0.01</v>
      </c>
      <c r="BO109" s="39">
        <v>0</v>
      </c>
      <c r="BP109" s="39">
        <v>0</v>
      </c>
      <c r="BQ109" s="39">
        <v>0</v>
      </c>
      <c r="BR109" s="39">
        <v>0</v>
      </c>
      <c r="BS109" s="39">
        <v>0</v>
      </c>
      <c r="BT109" s="39">
        <v>0</v>
      </c>
      <c r="BU109" s="39">
        <v>0.01</v>
      </c>
      <c r="BV109" s="39">
        <v>0</v>
      </c>
      <c r="BW109" s="39">
        <v>0</v>
      </c>
      <c r="BX109" s="39">
        <v>0</v>
      </c>
      <c r="BY109" s="39">
        <v>0</v>
      </c>
      <c r="BZ109" s="39">
        <v>0.01</v>
      </c>
      <c r="CA109" s="39">
        <v>0</v>
      </c>
      <c r="CB109" s="39">
        <v>0</v>
      </c>
      <c r="CC109" s="39">
        <v>0</v>
      </c>
      <c r="CD109" s="39">
        <v>0</v>
      </c>
      <c r="CE109" s="39">
        <v>0</v>
      </c>
      <c r="CF109" s="39">
        <v>0</v>
      </c>
      <c r="CG109" s="39">
        <v>0</v>
      </c>
      <c r="CH109" s="39">
        <v>0.01</v>
      </c>
      <c r="CI109" s="39">
        <v>0.01</v>
      </c>
      <c r="CJ109" s="39">
        <v>0.01</v>
      </c>
      <c r="CK109" s="39">
        <v>0.01</v>
      </c>
      <c r="CL109" s="39">
        <v>0</v>
      </c>
      <c r="CM109" s="39">
        <v>0</v>
      </c>
      <c r="CN109" s="39">
        <v>0.02</v>
      </c>
      <c r="CO109" s="39">
        <v>0.04</v>
      </c>
      <c r="CP109" s="39">
        <v>0</v>
      </c>
      <c r="CQ109" s="39">
        <v>0</v>
      </c>
      <c r="CR109" s="39">
        <v>0.03</v>
      </c>
      <c r="CS109" s="39">
        <v>0.03</v>
      </c>
      <c r="CT109" s="39">
        <v>0.01</v>
      </c>
      <c r="CU109" s="39">
        <v>0.02</v>
      </c>
      <c r="CV109" s="39">
        <v>0.03</v>
      </c>
      <c r="CW109" s="39">
        <v>0.04</v>
      </c>
      <c r="CX109" s="39">
        <v>0.02</v>
      </c>
      <c r="CY109" s="39">
        <v>7.0000000000000007E-2</v>
      </c>
      <c r="CZ109" s="39">
        <v>0.02</v>
      </c>
      <c r="DA109" s="39">
        <v>0</v>
      </c>
      <c r="DB109" s="39">
        <v>0.03</v>
      </c>
      <c r="DC109" s="39">
        <v>0</v>
      </c>
      <c r="DD109" s="39">
        <v>0.02</v>
      </c>
      <c r="DE109" s="39">
        <v>1</v>
      </c>
      <c r="DF109" s="39">
        <v>0.06</v>
      </c>
      <c r="DG109" s="39">
        <v>0.02</v>
      </c>
      <c r="DH109" s="39">
        <v>0.05</v>
      </c>
      <c r="DI109" s="39">
        <v>0.04</v>
      </c>
      <c r="DJ109" s="39">
        <v>0.01</v>
      </c>
      <c r="DK109" s="39">
        <v>0.02</v>
      </c>
      <c r="DL109" s="39">
        <v>0.02</v>
      </c>
      <c r="DM109" s="39">
        <v>0</v>
      </c>
      <c r="DN109" s="39">
        <v>0</v>
      </c>
      <c r="DO109" s="39">
        <v>0.01</v>
      </c>
      <c r="DP109" s="39">
        <v>0.01</v>
      </c>
      <c r="DQ109" s="39">
        <v>0.01</v>
      </c>
      <c r="DR109" s="39">
        <v>0.05</v>
      </c>
      <c r="DS109" s="39">
        <v>0.01</v>
      </c>
      <c r="DT109" s="39">
        <v>0.03</v>
      </c>
      <c r="DU109" s="39">
        <v>0</v>
      </c>
      <c r="DV109" s="39">
        <v>0</v>
      </c>
      <c r="DW109" s="39">
        <v>0.02</v>
      </c>
      <c r="DX109" s="39">
        <v>0</v>
      </c>
      <c r="DY109" s="39">
        <v>0.03</v>
      </c>
      <c r="DZ109" s="39">
        <v>0</v>
      </c>
      <c r="EA109" s="39">
        <v>0.01</v>
      </c>
      <c r="EB109" s="39">
        <v>0.01</v>
      </c>
      <c r="EC109" s="39">
        <v>0</v>
      </c>
      <c r="ED109" s="39">
        <v>0</v>
      </c>
      <c r="EE109" s="39">
        <v>0</v>
      </c>
      <c r="EF109" s="39">
        <v>0.03</v>
      </c>
      <c r="EG109" s="39">
        <v>0.01</v>
      </c>
      <c r="EH109" s="39">
        <v>0.01</v>
      </c>
      <c r="EI109" s="39">
        <v>0.02</v>
      </c>
      <c r="EJ109" s="39">
        <v>0.04</v>
      </c>
    </row>
    <row r="110" spans="1:140">
      <c r="A110" s="39" t="s">
        <v>190</v>
      </c>
      <c r="B110" s="39">
        <v>0.2</v>
      </c>
      <c r="C110" s="39">
        <v>0.03</v>
      </c>
      <c r="D110" s="39">
        <v>0.09</v>
      </c>
      <c r="E110" s="39">
        <v>0.03</v>
      </c>
      <c r="F110" s="39">
        <v>0.04</v>
      </c>
      <c r="G110" s="39">
        <v>0.19</v>
      </c>
      <c r="H110" s="39">
        <v>0</v>
      </c>
      <c r="I110" s="39">
        <v>0</v>
      </c>
      <c r="J110" s="39">
        <v>0</v>
      </c>
      <c r="K110" s="39">
        <v>0.02</v>
      </c>
      <c r="L110" s="39">
        <v>0</v>
      </c>
      <c r="M110" s="39">
        <v>0.03</v>
      </c>
      <c r="N110" s="39">
        <v>0.12</v>
      </c>
      <c r="O110" s="39">
        <v>0.06</v>
      </c>
      <c r="P110" s="39">
        <v>0.1</v>
      </c>
      <c r="Q110" s="39">
        <v>7.0000000000000007E-2</v>
      </c>
      <c r="R110" s="39">
        <v>0.42</v>
      </c>
      <c r="S110" s="39">
        <v>0.06</v>
      </c>
      <c r="T110" s="39">
        <v>0.55000000000000004</v>
      </c>
      <c r="U110" s="39">
        <v>0.13</v>
      </c>
      <c r="V110" s="39">
        <v>0.02</v>
      </c>
      <c r="W110" s="39">
        <v>0</v>
      </c>
      <c r="X110" s="39">
        <v>0.02</v>
      </c>
      <c r="Y110" s="39">
        <v>0.01</v>
      </c>
      <c r="Z110" s="39">
        <v>0</v>
      </c>
      <c r="AA110" s="39">
        <v>0.01</v>
      </c>
      <c r="AB110" s="39">
        <v>0.01</v>
      </c>
      <c r="AC110" s="39">
        <v>0.01</v>
      </c>
      <c r="AD110" s="39">
        <v>0</v>
      </c>
      <c r="AE110" s="39">
        <v>0.01</v>
      </c>
      <c r="AF110" s="39">
        <v>0</v>
      </c>
      <c r="AG110" s="39">
        <v>0.01</v>
      </c>
      <c r="AH110" s="39">
        <v>0</v>
      </c>
      <c r="AI110" s="39">
        <v>0.03</v>
      </c>
      <c r="AJ110" s="39">
        <v>0.01</v>
      </c>
      <c r="AK110" s="39">
        <v>0.01</v>
      </c>
      <c r="AL110" s="39">
        <v>0.01</v>
      </c>
      <c r="AM110" s="39">
        <v>0.01</v>
      </c>
      <c r="AN110" s="39">
        <v>0.01</v>
      </c>
      <c r="AO110" s="39">
        <v>0.02</v>
      </c>
      <c r="AP110" s="39">
        <v>0.01</v>
      </c>
      <c r="AQ110" s="39">
        <v>0.01</v>
      </c>
      <c r="AR110" s="39">
        <v>0.01</v>
      </c>
      <c r="AS110" s="39">
        <v>0</v>
      </c>
      <c r="AT110" s="39">
        <v>0.01</v>
      </c>
      <c r="AU110" s="39">
        <v>0</v>
      </c>
      <c r="AV110" s="39">
        <v>0</v>
      </c>
      <c r="AW110" s="39">
        <v>0.04</v>
      </c>
      <c r="AX110" s="39">
        <v>0</v>
      </c>
      <c r="AY110" s="39">
        <v>0.04</v>
      </c>
      <c r="AZ110" s="39">
        <v>0.04</v>
      </c>
      <c r="BA110" s="39">
        <v>0</v>
      </c>
      <c r="BB110" s="39">
        <v>0.02</v>
      </c>
      <c r="BC110" s="39">
        <v>0.01</v>
      </c>
      <c r="BD110" s="39">
        <v>0.01</v>
      </c>
      <c r="BE110" s="39">
        <v>0.03</v>
      </c>
      <c r="BF110" s="39">
        <v>0.01</v>
      </c>
      <c r="BG110" s="39">
        <v>0.01</v>
      </c>
      <c r="BH110" s="39">
        <v>0</v>
      </c>
      <c r="BI110" s="39">
        <v>0.01</v>
      </c>
      <c r="BJ110" s="39">
        <v>0.03</v>
      </c>
      <c r="BK110" s="39">
        <v>0</v>
      </c>
      <c r="BL110" s="39">
        <v>0.01</v>
      </c>
      <c r="BM110" s="39">
        <v>0</v>
      </c>
      <c r="BN110" s="39">
        <v>0</v>
      </c>
      <c r="BO110" s="39">
        <v>0.01</v>
      </c>
      <c r="BP110" s="39">
        <v>0</v>
      </c>
      <c r="BQ110" s="39">
        <v>0</v>
      </c>
      <c r="BR110" s="39">
        <v>0.01</v>
      </c>
      <c r="BS110" s="39">
        <v>0.02</v>
      </c>
      <c r="BT110" s="39">
        <v>0</v>
      </c>
      <c r="BU110" s="39">
        <v>0.01</v>
      </c>
      <c r="BV110" s="39">
        <v>0</v>
      </c>
      <c r="BW110" s="39">
        <v>0.01</v>
      </c>
      <c r="BX110" s="39">
        <v>0.01</v>
      </c>
      <c r="BY110" s="39">
        <v>0.01</v>
      </c>
      <c r="BZ110" s="39">
        <v>0.02</v>
      </c>
      <c r="CA110" s="39">
        <v>0</v>
      </c>
      <c r="CB110" s="39">
        <v>0</v>
      </c>
      <c r="CC110" s="39">
        <v>0.01</v>
      </c>
      <c r="CD110" s="39">
        <v>0.02</v>
      </c>
      <c r="CE110" s="39">
        <v>0.01</v>
      </c>
      <c r="CF110" s="39">
        <v>0.01</v>
      </c>
      <c r="CG110" s="39">
        <v>0.01</v>
      </c>
      <c r="CH110" s="39">
        <v>0.01</v>
      </c>
      <c r="CI110" s="39">
        <v>0.01</v>
      </c>
      <c r="CJ110" s="39">
        <v>0.02</v>
      </c>
      <c r="CK110" s="39">
        <v>0.03</v>
      </c>
      <c r="CL110" s="39">
        <v>0.01</v>
      </c>
      <c r="CM110" s="39">
        <v>0.02</v>
      </c>
      <c r="CN110" s="39">
        <v>0.03</v>
      </c>
      <c r="CO110" s="39">
        <v>0.12</v>
      </c>
      <c r="CP110" s="39">
        <v>0.03</v>
      </c>
      <c r="CQ110" s="39">
        <v>0.01</v>
      </c>
      <c r="CR110" s="39">
        <v>7.0000000000000007E-2</v>
      </c>
      <c r="CS110" s="39">
        <v>0.09</v>
      </c>
      <c r="CT110" s="39">
        <v>0.03</v>
      </c>
      <c r="CU110" s="39">
        <v>0.06</v>
      </c>
      <c r="CV110" s="39">
        <v>0.1</v>
      </c>
      <c r="CW110" s="39">
        <v>0.13</v>
      </c>
      <c r="CX110" s="39">
        <v>0.05</v>
      </c>
      <c r="CY110" s="39">
        <v>0.22</v>
      </c>
      <c r="CZ110" s="39">
        <v>0.06</v>
      </c>
      <c r="DA110" s="39">
        <v>0.01</v>
      </c>
      <c r="DB110" s="39">
        <v>0.12</v>
      </c>
      <c r="DC110" s="39">
        <v>0.02</v>
      </c>
      <c r="DD110" s="39">
        <v>7.0000000000000007E-2</v>
      </c>
      <c r="DE110" s="39">
        <v>0.06</v>
      </c>
      <c r="DF110" s="39">
        <v>1</v>
      </c>
      <c r="DG110" s="39">
        <v>0.06</v>
      </c>
      <c r="DH110" s="39">
        <v>0.15</v>
      </c>
      <c r="DI110" s="39">
        <v>0.14000000000000001</v>
      </c>
      <c r="DJ110" s="39">
        <v>0.03</v>
      </c>
      <c r="DK110" s="39">
        <v>0.06</v>
      </c>
      <c r="DL110" s="39">
        <v>7.0000000000000007E-2</v>
      </c>
      <c r="DM110" s="39">
        <v>0.01</v>
      </c>
      <c r="DN110" s="39">
        <v>0.04</v>
      </c>
      <c r="DO110" s="39">
        <v>0.01</v>
      </c>
      <c r="DP110" s="39">
        <v>0.06</v>
      </c>
      <c r="DQ110" s="39">
        <v>0.01</v>
      </c>
      <c r="DR110" s="39">
        <v>0.08</v>
      </c>
      <c r="DS110" s="39">
        <v>0.01</v>
      </c>
      <c r="DT110" s="39">
        <v>0.06</v>
      </c>
      <c r="DU110" s="39">
        <v>0.01</v>
      </c>
      <c r="DV110" s="39">
        <v>0.01</v>
      </c>
      <c r="DW110" s="39">
        <v>0.05</v>
      </c>
      <c r="DX110" s="39">
        <v>0.01</v>
      </c>
      <c r="DY110" s="39">
        <v>0.02</v>
      </c>
      <c r="DZ110" s="39">
        <v>0.01</v>
      </c>
      <c r="EA110" s="39">
        <v>0.01</v>
      </c>
      <c r="EB110" s="39">
        <v>0.06</v>
      </c>
      <c r="EC110" s="39">
        <v>0.01</v>
      </c>
      <c r="ED110" s="39">
        <v>0.03</v>
      </c>
      <c r="EE110" s="39">
        <v>0.01</v>
      </c>
      <c r="EF110" s="39">
        <v>0.02</v>
      </c>
      <c r="EG110" s="39">
        <v>0.02</v>
      </c>
      <c r="EH110" s="39">
        <v>0.01</v>
      </c>
      <c r="EI110" s="39">
        <v>0.1</v>
      </c>
      <c r="EJ110" s="39">
        <v>0.1</v>
      </c>
    </row>
    <row r="111" spans="1:140">
      <c r="A111" s="39" t="s">
        <v>207</v>
      </c>
      <c r="B111" s="39">
        <v>0.01</v>
      </c>
      <c r="C111" s="39">
        <v>0</v>
      </c>
      <c r="D111" s="39">
        <v>0.01</v>
      </c>
      <c r="E111" s="39">
        <v>0</v>
      </c>
      <c r="F111" s="39">
        <v>0.01</v>
      </c>
      <c r="G111" s="39">
        <v>0.01</v>
      </c>
      <c r="H111" s="39">
        <v>0</v>
      </c>
      <c r="I111" s="39">
        <v>0</v>
      </c>
      <c r="J111" s="39">
        <v>0</v>
      </c>
      <c r="K111" s="39">
        <v>0</v>
      </c>
      <c r="L111" s="39">
        <v>0</v>
      </c>
      <c r="M111" s="39">
        <v>0.01</v>
      </c>
      <c r="N111" s="39">
        <v>0</v>
      </c>
      <c r="O111" s="39">
        <v>0.01</v>
      </c>
      <c r="P111" s="39">
        <v>0</v>
      </c>
      <c r="Q111" s="39">
        <v>0.02</v>
      </c>
      <c r="R111" s="39">
        <v>0.01</v>
      </c>
      <c r="S111" s="39">
        <v>0.08</v>
      </c>
      <c r="T111" s="39">
        <v>0.06</v>
      </c>
      <c r="U111" s="39">
        <v>0.04</v>
      </c>
      <c r="V111" s="39">
        <v>0</v>
      </c>
      <c r="W111" s="39">
        <v>0</v>
      </c>
      <c r="X111" s="39">
        <v>0.04</v>
      </c>
      <c r="Y111" s="39">
        <v>0.01</v>
      </c>
      <c r="Z111" s="39">
        <v>0.01</v>
      </c>
      <c r="AA111" s="39">
        <v>0</v>
      </c>
      <c r="AB111" s="39">
        <v>0.01</v>
      </c>
      <c r="AC111" s="39">
        <v>0.01</v>
      </c>
      <c r="AD111" s="39">
        <v>0</v>
      </c>
      <c r="AE111" s="39">
        <v>0.01</v>
      </c>
      <c r="AF111" s="39">
        <v>0</v>
      </c>
      <c r="AG111" s="39">
        <v>0</v>
      </c>
      <c r="AH111" s="39">
        <v>0</v>
      </c>
      <c r="AI111" s="39">
        <v>0.01</v>
      </c>
      <c r="AJ111" s="39">
        <v>0.01</v>
      </c>
      <c r="AK111" s="39">
        <v>0</v>
      </c>
      <c r="AL111" s="39">
        <v>0</v>
      </c>
      <c r="AM111" s="39">
        <v>0</v>
      </c>
      <c r="AN111" s="39">
        <v>0.01</v>
      </c>
      <c r="AO111" s="39">
        <v>0</v>
      </c>
      <c r="AP111" s="39">
        <v>0</v>
      </c>
      <c r="AQ111" s="39">
        <v>0.01</v>
      </c>
      <c r="AR111" s="39">
        <v>0</v>
      </c>
      <c r="AS111" s="39">
        <v>0.01</v>
      </c>
      <c r="AT111" s="39">
        <v>0</v>
      </c>
      <c r="AU111" s="39">
        <v>0</v>
      </c>
      <c r="AV111" s="39">
        <v>0</v>
      </c>
      <c r="AW111" s="39">
        <v>0</v>
      </c>
      <c r="AX111" s="39">
        <v>0</v>
      </c>
      <c r="AY111" s="39">
        <v>0.01</v>
      </c>
      <c r="AZ111" s="39">
        <v>0.05</v>
      </c>
      <c r="BA111" s="39">
        <v>0.01</v>
      </c>
      <c r="BB111" s="39">
        <v>0.01</v>
      </c>
      <c r="BC111" s="39">
        <v>0</v>
      </c>
      <c r="BD111" s="39">
        <v>0.01</v>
      </c>
      <c r="BE111" s="39">
        <v>0.01</v>
      </c>
      <c r="BF111" s="39">
        <v>0</v>
      </c>
      <c r="BG111" s="39">
        <v>0</v>
      </c>
      <c r="BH111" s="39">
        <v>0</v>
      </c>
      <c r="BI111" s="39">
        <v>0.01</v>
      </c>
      <c r="BJ111" s="39">
        <v>0.03</v>
      </c>
      <c r="BK111" s="39">
        <v>0</v>
      </c>
      <c r="BL111" s="39">
        <v>0</v>
      </c>
      <c r="BM111" s="39">
        <v>0.01</v>
      </c>
      <c r="BN111" s="39">
        <v>0</v>
      </c>
      <c r="BO111" s="39">
        <v>0</v>
      </c>
      <c r="BP111" s="39">
        <v>0</v>
      </c>
      <c r="BQ111" s="39">
        <v>0</v>
      </c>
      <c r="BR111" s="39">
        <v>0</v>
      </c>
      <c r="BS111" s="39">
        <v>0.01</v>
      </c>
      <c r="BT111" s="39">
        <v>0</v>
      </c>
      <c r="BU111" s="39">
        <v>0.02</v>
      </c>
      <c r="BV111" s="39">
        <v>0</v>
      </c>
      <c r="BW111" s="39">
        <v>0</v>
      </c>
      <c r="BX111" s="39">
        <v>0</v>
      </c>
      <c r="BY111" s="39">
        <v>0.01</v>
      </c>
      <c r="BZ111" s="39">
        <v>0</v>
      </c>
      <c r="CA111" s="39">
        <v>0</v>
      </c>
      <c r="CB111" s="39">
        <v>0</v>
      </c>
      <c r="CC111" s="39">
        <v>0</v>
      </c>
      <c r="CD111" s="39">
        <v>0</v>
      </c>
      <c r="CE111" s="39">
        <v>0</v>
      </c>
      <c r="CF111" s="39">
        <v>0</v>
      </c>
      <c r="CG111" s="39">
        <v>0.01</v>
      </c>
      <c r="CH111" s="39">
        <v>0.01</v>
      </c>
      <c r="CI111" s="39">
        <v>0.02</v>
      </c>
      <c r="CJ111" s="39">
        <v>0.05</v>
      </c>
      <c r="CK111" s="39">
        <v>0.01</v>
      </c>
      <c r="CL111" s="39">
        <v>0</v>
      </c>
      <c r="CM111" s="39">
        <v>0.01</v>
      </c>
      <c r="CN111" s="39">
        <v>0.01</v>
      </c>
      <c r="CO111" s="39">
        <v>0.06</v>
      </c>
      <c r="CP111" s="39">
        <v>0</v>
      </c>
      <c r="CQ111" s="39">
        <v>0</v>
      </c>
      <c r="CR111" s="39">
        <v>0.01</v>
      </c>
      <c r="CS111" s="39">
        <v>0.02</v>
      </c>
      <c r="CT111" s="39">
        <v>0.01</v>
      </c>
      <c r="CU111" s="39">
        <v>0.02</v>
      </c>
      <c r="CV111" s="39">
        <v>0.03</v>
      </c>
      <c r="CW111" s="39">
        <v>0.04</v>
      </c>
      <c r="CX111" s="39">
        <v>0.02</v>
      </c>
      <c r="CY111" s="39">
        <v>0.06</v>
      </c>
      <c r="CZ111" s="39">
        <v>0.02</v>
      </c>
      <c r="DA111" s="39">
        <v>0</v>
      </c>
      <c r="DB111" s="39">
        <v>0.03</v>
      </c>
      <c r="DC111" s="39">
        <v>0</v>
      </c>
      <c r="DD111" s="39">
        <v>0.02</v>
      </c>
      <c r="DE111" s="39">
        <v>0.02</v>
      </c>
      <c r="DF111" s="39">
        <v>0.06</v>
      </c>
      <c r="DG111" s="39">
        <v>1</v>
      </c>
      <c r="DH111" s="39">
        <v>0.04</v>
      </c>
      <c r="DI111" s="39">
        <v>0.04</v>
      </c>
      <c r="DJ111" s="39">
        <v>0.01</v>
      </c>
      <c r="DK111" s="39">
        <v>0.02</v>
      </c>
      <c r="DL111" s="39">
        <v>0.02</v>
      </c>
      <c r="DM111" s="39">
        <v>0.01</v>
      </c>
      <c r="DN111" s="39">
        <v>0.01</v>
      </c>
      <c r="DO111" s="39">
        <v>0.03</v>
      </c>
      <c r="DP111" s="39">
        <v>0.02</v>
      </c>
      <c r="DQ111" s="39">
        <v>0</v>
      </c>
      <c r="DR111" s="39">
        <v>0.01</v>
      </c>
      <c r="DS111" s="39">
        <v>0</v>
      </c>
      <c r="DT111" s="39">
        <v>0.02</v>
      </c>
      <c r="DU111" s="39">
        <v>0.02</v>
      </c>
      <c r="DV111" s="39">
        <v>0.01</v>
      </c>
      <c r="DW111" s="39">
        <v>0</v>
      </c>
      <c r="DX111" s="39">
        <v>0.01</v>
      </c>
      <c r="DY111" s="39">
        <v>0.02</v>
      </c>
      <c r="DZ111" s="39">
        <v>0</v>
      </c>
      <c r="EA111" s="39">
        <v>0.02</v>
      </c>
      <c r="EB111" s="39">
        <v>0.02</v>
      </c>
      <c r="EC111" s="39">
        <v>0</v>
      </c>
      <c r="ED111" s="39">
        <v>0</v>
      </c>
      <c r="EE111" s="39">
        <v>0</v>
      </c>
      <c r="EF111" s="39">
        <v>0.01</v>
      </c>
      <c r="EG111" s="39">
        <v>0.01</v>
      </c>
      <c r="EH111" s="39">
        <v>0</v>
      </c>
      <c r="EI111" s="39">
        <v>0.02</v>
      </c>
      <c r="EJ111" s="39">
        <v>0</v>
      </c>
    </row>
    <row r="112" spans="1:140">
      <c r="A112" s="39" t="s">
        <v>201</v>
      </c>
      <c r="B112" s="39">
        <v>0.08</v>
      </c>
      <c r="C112" s="39">
        <v>0.03</v>
      </c>
      <c r="D112" s="39">
        <v>0.08</v>
      </c>
      <c r="E112" s="39">
        <v>0.01</v>
      </c>
      <c r="F112" s="39">
        <v>0.03</v>
      </c>
      <c r="G112" s="39">
        <v>0.05</v>
      </c>
      <c r="H112" s="39">
        <v>0.01</v>
      </c>
      <c r="I112" s="39">
        <v>0</v>
      </c>
      <c r="J112" s="39">
        <v>0</v>
      </c>
      <c r="K112" s="39">
        <v>0.02</v>
      </c>
      <c r="L112" s="39">
        <v>0</v>
      </c>
      <c r="M112" s="39">
        <v>0.02</v>
      </c>
      <c r="N112" s="39">
        <v>0.1</v>
      </c>
      <c r="O112" s="39">
        <v>0.04</v>
      </c>
      <c r="P112" s="39">
        <v>0.1</v>
      </c>
      <c r="Q112" s="39">
        <v>0.01</v>
      </c>
      <c r="R112" s="39">
        <v>0.16</v>
      </c>
      <c r="S112" s="39">
        <v>0.12</v>
      </c>
      <c r="T112" s="39">
        <v>0.18</v>
      </c>
      <c r="U112" s="39">
        <v>0.14000000000000001</v>
      </c>
      <c r="V112" s="39">
        <v>0.01</v>
      </c>
      <c r="W112" s="39">
        <v>0</v>
      </c>
      <c r="X112" s="39">
        <v>0.02</v>
      </c>
      <c r="Y112" s="39">
        <v>0.01</v>
      </c>
      <c r="Z112" s="39">
        <v>0</v>
      </c>
      <c r="AA112" s="39">
        <v>0</v>
      </c>
      <c r="AB112" s="39">
        <v>0</v>
      </c>
      <c r="AC112" s="39">
        <v>0</v>
      </c>
      <c r="AD112" s="39">
        <v>0</v>
      </c>
      <c r="AE112" s="39">
        <v>0</v>
      </c>
      <c r="AF112" s="39">
        <v>0</v>
      </c>
      <c r="AG112" s="39">
        <v>0.01</v>
      </c>
      <c r="AH112" s="39">
        <v>0</v>
      </c>
      <c r="AI112" s="39">
        <v>0</v>
      </c>
      <c r="AJ112" s="39">
        <v>0</v>
      </c>
      <c r="AK112" s="39">
        <v>0</v>
      </c>
      <c r="AL112" s="39">
        <v>0</v>
      </c>
      <c r="AM112" s="39">
        <v>0.03</v>
      </c>
      <c r="AN112" s="39">
        <v>0</v>
      </c>
      <c r="AO112" s="39">
        <v>0</v>
      </c>
      <c r="AP112" s="39">
        <v>0</v>
      </c>
      <c r="AQ112" s="39">
        <v>0.01</v>
      </c>
      <c r="AR112" s="39">
        <v>0.01</v>
      </c>
      <c r="AS112" s="39">
        <v>0.03</v>
      </c>
      <c r="AT112" s="39">
        <v>0</v>
      </c>
      <c r="AU112" s="39">
        <v>0</v>
      </c>
      <c r="AV112" s="39">
        <v>0</v>
      </c>
      <c r="AW112" s="39">
        <v>0.04</v>
      </c>
      <c r="AX112" s="39">
        <v>0.01</v>
      </c>
      <c r="AY112" s="39">
        <v>0.01</v>
      </c>
      <c r="AZ112" s="39">
        <v>0.03</v>
      </c>
      <c r="BA112" s="39">
        <v>0.01</v>
      </c>
      <c r="BB112" s="39">
        <v>0</v>
      </c>
      <c r="BC112" s="39">
        <v>0.01</v>
      </c>
      <c r="BD112" s="39">
        <v>0.01</v>
      </c>
      <c r="BE112" s="39">
        <v>0</v>
      </c>
      <c r="BF112" s="39">
        <v>0</v>
      </c>
      <c r="BG112" s="39">
        <v>0.01</v>
      </c>
      <c r="BH112" s="39">
        <v>0</v>
      </c>
      <c r="BI112" s="39">
        <v>0</v>
      </c>
      <c r="BJ112" s="39">
        <v>0.03</v>
      </c>
      <c r="BK112" s="39">
        <v>0.01</v>
      </c>
      <c r="BL112" s="39">
        <v>0</v>
      </c>
      <c r="BM112" s="39">
        <v>0.01</v>
      </c>
      <c r="BN112" s="39">
        <v>0.02</v>
      </c>
      <c r="BO112" s="39">
        <v>0.01</v>
      </c>
      <c r="BP112" s="39">
        <v>0</v>
      </c>
      <c r="BQ112" s="39">
        <v>0.01</v>
      </c>
      <c r="BR112" s="39">
        <v>0</v>
      </c>
      <c r="BS112" s="39">
        <v>0</v>
      </c>
      <c r="BT112" s="39">
        <v>0</v>
      </c>
      <c r="BU112" s="39">
        <v>0.02</v>
      </c>
      <c r="BV112" s="39">
        <v>0</v>
      </c>
      <c r="BW112" s="39">
        <v>0</v>
      </c>
      <c r="BX112" s="39">
        <v>0.01</v>
      </c>
      <c r="BY112" s="39">
        <v>0</v>
      </c>
      <c r="BZ112" s="39">
        <v>0.01</v>
      </c>
      <c r="CA112" s="39">
        <v>0.02</v>
      </c>
      <c r="CB112" s="39">
        <v>0.01</v>
      </c>
      <c r="CC112" s="39">
        <v>0</v>
      </c>
      <c r="CD112" s="39">
        <v>0</v>
      </c>
      <c r="CE112" s="39">
        <v>0</v>
      </c>
      <c r="CF112" s="39">
        <v>0</v>
      </c>
      <c r="CG112" s="39">
        <v>0.01</v>
      </c>
      <c r="CH112" s="39">
        <v>0</v>
      </c>
      <c r="CI112" s="39">
        <v>0.02</v>
      </c>
      <c r="CJ112" s="39">
        <v>0.06</v>
      </c>
      <c r="CK112" s="39">
        <v>0.03</v>
      </c>
      <c r="CL112" s="39">
        <v>0.02</v>
      </c>
      <c r="CM112" s="39">
        <v>0.01</v>
      </c>
      <c r="CN112" s="39">
        <v>0.06</v>
      </c>
      <c r="CO112" s="39">
        <v>0.02</v>
      </c>
      <c r="CP112" s="39">
        <v>0</v>
      </c>
      <c r="CQ112" s="39">
        <v>0</v>
      </c>
      <c r="CR112" s="39">
        <v>0.06</v>
      </c>
      <c r="CS112" s="39">
        <v>7.0000000000000007E-2</v>
      </c>
      <c r="CT112" s="39">
        <v>0.02</v>
      </c>
      <c r="CU112" s="39">
        <v>0.05</v>
      </c>
      <c r="CV112" s="39">
        <v>0.08</v>
      </c>
      <c r="CW112" s="39">
        <v>0.1</v>
      </c>
      <c r="CX112" s="39">
        <v>0.04</v>
      </c>
      <c r="CY112" s="39">
        <v>0.17</v>
      </c>
      <c r="CZ112" s="39">
        <v>0.04</v>
      </c>
      <c r="DA112" s="39">
        <v>0.01</v>
      </c>
      <c r="DB112" s="39">
        <v>0.09</v>
      </c>
      <c r="DC112" s="39">
        <v>0.01</v>
      </c>
      <c r="DD112" s="39">
        <v>0.05</v>
      </c>
      <c r="DE112" s="39">
        <v>0.05</v>
      </c>
      <c r="DF112" s="39">
        <v>0.15</v>
      </c>
      <c r="DG112" s="39">
        <v>0.04</v>
      </c>
      <c r="DH112" s="39">
        <v>1</v>
      </c>
      <c r="DI112" s="39">
        <v>0.11</v>
      </c>
      <c r="DJ112" s="39">
        <v>0.03</v>
      </c>
      <c r="DK112" s="39">
        <v>0.05</v>
      </c>
      <c r="DL112" s="39">
        <v>0.06</v>
      </c>
      <c r="DM112" s="39">
        <v>0.03</v>
      </c>
      <c r="DN112" s="39">
        <v>0</v>
      </c>
      <c r="DO112" s="39">
        <v>0.04</v>
      </c>
      <c r="DP112" s="39">
        <v>0.04</v>
      </c>
      <c r="DQ112" s="39">
        <v>0.01</v>
      </c>
      <c r="DR112" s="39">
        <v>0.02</v>
      </c>
      <c r="DS112" s="39">
        <v>0.02</v>
      </c>
      <c r="DT112" s="39">
        <v>0.04</v>
      </c>
      <c r="DU112" s="39">
        <v>0.03</v>
      </c>
      <c r="DV112" s="39">
        <v>0.05</v>
      </c>
      <c r="DW112" s="39">
        <v>0.04</v>
      </c>
      <c r="DX112" s="39">
        <v>0.02</v>
      </c>
      <c r="DY112" s="39">
        <v>0</v>
      </c>
      <c r="DZ112" s="39">
        <v>0.01</v>
      </c>
      <c r="EA112" s="39">
        <v>0.05</v>
      </c>
      <c r="EB112" s="39">
        <v>0.01</v>
      </c>
      <c r="EC112" s="39">
        <v>0.03</v>
      </c>
      <c r="ED112" s="39">
        <v>0.01</v>
      </c>
      <c r="EE112" s="39">
        <v>0.01</v>
      </c>
      <c r="EF112" s="39">
        <v>0.03</v>
      </c>
      <c r="EG112" s="39">
        <v>0.02</v>
      </c>
      <c r="EH112" s="39">
        <v>0.02</v>
      </c>
      <c r="EI112" s="39">
        <v>7.0000000000000007E-2</v>
      </c>
      <c r="EJ112" s="39">
        <v>0.06</v>
      </c>
    </row>
    <row r="113" spans="1:140">
      <c r="A113" s="39" t="s">
        <v>205</v>
      </c>
      <c r="B113" s="39">
        <v>0.08</v>
      </c>
      <c r="C113" s="39">
        <v>0.01</v>
      </c>
      <c r="D113" s="39">
        <v>7.0000000000000007E-2</v>
      </c>
      <c r="E113" s="39">
        <v>0</v>
      </c>
      <c r="F113" s="39">
        <v>7.0000000000000007E-2</v>
      </c>
      <c r="G113" s="39">
        <v>0</v>
      </c>
      <c r="H113" s="39">
        <v>0.01</v>
      </c>
      <c r="I113" s="39">
        <v>0</v>
      </c>
      <c r="J113" s="39">
        <v>0</v>
      </c>
      <c r="K113" s="39">
        <v>0.02</v>
      </c>
      <c r="L113" s="39">
        <v>0</v>
      </c>
      <c r="M113" s="39">
        <v>0.02</v>
      </c>
      <c r="N113" s="39">
        <v>0.12</v>
      </c>
      <c r="O113" s="39">
        <v>0.03</v>
      </c>
      <c r="P113" s="39">
        <v>0.1</v>
      </c>
      <c r="Q113" s="39">
        <v>0.01</v>
      </c>
      <c r="R113" s="39">
        <v>0.02</v>
      </c>
      <c r="S113" s="39">
        <v>0.1</v>
      </c>
      <c r="T113" s="39">
        <v>0.03</v>
      </c>
      <c r="U113" s="39">
        <v>0.13</v>
      </c>
      <c r="V113" s="39">
        <v>0.02</v>
      </c>
      <c r="W113" s="39">
        <v>0.01</v>
      </c>
      <c r="X113" s="39">
        <v>0.03</v>
      </c>
      <c r="Y113" s="39">
        <v>0.02</v>
      </c>
      <c r="Z113" s="39">
        <v>0.01</v>
      </c>
      <c r="AA113" s="39">
        <v>0.01</v>
      </c>
      <c r="AB113" s="39">
        <v>0.02</v>
      </c>
      <c r="AC113" s="39">
        <v>0.02</v>
      </c>
      <c r="AD113" s="39">
        <v>0.01</v>
      </c>
      <c r="AE113" s="39">
        <v>0.01</v>
      </c>
      <c r="AF113" s="39">
        <v>0</v>
      </c>
      <c r="AG113" s="39">
        <v>0</v>
      </c>
      <c r="AH113" s="39">
        <v>0.01</v>
      </c>
      <c r="AI113" s="39">
        <v>0.02</v>
      </c>
      <c r="AJ113" s="39">
        <v>0.02</v>
      </c>
      <c r="AK113" s="39">
        <v>0.01</v>
      </c>
      <c r="AL113" s="39">
        <v>0.01</v>
      </c>
      <c r="AM113" s="39">
        <v>0.01</v>
      </c>
      <c r="AN113" s="39">
        <v>0.01</v>
      </c>
      <c r="AO113" s="39">
        <v>0.01</v>
      </c>
      <c r="AP113" s="39">
        <v>0</v>
      </c>
      <c r="AQ113" s="39">
        <v>0.02</v>
      </c>
      <c r="AR113" s="39">
        <v>0.01</v>
      </c>
      <c r="AS113" s="39">
        <v>0.11</v>
      </c>
      <c r="AT113" s="39">
        <v>0.01</v>
      </c>
      <c r="AU113" s="39">
        <v>0.01</v>
      </c>
      <c r="AV113" s="39">
        <v>0.01</v>
      </c>
      <c r="AW113" s="39">
        <v>0.03</v>
      </c>
      <c r="AX113" s="39">
        <v>0</v>
      </c>
      <c r="AY113" s="39">
        <v>0</v>
      </c>
      <c r="AZ113" s="39">
        <v>0.01</v>
      </c>
      <c r="BA113" s="39">
        <v>0.01</v>
      </c>
      <c r="BB113" s="39">
        <v>0.02</v>
      </c>
      <c r="BC113" s="39">
        <v>0</v>
      </c>
      <c r="BD113" s="39">
        <v>0.01</v>
      </c>
      <c r="BE113" s="39">
        <v>0</v>
      </c>
      <c r="BF113" s="39">
        <v>0.01</v>
      </c>
      <c r="BG113" s="39">
        <v>0.01</v>
      </c>
      <c r="BH113" s="39">
        <v>0.01</v>
      </c>
      <c r="BI113" s="39">
        <v>0.01</v>
      </c>
      <c r="BJ113" s="39">
        <v>0.09</v>
      </c>
      <c r="BK113" s="39">
        <v>0.01</v>
      </c>
      <c r="BL113" s="39">
        <v>0.02</v>
      </c>
      <c r="BM113" s="39">
        <v>0.02</v>
      </c>
      <c r="BN113" s="39">
        <v>0.02</v>
      </c>
      <c r="BO113" s="39">
        <v>0</v>
      </c>
      <c r="BP113" s="39">
        <v>0</v>
      </c>
      <c r="BQ113" s="39">
        <v>0.01</v>
      </c>
      <c r="BR113" s="39">
        <v>0</v>
      </c>
      <c r="BS113" s="39">
        <v>0.02</v>
      </c>
      <c r="BT113" s="39">
        <v>0.01</v>
      </c>
      <c r="BU113" s="39">
        <v>0.03</v>
      </c>
      <c r="BV113" s="39">
        <v>0</v>
      </c>
      <c r="BW113" s="39">
        <v>0.01</v>
      </c>
      <c r="BX113" s="39">
        <v>0.01</v>
      </c>
      <c r="BY113" s="39">
        <v>0.01</v>
      </c>
      <c r="BZ113" s="39">
        <v>0</v>
      </c>
      <c r="CA113" s="39">
        <v>0.01</v>
      </c>
      <c r="CB113" s="39">
        <v>0.01</v>
      </c>
      <c r="CC113" s="39">
        <v>0.01</v>
      </c>
      <c r="CD113" s="39">
        <v>0.02</v>
      </c>
      <c r="CE113" s="39">
        <v>0.01</v>
      </c>
      <c r="CF113" s="39">
        <v>0</v>
      </c>
      <c r="CG113" s="39">
        <v>0.04</v>
      </c>
      <c r="CH113" s="39">
        <v>0.03</v>
      </c>
      <c r="CI113" s="39">
        <v>0.03</v>
      </c>
      <c r="CJ113" s="39">
        <v>0.11</v>
      </c>
      <c r="CK113" s="39">
        <v>0.04</v>
      </c>
      <c r="CL113" s="39">
        <v>0.01</v>
      </c>
      <c r="CM113" s="39">
        <v>0.03</v>
      </c>
      <c r="CN113" s="39">
        <v>0.11</v>
      </c>
      <c r="CO113" s="39">
        <v>0.11</v>
      </c>
      <c r="CP113" s="39">
        <v>0.01</v>
      </c>
      <c r="CQ113" s="39">
        <v>0</v>
      </c>
      <c r="CR113" s="39">
        <v>7.0000000000000007E-2</v>
      </c>
      <c r="CS113" s="39">
        <v>0.06</v>
      </c>
      <c r="CT113" s="39">
        <v>0.02</v>
      </c>
      <c r="CU113" s="39">
        <v>0.04</v>
      </c>
      <c r="CV113" s="39">
        <v>0.08</v>
      </c>
      <c r="CW113" s="39">
        <v>0.09</v>
      </c>
      <c r="CX113" s="39">
        <v>0.04</v>
      </c>
      <c r="CY113" s="39">
        <v>0.16</v>
      </c>
      <c r="CZ113" s="39">
        <v>0.04</v>
      </c>
      <c r="DA113" s="39">
        <v>0.01</v>
      </c>
      <c r="DB113" s="39">
        <v>0.09</v>
      </c>
      <c r="DC113" s="39">
        <v>0.01</v>
      </c>
      <c r="DD113" s="39">
        <v>0.05</v>
      </c>
      <c r="DE113" s="39">
        <v>0.04</v>
      </c>
      <c r="DF113" s="39">
        <v>0.14000000000000001</v>
      </c>
      <c r="DG113" s="39">
        <v>0.04</v>
      </c>
      <c r="DH113" s="39">
        <v>0.11</v>
      </c>
      <c r="DI113" s="39">
        <v>1</v>
      </c>
      <c r="DJ113" s="39">
        <v>0.02</v>
      </c>
      <c r="DK113" s="39">
        <v>0.04</v>
      </c>
      <c r="DL113" s="39">
        <v>0.05</v>
      </c>
      <c r="DM113" s="39">
        <v>0.03</v>
      </c>
      <c r="DN113" s="39">
        <v>0.03</v>
      </c>
      <c r="DO113" s="39">
        <v>0.09</v>
      </c>
      <c r="DP113" s="39">
        <v>0.03</v>
      </c>
      <c r="DQ113" s="39">
        <v>0.01</v>
      </c>
      <c r="DR113" s="39">
        <v>0.05</v>
      </c>
      <c r="DS113" s="39">
        <v>0.02</v>
      </c>
      <c r="DT113" s="39">
        <v>0.06</v>
      </c>
      <c r="DU113" s="39">
        <v>0.04</v>
      </c>
      <c r="DV113" s="39">
        <v>0.26</v>
      </c>
      <c r="DW113" s="39">
        <v>0.02</v>
      </c>
      <c r="DX113" s="39">
        <v>0</v>
      </c>
      <c r="DY113" s="39">
        <v>0.05</v>
      </c>
      <c r="DZ113" s="39">
        <v>0</v>
      </c>
      <c r="EA113" s="39">
        <v>0.01</v>
      </c>
      <c r="EB113" s="39">
        <v>0.04</v>
      </c>
      <c r="EC113" s="39">
        <v>0</v>
      </c>
      <c r="ED113" s="39">
        <v>0.01</v>
      </c>
      <c r="EE113" s="39">
        <v>0.03</v>
      </c>
      <c r="EF113" s="39">
        <v>7.0000000000000007E-2</v>
      </c>
      <c r="EG113" s="39">
        <v>0.02</v>
      </c>
      <c r="EH113" s="39">
        <v>0</v>
      </c>
      <c r="EI113" s="39">
        <v>0.12</v>
      </c>
      <c r="EJ113" s="39">
        <v>0.06</v>
      </c>
    </row>
    <row r="114" spans="1:140">
      <c r="A114" s="39" t="s">
        <v>191</v>
      </c>
      <c r="B114" s="39">
        <v>0.03</v>
      </c>
      <c r="C114" s="39">
        <v>0</v>
      </c>
      <c r="D114" s="39">
        <v>0.01</v>
      </c>
      <c r="E114" s="39">
        <v>0</v>
      </c>
      <c r="F114" s="39">
        <v>0</v>
      </c>
      <c r="G114" s="39">
        <v>0.02</v>
      </c>
      <c r="H114" s="39">
        <v>0</v>
      </c>
      <c r="I114" s="39">
        <v>0</v>
      </c>
      <c r="J114" s="39">
        <v>0</v>
      </c>
      <c r="K114" s="39">
        <v>0.02</v>
      </c>
      <c r="L114" s="39">
        <v>0</v>
      </c>
      <c r="M114" s="39">
        <v>0</v>
      </c>
      <c r="N114" s="39">
        <v>0.02</v>
      </c>
      <c r="O114" s="39">
        <v>0</v>
      </c>
      <c r="P114" s="39">
        <v>0.01</v>
      </c>
      <c r="Q114" s="39">
        <v>0.01</v>
      </c>
      <c r="R114" s="39">
        <v>0.03</v>
      </c>
      <c r="S114" s="39">
        <v>0.02</v>
      </c>
      <c r="T114" s="39">
        <v>0.01</v>
      </c>
      <c r="U114" s="39">
        <v>0.1</v>
      </c>
      <c r="V114" s="39">
        <v>0</v>
      </c>
      <c r="W114" s="39">
        <v>0</v>
      </c>
      <c r="X114" s="39">
        <v>0.01</v>
      </c>
      <c r="Y114" s="39">
        <v>0</v>
      </c>
      <c r="Z114" s="39">
        <v>0</v>
      </c>
      <c r="AA114" s="39">
        <v>0.01</v>
      </c>
      <c r="AB114" s="39">
        <v>0</v>
      </c>
      <c r="AC114" s="39">
        <v>0</v>
      </c>
      <c r="AD114" s="39">
        <v>0</v>
      </c>
      <c r="AE114" s="39">
        <v>0</v>
      </c>
      <c r="AF114" s="39">
        <v>0</v>
      </c>
      <c r="AG114" s="39">
        <v>0</v>
      </c>
      <c r="AH114" s="39">
        <v>0</v>
      </c>
      <c r="AI114" s="39">
        <v>0</v>
      </c>
      <c r="AJ114" s="39">
        <v>0.01</v>
      </c>
      <c r="AK114" s="39">
        <v>0</v>
      </c>
      <c r="AL114" s="39">
        <v>0</v>
      </c>
      <c r="AM114" s="39">
        <v>0</v>
      </c>
      <c r="AN114" s="39">
        <v>0</v>
      </c>
      <c r="AO114" s="39">
        <v>0</v>
      </c>
      <c r="AP114" s="39">
        <v>0</v>
      </c>
      <c r="AQ114" s="39">
        <v>0</v>
      </c>
      <c r="AR114" s="39">
        <v>0</v>
      </c>
      <c r="AS114" s="39">
        <v>0.01</v>
      </c>
      <c r="AT114" s="39">
        <v>0</v>
      </c>
      <c r="AU114" s="39">
        <v>0</v>
      </c>
      <c r="AV114" s="39">
        <v>0</v>
      </c>
      <c r="AW114" s="39">
        <v>0.01</v>
      </c>
      <c r="AX114" s="39">
        <v>0</v>
      </c>
      <c r="AY114" s="39">
        <v>0</v>
      </c>
      <c r="AZ114" s="39">
        <v>0.01</v>
      </c>
      <c r="BA114" s="39">
        <v>0.01</v>
      </c>
      <c r="BB114" s="39">
        <v>0</v>
      </c>
      <c r="BC114" s="39">
        <v>0</v>
      </c>
      <c r="BD114" s="39">
        <v>0</v>
      </c>
      <c r="BE114" s="39">
        <v>0</v>
      </c>
      <c r="BF114" s="39">
        <v>0</v>
      </c>
      <c r="BG114" s="39">
        <v>0</v>
      </c>
      <c r="BH114" s="39">
        <v>0</v>
      </c>
      <c r="BI114" s="39">
        <v>0</v>
      </c>
      <c r="BJ114" s="39">
        <v>0.02</v>
      </c>
      <c r="BK114" s="39">
        <v>0</v>
      </c>
      <c r="BL114" s="39">
        <v>0</v>
      </c>
      <c r="BM114" s="39">
        <v>0</v>
      </c>
      <c r="BN114" s="39">
        <v>0</v>
      </c>
      <c r="BO114" s="39">
        <v>0</v>
      </c>
      <c r="BP114" s="39">
        <v>0</v>
      </c>
      <c r="BQ114" s="39">
        <v>0</v>
      </c>
      <c r="BR114" s="39">
        <v>0.01</v>
      </c>
      <c r="BS114" s="39">
        <v>0.01</v>
      </c>
      <c r="BT114" s="39">
        <v>0</v>
      </c>
      <c r="BU114" s="39">
        <v>0.03</v>
      </c>
      <c r="BV114" s="39">
        <v>0</v>
      </c>
      <c r="BW114" s="39">
        <v>0</v>
      </c>
      <c r="BX114" s="39">
        <v>0</v>
      </c>
      <c r="BY114" s="39">
        <v>0</v>
      </c>
      <c r="BZ114" s="39">
        <v>0</v>
      </c>
      <c r="CA114" s="39">
        <v>0</v>
      </c>
      <c r="CB114" s="39">
        <v>0</v>
      </c>
      <c r="CC114" s="39">
        <v>0</v>
      </c>
      <c r="CD114" s="39">
        <v>0</v>
      </c>
      <c r="CE114" s="39">
        <v>0</v>
      </c>
      <c r="CF114" s="39">
        <v>0</v>
      </c>
      <c r="CG114" s="39">
        <v>0</v>
      </c>
      <c r="CH114" s="39">
        <v>0.02</v>
      </c>
      <c r="CI114" s="39">
        <v>0.03</v>
      </c>
      <c r="CJ114" s="39">
        <v>0.03</v>
      </c>
      <c r="CK114" s="39">
        <v>0</v>
      </c>
      <c r="CL114" s="39">
        <v>0</v>
      </c>
      <c r="CM114" s="39">
        <v>0</v>
      </c>
      <c r="CN114" s="39">
        <v>0.01</v>
      </c>
      <c r="CO114" s="39">
        <v>0.05</v>
      </c>
      <c r="CP114" s="39">
        <v>0</v>
      </c>
      <c r="CQ114" s="39">
        <v>0</v>
      </c>
      <c r="CR114" s="39">
        <v>0.02</v>
      </c>
      <c r="CS114" s="39">
        <v>0.01</v>
      </c>
      <c r="CT114" s="39">
        <v>0</v>
      </c>
      <c r="CU114" s="39">
        <v>0.01</v>
      </c>
      <c r="CV114" s="39">
        <v>0.02</v>
      </c>
      <c r="CW114" s="39">
        <v>0.02</v>
      </c>
      <c r="CX114" s="39">
        <v>0.01</v>
      </c>
      <c r="CY114" s="39">
        <v>0.04</v>
      </c>
      <c r="CZ114" s="39">
        <v>0.01</v>
      </c>
      <c r="DA114" s="39">
        <v>0</v>
      </c>
      <c r="DB114" s="39">
        <v>0.02</v>
      </c>
      <c r="DC114" s="39">
        <v>0</v>
      </c>
      <c r="DD114" s="39">
        <v>0.01</v>
      </c>
      <c r="DE114" s="39">
        <v>0.01</v>
      </c>
      <c r="DF114" s="39">
        <v>0.03</v>
      </c>
      <c r="DG114" s="39">
        <v>0.01</v>
      </c>
      <c r="DH114" s="39">
        <v>0.03</v>
      </c>
      <c r="DI114" s="39">
        <v>0.02</v>
      </c>
      <c r="DJ114" s="39">
        <v>1</v>
      </c>
      <c r="DK114" s="39">
        <v>0.01</v>
      </c>
      <c r="DL114" s="39">
        <v>0.01</v>
      </c>
      <c r="DM114" s="39">
        <v>0.01</v>
      </c>
      <c r="DN114" s="39">
        <v>0</v>
      </c>
      <c r="DO114" s="39">
        <v>0.01</v>
      </c>
      <c r="DP114" s="39">
        <v>0.01</v>
      </c>
      <c r="DQ114" s="39">
        <v>0</v>
      </c>
      <c r="DR114" s="39">
        <v>0</v>
      </c>
      <c r="DS114" s="39">
        <v>0</v>
      </c>
      <c r="DT114" s="39">
        <v>0.01</v>
      </c>
      <c r="DU114" s="39">
        <v>0.01</v>
      </c>
      <c r="DV114" s="39">
        <v>0</v>
      </c>
      <c r="DW114" s="39">
        <v>0.03</v>
      </c>
      <c r="DX114" s="39">
        <v>0</v>
      </c>
      <c r="DY114" s="39">
        <v>0.02</v>
      </c>
      <c r="DZ114" s="39">
        <v>0.03</v>
      </c>
      <c r="EA114" s="39">
        <v>0</v>
      </c>
      <c r="EB114" s="39">
        <v>0.01</v>
      </c>
      <c r="EC114" s="39">
        <v>0</v>
      </c>
      <c r="ED114" s="39">
        <v>0.01</v>
      </c>
      <c r="EE114" s="39">
        <v>0</v>
      </c>
      <c r="EF114" s="39">
        <v>0.01</v>
      </c>
      <c r="EG114" s="39">
        <v>0</v>
      </c>
      <c r="EH114" s="39">
        <v>0</v>
      </c>
      <c r="EI114" s="39">
        <v>0.02</v>
      </c>
      <c r="EJ114" s="39">
        <v>0.01</v>
      </c>
    </row>
    <row r="115" spans="1:140">
      <c r="A115" s="39" t="s">
        <v>188</v>
      </c>
      <c r="B115" s="39">
        <v>0.32</v>
      </c>
      <c r="C115" s="39">
        <v>0.31</v>
      </c>
      <c r="D115" s="39">
        <v>0.02</v>
      </c>
      <c r="E115" s="39">
        <v>0.04</v>
      </c>
      <c r="F115" s="39">
        <v>7.0000000000000007E-2</v>
      </c>
      <c r="G115" s="39">
        <v>0.04</v>
      </c>
      <c r="H115" s="39">
        <v>0.01</v>
      </c>
      <c r="I115" s="39">
        <v>0</v>
      </c>
      <c r="J115" s="39">
        <v>0</v>
      </c>
      <c r="K115" s="39">
        <v>0.14000000000000001</v>
      </c>
      <c r="L115" s="39">
        <v>0.02</v>
      </c>
      <c r="M115" s="39">
        <v>0.35</v>
      </c>
      <c r="N115" s="39">
        <v>0.03</v>
      </c>
      <c r="O115" s="39">
        <v>0.69</v>
      </c>
      <c r="P115" s="39">
        <v>0.06</v>
      </c>
      <c r="Q115" s="39">
        <v>0.02</v>
      </c>
      <c r="R115" s="39">
        <v>0.06</v>
      </c>
      <c r="S115" s="39">
        <v>0.02</v>
      </c>
      <c r="T115" s="39">
        <v>0.01</v>
      </c>
      <c r="U115" s="39">
        <v>0.06</v>
      </c>
      <c r="V115" s="39">
        <v>0.04</v>
      </c>
      <c r="W115" s="39">
        <v>0</v>
      </c>
      <c r="X115" s="39">
        <v>0.01</v>
      </c>
      <c r="Y115" s="39">
        <v>0.01</v>
      </c>
      <c r="Z115" s="39">
        <v>0</v>
      </c>
      <c r="AA115" s="39">
        <v>0.01</v>
      </c>
      <c r="AB115" s="39">
        <v>0</v>
      </c>
      <c r="AC115" s="39">
        <v>0.01</v>
      </c>
      <c r="AD115" s="39">
        <v>0</v>
      </c>
      <c r="AE115" s="39">
        <v>0</v>
      </c>
      <c r="AF115" s="39">
        <v>0</v>
      </c>
      <c r="AG115" s="39">
        <v>0</v>
      </c>
      <c r="AH115" s="39">
        <v>0</v>
      </c>
      <c r="AI115" s="39">
        <v>0.01</v>
      </c>
      <c r="AJ115" s="39">
        <v>0.01</v>
      </c>
      <c r="AK115" s="39">
        <v>0</v>
      </c>
      <c r="AL115" s="39">
        <v>0</v>
      </c>
      <c r="AM115" s="39">
        <v>0.01</v>
      </c>
      <c r="AN115" s="39">
        <v>0.01</v>
      </c>
      <c r="AO115" s="39">
        <v>0</v>
      </c>
      <c r="AP115" s="39">
        <v>0</v>
      </c>
      <c r="AQ115" s="39">
        <v>0.01</v>
      </c>
      <c r="AR115" s="39">
        <v>0</v>
      </c>
      <c r="AS115" s="39">
        <v>0.01</v>
      </c>
      <c r="AT115" s="39">
        <v>0</v>
      </c>
      <c r="AU115" s="39">
        <v>0</v>
      </c>
      <c r="AV115" s="39">
        <v>0.01</v>
      </c>
      <c r="AW115" s="39">
        <v>0.02</v>
      </c>
      <c r="AX115" s="39">
        <v>0</v>
      </c>
      <c r="AY115" s="39">
        <v>0.01</v>
      </c>
      <c r="AZ115" s="39">
        <v>0.02</v>
      </c>
      <c r="BA115" s="39">
        <v>0</v>
      </c>
      <c r="BB115" s="39">
        <v>0.01</v>
      </c>
      <c r="BC115" s="39">
        <v>0.01</v>
      </c>
      <c r="BD115" s="39">
        <v>0.01</v>
      </c>
      <c r="BE115" s="39">
        <v>0</v>
      </c>
      <c r="BF115" s="39">
        <v>0</v>
      </c>
      <c r="BG115" s="39">
        <v>0.01</v>
      </c>
      <c r="BH115" s="39">
        <v>0</v>
      </c>
      <c r="BI115" s="39">
        <v>0</v>
      </c>
      <c r="BJ115" s="39">
        <v>0.03</v>
      </c>
      <c r="BK115" s="39">
        <v>0</v>
      </c>
      <c r="BL115" s="39">
        <v>0.01</v>
      </c>
      <c r="BM115" s="39">
        <v>0</v>
      </c>
      <c r="BN115" s="39">
        <v>0.01</v>
      </c>
      <c r="BO115" s="39">
        <v>0</v>
      </c>
      <c r="BP115" s="39">
        <v>0</v>
      </c>
      <c r="BQ115" s="39">
        <v>0</v>
      </c>
      <c r="BR115" s="39">
        <v>0</v>
      </c>
      <c r="BS115" s="39">
        <v>0</v>
      </c>
      <c r="BT115" s="39">
        <v>0</v>
      </c>
      <c r="BU115" s="39">
        <v>0</v>
      </c>
      <c r="BV115" s="39">
        <v>0</v>
      </c>
      <c r="BW115" s="39">
        <v>0</v>
      </c>
      <c r="BX115" s="39">
        <v>0</v>
      </c>
      <c r="BY115" s="39">
        <v>0</v>
      </c>
      <c r="BZ115" s="39">
        <v>0</v>
      </c>
      <c r="CA115" s="39">
        <v>0.01</v>
      </c>
      <c r="CB115" s="39">
        <v>0</v>
      </c>
      <c r="CC115" s="39">
        <v>0.01</v>
      </c>
      <c r="CD115" s="39">
        <v>0</v>
      </c>
      <c r="CE115" s="39">
        <v>0</v>
      </c>
      <c r="CF115" s="39">
        <v>0</v>
      </c>
      <c r="CG115" s="39">
        <v>0.01</v>
      </c>
      <c r="CH115" s="39">
        <v>0.01</v>
      </c>
      <c r="CI115" s="39">
        <v>0</v>
      </c>
      <c r="CJ115" s="39">
        <v>0.04</v>
      </c>
      <c r="CK115" s="39">
        <v>0.02</v>
      </c>
      <c r="CL115" s="39">
        <v>7.0000000000000007E-2</v>
      </c>
      <c r="CM115" s="39">
        <v>0.02</v>
      </c>
      <c r="CN115" s="39">
        <v>0.05</v>
      </c>
      <c r="CO115" s="39">
        <v>0.03</v>
      </c>
      <c r="CP115" s="39">
        <v>0</v>
      </c>
      <c r="CQ115" s="39">
        <v>0</v>
      </c>
      <c r="CR115" s="39">
        <v>0.06</v>
      </c>
      <c r="CS115" s="39">
        <v>0.03</v>
      </c>
      <c r="CT115" s="39">
        <v>0.01</v>
      </c>
      <c r="CU115" s="39">
        <v>0.02</v>
      </c>
      <c r="CV115" s="39">
        <v>0.03</v>
      </c>
      <c r="CW115" s="39">
        <v>0.04</v>
      </c>
      <c r="CX115" s="39">
        <v>0.02</v>
      </c>
      <c r="CY115" s="39">
        <v>7.0000000000000007E-2</v>
      </c>
      <c r="CZ115" s="39">
        <v>0.02</v>
      </c>
      <c r="DA115" s="39">
        <v>0</v>
      </c>
      <c r="DB115" s="39">
        <v>0.04</v>
      </c>
      <c r="DC115" s="39">
        <v>0</v>
      </c>
      <c r="DD115" s="39">
        <v>0.02</v>
      </c>
      <c r="DE115" s="39">
        <v>0.02</v>
      </c>
      <c r="DF115" s="39">
        <v>0.06</v>
      </c>
      <c r="DG115" s="39">
        <v>0.02</v>
      </c>
      <c r="DH115" s="39">
        <v>0.05</v>
      </c>
      <c r="DI115" s="39">
        <v>0.04</v>
      </c>
      <c r="DJ115" s="39">
        <v>0.01</v>
      </c>
      <c r="DK115" s="39">
        <v>1</v>
      </c>
      <c r="DL115" s="39">
        <v>0.02</v>
      </c>
      <c r="DM115" s="39">
        <v>0.02</v>
      </c>
      <c r="DN115" s="39">
        <v>0</v>
      </c>
      <c r="DO115" s="39">
        <v>0.04</v>
      </c>
      <c r="DP115" s="39">
        <v>0.02</v>
      </c>
      <c r="DQ115" s="39">
        <v>0.02</v>
      </c>
      <c r="DR115" s="39">
        <v>0.04</v>
      </c>
      <c r="DS115" s="39">
        <v>0.02</v>
      </c>
      <c r="DT115" s="39">
        <v>0.03</v>
      </c>
      <c r="DU115" s="39">
        <v>0.06</v>
      </c>
      <c r="DV115" s="39">
        <v>0.03</v>
      </c>
      <c r="DW115" s="39">
        <v>7.0000000000000007E-2</v>
      </c>
      <c r="DX115" s="39">
        <v>0.02</v>
      </c>
      <c r="DY115" s="39">
        <v>0.05</v>
      </c>
      <c r="DZ115" s="39">
        <v>0</v>
      </c>
      <c r="EA115" s="39">
        <v>0.33</v>
      </c>
      <c r="EB115" s="39">
        <v>0.03</v>
      </c>
      <c r="EC115" s="39">
        <v>0.02</v>
      </c>
      <c r="ED115" s="39">
        <v>0.04</v>
      </c>
      <c r="EE115" s="39">
        <v>0.01</v>
      </c>
      <c r="EF115" s="39">
        <v>0.08</v>
      </c>
      <c r="EG115" s="39">
        <v>0.05</v>
      </c>
      <c r="EH115" s="39">
        <v>0.06</v>
      </c>
      <c r="EI115" s="39">
        <v>0.04</v>
      </c>
      <c r="EJ115" s="39">
        <v>0.09</v>
      </c>
    </row>
    <row r="116" spans="1:140">
      <c r="A116" s="39" t="s">
        <v>203</v>
      </c>
      <c r="B116" s="39">
        <v>0.02</v>
      </c>
      <c r="C116" s="39">
        <v>0</v>
      </c>
      <c r="D116" s="39">
        <v>0.02</v>
      </c>
      <c r="E116" s="39">
        <v>0</v>
      </c>
      <c r="F116" s="39">
        <v>0.02</v>
      </c>
      <c r="G116" s="39">
        <v>0</v>
      </c>
      <c r="H116" s="39">
        <v>0</v>
      </c>
      <c r="I116" s="39">
        <v>0</v>
      </c>
      <c r="J116" s="39">
        <v>0</v>
      </c>
      <c r="K116" s="39">
        <v>0</v>
      </c>
      <c r="L116" s="39">
        <v>0</v>
      </c>
      <c r="M116" s="39">
        <v>0.01</v>
      </c>
      <c r="N116" s="39">
        <v>0</v>
      </c>
      <c r="O116" s="39">
        <v>0.01</v>
      </c>
      <c r="P116" s="39">
        <v>0.01</v>
      </c>
      <c r="Q116" s="39">
        <v>0.03</v>
      </c>
      <c r="R116" s="39">
        <v>0.13</v>
      </c>
      <c r="S116" s="39">
        <v>0.04</v>
      </c>
      <c r="T116" s="39">
        <v>0.09</v>
      </c>
      <c r="U116" s="39">
        <v>0.05</v>
      </c>
      <c r="V116" s="39">
        <v>0</v>
      </c>
      <c r="W116" s="39">
        <v>0</v>
      </c>
      <c r="X116" s="39">
        <v>0.01</v>
      </c>
      <c r="Y116" s="39">
        <v>0.01</v>
      </c>
      <c r="Z116" s="39">
        <v>0</v>
      </c>
      <c r="AA116" s="39">
        <v>0.01</v>
      </c>
      <c r="AB116" s="39">
        <v>0</v>
      </c>
      <c r="AC116" s="39">
        <v>0</v>
      </c>
      <c r="AD116" s="39">
        <v>0</v>
      </c>
      <c r="AE116" s="39">
        <v>0.01</v>
      </c>
      <c r="AF116" s="39">
        <v>0</v>
      </c>
      <c r="AG116" s="39">
        <v>0</v>
      </c>
      <c r="AH116" s="39">
        <v>0</v>
      </c>
      <c r="AI116" s="39">
        <v>0.01</v>
      </c>
      <c r="AJ116" s="39">
        <v>0</v>
      </c>
      <c r="AK116" s="39">
        <v>0</v>
      </c>
      <c r="AL116" s="39">
        <v>0</v>
      </c>
      <c r="AM116" s="39">
        <v>0</v>
      </c>
      <c r="AN116" s="39">
        <v>0.01</v>
      </c>
      <c r="AO116" s="39">
        <v>0</v>
      </c>
      <c r="AP116" s="39">
        <v>0</v>
      </c>
      <c r="AQ116" s="39">
        <v>0</v>
      </c>
      <c r="AR116" s="39">
        <v>0</v>
      </c>
      <c r="AS116" s="39">
        <v>0.02</v>
      </c>
      <c r="AT116" s="39">
        <v>0</v>
      </c>
      <c r="AU116" s="39">
        <v>0</v>
      </c>
      <c r="AV116" s="39">
        <v>0.01</v>
      </c>
      <c r="AW116" s="39">
        <v>0</v>
      </c>
      <c r="AX116" s="39">
        <v>0</v>
      </c>
      <c r="AY116" s="39">
        <v>0.01</v>
      </c>
      <c r="AZ116" s="39">
        <v>0.02</v>
      </c>
      <c r="BA116" s="39">
        <v>0</v>
      </c>
      <c r="BB116" s="39">
        <v>0</v>
      </c>
      <c r="BC116" s="39">
        <v>0.03</v>
      </c>
      <c r="BD116" s="39">
        <v>0</v>
      </c>
      <c r="BE116" s="39">
        <v>0.01</v>
      </c>
      <c r="BF116" s="39">
        <v>0</v>
      </c>
      <c r="BG116" s="39">
        <v>0.02</v>
      </c>
      <c r="BH116" s="39">
        <v>0</v>
      </c>
      <c r="BI116" s="39">
        <v>0.01</v>
      </c>
      <c r="BJ116" s="39">
        <v>0.01</v>
      </c>
      <c r="BK116" s="39">
        <v>0</v>
      </c>
      <c r="BL116" s="39">
        <v>0.02</v>
      </c>
      <c r="BM116" s="39">
        <v>0.01</v>
      </c>
      <c r="BN116" s="39">
        <v>0.01</v>
      </c>
      <c r="BO116" s="39">
        <v>0</v>
      </c>
      <c r="BP116" s="39">
        <v>0</v>
      </c>
      <c r="BQ116" s="39">
        <v>0</v>
      </c>
      <c r="BR116" s="39">
        <v>0</v>
      </c>
      <c r="BS116" s="39">
        <v>0.01</v>
      </c>
      <c r="BT116" s="39">
        <v>0</v>
      </c>
      <c r="BU116" s="39">
        <v>0.02</v>
      </c>
      <c r="BV116" s="39">
        <v>0</v>
      </c>
      <c r="BW116" s="39">
        <v>0.01</v>
      </c>
      <c r="BX116" s="39">
        <v>0</v>
      </c>
      <c r="BY116" s="39">
        <v>0</v>
      </c>
      <c r="BZ116" s="39">
        <v>0</v>
      </c>
      <c r="CA116" s="39">
        <v>0</v>
      </c>
      <c r="CB116" s="39">
        <v>0.01</v>
      </c>
      <c r="CC116" s="39">
        <v>0</v>
      </c>
      <c r="CD116" s="39">
        <v>0.01</v>
      </c>
      <c r="CE116" s="39">
        <v>0</v>
      </c>
      <c r="CF116" s="39">
        <v>0</v>
      </c>
      <c r="CG116" s="39">
        <v>0</v>
      </c>
      <c r="CH116" s="39">
        <v>0</v>
      </c>
      <c r="CI116" s="39">
        <v>0.02</v>
      </c>
      <c r="CJ116" s="39">
        <v>0.03</v>
      </c>
      <c r="CK116" s="39">
        <v>0</v>
      </c>
      <c r="CL116" s="39">
        <v>0</v>
      </c>
      <c r="CM116" s="39">
        <v>0.02</v>
      </c>
      <c r="CN116" s="39">
        <v>0.01</v>
      </c>
      <c r="CO116" s="39">
        <v>0.09</v>
      </c>
      <c r="CP116" s="39">
        <v>0</v>
      </c>
      <c r="CQ116" s="39">
        <v>0</v>
      </c>
      <c r="CR116" s="39">
        <v>0.01</v>
      </c>
      <c r="CS116" s="39">
        <v>0.03</v>
      </c>
      <c r="CT116" s="39">
        <v>0.01</v>
      </c>
      <c r="CU116" s="39">
        <v>0.02</v>
      </c>
      <c r="CV116" s="39">
        <v>0.04</v>
      </c>
      <c r="CW116" s="39">
        <v>0.05</v>
      </c>
      <c r="CX116" s="39">
        <v>0.02</v>
      </c>
      <c r="CY116" s="39">
        <v>0.08</v>
      </c>
      <c r="CZ116" s="39">
        <v>0.02</v>
      </c>
      <c r="DA116" s="39">
        <v>0</v>
      </c>
      <c r="DB116" s="39">
        <v>0.04</v>
      </c>
      <c r="DC116" s="39">
        <v>0.01</v>
      </c>
      <c r="DD116" s="39">
        <v>0.03</v>
      </c>
      <c r="DE116" s="39">
        <v>0.02</v>
      </c>
      <c r="DF116" s="39">
        <v>7.0000000000000007E-2</v>
      </c>
      <c r="DG116" s="39">
        <v>0.02</v>
      </c>
      <c r="DH116" s="39">
        <v>0.06</v>
      </c>
      <c r="DI116" s="39">
        <v>0.05</v>
      </c>
      <c r="DJ116" s="39">
        <v>0.01</v>
      </c>
      <c r="DK116" s="39">
        <v>0.02</v>
      </c>
      <c r="DL116" s="39">
        <v>1</v>
      </c>
      <c r="DM116" s="39">
        <v>0.01</v>
      </c>
      <c r="DN116" s="39">
        <v>0.01</v>
      </c>
      <c r="DO116" s="39">
        <v>0.01</v>
      </c>
      <c r="DP116" s="39">
        <v>0</v>
      </c>
      <c r="DQ116" s="39">
        <v>0.01</v>
      </c>
      <c r="DR116" s="39">
        <v>0.04</v>
      </c>
      <c r="DS116" s="39">
        <v>0.02</v>
      </c>
      <c r="DT116" s="39">
        <v>0</v>
      </c>
      <c r="DU116" s="39">
        <v>0</v>
      </c>
      <c r="DV116" s="39">
        <v>0</v>
      </c>
      <c r="DW116" s="39">
        <v>0.03</v>
      </c>
      <c r="DX116" s="39">
        <v>0.01</v>
      </c>
      <c r="DY116" s="39">
        <v>0.01</v>
      </c>
      <c r="DZ116" s="39">
        <v>0</v>
      </c>
      <c r="EA116" s="39">
        <v>0.03</v>
      </c>
      <c r="EB116" s="39">
        <v>0.03</v>
      </c>
      <c r="EC116" s="39">
        <v>0</v>
      </c>
      <c r="ED116" s="39">
        <v>0.01</v>
      </c>
      <c r="EE116" s="39">
        <v>0</v>
      </c>
      <c r="EF116" s="39">
        <v>0</v>
      </c>
      <c r="EG116" s="39">
        <v>0.02</v>
      </c>
      <c r="EH116" s="39">
        <v>0.01</v>
      </c>
      <c r="EI116" s="39">
        <v>0.03</v>
      </c>
      <c r="EJ116" s="39">
        <v>0.02</v>
      </c>
    </row>
    <row r="117" spans="1:140">
      <c r="A117" s="39" t="s">
        <v>96</v>
      </c>
      <c r="B117" s="39">
        <v>0.03</v>
      </c>
      <c r="C117" s="39">
        <v>0.02</v>
      </c>
      <c r="D117" s="39">
        <v>0.02</v>
      </c>
      <c r="E117" s="39">
        <v>0</v>
      </c>
      <c r="F117" s="39">
        <v>0</v>
      </c>
      <c r="G117" s="39">
        <v>0.02</v>
      </c>
      <c r="H117" s="39">
        <v>0</v>
      </c>
      <c r="I117" s="39">
        <v>0</v>
      </c>
      <c r="J117" s="39">
        <v>0.01</v>
      </c>
      <c r="K117" s="39">
        <v>0.01</v>
      </c>
      <c r="L117" s="39">
        <v>0</v>
      </c>
      <c r="M117" s="39">
        <v>0.02</v>
      </c>
      <c r="N117" s="39">
        <v>7.0000000000000007E-2</v>
      </c>
      <c r="O117" s="39">
        <v>0.02</v>
      </c>
      <c r="P117" s="39">
        <v>0.08</v>
      </c>
      <c r="Q117" s="39">
        <v>0.02</v>
      </c>
      <c r="R117" s="39">
        <v>0.01</v>
      </c>
      <c r="S117" s="39">
        <v>0.01</v>
      </c>
      <c r="T117" s="39">
        <v>0.06</v>
      </c>
      <c r="U117" s="39">
        <v>0.06</v>
      </c>
      <c r="V117" s="39">
        <v>0.01</v>
      </c>
      <c r="W117" s="39">
        <v>0.02</v>
      </c>
      <c r="X117" s="39">
        <v>0.11</v>
      </c>
      <c r="Y117" s="39">
        <v>0.06</v>
      </c>
      <c r="Z117" s="39">
        <v>0.03</v>
      </c>
      <c r="AA117" s="39">
        <v>0.04</v>
      </c>
      <c r="AB117" s="39">
        <v>0.03</v>
      </c>
      <c r="AC117" s="39">
        <v>0.03</v>
      </c>
      <c r="AD117" s="39">
        <v>0.02</v>
      </c>
      <c r="AE117" s="39">
        <v>0.03</v>
      </c>
      <c r="AF117" s="39">
        <v>0.09</v>
      </c>
      <c r="AG117" s="39">
        <v>0.02</v>
      </c>
      <c r="AH117" s="39">
        <v>0.02</v>
      </c>
      <c r="AI117" s="39">
        <v>0.32</v>
      </c>
      <c r="AJ117" s="39">
        <v>0.3</v>
      </c>
      <c r="AK117" s="39">
        <v>0.02</v>
      </c>
      <c r="AL117" s="39">
        <v>0.02</v>
      </c>
      <c r="AM117" s="39">
        <v>0.03</v>
      </c>
      <c r="AN117" s="39">
        <v>0.03</v>
      </c>
      <c r="AO117" s="39">
        <v>0.02</v>
      </c>
      <c r="AP117" s="39">
        <v>0.01</v>
      </c>
      <c r="AQ117" s="39">
        <v>0.04</v>
      </c>
      <c r="AR117" s="39">
        <v>0.03</v>
      </c>
      <c r="AS117" s="39">
        <v>0.13</v>
      </c>
      <c r="AT117" s="39">
        <v>0.02</v>
      </c>
      <c r="AU117" s="39">
        <v>0.02</v>
      </c>
      <c r="AV117" s="39">
        <v>0.03</v>
      </c>
      <c r="AW117" s="39">
        <v>0.32</v>
      </c>
      <c r="AX117" s="39">
        <v>0.01</v>
      </c>
      <c r="AY117" s="39">
        <v>0.12</v>
      </c>
      <c r="AZ117" s="39">
        <v>0.1</v>
      </c>
      <c r="BA117" s="39">
        <v>0.04</v>
      </c>
      <c r="BB117" s="39">
        <v>0.11</v>
      </c>
      <c r="BC117" s="39">
        <v>0.17</v>
      </c>
      <c r="BD117" s="39">
        <v>0.03</v>
      </c>
      <c r="BE117" s="39">
        <v>0.12</v>
      </c>
      <c r="BF117" s="39">
        <v>0.02</v>
      </c>
      <c r="BG117" s="39">
        <v>0.03</v>
      </c>
      <c r="BH117" s="39">
        <v>0.02</v>
      </c>
      <c r="BI117" s="39">
        <v>0.02</v>
      </c>
      <c r="BJ117" s="39">
        <v>0.14000000000000001</v>
      </c>
      <c r="BK117" s="39">
        <v>7.0000000000000007E-2</v>
      </c>
      <c r="BL117" s="39">
        <v>7.0000000000000007E-2</v>
      </c>
      <c r="BM117" s="39">
        <v>0.05</v>
      </c>
      <c r="BN117" s="39">
        <v>0.01</v>
      </c>
      <c r="BO117" s="39">
        <v>0.1</v>
      </c>
      <c r="BP117" s="39">
        <v>0.01</v>
      </c>
      <c r="BQ117" s="39">
        <v>0.02</v>
      </c>
      <c r="BR117" s="39">
        <v>0.02</v>
      </c>
      <c r="BS117" s="39">
        <v>0.03</v>
      </c>
      <c r="BT117" s="39">
        <v>0.02</v>
      </c>
      <c r="BU117" s="39">
        <v>0.14000000000000001</v>
      </c>
      <c r="BV117" s="39">
        <v>0.03</v>
      </c>
      <c r="BW117" s="39">
        <v>0.02</v>
      </c>
      <c r="BX117" s="39">
        <v>0.02</v>
      </c>
      <c r="BY117" s="39">
        <v>0.04</v>
      </c>
      <c r="BZ117" s="39">
        <v>0.02</v>
      </c>
      <c r="CA117" s="39">
        <v>0.03</v>
      </c>
      <c r="CB117" s="39">
        <v>0.02</v>
      </c>
      <c r="CC117" s="39">
        <v>0.02</v>
      </c>
      <c r="CD117" s="39">
        <v>0.09</v>
      </c>
      <c r="CE117" s="39">
        <v>0.01</v>
      </c>
      <c r="CF117" s="39">
        <v>0.01</v>
      </c>
      <c r="CG117" s="39">
        <v>0.02</v>
      </c>
      <c r="CH117" s="39">
        <v>0.21</v>
      </c>
      <c r="CI117" s="39">
        <v>0.14000000000000001</v>
      </c>
      <c r="CJ117" s="39">
        <v>0.39</v>
      </c>
      <c r="CK117" s="39">
        <v>0.2</v>
      </c>
      <c r="CL117" s="39">
        <v>0.03</v>
      </c>
      <c r="CM117" s="39">
        <v>0.11</v>
      </c>
      <c r="CN117" s="39">
        <v>0.05</v>
      </c>
      <c r="CO117" s="39">
        <v>0.02</v>
      </c>
      <c r="CP117" s="39">
        <v>0</v>
      </c>
      <c r="CQ117" s="39">
        <v>0</v>
      </c>
      <c r="CR117" s="39">
        <v>0.05</v>
      </c>
      <c r="CS117" s="39">
        <v>0</v>
      </c>
      <c r="CT117" s="39">
        <v>0.01</v>
      </c>
      <c r="CU117" s="39">
        <v>0.02</v>
      </c>
      <c r="CV117" s="39">
        <v>0.04</v>
      </c>
      <c r="CW117" s="39">
        <v>0.04</v>
      </c>
      <c r="CX117" s="39">
        <v>0.01</v>
      </c>
      <c r="CY117" s="39">
        <v>0</v>
      </c>
      <c r="CZ117" s="39">
        <v>0.02</v>
      </c>
      <c r="DA117" s="39">
        <v>0</v>
      </c>
      <c r="DB117" s="39">
        <v>0.03</v>
      </c>
      <c r="DC117" s="39">
        <v>0</v>
      </c>
      <c r="DD117" s="39">
        <v>0.01</v>
      </c>
      <c r="DE117" s="39">
        <v>0</v>
      </c>
      <c r="DF117" s="39">
        <v>0.01</v>
      </c>
      <c r="DG117" s="39">
        <v>0.01</v>
      </c>
      <c r="DH117" s="39">
        <v>0.03</v>
      </c>
      <c r="DI117" s="39">
        <v>0.03</v>
      </c>
      <c r="DJ117" s="39">
        <v>0.01</v>
      </c>
      <c r="DK117" s="39">
        <v>0.02</v>
      </c>
      <c r="DL117" s="39">
        <v>0.01</v>
      </c>
      <c r="DM117" s="39">
        <v>1</v>
      </c>
      <c r="DN117" s="39">
        <v>0.13</v>
      </c>
      <c r="DO117" s="39">
        <v>0.39</v>
      </c>
      <c r="DP117" s="39">
        <v>0.1</v>
      </c>
      <c r="DQ117" s="39">
        <v>0</v>
      </c>
      <c r="DR117" s="39">
        <v>0.02</v>
      </c>
      <c r="DS117" s="39">
        <v>0.01</v>
      </c>
      <c r="DT117" s="39">
        <v>0</v>
      </c>
      <c r="DU117" s="39">
        <v>0.01</v>
      </c>
      <c r="DV117" s="39">
        <v>0.03</v>
      </c>
      <c r="DW117" s="39">
        <v>0.03</v>
      </c>
      <c r="DX117" s="39">
        <v>0.01</v>
      </c>
      <c r="DY117" s="39">
        <v>0</v>
      </c>
      <c r="DZ117" s="39">
        <v>0</v>
      </c>
      <c r="EA117" s="39">
        <v>0.03</v>
      </c>
      <c r="EB117" s="39">
        <v>0.01</v>
      </c>
      <c r="EC117" s="39">
        <v>0.01</v>
      </c>
      <c r="ED117" s="39">
        <v>0</v>
      </c>
      <c r="EE117" s="39">
        <v>0</v>
      </c>
      <c r="EF117" s="39">
        <v>0.02</v>
      </c>
      <c r="EG117" s="39">
        <v>0.01</v>
      </c>
      <c r="EH117" s="39">
        <v>0</v>
      </c>
      <c r="EI117" s="39">
        <v>0.04</v>
      </c>
      <c r="EJ117" s="39">
        <v>0.02</v>
      </c>
    </row>
    <row r="118" spans="1:140">
      <c r="A118" s="39" t="s">
        <v>113</v>
      </c>
      <c r="B118" s="39">
        <v>0.01</v>
      </c>
      <c r="C118" s="39">
        <v>0</v>
      </c>
      <c r="D118" s="39">
        <v>0</v>
      </c>
      <c r="E118" s="39">
        <v>0.01</v>
      </c>
      <c r="F118" s="39">
        <v>0.01</v>
      </c>
      <c r="G118" s="39">
        <v>0.01</v>
      </c>
      <c r="H118" s="39">
        <v>0</v>
      </c>
      <c r="I118" s="39">
        <v>0</v>
      </c>
      <c r="J118" s="39">
        <v>0</v>
      </c>
      <c r="K118" s="39">
        <v>0</v>
      </c>
      <c r="L118" s="39">
        <v>0</v>
      </c>
      <c r="M118" s="39">
        <v>0</v>
      </c>
      <c r="N118" s="39">
        <v>0.01</v>
      </c>
      <c r="O118" s="39">
        <v>0</v>
      </c>
      <c r="P118" s="39">
        <v>0.01</v>
      </c>
      <c r="Q118" s="39">
        <v>0.02</v>
      </c>
      <c r="R118" s="39">
        <v>0.03</v>
      </c>
      <c r="S118" s="39">
        <v>0.02</v>
      </c>
      <c r="T118" s="39">
        <v>0.05</v>
      </c>
      <c r="U118" s="39">
        <v>0.05</v>
      </c>
      <c r="V118" s="39">
        <v>0</v>
      </c>
      <c r="W118" s="39">
        <v>0.02</v>
      </c>
      <c r="X118" s="39">
        <v>7.0000000000000007E-2</v>
      </c>
      <c r="Y118" s="39">
        <v>0.04</v>
      </c>
      <c r="Z118" s="39">
        <v>0.02</v>
      </c>
      <c r="AA118" s="39">
        <v>0.03</v>
      </c>
      <c r="AB118" s="39">
        <v>0.03</v>
      </c>
      <c r="AC118" s="39">
        <v>0.03</v>
      </c>
      <c r="AD118" s="39">
        <v>0.02</v>
      </c>
      <c r="AE118" s="39">
        <v>0.02</v>
      </c>
      <c r="AF118" s="39">
        <v>0.02</v>
      </c>
      <c r="AG118" s="39">
        <v>0.01</v>
      </c>
      <c r="AH118" s="39">
        <v>0.02</v>
      </c>
      <c r="AI118" s="39">
        <v>0.04</v>
      </c>
      <c r="AJ118" s="39">
        <v>0.08</v>
      </c>
      <c r="AK118" s="39">
        <v>0.01</v>
      </c>
      <c r="AL118" s="39">
        <v>0.02</v>
      </c>
      <c r="AM118" s="39">
        <v>0.03</v>
      </c>
      <c r="AN118" s="39">
        <v>0.02</v>
      </c>
      <c r="AO118" s="39">
        <v>0.02</v>
      </c>
      <c r="AP118" s="39">
        <v>0</v>
      </c>
      <c r="AQ118" s="39">
        <v>0.03</v>
      </c>
      <c r="AR118" s="39">
        <v>0.02</v>
      </c>
      <c r="AS118" s="39">
        <v>0.1</v>
      </c>
      <c r="AT118" s="39">
        <v>0.01</v>
      </c>
      <c r="AU118" s="39">
        <v>0.02</v>
      </c>
      <c r="AV118" s="39">
        <v>0.02</v>
      </c>
      <c r="AW118" s="39">
        <v>7.0000000000000007E-2</v>
      </c>
      <c r="AX118" s="39">
        <v>0.01</v>
      </c>
      <c r="AY118" s="39">
        <v>0.09</v>
      </c>
      <c r="AZ118" s="39">
        <v>7.0000000000000007E-2</v>
      </c>
      <c r="BA118" s="39">
        <v>0.04</v>
      </c>
      <c r="BB118" s="39">
        <v>0.03</v>
      </c>
      <c r="BC118" s="39">
        <v>0.05</v>
      </c>
      <c r="BD118" s="39">
        <v>0.03</v>
      </c>
      <c r="BE118" s="39">
        <v>0.24</v>
      </c>
      <c r="BF118" s="39">
        <v>0.02</v>
      </c>
      <c r="BG118" s="39">
        <v>0.03</v>
      </c>
      <c r="BH118" s="39">
        <v>0.01</v>
      </c>
      <c r="BI118" s="39">
        <v>0.2</v>
      </c>
      <c r="BJ118" s="39">
        <v>0.1</v>
      </c>
      <c r="BK118" s="39">
        <v>0.03</v>
      </c>
      <c r="BL118" s="39">
        <v>0.05</v>
      </c>
      <c r="BM118" s="39">
        <v>0.35</v>
      </c>
      <c r="BN118" s="39">
        <v>0.04</v>
      </c>
      <c r="BO118" s="39">
        <v>0.02</v>
      </c>
      <c r="BP118" s="39">
        <v>0.01</v>
      </c>
      <c r="BQ118" s="39">
        <v>0.01</v>
      </c>
      <c r="BR118" s="39">
        <v>0.02</v>
      </c>
      <c r="BS118" s="39">
        <v>0.02</v>
      </c>
      <c r="BT118" s="39">
        <v>0.01</v>
      </c>
      <c r="BU118" s="39">
        <v>0.08</v>
      </c>
      <c r="BV118" s="39">
        <v>0.02</v>
      </c>
      <c r="BW118" s="39">
        <v>0.01</v>
      </c>
      <c r="BX118" s="39">
        <v>0.02</v>
      </c>
      <c r="BY118" s="39">
        <v>0.03</v>
      </c>
      <c r="BZ118" s="39">
        <v>0.01</v>
      </c>
      <c r="CA118" s="39">
        <v>0.02</v>
      </c>
      <c r="CB118" s="39">
        <v>0.02</v>
      </c>
      <c r="CC118" s="39">
        <v>0.02</v>
      </c>
      <c r="CD118" s="39">
        <v>0.59</v>
      </c>
      <c r="CE118" s="39">
        <v>0.01</v>
      </c>
      <c r="CF118" s="39">
        <v>0.01</v>
      </c>
      <c r="CG118" s="39">
        <v>0.06</v>
      </c>
      <c r="CH118" s="39">
        <v>0.09</v>
      </c>
      <c r="CI118" s="39">
        <v>0.08</v>
      </c>
      <c r="CJ118" s="39">
        <v>0.08</v>
      </c>
      <c r="CK118" s="39">
        <v>0.09</v>
      </c>
      <c r="CL118" s="39">
        <v>0</v>
      </c>
      <c r="CM118" s="39">
        <v>0.09</v>
      </c>
      <c r="CN118" s="39">
        <v>0.02</v>
      </c>
      <c r="CO118" s="39">
        <v>0</v>
      </c>
      <c r="CP118" s="39">
        <v>0</v>
      </c>
      <c r="CQ118" s="39">
        <v>0</v>
      </c>
      <c r="CR118" s="39">
        <v>0.01</v>
      </c>
      <c r="CS118" s="39">
        <v>0</v>
      </c>
      <c r="CT118" s="39">
        <v>0.01</v>
      </c>
      <c r="CU118" s="39">
        <v>0.01</v>
      </c>
      <c r="CV118" s="39">
        <v>0</v>
      </c>
      <c r="CW118" s="39">
        <v>0.02</v>
      </c>
      <c r="CX118" s="39">
        <v>0</v>
      </c>
      <c r="CY118" s="39">
        <v>0.01</v>
      </c>
      <c r="CZ118" s="39">
        <v>0</v>
      </c>
      <c r="DA118" s="39">
        <v>0</v>
      </c>
      <c r="DB118" s="39">
        <v>0.03</v>
      </c>
      <c r="DC118" s="39">
        <v>0</v>
      </c>
      <c r="DD118" s="39">
        <v>0</v>
      </c>
      <c r="DE118" s="39">
        <v>0</v>
      </c>
      <c r="DF118" s="39">
        <v>0.04</v>
      </c>
      <c r="DG118" s="39">
        <v>0.01</v>
      </c>
      <c r="DH118" s="39">
        <v>0</v>
      </c>
      <c r="DI118" s="39">
        <v>0.03</v>
      </c>
      <c r="DJ118" s="39">
        <v>0</v>
      </c>
      <c r="DK118" s="39">
        <v>0</v>
      </c>
      <c r="DL118" s="39">
        <v>0.01</v>
      </c>
      <c r="DM118" s="39">
        <v>0.13</v>
      </c>
      <c r="DN118" s="39">
        <v>1</v>
      </c>
      <c r="DO118" s="39">
        <v>0.3</v>
      </c>
      <c r="DP118" s="39">
        <v>0.08</v>
      </c>
      <c r="DQ118" s="39">
        <v>0</v>
      </c>
      <c r="DR118" s="39">
        <v>0.01</v>
      </c>
      <c r="DS118" s="39">
        <v>0.01</v>
      </c>
      <c r="DT118" s="39">
        <v>0</v>
      </c>
      <c r="DU118" s="39">
        <v>0</v>
      </c>
      <c r="DV118" s="39">
        <v>0.01</v>
      </c>
      <c r="DW118" s="39">
        <v>0.01</v>
      </c>
      <c r="DX118" s="39">
        <v>0.01</v>
      </c>
      <c r="DY118" s="39">
        <v>0.01</v>
      </c>
      <c r="DZ118" s="39">
        <v>0</v>
      </c>
      <c r="EA118" s="39">
        <v>0</v>
      </c>
      <c r="EB118" s="39">
        <v>0.01</v>
      </c>
      <c r="EC118" s="39">
        <v>0</v>
      </c>
      <c r="ED118" s="39">
        <v>0</v>
      </c>
      <c r="EE118" s="39">
        <v>0</v>
      </c>
      <c r="EF118" s="39">
        <v>0.01</v>
      </c>
      <c r="EG118" s="39">
        <v>0.01</v>
      </c>
      <c r="EH118" s="39">
        <v>0</v>
      </c>
      <c r="EI118" s="39">
        <v>0</v>
      </c>
      <c r="EJ118" s="39">
        <v>0.01</v>
      </c>
    </row>
    <row r="119" spans="1:140">
      <c r="A119" s="39" t="s">
        <v>76</v>
      </c>
      <c r="B119" s="39">
        <v>0.06</v>
      </c>
      <c r="C119" s="39">
        <v>0.03</v>
      </c>
      <c r="D119" s="39">
        <v>0.04</v>
      </c>
      <c r="E119" s="39">
        <v>0.01</v>
      </c>
      <c r="F119" s="39">
        <v>0.02</v>
      </c>
      <c r="G119" s="39">
        <v>0.04</v>
      </c>
      <c r="H119" s="39">
        <v>0</v>
      </c>
      <c r="I119" s="39">
        <v>0</v>
      </c>
      <c r="J119" s="39">
        <v>0</v>
      </c>
      <c r="K119" s="39">
        <v>0.01</v>
      </c>
      <c r="L119" s="39">
        <v>0</v>
      </c>
      <c r="M119" s="39">
        <v>0.03</v>
      </c>
      <c r="N119" s="39">
        <v>0.15</v>
      </c>
      <c r="O119" s="39">
        <v>0.04</v>
      </c>
      <c r="P119" s="39">
        <v>0.16</v>
      </c>
      <c r="Q119" s="39">
        <v>0.05</v>
      </c>
      <c r="R119" s="39">
        <v>0.01</v>
      </c>
      <c r="S119" s="39">
        <v>0.05</v>
      </c>
      <c r="T119" s="39">
        <v>0.1</v>
      </c>
      <c r="U119" s="39">
        <v>0.05</v>
      </c>
      <c r="V119" s="39">
        <v>0.02</v>
      </c>
      <c r="W119" s="39">
        <v>0.05</v>
      </c>
      <c r="X119" s="39">
        <v>0.26</v>
      </c>
      <c r="Y119" s="39">
        <v>0.1</v>
      </c>
      <c r="Z119" s="39">
        <v>7.0000000000000007E-2</v>
      </c>
      <c r="AA119" s="39">
        <v>0.08</v>
      </c>
      <c r="AB119" s="39">
        <v>0.08</v>
      </c>
      <c r="AC119" s="39">
        <v>0.08</v>
      </c>
      <c r="AD119" s="39">
        <v>0.05</v>
      </c>
      <c r="AE119" s="39">
        <v>7.0000000000000007E-2</v>
      </c>
      <c r="AF119" s="39">
        <v>0.06</v>
      </c>
      <c r="AG119" s="39">
        <v>0.03</v>
      </c>
      <c r="AH119" s="39">
        <v>0.05</v>
      </c>
      <c r="AI119" s="39">
        <v>0.13</v>
      </c>
      <c r="AJ119" s="39">
        <v>0.22</v>
      </c>
      <c r="AK119" s="39">
        <v>0.04</v>
      </c>
      <c r="AL119" s="39">
        <v>0.05</v>
      </c>
      <c r="AM119" s="39">
        <v>7.0000000000000007E-2</v>
      </c>
      <c r="AN119" s="39">
        <v>0.06</v>
      </c>
      <c r="AO119" s="39">
        <v>0.05</v>
      </c>
      <c r="AP119" s="39">
        <v>0.01</v>
      </c>
      <c r="AQ119" s="39">
        <v>0.08</v>
      </c>
      <c r="AR119" s="39">
        <v>7.0000000000000007E-2</v>
      </c>
      <c r="AS119" s="39">
        <v>0.3</v>
      </c>
      <c r="AT119" s="39">
        <v>0.04</v>
      </c>
      <c r="AU119" s="39">
        <v>0.06</v>
      </c>
      <c r="AV119" s="39">
        <v>0.06</v>
      </c>
      <c r="AW119" s="39">
        <v>0.19</v>
      </c>
      <c r="AX119" s="39">
        <v>0.03</v>
      </c>
      <c r="AY119" s="39">
        <v>0.28999999999999998</v>
      </c>
      <c r="AZ119" s="39">
        <v>0.09</v>
      </c>
      <c r="BA119" s="39">
        <v>0.11</v>
      </c>
      <c r="BB119" s="39">
        <v>0.1</v>
      </c>
      <c r="BC119" s="39">
        <v>0.15</v>
      </c>
      <c r="BD119" s="39">
        <v>0.08</v>
      </c>
      <c r="BE119" s="39">
        <v>0.16</v>
      </c>
      <c r="BF119" s="39">
        <v>0.05</v>
      </c>
      <c r="BG119" s="39">
        <v>7.0000000000000007E-2</v>
      </c>
      <c r="BH119" s="39">
        <v>0.04</v>
      </c>
      <c r="BI119" s="39">
        <v>7.0000000000000007E-2</v>
      </c>
      <c r="BJ119" s="39">
        <v>0.32</v>
      </c>
      <c r="BK119" s="39">
        <v>0.09</v>
      </c>
      <c r="BL119" s="39">
        <v>0.14000000000000001</v>
      </c>
      <c r="BM119" s="39">
        <v>0.12</v>
      </c>
      <c r="BN119" s="39">
        <v>0.11</v>
      </c>
      <c r="BO119" s="39">
        <v>0.05</v>
      </c>
      <c r="BP119" s="39">
        <v>0.03</v>
      </c>
      <c r="BQ119" s="39">
        <v>0.04</v>
      </c>
      <c r="BR119" s="39">
        <v>0.04</v>
      </c>
      <c r="BS119" s="39">
        <v>7.0000000000000007E-2</v>
      </c>
      <c r="BT119" s="39">
        <v>0.04</v>
      </c>
      <c r="BU119" s="39">
        <v>0.24</v>
      </c>
      <c r="BV119" s="39">
        <v>0.06</v>
      </c>
      <c r="BW119" s="39">
        <v>0.04</v>
      </c>
      <c r="BX119" s="39">
        <v>0.05</v>
      </c>
      <c r="BY119" s="39">
        <v>0.09</v>
      </c>
      <c r="BZ119" s="39">
        <v>0.04</v>
      </c>
      <c r="CA119" s="39">
        <v>0.06</v>
      </c>
      <c r="CB119" s="39">
        <v>0.05</v>
      </c>
      <c r="CC119" s="39">
        <v>0.05</v>
      </c>
      <c r="CD119" s="39">
        <v>0.19</v>
      </c>
      <c r="CE119" s="39">
        <v>0.03</v>
      </c>
      <c r="CF119" s="39">
        <v>0.02</v>
      </c>
      <c r="CG119" s="39">
        <v>0.18</v>
      </c>
      <c r="CH119" s="39">
        <v>0.27</v>
      </c>
      <c r="CI119" s="39">
        <v>0.24</v>
      </c>
      <c r="CJ119" s="39">
        <v>0.61</v>
      </c>
      <c r="CK119" s="39">
        <v>0.26</v>
      </c>
      <c r="CL119" s="39">
        <v>0.05</v>
      </c>
      <c r="CM119" s="39">
        <v>0.27</v>
      </c>
      <c r="CN119" s="39">
        <v>0.11</v>
      </c>
      <c r="CO119" s="39">
        <v>0.01</v>
      </c>
      <c r="CP119" s="39">
        <v>0.01</v>
      </c>
      <c r="CQ119" s="39">
        <v>0</v>
      </c>
      <c r="CR119" s="39">
        <v>0.1</v>
      </c>
      <c r="CS119" s="39">
        <v>0.01</v>
      </c>
      <c r="CT119" s="39">
        <v>0.05</v>
      </c>
      <c r="CU119" s="39">
        <v>0.01</v>
      </c>
      <c r="CV119" s="39">
        <v>0.02</v>
      </c>
      <c r="CW119" s="39">
        <v>0.05</v>
      </c>
      <c r="CX119" s="39">
        <v>0.02</v>
      </c>
      <c r="CY119" s="39">
        <v>0.05</v>
      </c>
      <c r="CZ119" s="39">
        <v>0.02</v>
      </c>
      <c r="DA119" s="39">
        <v>0</v>
      </c>
      <c r="DB119" s="39">
        <v>0.11</v>
      </c>
      <c r="DC119" s="39">
        <v>0.02</v>
      </c>
      <c r="DD119" s="39">
        <v>0.03</v>
      </c>
      <c r="DE119" s="39">
        <v>0.01</v>
      </c>
      <c r="DF119" s="39">
        <v>0.01</v>
      </c>
      <c r="DG119" s="39">
        <v>0.03</v>
      </c>
      <c r="DH119" s="39">
        <v>0.04</v>
      </c>
      <c r="DI119" s="39">
        <v>0.09</v>
      </c>
      <c r="DJ119" s="39">
        <v>0.01</v>
      </c>
      <c r="DK119" s="39">
        <v>0.04</v>
      </c>
      <c r="DL119" s="39">
        <v>0.01</v>
      </c>
      <c r="DM119" s="39">
        <v>0.39</v>
      </c>
      <c r="DN119" s="39">
        <v>0.3</v>
      </c>
      <c r="DO119" s="39">
        <v>1</v>
      </c>
      <c r="DP119" s="39">
        <v>0.23</v>
      </c>
      <c r="DQ119" s="39">
        <v>0</v>
      </c>
      <c r="DR119" s="39">
        <v>0.03</v>
      </c>
      <c r="DS119" s="39">
        <v>0.01</v>
      </c>
      <c r="DT119" s="39">
        <v>0.01</v>
      </c>
      <c r="DU119" s="39">
        <v>0.01</v>
      </c>
      <c r="DV119" s="39">
        <v>0.08</v>
      </c>
      <c r="DW119" s="39">
        <v>0.06</v>
      </c>
      <c r="DX119" s="39">
        <v>0.01</v>
      </c>
      <c r="DY119" s="39">
        <v>0.01</v>
      </c>
      <c r="DZ119" s="39">
        <v>0.01</v>
      </c>
      <c r="EA119" s="39">
        <v>0.05</v>
      </c>
      <c r="EB119" s="39">
        <v>0.02</v>
      </c>
      <c r="EC119" s="39">
        <v>0.02</v>
      </c>
      <c r="ED119" s="39">
        <v>0</v>
      </c>
      <c r="EE119" s="39">
        <v>0.01</v>
      </c>
      <c r="EF119" s="39">
        <v>0.05</v>
      </c>
      <c r="EG119" s="39">
        <v>0.02</v>
      </c>
      <c r="EH119" s="39">
        <v>0.01</v>
      </c>
      <c r="EI119" s="39">
        <v>0.09</v>
      </c>
      <c r="EJ119" s="39">
        <v>0.05</v>
      </c>
    </row>
    <row r="120" spans="1:140">
      <c r="A120" s="39" t="s">
        <v>103</v>
      </c>
      <c r="B120" s="39">
        <v>0.03</v>
      </c>
      <c r="C120" s="39">
        <v>0.01</v>
      </c>
      <c r="D120" s="39">
        <v>0.02</v>
      </c>
      <c r="E120" s="39">
        <v>0.02</v>
      </c>
      <c r="F120" s="39">
        <v>0.02</v>
      </c>
      <c r="G120" s="39">
        <v>0</v>
      </c>
      <c r="H120" s="39">
        <v>0.01</v>
      </c>
      <c r="I120" s="39">
        <v>0</v>
      </c>
      <c r="J120" s="39">
        <v>0.01</v>
      </c>
      <c r="K120" s="39">
        <v>0.02</v>
      </c>
      <c r="L120" s="39">
        <v>0</v>
      </c>
      <c r="M120" s="39">
        <v>0.03</v>
      </c>
      <c r="N120" s="39">
        <v>0.05</v>
      </c>
      <c r="O120" s="39">
        <v>0.02</v>
      </c>
      <c r="P120" s="39">
        <v>0.04</v>
      </c>
      <c r="Q120" s="39">
        <v>0</v>
      </c>
      <c r="R120" s="39">
        <v>0.05</v>
      </c>
      <c r="S120" s="39">
        <v>0.01</v>
      </c>
      <c r="T120" s="39">
        <v>0.05</v>
      </c>
      <c r="U120" s="39">
        <v>0.01</v>
      </c>
      <c r="V120" s="39">
        <v>0</v>
      </c>
      <c r="W120" s="39">
        <v>0.01</v>
      </c>
      <c r="X120" s="39">
        <v>0.02</v>
      </c>
      <c r="Y120" s="39">
        <v>0</v>
      </c>
      <c r="Z120" s="39">
        <v>0</v>
      </c>
      <c r="AA120" s="39">
        <v>0.02</v>
      </c>
      <c r="AB120" s="39">
        <v>0</v>
      </c>
      <c r="AC120" s="39">
        <v>0.01</v>
      </c>
      <c r="AD120" s="39">
        <v>0.01</v>
      </c>
      <c r="AE120" s="39">
        <v>0.01</v>
      </c>
      <c r="AF120" s="39">
        <v>0</v>
      </c>
      <c r="AG120" s="39">
        <v>0.01</v>
      </c>
      <c r="AH120" s="39">
        <v>0.01</v>
      </c>
      <c r="AI120" s="39">
        <v>0.02</v>
      </c>
      <c r="AJ120" s="39">
        <v>0.03</v>
      </c>
      <c r="AK120" s="39">
        <v>0.01</v>
      </c>
      <c r="AL120" s="39">
        <v>0.01</v>
      </c>
      <c r="AM120" s="39">
        <v>0.01</v>
      </c>
      <c r="AN120" s="39">
        <v>0.01</v>
      </c>
      <c r="AO120" s="39">
        <v>0</v>
      </c>
      <c r="AP120" s="39">
        <v>0</v>
      </c>
      <c r="AQ120" s="39">
        <v>0.02</v>
      </c>
      <c r="AR120" s="39">
        <v>0.01</v>
      </c>
      <c r="AS120" s="39">
        <v>0.02</v>
      </c>
      <c r="AT120" s="39">
        <v>0.01</v>
      </c>
      <c r="AU120" s="39">
        <v>0.01</v>
      </c>
      <c r="AV120" s="39">
        <v>0.01</v>
      </c>
      <c r="AW120" s="39">
        <v>0.04</v>
      </c>
      <c r="AX120" s="39">
        <v>0.01</v>
      </c>
      <c r="AY120" s="39">
        <v>0.03</v>
      </c>
      <c r="AZ120" s="39">
        <v>0.27</v>
      </c>
      <c r="BA120" s="39">
        <v>0.02</v>
      </c>
      <c r="BB120" s="39">
        <v>0.02</v>
      </c>
      <c r="BC120" s="39">
        <v>0.03</v>
      </c>
      <c r="BD120" s="39">
        <v>0.02</v>
      </c>
      <c r="BE120" s="39">
        <v>0</v>
      </c>
      <c r="BF120" s="39">
        <v>0.01</v>
      </c>
      <c r="BG120" s="39">
        <v>0.02</v>
      </c>
      <c r="BH120" s="39">
        <v>0.01</v>
      </c>
      <c r="BI120" s="39">
        <v>0.01</v>
      </c>
      <c r="BJ120" s="39">
        <v>0</v>
      </c>
      <c r="BK120" s="39">
        <v>0.01</v>
      </c>
      <c r="BL120" s="39">
        <v>0.02</v>
      </c>
      <c r="BM120" s="39">
        <v>0.02</v>
      </c>
      <c r="BN120" s="39">
        <v>0.02</v>
      </c>
      <c r="BO120" s="39">
        <v>0.01</v>
      </c>
      <c r="BP120" s="39">
        <v>0.01</v>
      </c>
      <c r="BQ120" s="39">
        <v>0</v>
      </c>
      <c r="BR120" s="39">
        <v>0.01</v>
      </c>
      <c r="BS120" s="39">
        <v>0.01</v>
      </c>
      <c r="BT120" s="39">
        <v>0</v>
      </c>
      <c r="BU120" s="39">
        <v>0.05</v>
      </c>
      <c r="BV120" s="39">
        <v>0</v>
      </c>
      <c r="BW120" s="39">
        <v>0</v>
      </c>
      <c r="BX120" s="39">
        <v>0.01</v>
      </c>
      <c r="BY120" s="39">
        <v>0.01</v>
      </c>
      <c r="BZ120" s="39">
        <v>0.17</v>
      </c>
      <c r="CA120" s="39">
        <v>0.01</v>
      </c>
      <c r="CB120" s="39">
        <v>0.01</v>
      </c>
      <c r="CC120" s="39">
        <v>0.01</v>
      </c>
      <c r="CD120" s="39">
        <v>0.03</v>
      </c>
      <c r="CE120" s="39">
        <v>0.01</v>
      </c>
      <c r="CF120" s="39">
        <v>0</v>
      </c>
      <c r="CG120" s="39">
        <v>0</v>
      </c>
      <c r="CH120" s="39">
        <v>0.03</v>
      </c>
      <c r="CI120" s="39">
        <v>0.05</v>
      </c>
      <c r="CJ120" s="39">
        <v>0.13</v>
      </c>
      <c r="CK120" s="39">
        <v>0.05</v>
      </c>
      <c r="CL120" s="39">
        <v>0.03</v>
      </c>
      <c r="CM120" s="39">
        <v>0.05</v>
      </c>
      <c r="CN120" s="39">
        <v>0.04</v>
      </c>
      <c r="CO120" s="39">
        <v>0.03</v>
      </c>
      <c r="CP120" s="39">
        <v>0.01</v>
      </c>
      <c r="CQ120" s="39">
        <v>0</v>
      </c>
      <c r="CR120" s="39">
        <v>0.03</v>
      </c>
      <c r="CS120" s="39">
        <v>0.01</v>
      </c>
      <c r="CT120" s="39">
        <v>0</v>
      </c>
      <c r="CU120" s="39">
        <v>0.08</v>
      </c>
      <c r="CV120" s="39">
        <v>0.06</v>
      </c>
      <c r="CW120" s="39">
        <v>0.04</v>
      </c>
      <c r="CX120" s="39">
        <v>0.01</v>
      </c>
      <c r="CY120" s="39">
        <v>0.01</v>
      </c>
      <c r="CZ120" s="39">
        <v>0.04</v>
      </c>
      <c r="DA120" s="39">
        <v>0</v>
      </c>
      <c r="DB120" s="39">
        <v>0</v>
      </c>
      <c r="DC120" s="39">
        <v>0</v>
      </c>
      <c r="DD120" s="39">
        <v>0</v>
      </c>
      <c r="DE120" s="39">
        <v>0.01</v>
      </c>
      <c r="DF120" s="39">
        <v>0.06</v>
      </c>
      <c r="DG120" s="39">
        <v>0.02</v>
      </c>
      <c r="DH120" s="39">
        <v>0.04</v>
      </c>
      <c r="DI120" s="39">
        <v>0.03</v>
      </c>
      <c r="DJ120" s="39">
        <v>0.01</v>
      </c>
      <c r="DK120" s="39">
        <v>0.02</v>
      </c>
      <c r="DL120" s="39">
        <v>0</v>
      </c>
      <c r="DM120" s="39">
        <v>0.1</v>
      </c>
      <c r="DN120" s="39">
        <v>0.08</v>
      </c>
      <c r="DO120" s="39">
        <v>0.23</v>
      </c>
      <c r="DP120" s="39">
        <v>1</v>
      </c>
      <c r="DQ120" s="39">
        <v>0.01</v>
      </c>
      <c r="DR120" s="39">
        <v>0.01</v>
      </c>
      <c r="DS120" s="39">
        <v>0.01</v>
      </c>
      <c r="DT120" s="39">
        <v>0.01</v>
      </c>
      <c r="DU120" s="39">
        <v>0</v>
      </c>
      <c r="DV120" s="39">
        <v>0</v>
      </c>
      <c r="DW120" s="39">
        <v>0.01</v>
      </c>
      <c r="DX120" s="39">
        <v>0</v>
      </c>
      <c r="DY120" s="39">
        <v>0.01</v>
      </c>
      <c r="DZ120" s="39">
        <v>0</v>
      </c>
      <c r="EA120" s="39">
        <v>0.02</v>
      </c>
      <c r="EB120" s="39">
        <v>0.01</v>
      </c>
      <c r="EC120" s="39">
        <v>0</v>
      </c>
      <c r="ED120" s="39">
        <v>0</v>
      </c>
      <c r="EE120" s="39">
        <v>0</v>
      </c>
      <c r="EF120" s="39">
        <v>0.01</v>
      </c>
      <c r="EG120" s="39">
        <v>0</v>
      </c>
      <c r="EH120" s="39">
        <v>0</v>
      </c>
      <c r="EI120" s="39">
        <v>0</v>
      </c>
      <c r="EJ120" s="39">
        <v>0.01</v>
      </c>
    </row>
    <row r="121" spans="1:140">
      <c r="A121" s="39" t="s">
        <v>80</v>
      </c>
      <c r="B121" s="39">
        <v>0.06</v>
      </c>
      <c r="C121" s="39">
        <v>0.01</v>
      </c>
      <c r="D121" s="39">
        <v>0.06</v>
      </c>
      <c r="E121" s="39">
        <v>0</v>
      </c>
      <c r="F121" s="39">
        <v>0.03</v>
      </c>
      <c r="G121" s="39">
        <v>0.04</v>
      </c>
      <c r="H121" s="39">
        <v>0.01</v>
      </c>
      <c r="I121" s="39">
        <v>0</v>
      </c>
      <c r="J121" s="39">
        <v>0</v>
      </c>
      <c r="K121" s="39">
        <v>0</v>
      </c>
      <c r="L121" s="39">
        <v>0</v>
      </c>
      <c r="M121" s="39">
        <v>0.01</v>
      </c>
      <c r="N121" s="39">
        <v>0.05</v>
      </c>
      <c r="O121" s="39">
        <v>0.02</v>
      </c>
      <c r="P121" s="39">
        <v>0.05</v>
      </c>
      <c r="Q121" s="39">
        <v>0.02</v>
      </c>
      <c r="R121" s="39">
        <v>0.01</v>
      </c>
      <c r="S121" s="39">
        <v>0.01</v>
      </c>
      <c r="T121" s="39">
        <v>0.01</v>
      </c>
      <c r="U121" s="39">
        <v>0</v>
      </c>
      <c r="V121" s="39">
        <v>0</v>
      </c>
      <c r="W121" s="39">
        <v>0</v>
      </c>
      <c r="X121" s="39">
        <v>0</v>
      </c>
      <c r="Y121" s="39">
        <v>0</v>
      </c>
      <c r="Z121" s="39">
        <v>0</v>
      </c>
      <c r="AA121" s="39">
        <v>0</v>
      </c>
      <c r="AB121" s="39">
        <v>0</v>
      </c>
      <c r="AC121" s="39">
        <v>0</v>
      </c>
      <c r="AD121" s="39">
        <v>0</v>
      </c>
      <c r="AE121" s="39">
        <v>0</v>
      </c>
      <c r="AF121" s="39">
        <v>0</v>
      </c>
      <c r="AG121" s="39">
        <v>0</v>
      </c>
      <c r="AH121" s="39">
        <v>0</v>
      </c>
      <c r="AI121" s="39">
        <v>0</v>
      </c>
      <c r="AJ121" s="39">
        <v>0</v>
      </c>
      <c r="AK121" s="39">
        <v>0</v>
      </c>
      <c r="AL121" s="39">
        <v>0</v>
      </c>
      <c r="AM121" s="39">
        <v>0</v>
      </c>
      <c r="AN121" s="39">
        <v>0</v>
      </c>
      <c r="AO121" s="39">
        <v>0</v>
      </c>
      <c r="AP121" s="39">
        <v>0</v>
      </c>
      <c r="AQ121" s="39">
        <v>0</v>
      </c>
      <c r="AR121" s="39">
        <v>0</v>
      </c>
      <c r="AS121" s="39">
        <v>0</v>
      </c>
      <c r="AT121" s="39">
        <v>0</v>
      </c>
      <c r="AU121" s="39">
        <v>0</v>
      </c>
      <c r="AV121" s="39">
        <v>0</v>
      </c>
      <c r="AW121" s="39">
        <v>0.01</v>
      </c>
      <c r="AX121" s="39">
        <v>0</v>
      </c>
      <c r="AY121" s="39">
        <v>0</v>
      </c>
      <c r="AZ121" s="39">
        <v>0</v>
      </c>
      <c r="BA121" s="39">
        <v>0</v>
      </c>
      <c r="BB121" s="39">
        <v>0</v>
      </c>
      <c r="BC121" s="39">
        <v>0</v>
      </c>
      <c r="BD121" s="39">
        <v>0</v>
      </c>
      <c r="BE121" s="39">
        <v>0</v>
      </c>
      <c r="BF121" s="39">
        <v>0</v>
      </c>
      <c r="BG121" s="39">
        <v>0</v>
      </c>
      <c r="BH121" s="39">
        <v>0</v>
      </c>
      <c r="BI121" s="39">
        <v>0</v>
      </c>
      <c r="BJ121" s="39">
        <v>0</v>
      </c>
      <c r="BK121" s="39">
        <v>0</v>
      </c>
      <c r="BL121" s="39">
        <v>0</v>
      </c>
      <c r="BM121" s="39">
        <v>0</v>
      </c>
      <c r="BN121" s="39">
        <v>0</v>
      </c>
      <c r="BO121" s="39">
        <v>0</v>
      </c>
      <c r="BP121" s="39">
        <v>0</v>
      </c>
      <c r="BQ121" s="39">
        <v>0</v>
      </c>
      <c r="BR121" s="39">
        <v>0</v>
      </c>
      <c r="BS121" s="39">
        <v>0</v>
      </c>
      <c r="BT121" s="39">
        <v>0</v>
      </c>
      <c r="BU121" s="39">
        <v>0.01</v>
      </c>
      <c r="BV121" s="39">
        <v>0</v>
      </c>
      <c r="BW121" s="39">
        <v>0</v>
      </c>
      <c r="BX121" s="39">
        <v>0</v>
      </c>
      <c r="BY121" s="39">
        <v>0</v>
      </c>
      <c r="BZ121" s="39">
        <v>0</v>
      </c>
      <c r="CA121" s="39">
        <v>0</v>
      </c>
      <c r="CB121" s="39">
        <v>0</v>
      </c>
      <c r="CC121" s="39">
        <v>0</v>
      </c>
      <c r="CD121" s="39">
        <v>0</v>
      </c>
      <c r="CE121" s="39">
        <v>0</v>
      </c>
      <c r="CF121" s="39">
        <v>0</v>
      </c>
      <c r="CG121" s="39">
        <v>0</v>
      </c>
      <c r="CH121" s="39">
        <v>0</v>
      </c>
      <c r="CI121" s="39">
        <v>0.01</v>
      </c>
      <c r="CJ121" s="39">
        <v>0</v>
      </c>
      <c r="CK121" s="39">
        <v>0.01</v>
      </c>
      <c r="CL121" s="39">
        <v>0</v>
      </c>
      <c r="CM121" s="39">
        <v>0</v>
      </c>
      <c r="CN121" s="39">
        <v>0.05</v>
      </c>
      <c r="CO121" s="39">
        <v>0</v>
      </c>
      <c r="CP121" s="39">
        <v>0</v>
      </c>
      <c r="CQ121" s="39">
        <v>0</v>
      </c>
      <c r="CR121" s="39">
        <v>0.06</v>
      </c>
      <c r="CS121" s="39">
        <v>0</v>
      </c>
      <c r="CT121" s="39">
        <v>0</v>
      </c>
      <c r="CU121" s="39">
        <v>0</v>
      </c>
      <c r="CV121" s="39">
        <v>0.01</v>
      </c>
      <c r="CW121" s="39">
        <v>0.01</v>
      </c>
      <c r="CX121" s="39">
        <v>0.01</v>
      </c>
      <c r="CY121" s="39">
        <v>0.03</v>
      </c>
      <c r="CZ121" s="39">
        <v>0.01</v>
      </c>
      <c r="DA121" s="39">
        <v>0.01</v>
      </c>
      <c r="DB121" s="39">
        <v>0.01</v>
      </c>
      <c r="DC121" s="39">
        <v>0</v>
      </c>
      <c r="DD121" s="39">
        <v>0</v>
      </c>
      <c r="DE121" s="39">
        <v>0.01</v>
      </c>
      <c r="DF121" s="39">
        <v>0.01</v>
      </c>
      <c r="DG121" s="39">
        <v>0</v>
      </c>
      <c r="DH121" s="39">
        <v>0.01</v>
      </c>
      <c r="DI121" s="39">
        <v>0.01</v>
      </c>
      <c r="DJ121" s="39">
        <v>0</v>
      </c>
      <c r="DK121" s="39">
        <v>0.02</v>
      </c>
      <c r="DL121" s="39">
        <v>0.01</v>
      </c>
      <c r="DM121" s="39">
        <v>0</v>
      </c>
      <c r="DN121" s="39">
        <v>0</v>
      </c>
      <c r="DO121" s="39">
        <v>0</v>
      </c>
      <c r="DP121" s="39">
        <v>0.01</v>
      </c>
      <c r="DQ121" s="39">
        <v>1</v>
      </c>
      <c r="DR121" s="39">
        <v>0.06</v>
      </c>
      <c r="DS121" s="39">
        <v>0.03</v>
      </c>
      <c r="DT121" s="39">
        <v>0.04</v>
      </c>
      <c r="DU121" s="39">
        <v>7.0000000000000007E-2</v>
      </c>
      <c r="DV121" s="39">
        <v>0.03</v>
      </c>
      <c r="DW121" s="39">
        <v>0.08</v>
      </c>
      <c r="DX121" s="39">
        <v>0.03</v>
      </c>
      <c r="DY121" s="39">
        <v>0.06</v>
      </c>
      <c r="DZ121" s="39">
        <v>0.01</v>
      </c>
      <c r="EA121" s="39">
        <v>0.01</v>
      </c>
      <c r="EB121" s="39">
        <v>0.01</v>
      </c>
      <c r="EC121" s="39">
        <v>0.02</v>
      </c>
      <c r="ED121" s="39">
        <v>0.06</v>
      </c>
      <c r="EE121" s="39">
        <v>0.01</v>
      </c>
      <c r="EF121" s="39">
        <v>0.03</v>
      </c>
      <c r="EG121" s="39">
        <v>0.03</v>
      </c>
      <c r="EH121" s="39">
        <v>0.03</v>
      </c>
      <c r="EI121" s="39">
        <v>0</v>
      </c>
      <c r="EJ121" s="39">
        <v>0.05</v>
      </c>
    </row>
    <row r="122" spans="1:140">
      <c r="A122" s="39" t="s">
        <v>63</v>
      </c>
      <c r="B122" s="39">
        <v>0.1</v>
      </c>
      <c r="C122" s="39">
        <v>0.01</v>
      </c>
      <c r="D122" s="39">
        <v>0.1</v>
      </c>
      <c r="E122" s="39">
        <v>0.04</v>
      </c>
      <c r="F122" s="39">
        <v>0.06</v>
      </c>
      <c r="G122" s="39">
        <v>0.04</v>
      </c>
      <c r="H122" s="39">
        <v>0.02</v>
      </c>
      <c r="I122" s="39">
        <v>0</v>
      </c>
      <c r="J122" s="39">
        <v>0.03</v>
      </c>
      <c r="K122" s="39">
        <v>0.03</v>
      </c>
      <c r="L122" s="39">
        <v>0</v>
      </c>
      <c r="M122" s="39">
        <v>0.03</v>
      </c>
      <c r="N122" s="39">
        <v>0.02</v>
      </c>
      <c r="O122" s="39">
        <v>0.06</v>
      </c>
      <c r="P122" s="39">
        <v>0</v>
      </c>
      <c r="Q122" s="39">
        <v>0.52</v>
      </c>
      <c r="R122" s="39">
        <v>0.01</v>
      </c>
      <c r="S122" s="39">
        <v>0.02</v>
      </c>
      <c r="T122" s="39">
        <v>0.06</v>
      </c>
      <c r="U122" s="39">
        <v>0.03</v>
      </c>
      <c r="V122" s="39">
        <v>0.01</v>
      </c>
      <c r="W122" s="39">
        <v>0</v>
      </c>
      <c r="X122" s="39">
        <v>0</v>
      </c>
      <c r="Y122" s="39">
        <v>0.01</v>
      </c>
      <c r="Z122" s="39">
        <v>0</v>
      </c>
      <c r="AA122" s="39">
        <v>0.01</v>
      </c>
      <c r="AB122" s="39">
        <v>0.01</v>
      </c>
      <c r="AC122" s="39">
        <v>0.01</v>
      </c>
      <c r="AD122" s="39">
        <v>0</v>
      </c>
      <c r="AE122" s="39">
        <v>0.01</v>
      </c>
      <c r="AF122" s="39">
        <v>0</v>
      </c>
      <c r="AG122" s="39">
        <v>0</v>
      </c>
      <c r="AH122" s="39">
        <v>0.01</v>
      </c>
      <c r="AI122" s="39">
        <v>0</v>
      </c>
      <c r="AJ122" s="39">
        <v>0.01</v>
      </c>
      <c r="AK122" s="39">
        <v>0</v>
      </c>
      <c r="AL122" s="39">
        <v>0</v>
      </c>
      <c r="AM122" s="39">
        <v>0.01</v>
      </c>
      <c r="AN122" s="39">
        <v>0</v>
      </c>
      <c r="AO122" s="39">
        <v>0</v>
      </c>
      <c r="AP122" s="39">
        <v>0</v>
      </c>
      <c r="AQ122" s="39">
        <v>0</v>
      </c>
      <c r="AR122" s="39">
        <v>0</v>
      </c>
      <c r="AS122" s="39">
        <v>0.02</v>
      </c>
      <c r="AT122" s="39">
        <v>0.01</v>
      </c>
      <c r="AU122" s="39">
        <v>0</v>
      </c>
      <c r="AV122" s="39">
        <v>0</v>
      </c>
      <c r="AW122" s="39">
        <v>0.01</v>
      </c>
      <c r="AX122" s="39">
        <v>0</v>
      </c>
      <c r="AY122" s="39">
        <v>0.02</v>
      </c>
      <c r="AZ122" s="39">
        <v>0</v>
      </c>
      <c r="BA122" s="39">
        <v>0</v>
      </c>
      <c r="BB122" s="39">
        <v>0.01</v>
      </c>
      <c r="BC122" s="39">
        <v>0.01</v>
      </c>
      <c r="BD122" s="39">
        <v>0.01</v>
      </c>
      <c r="BE122" s="39">
        <v>0</v>
      </c>
      <c r="BF122" s="39">
        <v>0</v>
      </c>
      <c r="BG122" s="39">
        <v>0.01</v>
      </c>
      <c r="BH122" s="39">
        <v>0</v>
      </c>
      <c r="BI122" s="39">
        <v>0</v>
      </c>
      <c r="BJ122" s="39">
        <v>0</v>
      </c>
      <c r="BK122" s="39">
        <v>0</v>
      </c>
      <c r="BL122" s="39">
        <v>0.01</v>
      </c>
      <c r="BM122" s="39">
        <v>0</v>
      </c>
      <c r="BN122" s="39">
        <v>0</v>
      </c>
      <c r="BO122" s="39">
        <v>0</v>
      </c>
      <c r="BP122" s="39">
        <v>0</v>
      </c>
      <c r="BQ122" s="39">
        <v>0</v>
      </c>
      <c r="BR122" s="39">
        <v>0</v>
      </c>
      <c r="BS122" s="39">
        <v>0</v>
      </c>
      <c r="BT122" s="39">
        <v>0</v>
      </c>
      <c r="BU122" s="39">
        <v>0.02</v>
      </c>
      <c r="BV122" s="39">
        <v>0.01</v>
      </c>
      <c r="BW122" s="39">
        <v>0</v>
      </c>
      <c r="BX122" s="39">
        <v>0</v>
      </c>
      <c r="BY122" s="39">
        <v>0</v>
      </c>
      <c r="BZ122" s="39">
        <v>0.01</v>
      </c>
      <c r="CA122" s="39">
        <v>0</v>
      </c>
      <c r="CB122" s="39">
        <v>0</v>
      </c>
      <c r="CC122" s="39">
        <v>0.01</v>
      </c>
      <c r="CD122" s="39">
        <v>0</v>
      </c>
      <c r="CE122" s="39">
        <v>0</v>
      </c>
      <c r="CF122" s="39">
        <v>0</v>
      </c>
      <c r="CG122" s="39">
        <v>0.01</v>
      </c>
      <c r="CH122" s="39">
        <v>0.01</v>
      </c>
      <c r="CI122" s="39">
        <v>0.02</v>
      </c>
      <c r="CJ122" s="39">
        <v>0.03</v>
      </c>
      <c r="CK122" s="39">
        <v>0.01</v>
      </c>
      <c r="CL122" s="39">
        <v>0</v>
      </c>
      <c r="CM122" s="39">
        <v>0.02</v>
      </c>
      <c r="CN122" s="39">
        <v>0</v>
      </c>
      <c r="CO122" s="39">
        <v>0</v>
      </c>
      <c r="CP122" s="39">
        <v>0.02</v>
      </c>
      <c r="CQ122" s="39">
        <v>0</v>
      </c>
      <c r="CR122" s="39">
        <v>7.0000000000000007E-2</v>
      </c>
      <c r="CS122" s="39">
        <v>0.01</v>
      </c>
      <c r="CT122" s="39">
        <v>0</v>
      </c>
      <c r="CU122" s="39">
        <v>0</v>
      </c>
      <c r="CV122" s="39">
        <v>0.02</v>
      </c>
      <c r="CW122" s="39">
        <v>0.06</v>
      </c>
      <c r="CX122" s="39">
        <v>0.01</v>
      </c>
      <c r="CY122" s="39">
        <v>0.02</v>
      </c>
      <c r="CZ122" s="39">
        <v>0.02</v>
      </c>
      <c r="DA122" s="39">
        <v>0</v>
      </c>
      <c r="DB122" s="39">
        <v>0.03</v>
      </c>
      <c r="DC122" s="39">
        <v>0</v>
      </c>
      <c r="DD122" s="39">
        <v>0</v>
      </c>
      <c r="DE122" s="39">
        <v>0.05</v>
      </c>
      <c r="DF122" s="39">
        <v>0.08</v>
      </c>
      <c r="DG122" s="39">
        <v>0.01</v>
      </c>
      <c r="DH122" s="39">
        <v>0.02</v>
      </c>
      <c r="DI122" s="39">
        <v>0.05</v>
      </c>
      <c r="DJ122" s="39">
        <v>0</v>
      </c>
      <c r="DK122" s="39">
        <v>0.04</v>
      </c>
      <c r="DL122" s="39">
        <v>0.04</v>
      </c>
      <c r="DM122" s="39">
        <v>0.02</v>
      </c>
      <c r="DN122" s="39">
        <v>0.01</v>
      </c>
      <c r="DO122" s="39">
        <v>0.03</v>
      </c>
      <c r="DP122" s="39">
        <v>0.01</v>
      </c>
      <c r="DQ122" s="39">
        <v>0.06</v>
      </c>
      <c r="DR122" s="39">
        <v>1</v>
      </c>
      <c r="DS122" s="39">
        <v>0.08</v>
      </c>
      <c r="DT122" s="39">
        <v>0.11</v>
      </c>
      <c r="DU122" s="39">
        <v>0.21</v>
      </c>
      <c r="DV122" s="39">
        <v>0.08</v>
      </c>
      <c r="DW122" s="39">
        <v>0.24</v>
      </c>
      <c r="DX122" s="39">
        <v>0.08</v>
      </c>
      <c r="DY122" s="39">
        <v>0.18</v>
      </c>
      <c r="DZ122" s="39">
        <v>0.02</v>
      </c>
      <c r="EA122" s="39">
        <v>0.38</v>
      </c>
      <c r="EB122" s="39">
        <v>0.53</v>
      </c>
      <c r="EC122" s="39">
        <v>0</v>
      </c>
      <c r="ED122" s="39">
        <v>0.09</v>
      </c>
      <c r="EE122" s="39">
        <v>0.03</v>
      </c>
      <c r="EF122" s="39">
        <v>0.13</v>
      </c>
      <c r="EG122" s="39">
        <v>0.09</v>
      </c>
      <c r="EH122" s="39">
        <v>0.12</v>
      </c>
      <c r="EI122" s="39">
        <v>0.17</v>
      </c>
      <c r="EJ122" s="39">
        <v>0.08</v>
      </c>
    </row>
    <row r="123" spans="1:140">
      <c r="A123" s="39" t="s">
        <v>84</v>
      </c>
      <c r="B123" s="39">
        <v>0.02</v>
      </c>
      <c r="C123" s="39">
        <v>0.02</v>
      </c>
      <c r="D123" s="39">
        <v>0</v>
      </c>
      <c r="E123" s="39">
        <v>0</v>
      </c>
      <c r="F123" s="39">
        <v>0</v>
      </c>
      <c r="G123" s="39">
        <v>0.01</v>
      </c>
      <c r="H123" s="39">
        <v>0.01</v>
      </c>
      <c r="I123" s="39">
        <v>0</v>
      </c>
      <c r="J123" s="39">
        <v>0</v>
      </c>
      <c r="K123" s="39">
        <v>0.01</v>
      </c>
      <c r="L123" s="39">
        <v>0</v>
      </c>
      <c r="M123" s="39">
        <v>0.01</v>
      </c>
      <c r="N123" s="39">
        <v>0.03</v>
      </c>
      <c r="O123" s="39">
        <v>0.03</v>
      </c>
      <c r="P123" s="39">
        <v>0.03</v>
      </c>
      <c r="Q123" s="39">
        <v>0.04</v>
      </c>
      <c r="R123" s="39">
        <v>0.01</v>
      </c>
      <c r="S123" s="39">
        <v>0.01</v>
      </c>
      <c r="T123" s="39">
        <v>0.02</v>
      </c>
      <c r="U123" s="39">
        <v>0</v>
      </c>
      <c r="V123" s="39">
        <v>0</v>
      </c>
      <c r="W123" s="39">
        <v>0</v>
      </c>
      <c r="X123" s="39">
        <v>0.01</v>
      </c>
      <c r="Y123" s="39">
        <v>0</v>
      </c>
      <c r="Z123" s="39">
        <v>0</v>
      </c>
      <c r="AA123" s="39">
        <v>0</v>
      </c>
      <c r="AB123" s="39">
        <v>0.01</v>
      </c>
      <c r="AC123" s="39">
        <v>0.01</v>
      </c>
      <c r="AD123" s="39">
        <v>0.01</v>
      </c>
      <c r="AE123" s="39">
        <v>0</v>
      </c>
      <c r="AF123" s="39">
        <v>0</v>
      </c>
      <c r="AG123" s="39">
        <v>0</v>
      </c>
      <c r="AH123" s="39">
        <v>0.01</v>
      </c>
      <c r="AI123" s="39">
        <v>0</v>
      </c>
      <c r="AJ123" s="39">
        <v>0</v>
      </c>
      <c r="AK123" s="39">
        <v>0</v>
      </c>
      <c r="AL123" s="39">
        <v>0</v>
      </c>
      <c r="AM123" s="39">
        <v>0.01</v>
      </c>
      <c r="AN123" s="39">
        <v>0</v>
      </c>
      <c r="AO123" s="39">
        <v>0</v>
      </c>
      <c r="AP123" s="39">
        <v>0</v>
      </c>
      <c r="AQ123" s="39">
        <v>0</v>
      </c>
      <c r="AR123" s="39">
        <v>0</v>
      </c>
      <c r="AS123" s="39">
        <v>0.01</v>
      </c>
      <c r="AT123" s="39">
        <v>0.01</v>
      </c>
      <c r="AU123" s="39">
        <v>0.01</v>
      </c>
      <c r="AV123" s="39">
        <v>0</v>
      </c>
      <c r="AW123" s="39">
        <v>0.01</v>
      </c>
      <c r="AX123" s="39">
        <v>0</v>
      </c>
      <c r="AY123" s="39">
        <v>0.01</v>
      </c>
      <c r="AZ123" s="39">
        <v>0.01</v>
      </c>
      <c r="BA123" s="39">
        <v>0</v>
      </c>
      <c r="BB123" s="39">
        <v>0</v>
      </c>
      <c r="BC123" s="39">
        <v>0.01</v>
      </c>
      <c r="BD123" s="39">
        <v>0</v>
      </c>
      <c r="BE123" s="39">
        <v>0</v>
      </c>
      <c r="BF123" s="39">
        <v>0.01</v>
      </c>
      <c r="BG123" s="39">
        <v>0</v>
      </c>
      <c r="BH123" s="39">
        <v>0</v>
      </c>
      <c r="BI123" s="39">
        <v>0</v>
      </c>
      <c r="BJ123" s="39">
        <v>0</v>
      </c>
      <c r="BK123" s="39">
        <v>0</v>
      </c>
      <c r="BL123" s="39">
        <v>0</v>
      </c>
      <c r="BM123" s="39">
        <v>0</v>
      </c>
      <c r="BN123" s="39">
        <v>0</v>
      </c>
      <c r="BO123" s="39">
        <v>0</v>
      </c>
      <c r="BP123" s="39">
        <v>0</v>
      </c>
      <c r="BQ123" s="39">
        <v>0</v>
      </c>
      <c r="BR123" s="39">
        <v>0</v>
      </c>
      <c r="BS123" s="39">
        <v>0</v>
      </c>
      <c r="BT123" s="39">
        <v>0</v>
      </c>
      <c r="BU123" s="39">
        <v>0</v>
      </c>
      <c r="BV123" s="39">
        <v>0</v>
      </c>
      <c r="BW123" s="39">
        <v>0</v>
      </c>
      <c r="BX123" s="39">
        <v>0</v>
      </c>
      <c r="BY123" s="39">
        <v>0</v>
      </c>
      <c r="BZ123" s="39">
        <v>0</v>
      </c>
      <c r="CA123" s="39">
        <v>0</v>
      </c>
      <c r="CB123" s="39">
        <v>0.01</v>
      </c>
      <c r="CC123" s="39">
        <v>0</v>
      </c>
      <c r="CD123" s="39">
        <v>0</v>
      </c>
      <c r="CE123" s="39">
        <v>0</v>
      </c>
      <c r="CF123" s="39">
        <v>0</v>
      </c>
      <c r="CG123" s="39">
        <v>0.01</v>
      </c>
      <c r="CH123" s="39">
        <v>0</v>
      </c>
      <c r="CI123" s="39">
        <v>0</v>
      </c>
      <c r="CJ123" s="39">
        <v>0.02</v>
      </c>
      <c r="CK123" s="39">
        <v>0.01</v>
      </c>
      <c r="CL123" s="39">
        <v>0.01</v>
      </c>
      <c r="CM123" s="39">
        <v>0.01</v>
      </c>
      <c r="CN123" s="39">
        <v>0.03</v>
      </c>
      <c r="CO123" s="39">
        <v>0.02</v>
      </c>
      <c r="CP123" s="39">
        <v>0</v>
      </c>
      <c r="CQ123" s="39">
        <v>0</v>
      </c>
      <c r="CR123" s="39">
        <v>0.02</v>
      </c>
      <c r="CS123" s="39">
        <v>0.02</v>
      </c>
      <c r="CT123" s="39">
        <v>0.02</v>
      </c>
      <c r="CU123" s="39">
        <v>0</v>
      </c>
      <c r="CV123" s="39">
        <v>0.02</v>
      </c>
      <c r="CW123" s="39">
        <v>0.02</v>
      </c>
      <c r="CX123" s="39">
        <v>0</v>
      </c>
      <c r="CY123" s="39">
        <v>0.03</v>
      </c>
      <c r="CZ123" s="39">
        <v>0</v>
      </c>
      <c r="DA123" s="39">
        <v>0</v>
      </c>
      <c r="DB123" s="39">
        <v>0.05</v>
      </c>
      <c r="DC123" s="39">
        <v>0.01</v>
      </c>
      <c r="DD123" s="39">
        <v>0</v>
      </c>
      <c r="DE123" s="39">
        <v>0.01</v>
      </c>
      <c r="DF123" s="39">
        <v>0.01</v>
      </c>
      <c r="DG123" s="39">
        <v>0</v>
      </c>
      <c r="DH123" s="39">
        <v>0.02</v>
      </c>
      <c r="DI123" s="39">
        <v>0.02</v>
      </c>
      <c r="DJ123" s="39">
        <v>0</v>
      </c>
      <c r="DK123" s="39">
        <v>0.02</v>
      </c>
      <c r="DL123" s="39">
        <v>0.02</v>
      </c>
      <c r="DM123" s="39">
        <v>0.01</v>
      </c>
      <c r="DN123" s="39">
        <v>0.01</v>
      </c>
      <c r="DO123" s="39">
        <v>0.01</v>
      </c>
      <c r="DP123" s="39">
        <v>0.01</v>
      </c>
      <c r="DQ123" s="39">
        <v>0.03</v>
      </c>
      <c r="DR123" s="39">
        <v>0.08</v>
      </c>
      <c r="DS123" s="39">
        <v>1</v>
      </c>
      <c r="DT123" s="39">
        <v>0.05</v>
      </c>
      <c r="DU123" s="39">
        <v>0.1</v>
      </c>
      <c r="DV123" s="39">
        <v>0.04</v>
      </c>
      <c r="DW123" s="39">
        <v>0.11</v>
      </c>
      <c r="DX123" s="39">
        <v>0.03</v>
      </c>
      <c r="DY123" s="39">
        <v>0.08</v>
      </c>
      <c r="DZ123" s="39">
        <v>0.01</v>
      </c>
      <c r="EA123" s="39">
        <v>0.06</v>
      </c>
      <c r="EB123" s="39">
        <v>0.05</v>
      </c>
      <c r="EC123" s="39">
        <v>0.01</v>
      </c>
      <c r="ED123" s="39">
        <v>0.05</v>
      </c>
      <c r="EE123" s="39">
        <v>0.02</v>
      </c>
      <c r="EF123" s="39">
        <v>0.16</v>
      </c>
      <c r="EG123" s="39">
        <v>7.0000000000000007E-2</v>
      </c>
      <c r="EH123" s="39">
        <v>0.02</v>
      </c>
      <c r="EI123" s="39">
        <v>0.05</v>
      </c>
      <c r="EJ123" s="39">
        <v>0</v>
      </c>
    </row>
    <row r="124" spans="1:140">
      <c r="A124" s="39" t="s">
        <v>69</v>
      </c>
      <c r="B124" s="39">
        <v>0.14000000000000001</v>
      </c>
      <c r="C124" s="39">
        <v>0.04</v>
      </c>
      <c r="D124" s="39">
        <v>0.13</v>
      </c>
      <c r="E124" s="39">
        <v>0.02</v>
      </c>
      <c r="F124" s="39">
        <v>0.09</v>
      </c>
      <c r="G124" s="39">
        <v>0.06</v>
      </c>
      <c r="H124" s="39">
        <v>0.02</v>
      </c>
      <c r="I124" s="39">
        <v>0</v>
      </c>
      <c r="J124" s="39">
        <v>0.01</v>
      </c>
      <c r="K124" s="39">
        <v>0.02</v>
      </c>
      <c r="L124" s="39">
        <v>0</v>
      </c>
      <c r="M124" s="39">
        <v>0.02</v>
      </c>
      <c r="N124" s="39">
        <v>0.14000000000000001</v>
      </c>
      <c r="O124" s="39">
        <v>0.04</v>
      </c>
      <c r="P124" s="39">
        <v>0.12</v>
      </c>
      <c r="Q124" s="39">
        <v>0.06</v>
      </c>
      <c r="R124" s="39">
        <v>7.0000000000000007E-2</v>
      </c>
      <c r="S124" s="39">
        <v>0.01</v>
      </c>
      <c r="T124" s="39">
        <v>0.06</v>
      </c>
      <c r="U124" s="39">
        <v>0</v>
      </c>
      <c r="V124" s="39">
        <v>0.01</v>
      </c>
      <c r="W124" s="39">
        <v>0</v>
      </c>
      <c r="X124" s="39">
        <v>0</v>
      </c>
      <c r="Y124" s="39">
        <v>0.01</v>
      </c>
      <c r="Z124" s="39">
        <v>0</v>
      </c>
      <c r="AA124" s="39">
        <v>0</v>
      </c>
      <c r="AB124" s="39">
        <v>0.01</v>
      </c>
      <c r="AC124" s="39">
        <v>0</v>
      </c>
      <c r="AD124" s="39">
        <v>0</v>
      </c>
      <c r="AE124" s="39">
        <v>0</v>
      </c>
      <c r="AF124" s="39">
        <v>0</v>
      </c>
      <c r="AG124" s="39">
        <v>0</v>
      </c>
      <c r="AH124" s="39">
        <v>0</v>
      </c>
      <c r="AI124" s="39">
        <v>0</v>
      </c>
      <c r="AJ124" s="39">
        <v>0</v>
      </c>
      <c r="AK124" s="39">
        <v>0</v>
      </c>
      <c r="AL124" s="39">
        <v>0</v>
      </c>
      <c r="AM124" s="39">
        <v>0</v>
      </c>
      <c r="AN124" s="39">
        <v>0</v>
      </c>
      <c r="AO124" s="39">
        <v>0</v>
      </c>
      <c r="AP124" s="39">
        <v>0</v>
      </c>
      <c r="AQ124" s="39">
        <v>0</v>
      </c>
      <c r="AR124" s="39">
        <v>0</v>
      </c>
      <c r="AS124" s="39">
        <v>0.01</v>
      </c>
      <c r="AT124" s="39">
        <v>0</v>
      </c>
      <c r="AU124" s="39">
        <v>0</v>
      </c>
      <c r="AV124" s="39">
        <v>0</v>
      </c>
      <c r="AW124" s="39">
        <v>0.01</v>
      </c>
      <c r="AX124" s="39">
        <v>0</v>
      </c>
      <c r="AY124" s="39">
        <v>0.01</v>
      </c>
      <c r="AZ124" s="39">
        <v>0.02</v>
      </c>
      <c r="BA124" s="39">
        <v>0</v>
      </c>
      <c r="BB124" s="39">
        <v>0</v>
      </c>
      <c r="BC124" s="39">
        <v>0.01</v>
      </c>
      <c r="BD124" s="39">
        <v>0</v>
      </c>
      <c r="BE124" s="39">
        <v>0</v>
      </c>
      <c r="BF124" s="39">
        <v>0</v>
      </c>
      <c r="BG124" s="39">
        <v>0</v>
      </c>
      <c r="BH124" s="39">
        <v>0</v>
      </c>
      <c r="BI124" s="39">
        <v>0</v>
      </c>
      <c r="BJ124" s="39">
        <v>0.01</v>
      </c>
      <c r="BK124" s="39">
        <v>0</v>
      </c>
      <c r="BL124" s="39">
        <v>0.01</v>
      </c>
      <c r="BM124" s="39">
        <v>0</v>
      </c>
      <c r="BN124" s="39">
        <v>0.01</v>
      </c>
      <c r="BO124" s="39">
        <v>0</v>
      </c>
      <c r="BP124" s="39">
        <v>0</v>
      </c>
      <c r="BQ124" s="39">
        <v>0</v>
      </c>
      <c r="BR124" s="39">
        <v>0</v>
      </c>
      <c r="BS124" s="39">
        <v>0</v>
      </c>
      <c r="BT124" s="39">
        <v>0</v>
      </c>
      <c r="BU124" s="39">
        <v>0</v>
      </c>
      <c r="BV124" s="39">
        <v>0</v>
      </c>
      <c r="BW124" s="39">
        <v>0</v>
      </c>
      <c r="BX124" s="39">
        <v>0.01</v>
      </c>
      <c r="BY124" s="39">
        <v>0</v>
      </c>
      <c r="BZ124" s="39">
        <v>0</v>
      </c>
      <c r="CA124" s="39">
        <v>0</v>
      </c>
      <c r="CB124" s="39">
        <v>0</v>
      </c>
      <c r="CC124" s="39">
        <v>0</v>
      </c>
      <c r="CD124" s="39">
        <v>0</v>
      </c>
      <c r="CE124" s="39">
        <v>0</v>
      </c>
      <c r="CF124" s="39">
        <v>0</v>
      </c>
      <c r="CG124" s="39">
        <v>0.01</v>
      </c>
      <c r="CH124" s="39">
        <v>0</v>
      </c>
      <c r="CI124" s="39">
        <v>0</v>
      </c>
      <c r="CJ124" s="39">
        <v>0.01</v>
      </c>
      <c r="CK124" s="39">
        <v>0.01</v>
      </c>
      <c r="CL124" s="39">
        <v>0.02</v>
      </c>
      <c r="CM124" s="39">
        <v>0</v>
      </c>
      <c r="CN124" s="39">
        <v>0.12</v>
      </c>
      <c r="CO124" s="39">
        <v>0.02</v>
      </c>
      <c r="CP124" s="39">
        <v>0</v>
      </c>
      <c r="CQ124" s="39">
        <v>0</v>
      </c>
      <c r="CR124" s="39">
        <v>0.12</v>
      </c>
      <c r="CS124" s="39">
        <v>0.01</v>
      </c>
      <c r="CT124" s="39">
        <v>0</v>
      </c>
      <c r="CU124" s="39">
        <v>0</v>
      </c>
      <c r="CV124" s="39">
        <v>0.02</v>
      </c>
      <c r="CW124" s="39">
        <v>0.02</v>
      </c>
      <c r="CX124" s="39">
        <v>0</v>
      </c>
      <c r="CY124" s="39">
        <v>0</v>
      </c>
      <c r="CZ124" s="39">
        <v>0.01</v>
      </c>
      <c r="DA124" s="39">
        <v>0.01</v>
      </c>
      <c r="DB124" s="39">
        <v>0.02</v>
      </c>
      <c r="DC124" s="39">
        <v>0</v>
      </c>
      <c r="DD124" s="39">
        <v>0</v>
      </c>
      <c r="DE124" s="39">
        <v>0.03</v>
      </c>
      <c r="DF124" s="39">
        <v>0.06</v>
      </c>
      <c r="DG124" s="39">
        <v>0.02</v>
      </c>
      <c r="DH124" s="39">
        <v>0.04</v>
      </c>
      <c r="DI124" s="39">
        <v>0.06</v>
      </c>
      <c r="DJ124" s="39">
        <v>0.01</v>
      </c>
      <c r="DK124" s="39">
        <v>0.03</v>
      </c>
      <c r="DL124" s="39">
        <v>0</v>
      </c>
      <c r="DM124" s="39">
        <v>0</v>
      </c>
      <c r="DN124" s="39">
        <v>0</v>
      </c>
      <c r="DO124" s="39">
        <v>0.01</v>
      </c>
      <c r="DP124" s="39">
        <v>0.01</v>
      </c>
      <c r="DQ124" s="39">
        <v>0.04</v>
      </c>
      <c r="DR124" s="39">
        <v>0.11</v>
      </c>
      <c r="DS124" s="39">
        <v>0.05</v>
      </c>
      <c r="DT124" s="39">
        <v>1</v>
      </c>
      <c r="DU124" s="39">
        <v>0.14000000000000001</v>
      </c>
      <c r="DV124" s="39">
        <v>0.06</v>
      </c>
      <c r="DW124" s="39">
        <v>0.16</v>
      </c>
      <c r="DX124" s="39">
        <v>0.05</v>
      </c>
      <c r="DY124" s="39">
        <v>0.12</v>
      </c>
      <c r="DZ124" s="39">
        <v>0.01</v>
      </c>
      <c r="EA124" s="39">
        <v>0.09</v>
      </c>
      <c r="EB124" s="39">
        <v>0.06</v>
      </c>
      <c r="EC124" s="39">
        <v>0.03</v>
      </c>
      <c r="ED124" s="39">
        <v>0.04</v>
      </c>
      <c r="EE124" s="39">
        <v>0.04</v>
      </c>
      <c r="EF124" s="39">
        <v>0.3</v>
      </c>
      <c r="EG124" s="39">
        <v>0.12</v>
      </c>
      <c r="EH124" s="39">
        <v>0.09</v>
      </c>
      <c r="EI124" s="39">
        <v>0.1</v>
      </c>
      <c r="EJ124" s="39">
        <v>0.12</v>
      </c>
    </row>
    <row r="125" spans="1:140">
      <c r="A125" s="39" t="s">
        <v>62</v>
      </c>
      <c r="B125" s="39">
        <v>0.11</v>
      </c>
      <c r="C125" s="39">
        <v>0.05</v>
      </c>
      <c r="D125" s="39">
        <v>0.09</v>
      </c>
      <c r="E125" s="39">
        <v>0.02</v>
      </c>
      <c r="F125" s="39">
        <v>0.08</v>
      </c>
      <c r="G125" s="39">
        <v>0.03</v>
      </c>
      <c r="H125" s="39">
        <v>0.02</v>
      </c>
      <c r="I125" s="39">
        <v>0</v>
      </c>
      <c r="J125" s="39">
        <v>0.01</v>
      </c>
      <c r="K125" s="39">
        <v>0.04</v>
      </c>
      <c r="L125" s="39">
        <v>0</v>
      </c>
      <c r="M125" s="39">
        <v>0.03</v>
      </c>
      <c r="N125" s="39">
        <v>0.05</v>
      </c>
      <c r="O125" s="39">
        <v>0.08</v>
      </c>
      <c r="P125" s="39">
        <v>0.03</v>
      </c>
      <c r="Q125" s="39">
        <v>0.11</v>
      </c>
      <c r="R125" s="39">
        <v>0.01</v>
      </c>
      <c r="S125" s="39">
        <v>0.03</v>
      </c>
      <c r="T125" s="39">
        <v>0.01</v>
      </c>
      <c r="U125" s="39">
        <v>0.04</v>
      </c>
      <c r="V125" s="39">
        <v>0</v>
      </c>
      <c r="W125" s="39">
        <v>0</v>
      </c>
      <c r="X125" s="39">
        <v>0</v>
      </c>
      <c r="Y125" s="39">
        <v>0</v>
      </c>
      <c r="Z125" s="39">
        <v>0</v>
      </c>
      <c r="AA125" s="39">
        <v>0</v>
      </c>
      <c r="AB125" s="39">
        <v>0</v>
      </c>
      <c r="AC125" s="39">
        <v>0</v>
      </c>
      <c r="AD125" s="39">
        <v>0</v>
      </c>
      <c r="AE125" s="39">
        <v>0</v>
      </c>
      <c r="AF125" s="39">
        <v>0</v>
      </c>
      <c r="AG125" s="39">
        <v>0</v>
      </c>
      <c r="AH125" s="39">
        <v>0</v>
      </c>
      <c r="AI125" s="39">
        <v>0</v>
      </c>
      <c r="AJ125" s="39">
        <v>0</v>
      </c>
      <c r="AK125" s="39">
        <v>0.01</v>
      </c>
      <c r="AL125" s="39">
        <v>0</v>
      </c>
      <c r="AM125" s="39">
        <v>0</v>
      </c>
      <c r="AN125" s="39">
        <v>0</v>
      </c>
      <c r="AO125" s="39">
        <v>0</v>
      </c>
      <c r="AP125" s="39">
        <v>0</v>
      </c>
      <c r="AQ125" s="39">
        <v>0</v>
      </c>
      <c r="AR125" s="39">
        <v>0</v>
      </c>
      <c r="AS125" s="39">
        <v>0.01</v>
      </c>
      <c r="AT125" s="39">
        <v>0</v>
      </c>
      <c r="AU125" s="39">
        <v>0</v>
      </c>
      <c r="AV125" s="39">
        <v>0</v>
      </c>
      <c r="AW125" s="39">
        <v>0</v>
      </c>
      <c r="AX125" s="39">
        <v>0</v>
      </c>
      <c r="AY125" s="39">
        <v>0</v>
      </c>
      <c r="AZ125" s="39">
        <v>0.01</v>
      </c>
      <c r="BA125" s="39">
        <v>0</v>
      </c>
      <c r="BB125" s="39">
        <v>0</v>
      </c>
      <c r="BC125" s="39">
        <v>0</v>
      </c>
      <c r="BD125" s="39">
        <v>0</v>
      </c>
      <c r="BE125" s="39">
        <v>0</v>
      </c>
      <c r="BF125" s="39">
        <v>0</v>
      </c>
      <c r="BG125" s="39">
        <v>0</v>
      </c>
      <c r="BH125" s="39">
        <v>0</v>
      </c>
      <c r="BI125" s="39">
        <v>0</v>
      </c>
      <c r="BJ125" s="39">
        <v>0</v>
      </c>
      <c r="BK125" s="39">
        <v>0</v>
      </c>
      <c r="BL125" s="39">
        <v>0</v>
      </c>
      <c r="BM125" s="39">
        <v>0</v>
      </c>
      <c r="BN125" s="39">
        <v>0</v>
      </c>
      <c r="BO125" s="39">
        <v>0</v>
      </c>
      <c r="BP125" s="39">
        <v>0</v>
      </c>
      <c r="BQ125" s="39">
        <v>0</v>
      </c>
      <c r="BR125" s="39">
        <v>0</v>
      </c>
      <c r="BS125" s="39">
        <v>0</v>
      </c>
      <c r="BT125" s="39">
        <v>0</v>
      </c>
      <c r="BU125" s="39">
        <v>0</v>
      </c>
      <c r="BV125" s="39">
        <v>0.01</v>
      </c>
      <c r="BW125" s="39">
        <v>0</v>
      </c>
      <c r="BX125" s="39">
        <v>0</v>
      </c>
      <c r="BY125" s="39">
        <v>0</v>
      </c>
      <c r="BZ125" s="39">
        <v>0</v>
      </c>
      <c r="CA125" s="39">
        <v>0.01</v>
      </c>
      <c r="CB125" s="39">
        <v>0</v>
      </c>
      <c r="CC125" s="39">
        <v>0</v>
      </c>
      <c r="CD125" s="39">
        <v>0.01</v>
      </c>
      <c r="CE125" s="39">
        <v>0</v>
      </c>
      <c r="CF125" s="39">
        <v>0.01</v>
      </c>
      <c r="CG125" s="39">
        <v>0</v>
      </c>
      <c r="CH125" s="39">
        <v>0</v>
      </c>
      <c r="CI125" s="39">
        <v>0</v>
      </c>
      <c r="CJ125" s="39">
        <v>0.01</v>
      </c>
      <c r="CK125" s="39">
        <v>0</v>
      </c>
      <c r="CL125" s="39">
        <v>0.01</v>
      </c>
      <c r="CM125" s="39">
        <v>0</v>
      </c>
      <c r="CN125" s="39">
        <v>0.06</v>
      </c>
      <c r="CO125" s="39">
        <v>0.1</v>
      </c>
      <c r="CP125" s="39">
        <v>0.01</v>
      </c>
      <c r="CQ125" s="39">
        <v>0</v>
      </c>
      <c r="CR125" s="39">
        <v>0.09</v>
      </c>
      <c r="CS125" s="39">
        <v>0.02</v>
      </c>
      <c r="CT125" s="39">
        <v>0.01</v>
      </c>
      <c r="CU125" s="39">
        <v>0.01</v>
      </c>
      <c r="CV125" s="39">
        <v>0.03</v>
      </c>
      <c r="CW125" s="39">
        <v>0.08</v>
      </c>
      <c r="CX125" s="39">
        <v>0.01</v>
      </c>
      <c r="CY125" s="39">
        <v>0</v>
      </c>
      <c r="CZ125" s="39">
        <v>0</v>
      </c>
      <c r="DA125" s="39">
        <v>0</v>
      </c>
      <c r="DB125" s="39">
        <v>0.02</v>
      </c>
      <c r="DC125" s="39">
        <v>0</v>
      </c>
      <c r="DD125" s="39">
        <v>0.02</v>
      </c>
      <c r="DE125" s="39">
        <v>0</v>
      </c>
      <c r="DF125" s="39">
        <v>0.01</v>
      </c>
      <c r="DG125" s="39">
        <v>0.02</v>
      </c>
      <c r="DH125" s="39">
        <v>0.03</v>
      </c>
      <c r="DI125" s="39">
        <v>0.04</v>
      </c>
      <c r="DJ125" s="39">
        <v>0.01</v>
      </c>
      <c r="DK125" s="39">
        <v>0.06</v>
      </c>
      <c r="DL125" s="39">
        <v>0</v>
      </c>
      <c r="DM125" s="39">
        <v>0.01</v>
      </c>
      <c r="DN125" s="39">
        <v>0</v>
      </c>
      <c r="DO125" s="39">
        <v>0.01</v>
      </c>
      <c r="DP125" s="39">
        <v>0</v>
      </c>
      <c r="DQ125" s="39">
        <v>7.0000000000000007E-2</v>
      </c>
      <c r="DR125" s="39">
        <v>0.21</v>
      </c>
      <c r="DS125" s="39">
        <v>0.1</v>
      </c>
      <c r="DT125" s="39">
        <v>0.14000000000000001</v>
      </c>
      <c r="DU125" s="39">
        <v>1</v>
      </c>
      <c r="DV125" s="39">
        <v>0.11</v>
      </c>
      <c r="DW125" s="39">
        <v>0.3</v>
      </c>
      <c r="DX125" s="39">
        <v>0.1</v>
      </c>
      <c r="DY125" s="39">
        <v>0.23</v>
      </c>
      <c r="DZ125" s="39">
        <v>0.02</v>
      </c>
      <c r="EA125" s="39">
        <v>0.12</v>
      </c>
      <c r="EB125" s="39">
        <v>0.13</v>
      </c>
      <c r="EC125" s="39">
        <v>0.06</v>
      </c>
      <c r="ED125" s="39">
        <v>7.0000000000000007E-2</v>
      </c>
      <c r="EE125" s="39">
        <v>0.02</v>
      </c>
      <c r="EF125" s="39">
        <v>0.13</v>
      </c>
      <c r="EG125" s="39">
        <v>0.05</v>
      </c>
      <c r="EH125" s="39">
        <v>0.24</v>
      </c>
      <c r="EI125" s="39">
        <v>0.05</v>
      </c>
      <c r="EJ125" s="39">
        <v>0.09</v>
      </c>
    </row>
    <row r="126" spans="1:140">
      <c r="A126" s="39" t="s">
        <v>78</v>
      </c>
      <c r="B126" s="39">
        <v>0.09</v>
      </c>
      <c r="C126" s="39">
        <v>0.02</v>
      </c>
      <c r="D126" s="39">
        <v>7.0000000000000007E-2</v>
      </c>
      <c r="E126" s="39">
        <v>0.04</v>
      </c>
      <c r="F126" s="39">
        <v>0.06</v>
      </c>
      <c r="G126" s="39">
        <v>0.02</v>
      </c>
      <c r="H126" s="39">
        <v>0.03</v>
      </c>
      <c r="I126" s="39">
        <v>0</v>
      </c>
      <c r="J126" s="39">
        <v>0.01</v>
      </c>
      <c r="K126" s="39">
        <v>0.02</v>
      </c>
      <c r="L126" s="39">
        <v>0</v>
      </c>
      <c r="M126" s="39">
        <v>0.01</v>
      </c>
      <c r="N126" s="39">
        <v>0.13</v>
      </c>
      <c r="O126" s="39">
        <v>0.03</v>
      </c>
      <c r="P126" s="39">
        <v>0.12</v>
      </c>
      <c r="Q126" s="39">
        <v>0.05</v>
      </c>
      <c r="R126" s="39">
        <v>0.06</v>
      </c>
      <c r="S126" s="39">
        <v>0.02</v>
      </c>
      <c r="T126" s="39">
        <v>0.02</v>
      </c>
      <c r="U126" s="39">
        <v>0.15</v>
      </c>
      <c r="V126" s="39">
        <v>0.04</v>
      </c>
      <c r="W126" s="39">
        <v>0</v>
      </c>
      <c r="X126" s="39">
        <v>0.04</v>
      </c>
      <c r="Y126" s="39">
        <v>0.01</v>
      </c>
      <c r="Z126" s="39">
        <v>0.01</v>
      </c>
      <c r="AA126" s="39">
        <v>0.01</v>
      </c>
      <c r="AB126" s="39">
        <v>0.01</v>
      </c>
      <c r="AC126" s="39">
        <v>0.01</v>
      </c>
      <c r="AD126" s="39">
        <v>0</v>
      </c>
      <c r="AE126" s="39">
        <v>0.01</v>
      </c>
      <c r="AF126" s="39">
        <v>0</v>
      </c>
      <c r="AG126" s="39">
        <v>0</v>
      </c>
      <c r="AH126" s="39">
        <v>0</v>
      </c>
      <c r="AI126" s="39">
        <v>0.01</v>
      </c>
      <c r="AJ126" s="39">
        <v>0.02</v>
      </c>
      <c r="AK126" s="39">
        <v>0</v>
      </c>
      <c r="AL126" s="39">
        <v>0.01</v>
      </c>
      <c r="AM126" s="39">
        <v>0.01</v>
      </c>
      <c r="AN126" s="39">
        <v>0.01</v>
      </c>
      <c r="AO126" s="39">
        <v>0.01</v>
      </c>
      <c r="AP126" s="39">
        <v>0</v>
      </c>
      <c r="AQ126" s="39">
        <v>0.01</v>
      </c>
      <c r="AR126" s="39">
        <v>0.01</v>
      </c>
      <c r="AS126" s="39">
        <v>0.06</v>
      </c>
      <c r="AT126" s="39">
        <v>0.01</v>
      </c>
      <c r="AU126" s="39">
        <v>0.01</v>
      </c>
      <c r="AV126" s="39">
        <v>0.01</v>
      </c>
      <c r="AW126" s="39">
        <v>0.02</v>
      </c>
      <c r="AX126" s="39">
        <v>0</v>
      </c>
      <c r="AY126" s="39">
        <v>0</v>
      </c>
      <c r="AZ126" s="39">
        <v>0</v>
      </c>
      <c r="BA126" s="39">
        <v>0.01</v>
      </c>
      <c r="BB126" s="39">
        <v>0.01</v>
      </c>
      <c r="BC126" s="39">
        <v>0.01</v>
      </c>
      <c r="BD126" s="39">
        <v>0.01</v>
      </c>
      <c r="BE126" s="39">
        <v>0.01</v>
      </c>
      <c r="BF126" s="39">
        <v>0.01</v>
      </c>
      <c r="BG126" s="39">
        <v>0.01</v>
      </c>
      <c r="BH126" s="39">
        <v>0</v>
      </c>
      <c r="BI126" s="39">
        <v>0.01</v>
      </c>
      <c r="BJ126" s="39">
        <v>0.06</v>
      </c>
      <c r="BK126" s="39">
        <v>0.01</v>
      </c>
      <c r="BL126" s="39">
        <v>0</v>
      </c>
      <c r="BM126" s="39">
        <v>0.01</v>
      </c>
      <c r="BN126" s="39">
        <v>0.01</v>
      </c>
      <c r="BO126" s="39">
        <v>0</v>
      </c>
      <c r="BP126" s="39">
        <v>0</v>
      </c>
      <c r="BQ126" s="39">
        <v>0</v>
      </c>
      <c r="BR126" s="39">
        <v>0</v>
      </c>
      <c r="BS126" s="39">
        <v>0.01</v>
      </c>
      <c r="BT126" s="39">
        <v>0.01</v>
      </c>
      <c r="BU126" s="39">
        <v>0.01</v>
      </c>
      <c r="BV126" s="39">
        <v>0</v>
      </c>
      <c r="BW126" s="39">
        <v>0</v>
      </c>
      <c r="BX126" s="39">
        <v>0.01</v>
      </c>
      <c r="BY126" s="39">
        <v>0.01</v>
      </c>
      <c r="BZ126" s="39">
        <v>0</v>
      </c>
      <c r="CA126" s="39">
        <v>0.01</v>
      </c>
      <c r="CB126" s="39">
        <v>0</v>
      </c>
      <c r="CC126" s="39">
        <v>0</v>
      </c>
      <c r="CD126" s="39">
        <v>0.01</v>
      </c>
      <c r="CE126" s="39">
        <v>0</v>
      </c>
      <c r="CF126" s="39">
        <v>0</v>
      </c>
      <c r="CG126" s="39">
        <v>0.02</v>
      </c>
      <c r="CH126" s="39">
        <v>0.02</v>
      </c>
      <c r="CI126" s="39">
        <v>0.01</v>
      </c>
      <c r="CJ126" s="39">
        <v>0.08</v>
      </c>
      <c r="CK126" s="39">
        <v>0.03</v>
      </c>
      <c r="CL126" s="39">
        <v>0.01</v>
      </c>
      <c r="CM126" s="39">
        <v>0.03</v>
      </c>
      <c r="CN126" s="39">
        <v>0.12</v>
      </c>
      <c r="CO126" s="39">
        <v>7.0000000000000007E-2</v>
      </c>
      <c r="CP126" s="39">
        <v>0</v>
      </c>
      <c r="CQ126" s="39">
        <v>0</v>
      </c>
      <c r="CR126" s="39">
        <v>0.08</v>
      </c>
      <c r="CS126" s="39">
        <v>0.01</v>
      </c>
      <c r="CT126" s="39">
        <v>0</v>
      </c>
      <c r="CU126" s="39">
        <v>0.02</v>
      </c>
      <c r="CV126" s="39">
        <v>0.01</v>
      </c>
      <c r="CW126" s="39">
        <v>0.04</v>
      </c>
      <c r="CX126" s="39">
        <v>0</v>
      </c>
      <c r="CY126" s="39">
        <v>0.05</v>
      </c>
      <c r="CZ126" s="39">
        <v>0</v>
      </c>
      <c r="DA126" s="39">
        <v>0</v>
      </c>
      <c r="DB126" s="39">
        <v>0.03</v>
      </c>
      <c r="DC126" s="39">
        <v>0</v>
      </c>
      <c r="DD126" s="39">
        <v>0.01</v>
      </c>
      <c r="DE126" s="39">
        <v>0</v>
      </c>
      <c r="DF126" s="39">
        <v>0.01</v>
      </c>
      <c r="DG126" s="39">
        <v>0.01</v>
      </c>
      <c r="DH126" s="39">
        <v>0.05</v>
      </c>
      <c r="DI126" s="39">
        <v>0.26</v>
      </c>
      <c r="DJ126" s="39">
        <v>0</v>
      </c>
      <c r="DK126" s="39">
        <v>0.03</v>
      </c>
      <c r="DL126" s="39">
        <v>0</v>
      </c>
      <c r="DM126" s="39">
        <v>0.03</v>
      </c>
      <c r="DN126" s="39">
        <v>0.01</v>
      </c>
      <c r="DO126" s="39">
        <v>0.08</v>
      </c>
      <c r="DP126" s="39">
        <v>0</v>
      </c>
      <c r="DQ126" s="39">
        <v>0.03</v>
      </c>
      <c r="DR126" s="39">
        <v>0.08</v>
      </c>
      <c r="DS126" s="39">
        <v>0.04</v>
      </c>
      <c r="DT126" s="39">
        <v>0.06</v>
      </c>
      <c r="DU126" s="39">
        <v>0.11</v>
      </c>
      <c r="DV126" s="39">
        <v>1</v>
      </c>
      <c r="DW126" s="39">
        <v>0.12</v>
      </c>
      <c r="DX126" s="39">
        <v>0.04</v>
      </c>
      <c r="DY126" s="39">
        <v>0.09</v>
      </c>
      <c r="DZ126" s="39">
        <v>0.01</v>
      </c>
      <c r="EA126" s="39">
        <v>0.02</v>
      </c>
      <c r="EB126" s="39">
        <v>0.05</v>
      </c>
      <c r="EC126" s="39">
        <v>0.06</v>
      </c>
      <c r="ED126" s="39">
        <v>0.02</v>
      </c>
      <c r="EE126" s="39">
        <v>0.14000000000000001</v>
      </c>
      <c r="EF126" s="39">
        <v>0.09</v>
      </c>
      <c r="EG126" s="39">
        <v>0</v>
      </c>
      <c r="EH126" s="39">
        <v>7.0000000000000007E-2</v>
      </c>
      <c r="EI126" s="39">
        <v>0.18</v>
      </c>
      <c r="EJ126" s="39">
        <v>7.0000000000000007E-2</v>
      </c>
    </row>
    <row r="127" spans="1:140">
      <c r="A127" s="39" t="s">
        <v>54</v>
      </c>
      <c r="B127" s="39">
        <v>0.14000000000000001</v>
      </c>
      <c r="C127" s="39">
        <v>0.03</v>
      </c>
      <c r="D127" s="39">
        <v>0.11</v>
      </c>
      <c r="E127" s="39">
        <v>0.01</v>
      </c>
      <c r="F127" s="39">
        <v>0.06</v>
      </c>
      <c r="G127" s="39">
        <v>0.1</v>
      </c>
      <c r="H127" s="39">
        <v>0.02</v>
      </c>
      <c r="I127" s="39">
        <v>0</v>
      </c>
      <c r="J127" s="39">
        <v>0.01</v>
      </c>
      <c r="K127" s="39">
        <v>0</v>
      </c>
      <c r="L127" s="39">
        <v>0</v>
      </c>
      <c r="M127" s="39">
        <v>0.04</v>
      </c>
      <c r="N127" s="39">
        <v>7.0000000000000007E-2</v>
      </c>
      <c r="O127" s="39">
        <v>0.09</v>
      </c>
      <c r="P127" s="39">
        <v>0.04</v>
      </c>
      <c r="Q127" s="39">
        <v>0.13</v>
      </c>
      <c r="R127" s="39">
        <v>0.04</v>
      </c>
      <c r="S127" s="39">
        <v>0.03</v>
      </c>
      <c r="T127" s="39">
        <v>0.01</v>
      </c>
      <c r="U127" s="39">
        <v>0</v>
      </c>
      <c r="V127" s="39">
        <v>0.02</v>
      </c>
      <c r="W127" s="39">
        <v>0</v>
      </c>
      <c r="X127" s="39">
        <v>0.02</v>
      </c>
      <c r="Y127" s="39">
        <v>0</v>
      </c>
      <c r="Z127" s="39">
        <v>0.01</v>
      </c>
      <c r="AA127" s="39">
        <v>0.01</v>
      </c>
      <c r="AB127" s="39">
        <v>0.01</v>
      </c>
      <c r="AC127" s="39">
        <v>0</v>
      </c>
      <c r="AD127" s="39">
        <v>0</v>
      </c>
      <c r="AE127" s="39">
        <v>0</v>
      </c>
      <c r="AF127" s="39">
        <v>0</v>
      </c>
      <c r="AG127" s="39">
        <v>0</v>
      </c>
      <c r="AH127" s="39">
        <v>0</v>
      </c>
      <c r="AI127" s="39">
        <v>0</v>
      </c>
      <c r="AJ127" s="39">
        <v>0.03</v>
      </c>
      <c r="AK127" s="39">
        <v>0</v>
      </c>
      <c r="AL127" s="39">
        <v>0</v>
      </c>
      <c r="AM127" s="39">
        <v>0.01</v>
      </c>
      <c r="AN127" s="39">
        <v>0.01</v>
      </c>
      <c r="AO127" s="39">
        <v>0</v>
      </c>
      <c r="AP127" s="39">
        <v>0</v>
      </c>
      <c r="AQ127" s="39">
        <v>0.01</v>
      </c>
      <c r="AR127" s="39">
        <v>0</v>
      </c>
      <c r="AS127" s="39">
        <v>0.03</v>
      </c>
      <c r="AT127" s="39">
        <v>0.01</v>
      </c>
      <c r="AU127" s="39">
        <v>0</v>
      </c>
      <c r="AV127" s="39">
        <v>0.01</v>
      </c>
      <c r="AW127" s="39">
        <v>0.02</v>
      </c>
      <c r="AX127" s="39">
        <v>0</v>
      </c>
      <c r="AY127" s="39">
        <v>0</v>
      </c>
      <c r="AZ127" s="39">
        <v>0.01</v>
      </c>
      <c r="BA127" s="39">
        <v>0.01</v>
      </c>
      <c r="BB127" s="39">
        <v>0.02</v>
      </c>
      <c r="BC127" s="39">
        <v>0.02</v>
      </c>
      <c r="BD127" s="39">
        <v>0.01</v>
      </c>
      <c r="BE127" s="39">
        <v>0</v>
      </c>
      <c r="BF127" s="39">
        <v>0.01</v>
      </c>
      <c r="BG127" s="39">
        <v>0.01</v>
      </c>
      <c r="BH127" s="39">
        <v>0</v>
      </c>
      <c r="BI127" s="39">
        <v>0</v>
      </c>
      <c r="BJ127" s="39">
        <v>0.03</v>
      </c>
      <c r="BK127" s="39">
        <v>0.01</v>
      </c>
      <c r="BL127" s="39">
        <v>0</v>
      </c>
      <c r="BM127" s="39">
        <v>0</v>
      </c>
      <c r="BN127" s="39">
        <v>0.01</v>
      </c>
      <c r="BO127" s="39">
        <v>0</v>
      </c>
      <c r="BP127" s="39">
        <v>0</v>
      </c>
      <c r="BQ127" s="39">
        <v>0</v>
      </c>
      <c r="BR127" s="39">
        <v>0</v>
      </c>
      <c r="BS127" s="39">
        <v>0.01</v>
      </c>
      <c r="BT127" s="39">
        <v>0</v>
      </c>
      <c r="BU127" s="39">
        <v>0</v>
      </c>
      <c r="BV127" s="39">
        <v>0</v>
      </c>
      <c r="BW127" s="39">
        <v>0</v>
      </c>
      <c r="BX127" s="39">
        <v>0</v>
      </c>
      <c r="BY127" s="39">
        <v>0</v>
      </c>
      <c r="BZ127" s="39">
        <v>0</v>
      </c>
      <c r="CA127" s="39">
        <v>0</v>
      </c>
      <c r="CB127" s="39">
        <v>0.01</v>
      </c>
      <c r="CC127" s="39">
        <v>0</v>
      </c>
      <c r="CD127" s="39">
        <v>0.01</v>
      </c>
      <c r="CE127" s="39">
        <v>0</v>
      </c>
      <c r="CF127" s="39">
        <v>0</v>
      </c>
      <c r="CG127" s="39">
        <v>0.01</v>
      </c>
      <c r="CH127" s="39">
        <v>0.03</v>
      </c>
      <c r="CI127" s="39">
        <v>0</v>
      </c>
      <c r="CJ127" s="39">
        <v>0.06</v>
      </c>
      <c r="CK127" s="39">
        <v>0.03</v>
      </c>
      <c r="CL127" s="39">
        <v>0.02</v>
      </c>
      <c r="CM127" s="39">
        <v>0.04</v>
      </c>
      <c r="CN127" s="39">
        <v>7.0000000000000007E-2</v>
      </c>
      <c r="CO127" s="39">
        <v>7.0000000000000007E-2</v>
      </c>
      <c r="CP127" s="39">
        <v>0.01</v>
      </c>
      <c r="CQ127" s="39">
        <v>0</v>
      </c>
      <c r="CR127" s="39">
        <v>0.1</v>
      </c>
      <c r="CS127" s="39">
        <v>0.01</v>
      </c>
      <c r="CT127" s="39">
        <v>0.01</v>
      </c>
      <c r="CU127" s="39">
        <v>0.02</v>
      </c>
      <c r="CV127" s="39">
        <v>0.01</v>
      </c>
      <c r="CW127" s="39">
        <v>0.04</v>
      </c>
      <c r="CX127" s="39">
        <v>0.01</v>
      </c>
      <c r="CY127" s="39">
        <v>0.03</v>
      </c>
      <c r="CZ127" s="39">
        <v>0.04</v>
      </c>
      <c r="DA127" s="39">
        <v>0.01</v>
      </c>
      <c r="DB127" s="39">
        <v>0.06</v>
      </c>
      <c r="DC127" s="39">
        <v>0</v>
      </c>
      <c r="DD127" s="39">
        <v>0.01</v>
      </c>
      <c r="DE127" s="39">
        <v>0.02</v>
      </c>
      <c r="DF127" s="39">
        <v>0.05</v>
      </c>
      <c r="DG127" s="39">
        <v>0</v>
      </c>
      <c r="DH127" s="39">
        <v>0.04</v>
      </c>
      <c r="DI127" s="39">
        <v>0.02</v>
      </c>
      <c r="DJ127" s="39">
        <v>0.03</v>
      </c>
      <c r="DK127" s="39">
        <v>7.0000000000000007E-2</v>
      </c>
      <c r="DL127" s="39">
        <v>0.03</v>
      </c>
      <c r="DM127" s="39">
        <v>0.03</v>
      </c>
      <c r="DN127" s="39">
        <v>0.01</v>
      </c>
      <c r="DO127" s="39">
        <v>0.06</v>
      </c>
      <c r="DP127" s="39">
        <v>0.01</v>
      </c>
      <c r="DQ127" s="39">
        <v>0.08</v>
      </c>
      <c r="DR127" s="39">
        <v>0.24</v>
      </c>
      <c r="DS127" s="39">
        <v>0.11</v>
      </c>
      <c r="DT127" s="39">
        <v>0.16</v>
      </c>
      <c r="DU127" s="39">
        <v>0.3</v>
      </c>
      <c r="DV127" s="39">
        <v>0.12</v>
      </c>
      <c r="DW127" s="39">
        <v>1</v>
      </c>
      <c r="DX127" s="39">
        <v>0.11</v>
      </c>
      <c r="DY127" s="39">
        <v>0.26</v>
      </c>
      <c r="DZ127" s="39">
        <v>0.02</v>
      </c>
      <c r="EA127" s="39">
        <v>0.14000000000000001</v>
      </c>
      <c r="EB127" s="39">
        <v>0.09</v>
      </c>
      <c r="EC127" s="39">
        <v>0.05</v>
      </c>
      <c r="ED127" s="39">
        <v>0.16</v>
      </c>
      <c r="EE127" s="39">
        <v>0.01</v>
      </c>
      <c r="EF127" s="39">
        <v>0.05</v>
      </c>
      <c r="EG127" s="39">
        <v>0.22</v>
      </c>
      <c r="EH127" s="39">
        <v>0.02</v>
      </c>
      <c r="EI127" s="39">
        <v>0.11</v>
      </c>
      <c r="EJ127" s="39">
        <v>0.11</v>
      </c>
    </row>
    <row r="128" spans="1:140">
      <c r="A128" s="39" t="s">
        <v>89</v>
      </c>
      <c r="B128" s="39">
        <v>0.04</v>
      </c>
      <c r="C128" s="39">
        <v>0.02</v>
      </c>
      <c r="D128" s="39">
        <v>0.03</v>
      </c>
      <c r="E128" s="39">
        <v>0</v>
      </c>
      <c r="F128" s="39">
        <v>0.02</v>
      </c>
      <c r="G128" s="39">
        <v>0.02</v>
      </c>
      <c r="H128" s="39">
        <v>0.01</v>
      </c>
      <c r="I128" s="39">
        <v>0</v>
      </c>
      <c r="J128" s="39">
        <v>0</v>
      </c>
      <c r="K128" s="39">
        <v>0.01</v>
      </c>
      <c r="L128" s="39">
        <v>0</v>
      </c>
      <c r="M128" s="39">
        <v>0.01</v>
      </c>
      <c r="N128" s="39">
        <v>0.04</v>
      </c>
      <c r="O128" s="39">
        <v>0.03</v>
      </c>
      <c r="P128" s="39">
        <v>0.04</v>
      </c>
      <c r="Q128" s="39">
        <v>0.04</v>
      </c>
      <c r="R128" s="39">
        <v>0.04</v>
      </c>
      <c r="S128" s="39">
        <v>0.03</v>
      </c>
      <c r="T128" s="39">
        <v>0.02</v>
      </c>
      <c r="U128" s="39">
        <v>0</v>
      </c>
      <c r="V128" s="39">
        <v>0</v>
      </c>
      <c r="W128" s="39">
        <v>0</v>
      </c>
      <c r="X128" s="39">
        <v>0</v>
      </c>
      <c r="Y128" s="39">
        <v>0</v>
      </c>
      <c r="Z128" s="39">
        <v>0</v>
      </c>
      <c r="AA128" s="39">
        <v>0</v>
      </c>
      <c r="AB128" s="39">
        <v>0</v>
      </c>
      <c r="AC128" s="39">
        <v>0</v>
      </c>
      <c r="AD128" s="39">
        <v>0</v>
      </c>
      <c r="AE128" s="39">
        <v>0</v>
      </c>
      <c r="AF128" s="39">
        <v>0</v>
      </c>
      <c r="AG128" s="39">
        <v>0</v>
      </c>
      <c r="AH128" s="39">
        <v>0</v>
      </c>
      <c r="AI128" s="39">
        <v>0</v>
      </c>
      <c r="AJ128" s="39">
        <v>0</v>
      </c>
      <c r="AK128" s="39">
        <v>0</v>
      </c>
      <c r="AL128" s="39">
        <v>0</v>
      </c>
      <c r="AM128" s="39">
        <v>0</v>
      </c>
      <c r="AN128" s="39">
        <v>0</v>
      </c>
      <c r="AO128" s="39">
        <v>0</v>
      </c>
      <c r="AP128" s="39">
        <v>0</v>
      </c>
      <c r="AQ128" s="39">
        <v>0</v>
      </c>
      <c r="AR128" s="39">
        <v>0</v>
      </c>
      <c r="AS128" s="39">
        <v>0</v>
      </c>
      <c r="AT128" s="39">
        <v>0</v>
      </c>
      <c r="AU128" s="39">
        <v>0</v>
      </c>
      <c r="AV128" s="39">
        <v>0</v>
      </c>
      <c r="AW128" s="39">
        <v>0.01</v>
      </c>
      <c r="AX128" s="39">
        <v>0</v>
      </c>
      <c r="AY128" s="39">
        <v>0</v>
      </c>
      <c r="AZ128" s="39">
        <v>0.01</v>
      </c>
      <c r="BA128" s="39">
        <v>0</v>
      </c>
      <c r="BB128" s="39">
        <v>0</v>
      </c>
      <c r="BC128" s="39">
        <v>0</v>
      </c>
      <c r="BD128" s="39">
        <v>0</v>
      </c>
      <c r="BE128" s="39">
        <v>0</v>
      </c>
      <c r="BF128" s="39">
        <v>0</v>
      </c>
      <c r="BG128" s="39">
        <v>0</v>
      </c>
      <c r="BH128" s="39">
        <v>0</v>
      </c>
      <c r="BI128" s="39">
        <v>0</v>
      </c>
      <c r="BJ128" s="39">
        <v>0</v>
      </c>
      <c r="BK128" s="39">
        <v>0</v>
      </c>
      <c r="BL128" s="39">
        <v>0</v>
      </c>
      <c r="BM128" s="39">
        <v>0</v>
      </c>
      <c r="BN128" s="39">
        <v>0</v>
      </c>
      <c r="BO128" s="39">
        <v>0</v>
      </c>
      <c r="BP128" s="39">
        <v>0</v>
      </c>
      <c r="BQ128" s="39">
        <v>0</v>
      </c>
      <c r="BR128" s="39">
        <v>0</v>
      </c>
      <c r="BS128" s="39">
        <v>0</v>
      </c>
      <c r="BT128" s="39">
        <v>0</v>
      </c>
      <c r="BU128" s="39">
        <v>0</v>
      </c>
      <c r="BV128" s="39">
        <v>0</v>
      </c>
      <c r="BW128" s="39">
        <v>0</v>
      </c>
      <c r="BX128" s="39">
        <v>0</v>
      </c>
      <c r="BY128" s="39">
        <v>0</v>
      </c>
      <c r="BZ128" s="39">
        <v>0</v>
      </c>
      <c r="CA128" s="39">
        <v>0</v>
      </c>
      <c r="CB128" s="39">
        <v>0</v>
      </c>
      <c r="CC128" s="39">
        <v>0</v>
      </c>
      <c r="CD128" s="39">
        <v>0</v>
      </c>
      <c r="CE128" s="39">
        <v>0</v>
      </c>
      <c r="CF128" s="39">
        <v>0</v>
      </c>
      <c r="CG128" s="39">
        <v>0</v>
      </c>
      <c r="CH128" s="39">
        <v>0</v>
      </c>
      <c r="CI128" s="39">
        <v>0</v>
      </c>
      <c r="CJ128" s="39">
        <v>0.01</v>
      </c>
      <c r="CK128" s="39">
        <v>0.01</v>
      </c>
      <c r="CL128" s="39">
        <v>0.01</v>
      </c>
      <c r="CM128" s="39">
        <v>0</v>
      </c>
      <c r="CN128" s="39">
        <v>0.04</v>
      </c>
      <c r="CO128" s="39">
        <v>0</v>
      </c>
      <c r="CP128" s="39">
        <v>0.01</v>
      </c>
      <c r="CQ128" s="39">
        <v>0</v>
      </c>
      <c r="CR128" s="39">
        <v>0.03</v>
      </c>
      <c r="CS128" s="39">
        <v>0</v>
      </c>
      <c r="CT128" s="39">
        <v>0</v>
      </c>
      <c r="CU128" s="39">
        <v>0</v>
      </c>
      <c r="CV128" s="39">
        <v>0.01</v>
      </c>
      <c r="CW128" s="39">
        <v>0</v>
      </c>
      <c r="CX128" s="39">
        <v>0.01</v>
      </c>
      <c r="CY128" s="39">
        <v>0.02</v>
      </c>
      <c r="CZ128" s="39">
        <v>0.02</v>
      </c>
      <c r="DA128" s="39">
        <v>0</v>
      </c>
      <c r="DB128" s="39">
        <v>0.01</v>
      </c>
      <c r="DC128" s="39">
        <v>0</v>
      </c>
      <c r="DD128" s="39">
        <v>0</v>
      </c>
      <c r="DE128" s="39">
        <v>0</v>
      </c>
      <c r="DF128" s="39">
        <v>0.01</v>
      </c>
      <c r="DG128" s="39">
        <v>0.01</v>
      </c>
      <c r="DH128" s="39">
        <v>0.02</v>
      </c>
      <c r="DI128" s="39">
        <v>0</v>
      </c>
      <c r="DJ128" s="39">
        <v>0</v>
      </c>
      <c r="DK128" s="39">
        <v>0.02</v>
      </c>
      <c r="DL128" s="39">
        <v>0.01</v>
      </c>
      <c r="DM128" s="39">
        <v>0.01</v>
      </c>
      <c r="DN128" s="39">
        <v>0.01</v>
      </c>
      <c r="DO128" s="39">
        <v>0.01</v>
      </c>
      <c r="DP128" s="39">
        <v>0</v>
      </c>
      <c r="DQ128" s="39">
        <v>0.03</v>
      </c>
      <c r="DR128" s="39">
        <v>0.08</v>
      </c>
      <c r="DS128" s="39">
        <v>0.03</v>
      </c>
      <c r="DT128" s="39">
        <v>0.05</v>
      </c>
      <c r="DU128" s="39">
        <v>0.1</v>
      </c>
      <c r="DV128" s="39">
        <v>0.04</v>
      </c>
      <c r="DW128" s="39">
        <v>0.11</v>
      </c>
      <c r="DX128" s="39">
        <v>1</v>
      </c>
      <c r="DY128" s="39">
        <v>0.08</v>
      </c>
      <c r="DZ128" s="39">
        <v>0.01</v>
      </c>
      <c r="EA128" s="39">
        <v>0.06</v>
      </c>
      <c r="EB128" s="39">
        <v>0.05</v>
      </c>
      <c r="EC128" s="39">
        <v>0.01</v>
      </c>
      <c r="ED128" s="39">
        <v>0.1</v>
      </c>
      <c r="EE128" s="39">
        <v>0.01</v>
      </c>
      <c r="EF128" s="39">
        <v>0.01</v>
      </c>
      <c r="EG128" s="39">
        <v>0.06</v>
      </c>
      <c r="EH128" s="39">
        <v>0.05</v>
      </c>
      <c r="EI128" s="39">
        <v>0.05</v>
      </c>
      <c r="EJ128" s="39">
        <v>0.03</v>
      </c>
    </row>
    <row r="129" spans="1:140">
      <c r="A129" s="39" t="s">
        <v>83</v>
      </c>
      <c r="B129" s="39">
        <v>7.0000000000000007E-2</v>
      </c>
      <c r="C129" s="39">
        <v>0.05</v>
      </c>
      <c r="D129" s="39">
        <v>0.04</v>
      </c>
      <c r="E129" s="39">
        <v>0.01</v>
      </c>
      <c r="F129" s="39">
        <v>0.02</v>
      </c>
      <c r="G129" s="39">
        <v>0.03</v>
      </c>
      <c r="H129" s="39">
        <v>0</v>
      </c>
      <c r="I129" s="39">
        <v>0</v>
      </c>
      <c r="J129" s="39">
        <v>0.01</v>
      </c>
      <c r="K129" s="39">
        <v>0.03</v>
      </c>
      <c r="L129" s="39">
        <v>0</v>
      </c>
      <c r="M129" s="39">
        <v>0.03</v>
      </c>
      <c r="N129" s="39">
        <v>0.04</v>
      </c>
      <c r="O129" s="39">
        <v>7.0000000000000007E-2</v>
      </c>
      <c r="P129" s="39">
        <v>0.05</v>
      </c>
      <c r="Q129" s="39">
        <v>0.1</v>
      </c>
      <c r="R129" s="39">
        <v>0.05</v>
      </c>
      <c r="S129" s="39">
        <v>7.0000000000000007E-2</v>
      </c>
      <c r="T129" s="39">
        <v>0.02</v>
      </c>
      <c r="U129" s="39">
        <v>0.03</v>
      </c>
      <c r="V129" s="39">
        <v>0.01</v>
      </c>
      <c r="W129" s="39">
        <v>0</v>
      </c>
      <c r="X129" s="39">
        <v>0.01</v>
      </c>
      <c r="Y129" s="39">
        <v>0</v>
      </c>
      <c r="Z129" s="39">
        <v>0</v>
      </c>
      <c r="AA129" s="39">
        <v>0</v>
      </c>
      <c r="AB129" s="39">
        <v>0.01</v>
      </c>
      <c r="AC129" s="39">
        <v>0.01</v>
      </c>
      <c r="AD129" s="39">
        <v>0</v>
      </c>
      <c r="AE129" s="39">
        <v>0</v>
      </c>
      <c r="AF129" s="39">
        <v>0</v>
      </c>
      <c r="AG129" s="39">
        <v>0</v>
      </c>
      <c r="AH129" s="39">
        <v>0</v>
      </c>
      <c r="AI129" s="39">
        <v>0.02</v>
      </c>
      <c r="AJ129" s="39">
        <v>0.01</v>
      </c>
      <c r="AK129" s="39">
        <v>0</v>
      </c>
      <c r="AL129" s="39">
        <v>0</v>
      </c>
      <c r="AM129" s="39">
        <v>0</v>
      </c>
      <c r="AN129" s="39">
        <v>0.01</v>
      </c>
      <c r="AO129" s="39">
        <v>0.01</v>
      </c>
      <c r="AP129" s="39">
        <v>0</v>
      </c>
      <c r="AQ129" s="39">
        <v>0</v>
      </c>
      <c r="AR129" s="39">
        <v>0</v>
      </c>
      <c r="AS129" s="39">
        <v>0.01</v>
      </c>
      <c r="AT129" s="39">
        <v>0</v>
      </c>
      <c r="AU129" s="39">
        <v>0.01</v>
      </c>
      <c r="AV129" s="39">
        <v>0.01</v>
      </c>
      <c r="AW129" s="39">
        <v>0.01</v>
      </c>
      <c r="AX129" s="39">
        <v>0</v>
      </c>
      <c r="AY129" s="39">
        <v>0</v>
      </c>
      <c r="AZ129" s="39">
        <v>0.01</v>
      </c>
      <c r="BA129" s="39">
        <v>0.01</v>
      </c>
      <c r="BB129" s="39">
        <v>0</v>
      </c>
      <c r="BC129" s="39">
        <v>0</v>
      </c>
      <c r="BD129" s="39">
        <v>0</v>
      </c>
      <c r="BE129" s="39">
        <v>0.01</v>
      </c>
      <c r="BF129" s="39">
        <v>0.01</v>
      </c>
      <c r="BG129" s="39">
        <v>0</v>
      </c>
      <c r="BH129" s="39">
        <v>0</v>
      </c>
      <c r="BI129" s="39">
        <v>0.01</v>
      </c>
      <c r="BJ129" s="39">
        <v>0</v>
      </c>
      <c r="BK129" s="39">
        <v>0</v>
      </c>
      <c r="BL129" s="39">
        <v>0</v>
      </c>
      <c r="BM129" s="39">
        <v>0.01</v>
      </c>
      <c r="BN129" s="39">
        <v>0</v>
      </c>
      <c r="BO129" s="39">
        <v>0</v>
      </c>
      <c r="BP129" s="39">
        <v>0</v>
      </c>
      <c r="BQ129" s="39">
        <v>0</v>
      </c>
      <c r="BR129" s="39">
        <v>0</v>
      </c>
      <c r="BS129" s="39">
        <v>0</v>
      </c>
      <c r="BT129" s="39">
        <v>0</v>
      </c>
      <c r="BU129" s="39">
        <v>0.01</v>
      </c>
      <c r="BV129" s="39">
        <v>0.01</v>
      </c>
      <c r="BW129" s="39">
        <v>0</v>
      </c>
      <c r="BX129" s="39">
        <v>0</v>
      </c>
      <c r="BY129" s="39">
        <v>0.01</v>
      </c>
      <c r="BZ129" s="39">
        <v>0</v>
      </c>
      <c r="CA129" s="39">
        <v>0</v>
      </c>
      <c r="CB129" s="39">
        <v>0</v>
      </c>
      <c r="CC129" s="39">
        <v>0</v>
      </c>
      <c r="CD129" s="39">
        <v>0</v>
      </c>
      <c r="CE129" s="39">
        <v>0</v>
      </c>
      <c r="CF129" s="39">
        <v>0</v>
      </c>
      <c r="CG129" s="39">
        <v>0.01</v>
      </c>
      <c r="CH129" s="39">
        <v>0.01</v>
      </c>
      <c r="CI129" s="39">
        <v>0.01</v>
      </c>
      <c r="CJ129" s="39">
        <v>0.01</v>
      </c>
      <c r="CK129" s="39">
        <v>0.02</v>
      </c>
      <c r="CL129" s="39">
        <v>0.01</v>
      </c>
      <c r="CM129" s="39">
        <v>0.01</v>
      </c>
      <c r="CN129" s="39">
        <v>0.05</v>
      </c>
      <c r="CO129" s="39">
        <v>0.05</v>
      </c>
      <c r="CP129" s="39">
        <v>0</v>
      </c>
      <c r="CQ129" s="39">
        <v>0</v>
      </c>
      <c r="CR129" s="39">
        <v>0.03</v>
      </c>
      <c r="CS129" s="39">
        <v>0.01</v>
      </c>
      <c r="CT129" s="39">
        <v>0.01</v>
      </c>
      <c r="CU129" s="39">
        <v>0.01</v>
      </c>
      <c r="CV129" s="39">
        <v>0.02</v>
      </c>
      <c r="CW129" s="39">
        <v>0.09</v>
      </c>
      <c r="CX129" s="39">
        <v>0.02</v>
      </c>
      <c r="CY129" s="39">
        <v>0.11</v>
      </c>
      <c r="CZ129" s="39">
        <v>0.03</v>
      </c>
      <c r="DA129" s="39">
        <v>0</v>
      </c>
      <c r="DB129" s="39">
        <v>0.03</v>
      </c>
      <c r="DC129" s="39">
        <v>0</v>
      </c>
      <c r="DD129" s="39">
        <v>0</v>
      </c>
      <c r="DE129" s="39">
        <v>0.03</v>
      </c>
      <c r="DF129" s="39">
        <v>0.02</v>
      </c>
      <c r="DG129" s="39">
        <v>0.02</v>
      </c>
      <c r="DH129" s="39">
        <v>0</v>
      </c>
      <c r="DI129" s="39">
        <v>0.05</v>
      </c>
      <c r="DJ129" s="39">
        <v>0.02</v>
      </c>
      <c r="DK129" s="39">
        <v>0.05</v>
      </c>
      <c r="DL129" s="39">
        <v>0.01</v>
      </c>
      <c r="DM129" s="39">
        <v>0</v>
      </c>
      <c r="DN129" s="39">
        <v>0.01</v>
      </c>
      <c r="DO129" s="39">
        <v>0.01</v>
      </c>
      <c r="DP129" s="39">
        <v>0.01</v>
      </c>
      <c r="DQ129" s="39">
        <v>0.06</v>
      </c>
      <c r="DR129" s="39">
        <v>0.18</v>
      </c>
      <c r="DS129" s="39">
        <v>0.08</v>
      </c>
      <c r="DT129" s="39">
        <v>0.12</v>
      </c>
      <c r="DU129" s="39">
        <v>0.23</v>
      </c>
      <c r="DV129" s="39">
        <v>0.09</v>
      </c>
      <c r="DW129" s="39">
        <v>0.26</v>
      </c>
      <c r="DX129" s="39">
        <v>0.08</v>
      </c>
      <c r="DY129" s="39">
        <v>1</v>
      </c>
      <c r="DZ129" s="39">
        <v>0.02</v>
      </c>
      <c r="EA129" s="39">
        <v>0.12</v>
      </c>
      <c r="EB129" s="39">
        <v>0.11</v>
      </c>
      <c r="EC129" s="39">
        <v>0.01</v>
      </c>
      <c r="ED129" s="39">
        <v>0.19</v>
      </c>
      <c r="EE129" s="39">
        <v>0.01</v>
      </c>
      <c r="EF129" s="39">
        <v>0</v>
      </c>
      <c r="EG129" s="39">
        <v>0.1</v>
      </c>
      <c r="EH129" s="39">
        <v>0.01</v>
      </c>
      <c r="EI129" s="39">
        <v>0.03</v>
      </c>
      <c r="EJ129" s="39">
        <v>0.03</v>
      </c>
    </row>
    <row r="130" spans="1:140">
      <c r="A130" s="39" t="s">
        <v>102</v>
      </c>
      <c r="B130" s="39">
        <v>0.01</v>
      </c>
      <c r="C130" s="39">
        <v>0</v>
      </c>
      <c r="D130" s="39">
        <v>0</v>
      </c>
      <c r="E130" s="39">
        <v>0</v>
      </c>
      <c r="F130" s="39">
        <v>0</v>
      </c>
      <c r="G130" s="39">
        <v>0.01</v>
      </c>
      <c r="H130" s="39">
        <v>0</v>
      </c>
      <c r="I130" s="39">
        <v>0</v>
      </c>
      <c r="J130" s="39">
        <v>0</v>
      </c>
      <c r="K130" s="39">
        <v>0.01</v>
      </c>
      <c r="L130" s="39">
        <v>0</v>
      </c>
      <c r="M130" s="39">
        <v>0</v>
      </c>
      <c r="N130" s="39">
        <v>0</v>
      </c>
      <c r="O130" s="39">
        <v>0.01</v>
      </c>
      <c r="P130" s="39">
        <v>0</v>
      </c>
      <c r="Q130" s="39">
        <v>0.01</v>
      </c>
      <c r="R130" s="39">
        <v>0.02</v>
      </c>
      <c r="S130" s="39">
        <v>0.01</v>
      </c>
      <c r="T130" s="39">
        <v>0.02</v>
      </c>
      <c r="U130" s="39">
        <v>0.01</v>
      </c>
      <c r="V130" s="39">
        <v>0</v>
      </c>
      <c r="W130" s="39">
        <v>0</v>
      </c>
      <c r="X130" s="39">
        <v>0</v>
      </c>
      <c r="Y130" s="39">
        <v>0</v>
      </c>
      <c r="Z130" s="39">
        <v>0</v>
      </c>
      <c r="AA130" s="39">
        <v>0</v>
      </c>
      <c r="AB130" s="39">
        <v>0</v>
      </c>
      <c r="AC130" s="39">
        <v>0</v>
      </c>
      <c r="AD130" s="39">
        <v>0</v>
      </c>
      <c r="AE130" s="39">
        <v>0</v>
      </c>
      <c r="AF130" s="39">
        <v>0</v>
      </c>
      <c r="AG130" s="39">
        <v>0</v>
      </c>
      <c r="AH130" s="39">
        <v>0</v>
      </c>
      <c r="AI130" s="39">
        <v>0</v>
      </c>
      <c r="AJ130" s="39">
        <v>0</v>
      </c>
      <c r="AK130" s="39">
        <v>0</v>
      </c>
      <c r="AL130" s="39">
        <v>0</v>
      </c>
      <c r="AM130" s="39">
        <v>0</v>
      </c>
      <c r="AN130" s="39">
        <v>0</v>
      </c>
      <c r="AO130" s="39">
        <v>0</v>
      </c>
      <c r="AP130" s="39">
        <v>0</v>
      </c>
      <c r="AQ130" s="39">
        <v>0</v>
      </c>
      <c r="AR130" s="39">
        <v>0</v>
      </c>
      <c r="AS130" s="39">
        <v>0</v>
      </c>
      <c r="AT130" s="39">
        <v>0</v>
      </c>
      <c r="AU130" s="39">
        <v>0</v>
      </c>
      <c r="AV130" s="39">
        <v>0</v>
      </c>
      <c r="AW130" s="39">
        <v>0</v>
      </c>
      <c r="AX130" s="39">
        <v>0</v>
      </c>
      <c r="AY130" s="39">
        <v>0</v>
      </c>
      <c r="AZ130" s="39">
        <v>0</v>
      </c>
      <c r="BA130" s="39">
        <v>0.01</v>
      </c>
      <c r="BB130" s="39">
        <v>0</v>
      </c>
      <c r="BC130" s="39">
        <v>0</v>
      </c>
      <c r="BD130" s="39">
        <v>0</v>
      </c>
      <c r="BE130" s="39">
        <v>0</v>
      </c>
      <c r="BF130" s="39">
        <v>0</v>
      </c>
      <c r="BG130" s="39">
        <v>0</v>
      </c>
      <c r="BH130" s="39">
        <v>0</v>
      </c>
      <c r="BI130" s="39">
        <v>0</v>
      </c>
      <c r="BJ130" s="39">
        <v>0</v>
      </c>
      <c r="BK130" s="39">
        <v>0</v>
      </c>
      <c r="BL130" s="39">
        <v>0</v>
      </c>
      <c r="BM130" s="39">
        <v>0</v>
      </c>
      <c r="BN130" s="39">
        <v>0</v>
      </c>
      <c r="BO130" s="39">
        <v>0</v>
      </c>
      <c r="BP130" s="39">
        <v>0</v>
      </c>
      <c r="BQ130" s="39">
        <v>0</v>
      </c>
      <c r="BR130" s="39">
        <v>0</v>
      </c>
      <c r="BS130" s="39">
        <v>0</v>
      </c>
      <c r="BT130" s="39">
        <v>0</v>
      </c>
      <c r="BU130" s="39">
        <v>0</v>
      </c>
      <c r="BV130" s="39">
        <v>0</v>
      </c>
      <c r="BW130" s="39">
        <v>0</v>
      </c>
      <c r="BX130" s="39">
        <v>0</v>
      </c>
      <c r="BY130" s="39">
        <v>0</v>
      </c>
      <c r="BZ130" s="39">
        <v>0</v>
      </c>
      <c r="CA130" s="39">
        <v>0</v>
      </c>
      <c r="CB130" s="39">
        <v>0</v>
      </c>
      <c r="CC130" s="39">
        <v>0</v>
      </c>
      <c r="CD130" s="39">
        <v>0</v>
      </c>
      <c r="CE130" s="39">
        <v>0</v>
      </c>
      <c r="CF130" s="39">
        <v>0</v>
      </c>
      <c r="CG130" s="39">
        <v>0</v>
      </c>
      <c r="CH130" s="39">
        <v>0.01</v>
      </c>
      <c r="CI130" s="39">
        <v>0</v>
      </c>
      <c r="CJ130" s="39">
        <v>0.01</v>
      </c>
      <c r="CK130" s="39">
        <v>0</v>
      </c>
      <c r="CL130" s="39">
        <v>0</v>
      </c>
      <c r="CM130" s="39">
        <v>0</v>
      </c>
      <c r="CN130" s="39">
        <v>0.01</v>
      </c>
      <c r="CO130" s="39">
        <v>0</v>
      </c>
      <c r="CP130" s="39">
        <v>0</v>
      </c>
      <c r="CQ130" s="39">
        <v>0</v>
      </c>
      <c r="CR130" s="39">
        <v>0</v>
      </c>
      <c r="CS130" s="39">
        <v>0</v>
      </c>
      <c r="CT130" s="39">
        <v>0</v>
      </c>
      <c r="CU130" s="39">
        <v>0.01</v>
      </c>
      <c r="CV130" s="39">
        <v>0</v>
      </c>
      <c r="CW130" s="39">
        <v>0.01</v>
      </c>
      <c r="CX130" s="39">
        <v>0</v>
      </c>
      <c r="CY130" s="39">
        <v>0</v>
      </c>
      <c r="CZ130" s="39">
        <v>0.01</v>
      </c>
      <c r="DA130" s="39">
        <v>0</v>
      </c>
      <c r="DB130" s="39">
        <v>0.02</v>
      </c>
      <c r="DC130" s="39">
        <v>0</v>
      </c>
      <c r="DD130" s="39">
        <v>0</v>
      </c>
      <c r="DE130" s="39">
        <v>0</v>
      </c>
      <c r="DF130" s="39">
        <v>0.01</v>
      </c>
      <c r="DG130" s="39">
        <v>0</v>
      </c>
      <c r="DH130" s="39">
        <v>0.01</v>
      </c>
      <c r="DI130" s="39">
        <v>0</v>
      </c>
      <c r="DJ130" s="39">
        <v>0.03</v>
      </c>
      <c r="DK130" s="39">
        <v>0</v>
      </c>
      <c r="DL130" s="39">
        <v>0</v>
      </c>
      <c r="DM130" s="39">
        <v>0</v>
      </c>
      <c r="DN130" s="39">
        <v>0</v>
      </c>
      <c r="DO130" s="39">
        <v>0.01</v>
      </c>
      <c r="DP130" s="39">
        <v>0</v>
      </c>
      <c r="DQ130" s="39">
        <v>0.01</v>
      </c>
      <c r="DR130" s="39">
        <v>0.02</v>
      </c>
      <c r="DS130" s="39">
        <v>0.01</v>
      </c>
      <c r="DT130" s="39">
        <v>0.01</v>
      </c>
      <c r="DU130" s="39">
        <v>0.02</v>
      </c>
      <c r="DV130" s="39">
        <v>0.01</v>
      </c>
      <c r="DW130" s="39">
        <v>0.02</v>
      </c>
      <c r="DX130" s="39">
        <v>0.01</v>
      </c>
      <c r="DY130" s="39">
        <v>0.02</v>
      </c>
      <c r="DZ130" s="39">
        <v>1</v>
      </c>
      <c r="EA130" s="39">
        <v>0.01</v>
      </c>
      <c r="EB130" s="39">
        <v>0.02</v>
      </c>
      <c r="EC130" s="39">
        <v>0</v>
      </c>
      <c r="ED130" s="39">
        <v>0</v>
      </c>
      <c r="EE130" s="39">
        <v>0</v>
      </c>
      <c r="EF130" s="39">
        <v>0.02</v>
      </c>
      <c r="EG130" s="39">
        <v>0.01</v>
      </c>
      <c r="EH130" s="39">
        <v>0</v>
      </c>
      <c r="EI130" s="39">
        <v>0.01</v>
      </c>
      <c r="EJ130" s="39">
        <v>0</v>
      </c>
    </row>
    <row r="131" spans="1:140">
      <c r="A131" s="39" t="s">
        <v>59</v>
      </c>
      <c r="B131" s="39">
        <v>0.26</v>
      </c>
      <c r="C131" s="39">
        <v>0.25</v>
      </c>
      <c r="D131" s="39">
        <v>0.04</v>
      </c>
      <c r="E131" s="39">
        <v>0.05</v>
      </c>
      <c r="F131" s="39">
        <v>0.05</v>
      </c>
      <c r="G131" s="39">
        <v>0.06</v>
      </c>
      <c r="H131" s="39">
        <v>0.01</v>
      </c>
      <c r="I131" s="39">
        <v>0.01</v>
      </c>
      <c r="J131" s="39">
        <v>0.04</v>
      </c>
      <c r="K131" s="39">
        <v>0.14000000000000001</v>
      </c>
      <c r="L131" s="39">
        <v>0.01</v>
      </c>
      <c r="M131" s="39">
        <v>0.18</v>
      </c>
      <c r="N131" s="39">
        <v>0.03</v>
      </c>
      <c r="O131" s="39">
        <v>0.44</v>
      </c>
      <c r="P131" s="39">
        <v>7.0000000000000007E-2</v>
      </c>
      <c r="Q131" s="39">
        <v>0.59</v>
      </c>
      <c r="R131" s="39">
        <v>0.01</v>
      </c>
      <c r="S131" s="39">
        <v>0.05</v>
      </c>
      <c r="T131" s="39">
        <v>0.03</v>
      </c>
      <c r="U131" s="39">
        <v>0.01</v>
      </c>
      <c r="V131" s="39">
        <v>0.06</v>
      </c>
      <c r="W131" s="39">
        <v>0</v>
      </c>
      <c r="X131" s="39">
        <v>0.01</v>
      </c>
      <c r="Y131" s="39">
        <v>0.01</v>
      </c>
      <c r="Z131" s="39">
        <v>0</v>
      </c>
      <c r="AA131" s="39">
        <v>0.01</v>
      </c>
      <c r="AB131" s="39">
        <v>0.01</v>
      </c>
      <c r="AC131" s="39">
        <v>0.01</v>
      </c>
      <c r="AD131" s="39">
        <v>0.01</v>
      </c>
      <c r="AE131" s="39">
        <v>0.01</v>
      </c>
      <c r="AF131" s="39">
        <v>0</v>
      </c>
      <c r="AG131" s="39">
        <v>0.01</v>
      </c>
      <c r="AH131" s="39">
        <v>0.01</v>
      </c>
      <c r="AI131" s="39">
        <v>0.01</v>
      </c>
      <c r="AJ131" s="39">
        <v>0.01</v>
      </c>
      <c r="AK131" s="39">
        <v>0</v>
      </c>
      <c r="AL131" s="39">
        <v>0</v>
      </c>
      <c r="AM131" s="39">
        <v>0.01</v>
      </c>
      <c r="AN131" s="39">
        <v>0.01</v>
      </c>
      <c r="AO131" s="39">
        <v>0</v>
      </c>
      <c r="AP131" s="39">
        <v>0</v>
      </c>
      <c r="AQ131" s="39">
        <v>0.01</v>
      </c>
      <c r="AR131" s="39">
        <v>0.01</v>
      </c>
      <c r="AS131" s="39">
        <v>0.01</v>
      </c>
      <c r="AT131" s="39">
        <v>0.01</v>
      </c>
      <c r="AU131" s="39">
        <v>0.01</v>
      </c>
      <c r="AV131" s="39">
        <v>0.01</v>
      </c>
      <c r="AW131" s="39">
        <v>0.02</v>
      </c>
      <c r="AX131" s="39">
        <v>0</v>
      </c>
      <c r="AY131" s="39">
        <v>0.03</v>
      </c>
      <c r="AZ131" s="39">
        <v>0.01</v>
      </c>
      <c r="BA131" s="39">
        <v>0</v>
      </c>
      <c r="BB131" s="39">
        <v>0.01</v>
      </c>
      <c r="BC131" s="39">
        <v>0.02</v>
      </c>
      <c r="BD131" s="39">
        <v>0.02</v>
      </c>
      <c r="BE131" s="39">
        <v>0</v>
      </c>
      <c r="BF131" s="39">
        <v>0.01</v>
      </c>
      <c r="BG131" s="39">
        <v>0.01</v>
      </c>
      <c r="BH131" s="39">
        <v>0</v>
      </c>
      <c r="BI131" s="39">
        <v>0</v>
      </c>
      <c r="BJ131" s="39">
        <v>0.02</v>
      </c>
      <c r="BK131" s="39">
        <v>0</v>
      </c>
      <c r="BL131" s="39">
        <v>0.01</v>
      </c>
      <c r="BM131" s="39">
        <v>0</v>
      </c>
      <c r="BN131" s="39">
        <v>0.01</v>
      </c>
      <c r="BO131" s="39">
        <v>0</v>
      </c>
      <c r="BP131" s="39">
        <v>0</v>
      </c>
      <c r="BQ131" s="39">
        <v>0.01</v>
      </c>
      <c r="BR131" s="39">
        <v>0.01</v>
      </c>
      <c r="BS131" s="39">
        <v>0</v>
      </c>
      <c r="BT131" s="39">
        <v>0</v>
      </c>
      <c r="BU131" s="39">
        <v>0.03</v>
      </c>
      <c r="BV131" s="39">
        <v>0.01</v>
      </c>
      <c r="BW131" s="39">
        <v>0.01</v>
      </c>
      <c r="BX131" s="39">
        <v>0.01</v>
      </c>
      <c r="BY131" s="39">
        <v>0.01</v>
      </c>
      <c r="BZ131" s="39">
        <v>0.01</v>
      </c>
      <c r="CA131" s="39">
        <v>0.01</v>
      </c>
      <c r="CB131" s="39">
        <v>0</v>
      </c>
      <c r="CC131" s="39">
        <v>0.01</v>
      </c>
      <c r="CD131" s="39">
        <v>0</v>
      </c>
      <c r="CE131" s="39">
        <v>0</v>
      </c>
      <c r="CF131" s="39">
        <v>0</v>
      </c>
      <c r="CG131" s="39">
        <v>0.03</v>
      </c>
      <c r="CH131" s="39">
        <v>0.01</v>
      </c>
      <c r="CI131" s="39">
        <v>0.03</v>
      </c>
      <c r="CJ131" s="39">
        <v>0.04</v>
      </c>
      <c r="CK131" s="39">
        <v>0.03</v>
      </c>
      <c r="CL131" s="39">
        <v>0.05</v>
      </c>
      <c r="CM131" s="39">
        <v>0.03</v>
      </c>
      <c r="CN131" s="39">
        <v>0</v>
      </c>
      <c r="CO131" s="39">
        <v>0.01</v>
      </c>
      <c r="CP131" s="39">
        <v>0.02</v>
      </c>
      <c r="CQ131" s="39">
        <v>0</v>
      </c>
      <c r="CR131" s="39">
        <v>0.08</v>
      </c>
      <c r="CS131" s="39">
        <v>0.01</v>
      </c>
      <c r="CT131" s="39">
        <v>0.01</v>
      </c>
      <c r="CU131" s="39">
        <v>0.02</v>
      </c>
      <c r="CV131" s="39">
        <v>0.01</v>
      </c>
      <c r="CW131" s="39">
        <v>0.05</v>
      </c>
      <c r="CX131" s="39">
        <v>0.02</v>
      </c>
      <c r="CY131" s="39">
        <v>0.02</v>
      </c>
      <c r="CZ131" s="39">
        <v>0.01</v>
      </c>
      <c r="DA131" s="39">
        <v>0.01</v>
      </c>
      <c r="DB131" s="39">
        <v>0.03</v>
      </c>
      <c r="DC131" s="39">
        <v>0</v>
      </c>
      <c r="DD131" s="39">
        <v>0.02</v>
      </c>
      <c r="DE131" s="39">
        <v>0.01</v>
      </c>
      <c r="DF131" s="39">
        <v>0.01</v>
      </c>
      <c r="DG131" s="39">
        <v>0.02</v>
      </c>
      <c r="DH131" s="39">
        <v>0.05</v>
      </c>
      <c r="DI131" s="39">
        <v>0.01</v>
      </c>
      <c r="DJ131" s="39">
        <v>0</v>
      </c>
      <c r="DK131" s="39">
        <v>0.33</v>
      </c>
      <c r="DL131" s="39">
        <v>0.03</v>
      </c>
      <c r="DM131" s="39">
        <v>0.03</v>
      </c>
      <c r="DN131" s="39">
        <v>0</v>
      </c>
      <c r="DO131" s="39">
        <v>0.05</v>
      </c>
      <c r="DP131" s="39">
        <v>0.02</v>
      </c>
      <c r="DQ131" s="39">
        <v>0.01</v>
      </c>
      <c r="DR131" s="39">
        <v>0.38</v>
      </c>
      <c r="DS131" s="39">
        <v>0.06</v>
      </c>
      <c r="DT131" s="39">
        <v>0.09</v>
      </c>
      <c r="DU131" s="39">
        <v>0.12</v>
      </c>
      <c r="DV131" s="39">
        <v>0.02</v>
      </c>
      <c r="DW131" s="39">
        <v>0.14000000000000001</v>
      </c>
      <c r="DX131" s="39">
        <v>0.06</v>
      </c>
      <c r="DY131" s="39">
        <v>0.12</v>
      </c>
      <c r="DZ131" s="39">
        <v>0.01</v>
      </c>
      <c r="EA131" s="39">
        <v>1</v>
      </c>
      <c r="EB131" s="39">
        <v>0.74</v>
      </c>
      <c r="EC131" s="39">
        <v>0.41</v>
      </c>
      <c r="ED131" s="39">
        <v>0.06</v>
      </c>
      <c r="EE131" s="39">
        <v>0.03</v>
      </c>
      <c r="EF131" s="39">
        <v>0.16</v>
      </c>
      <c r="EG131" s="39">
        <v>7.0000000000000007E-2</v>
      </c>
      <c r="EH131" s="39">
        <v>0.16</v>
      </c>
      <c r="EI131" s="39">
        <v>0.18</v>
      </c>
      <c r="EJ131" s="39">
        <v>0.09</v>
      </c>
    </row>
    <row r="132" spans="1:140">
      <c r="A132" s="39" t="s">
        <v>75</v>
      </c>
      <c r="B132" s="39">
        <v>0.08</v>
      </c>
      <c r="C132" s="39">
        <v>0</v>
      </c>
      <c r="D132" s="39">
        <v>0.06</v>
      </c>
      <c r="E132" s="39">
        <v>0.03</v>
      </c>
      <c r="F132" s="39">
        <v>0.03</v>
      </c>
      <c r="G132" s="39">
        <v>0.03</v>
      </c>
      <c r="H132" s="39">
        <v>0.02</v>
      </c>
      <c r="I132" s="39">
        <v>0.01</v>
      </c>
      <c r="J132" s="39">
        <v>0.04</v>
      </c>
      <c r="K132" s="39">
        <v>0.05</v>
      </c>
      <c r="L132" s="39">
        <v>0</v>
      </c>
      <c r="M132" s="39">
        <v>0.02</v>
      </c>
      <c r="N132" s="39">
        <v>0.01</v>
      </c>
      <c r="O132" s="39">
        <v>0.04</v>
      </c>
      <c r="P132" s="39">
        <v>0.01</v>
      </c>
      <c r="Q132" s="39">
        <v>0.77</v>
      </c>
      <c r="R132" s="39">
        <v>0.01</v>
      </c>
      <c r="S132" s="39">
        <v>0.02</v>
      </c>
      <c r="T132" s="39">
        <v>0.03</v>
      </c>
      <c r="U132" s="39">
        <v>0.02</v>
      </c>
      <c r="V132" s="39">
        <v>0.01</v>
      </c>
      <c r="W132" s="39">
        <v>0</v>
      </c>
      <c r="X132" s="39">
        <v>0.02</v>
      </c>
      <c r="Y132" s="39">
        <v>0.01</v>
      </c>
      <c r="Z132" s="39">
        <v>0</v>
      </c>
      <c r="AA132" s="39">
        <v>0.01</v>
      </c>
      <c r="AB132" s="39">
        <v>0</v>
      </c>
      <c r="AC132" s="39">
        <v>0.01</v>
      </c>
      <c r="AD132" s="39">
        <v>0</v>
      </c>
      <c r="AE132" s="39">
        <v>0.01</v>
      </c>
      <c r="AF132" s="39">
        <v>0</v>
      </c>
      <c r="AG132" s="39">
        <v>0</v>
      </c>
      <c r="AH132" s="39">
        <v>0.01</v>
      </c>
      <c r="AI132" s="39">
        <v>0</v>
      </c>
      <c r="AJ132" s="39">
        <v>0</v>
      </c>
      <c r="AK132" s="39">
        <v>0</v>
      </c>
      <c r="AL132" s="39">
        <v>0</v>
      </c>
      <c r="AM132" s="39">
        <v>0.01</v>
      </c>
      <c r="AN132" s="39">
        <v>0</v>
      </c>
      <c r="AO132" s="39">
        <v>0</v>
      </c>
      <c r="AP132" s="39">
        <v>0</v>
      </c>
      <c r="AQ132" s="39">
        <v>0</v>
      </c>
      <c r="AR132" s="39">
        <v>0</v>
      </c>
      <c r="AS132" s="39">
        <v>0.01</v>
      </c>
      <c r="AT132" s="39">
        <v>0</v>
      </c>
      <c r="AU132" s="39">
        <v>0.01</v>
      </c>
      <c r="AV132" s="39">
        <v>0</v>
      </c>
      <c r="AW132" s="39">
        <v>0.01</v>
      </c>
      <c r="AX132" s="39">
        <v>0</v>
      </c>
      <c r="AY132" s="39">
        <v>0.03</v>
      </c>
      <c r="AZ132" s="39">
        <v>0</v>
      </c>
      <c r="BA132" s="39">
        <v>0.01</v>
      </c>
      <c r="BB132" s="39">
        <v>0.01</v>
      </c>
      <c r="BC132" s="39">
        <v>0.01</v>
      </c>
      <c r="BD132" s="39">
        <v>0.01</v>
      </c>
      <c r="BE132" s="39">
        <v>0</v>
      </c>
      <c r="BF132" s="39">
        <v>0</v>
      </c>
      <c r="BG132" s="39">
        <v>0.01</v>
      </c>
      <c r="BH132" s="39">
        <v>0</v>
      </c>
      <c r="BI132" s="39">
        <v>0</v>
      </c>
      <c r="BJ132" s="39">
        <v>0</v>
      </c>
      <c r="BK132" s="39">
        <v>0</v>
      </c>
      <c r="BL132" s="39">
        <v>0.01</v>
      </c>
      <c r="BM132" s="39">
        <v>0</v>
      </c>
      <c r="BN132" s="39">
        <v>0</v>
      </c>
      <c r="BO132" s="39">
        <v>0</v>
      </c>
      <c r="BP132" s="39">
        <v>0</v>
      </c>
      <c r="BQ132" s="39">
        <v>0</v>
      </c>
      <c r="BR132" s="39">
        <v>0.01</v>
      </c>
      <c r="BS132" s="39">
        <v>0</v>
      </c>
      <c r="BT132" s="39">
        <v>0</v>
      </c>
      <c r="BU132" s="39">
        <v>0.04</v>
      </c>
      <c r="BV132" s="39">
        <v>0.01</v>
      </c>
      <c r="BW132" s="39">
        <v>0</v>
      </c>
      <c r="BX132" s="39">
        <v>0.01</v>
      </c>
      <c r="BY132" s="39">
        <v>0.01</v>
      </c>
      <c r="BZ132" s="39">
        <v>0.01</v>
      </c>
      <c r="CA132" s="39">
        <v>0</v>
      </c>
      <c r="CB132" s="39">
        <v>0</v>
      </c>
      <c r="CC132" s="39">
        <v>0</v>
      </c>
      <c r="CD132" s="39">
        <v>0</v>
      </c>
      <c r="CE132" s="39">
        <v>0</v>
      </c>
      <c r="CF132" s="39">
        <v>0</v>
      </c>
      <c r="CG132" s="39">
        <v>0.02</v>
      </c>
      <c r="CH132" s="39">
        <v>0</v>
      </c>
      <c r="CI132" s="39">
        <v>0.04</v>
      </c>
      <c r="CJ132" s="39">
        <v>0.01</v>
      </c>
      <c r="CK132" s="39">
        <v>0.02</v>
      </c>
      <c r="CL132" s="39">
        <v>0</v>
      </c>
      <c r="CM132" s="39">
        <v>0.02</v>
      </c>
      <c r="CN132" s="39">
        <v>0.02</v>
      </c>
      <c r="CO132" s="39">
        <v>0.03</v>
      </c>
      <c r="CP132" s="39">
        <v>0.03</v>
      </c>
      <c r="CQ132" s="39">
        <v>0</v>
      </c>
      <c r="CR132" s="39">
        <v>7.0000000000000007E-2</v>
      </c>
      <c r="CS132" s="39">
        <v>0.02</v>
      </c>
      <c r="CT132" s="39">
        <v>0.01</v>
      </c>
      <c r="CU132" s="39">
        <v>0.01</v>
      </c>
      <c r="CV132" s="39">
        <v>0.04</v>
      </c>
      <c r="CW132" s="39">
        <v>0.05</v>
      </c>
      <c r="CX132" s="39">
        <v>0.02</v>
      </c>
      <c r="CY132" s="39">
        <v>0.06</v>
      </c>
      <c r="CZ132" s="39">
        <v>0.01</v>
      </c>
      <c r="DA132" s="39">
        <v>0</v>
      </c>
      <c r="DB132" s="39">
        <v>0.02</v>
      </c>
      <c r="DC132" s="39">
        <v>0</v>
      </c>
      <c r="DD132" s="39">
        <v>0.02</v>
      </c>
      <c r="DE132" s="39">
        <v>0.01</v>
      </c>
      <c r="DF132" s="39">
        <v>0.06</v>
      </c>
      <c r="DG132" s="39">
        <v>0.02</v>
      </c>
      <c r="DH132" s="39">
        <v>0.01</v>
      </c>
      <c r="DI132" s="39">
        <v>0.04</v>
      </c>
      <c r="DJ132" s="39">
        <v>0.01</v>
      </c>
      <c r="DK132" s="39">
        <v>0.03</v>
      </c>
      <c r="DL132" s="39">
        <v>0.03</v>
      </c>
      <c r="DM132" s="39">
        <v>0.01</v>
      </c>
      <c r="DN132" s="39">
        <v>0.01</v>
      </c>
      <c r="DO132" s="39">
        <v>0.02</v>
      </c>
      <c r="DP132" s="39">
        <v>0.01</v>
      </c>
      <c r="DQ132" s="39">
        <v>0.01</v>
      </c>
      <c r="DR132" s="39">
        <v>0.53</v>
      </c>
      <c r="DS132" s="39">
        <v>0.05</v>
      </c>
      <c r="DT132" s="39">
        <v>0.06</v>
      </c>
      <c r="DU132" s="39">
        <v>0.13</v>
      </c>
      <c r="DV132" s="39">
        <v>0.05</v>
      </c>
      <c r="DW132" s="39">
        <v>0.09</v>
      </c>
      <c r="DX132" s="39">
        <v>0.05</v>
      </c>
      <c r="DY132" s="39">
        <v>0.11</v>
      </c>
      <c r="DZ132" s="39">
        <v>0.02</v>
      </c>
      <c r="EA132" s="39">
        <v>0.74</v>
      </c>
      <c r="EB132" s="39">
        <v>1</v>
      </c>
      <c r="EC132" s="39">
        <v>0.04</v>
      </c>
      <c r="ED132" s="39">
        <v>0.04</v>
      </c>
      <c r="EE132" s="39">
        <v>0.03</v>
      </c>
      <c r="EF132" s="39">
        <v>0.11</v>
      </c>
      <c r="EG132" s="39">
        <v>0.16</v>
      </c>
      <c r="EH132" s="39">
        <v>0.13</v>
      </c>
      <c r="EI132" s="39">
        <v>0.18</v>
      </c>
      <c r="EJ132" s="39">
        <v>0.05</v>
      </c>
    </row>
    <row r="133" spans="1:140">
      <c r="A133" s="39" t="s">
        <v>61</v>
      </c>
      <c r="B133" s="39">
        <v>0.04</v>
      </c>
      <c r="C133" s="39">
        <v>0</v>
      </c>
      <c r="D133" s="39">
        <v>0.02</v>
      </c>
      <c r="E133" s="39">
        <v>0</v>
      </c>
      <c r="F133" s="39">
        <v>0.03</v>
      </c>
      <c r="G133" s="39">
        <v>0.01</v>
      </c>
      <c r="H133" s="39">
        <v>0.01</v>
      </c>
      <c r="I133" s="39">
        <v>0</v>
      </c>
      <c r="J133" s="39">
        <v>0.02</v>
      </c>
      <c r="K133" s="39">
        <v>0.01</v>
      </c>
      <c r="L133" s="39">
        <v>0</v>
      </c>
      <c r="M133" s="39">
        <v>0.01</v>
      </c>
      <c r="N133" s="39">
        <v>0.04</v>
      </c>
      <c r="O133" s="39">
        <v>0.02</v>
      </c>
      <c r="P133" s="39">
        <v>0.03</v>
      </c>
      <c r="Q133" s="39">
        <v>0.03</v>
      </c>
      <c r="R133" s="39">
        <v>0.03</v>
      </c>
      <c r="S133" s="39">
        <v>0.05</v>
      </c>
      <c r="T133" s="39">
        <v>0.03</v>
      </c>
      <c r="U133" s="39">
        <v>0.02</v>
      </c>
      <c r="V133" s="39">
        <v>0.06</v>
      </c>
      <c r="W133" s="39">
        <v>0</v>
      </c>
      <c r="X133" s="39">
        <v>0.01</v>
      </c>
      <c r="Y133" s="39">
        <v>0</v>
      </c>
      <c r="Z133" s="39">
        <v>0</v>
      </c>
      <c r="AA133" s="39">
        <v>0</v>
      </c>
      <c r="AB133" s="39">
        <v>0</v>
      </c>
      <c r="AC133" s="39">
        <v>0</v>
      </c>
      <c r="AD133" s="39">
        <v>0</v>
      </c>
      <c r="AE133" s="39">
        <v>0</v>
      </c>
      <c r="AF133" s="39">
        <v>0</v>
      </c>
      <c r="AG133" s="39">
        <v>0</v>
      </c>
      <c r="AH133" s="39">
        <v>0</v>
      </c>
      <c r="AI133" s="39">
        <v>0.01</v>
      </c>
      <c r="AJ133" s="39">
        <v>0.01</v>
      </c>
      <c r="AK133" s="39">
        <v>0</v>
      </c>
      <c r="AL133" s="39">
        <v>0</v>
      </c>
      <c r="AM133" s="39">
        <v>0.01</v>
      </c>
      <c r="AN133" s="39">
        <v>0</v>
      </c>
      <c r="AO133" s="39">
        <v>0</v>
      </c>
      <c r="AP133" s="39">
        <v>0</v>
      </c>
      <c r="AQ133" s="39">
        <v>0</v>
      </c>
      <c r="AR133" s="39">
        <v>0</v>
      </c>
      <c r="AS133" s="39">
        <v>0.01</v>
      </c>
      <c r="AT133" s="39">
        <v>0</v>
      </c>
      <c r="AU133" s="39">
        <v>0</v>
      </c>
      <c r="AV133" s="39">
        <v>0</v>
      </c>
      <c r="AW133" s="39">
        <v>0</v>
      </c>
      <c r="AX133" s="39">
        <v>0</v>
      </c>
      <c r="AY133" s="39">
        <v>0.02</v>
      </c>
      <c r="AZ133" s="39">
        <v>0</v>
      </c>
      <c r="BA133" s="39">
        <v>0.01</v>
      </c>
      <c r="BB133" s="39">
        <v>0.01</v>
      </c>
      <c r="BC133" s="39">
        <v>0</v>
      </c>
      <c r="BD133" s="39">
        <v>0.01</v>
      </c>
      <c r="BE133" s="39">
        <v>0.01</v>
      </c>
      <c r="BF133" s="39">
        <v>0</v>
      </c>
      <c r="BG133" s="39">
        <v>0</v>
      </c>
      <c r="BH133" s="39">
        <v>0</v>
      </c>
      <c r="BI133" s="39">
        <v>0</v>
      </c>
      <c r="BJ133" s="39">
        <v>0.01</v>
      </c>
      <c r="BK133" s="39">
        <v>0</v>
      </c>
      <c r="BL133" s="39">
        <v>0.01</v>
      </c>
      <c r="BM133" s="39">
        <v>0</v>
      </c>
      <c r="BN133" s="39">
        <v>0.01</v>
      </c>
      <c r="BO133" s="39">
        <v>0</v>
      </c>
      <c r="BP133" s="39">
        <v>0</v>
      </c>
      <c r="BQ133" s="39">
        <v>0</v>
      </c>
      <c r="BR133" s="39">
        <v>0</v>
      </c>
      <c r="BS133" s="39">
        <v>0</v>
      </c>
      <c r="BT133" s="39">
        <v>0</v>
      </c>
      <c r="BU133" s="39">
        <v>0</v>
      </c>
      <c r="BV133" s="39">
        <v>0</v>
      </c>
      <c r="BW133" s="39">
        <v>0</v>
      </c>
      <c r="BX133" s="39">
        <v>0.01</v>
      </c>
      <c r="BY133" s="39">
        <v>0</v>
      </c>
      <c r="BZ133" s="39">
        <v>0</v>
      </c>
      <c r="CA133" s="39">
        <v>0</v>
      </c>
      <c r="CB133" s="39">
        <v>0</v>
      </c>
      <c r="CC133" s="39">
        <v>0</v>
      </c>
      <c r="CD133" s="39">
        <v>0</v>
      </c>
      <c r="CE133" s="39">
        <v>0</v>
      </c>
      <c r="CF133" s="39">
        <v>0</v>
      </c>
      <c r="CG133" s="39">
        <v>0.01</v>
      </c>
      <c r="CH133" s="39">
        <v>0.01</v>
      </c>
      <c r="CI133" s="39">
        <v>0</v>
      </c>
      <c r="CJ133" s="39">
        <v>0.02</v>
      </c>
      <c r="CK133" s="39">
        <v>0</v>
      </c>
      <c r="CL133" s="39">
        <v>0.02</v>
      </c>
      <c r="CM133" s="39">
        <v>0.01</v>
      </c>
      <c r="CN133" s="39">
        <v>0.04</v>
      </c>
      <c r="CO133" s="39">
        <v>0.01</v>
      </c>
      <c r="CP133" s="39">
        <v>0</v>
      </c>
      <c r="CQ133" s="39">
        <v>0</v>
      </c>
      <c r="CR133" s="39">
        <v>0.03</v>
      </c>
      <c r="CS133" s="39">
        <v>0.01</v>
      </c>
      <c r="CT133" s="39">
        <v>0</v>
      </c>
      <c r="CU133" s="39">
        <v>0</v>
      </c>
      <c r="CV133" s="39">
        <v>0.01</v>
      </c>
      <c r="CW133" s="39">
        <v>0.02</v>
      </c>
      <c r="CX133" s="39">
        <v>0</v>
      </c>
      <c r="CY133" s="39">
        <v>0.01</v>
      </c>
      <c r="CZ133" s="39">
        <v>0</v>
      </c>
      <c r="DA133" s="39">
        <v>0</v>
      </c>
      <c r="DB133" s="39">
        <v>0.01</v>
      </c>
      <c r="DC133" s="39">
        <v>0</v>
      </c>
      <c r="DD133" s="39">
        <v>0</v>
      </c>
      <c r="DE133" s="39">
        <v>0</v>
      </c>
      <c r="DF133" s="39">
        <v>0.01</v>
      </c>
      <c r="DG133" s="39">
        <v>0</v>
      </c>
      <c r="DH133" s="39">
        <v>0.03</v>
      </c>
      <c r="DI133" s="39">
        <v>0</v>
      </c>
      <c r="DJ133" s="39">
        <v>0</v>
      </c>
      <c r="DK133" s="39">
        <v>0.02</v>
      </c>
      <c r="DL133" s="39">
        <v>0</v>
      </c>
      <c r="DM133" s="39">
        <v>0.01</v>
      </c>
      <c r="DN133" s="39">
        <v>0</v>
      </c>
      <c r="DO133" s="39">
        <v>0.02</v>
      </c>
      <c r="DP133" s="39">
        <v>0</v>
      </c>
      <c r="DQ133" s="39">
        <v>0.02</v>
      </c>
      <c r="DR133" s="39">
        <v>0</v>
      </c>
      <c r="DS133" s="39">
        <v>0.01</v>
      </c>
      <c r="DT133" s="39">
        <v>0.03</v>
      </c>
      <c r="DU133" s="39">
        <v>0.06</v>
      </c>
      <c r="DV133" s="39">
        <v>0.06</v>
      </c>
      <c r="DW133" s="39">
        <v>0.05</v>
      </c>
      <c r="DX133" s="39">
        <v>0.01</v>
      </c>
      <c r="DY133" s="39">
        <v>0.01</v>
      </c>
      <c r="DZ133" s="39">
        <v>0</v>
      </c>
      <c r="EA133" s="39">
        <v>0.41</v>
      </c>
      <c r="EB133" s="39">
        <v>0.04</v>
      </c>
      <c r="EC133" s="39">
        <v>1</v>
      </c>
      <c r="ED133" s="39">
        <v>0.01</v>
      </c>
      <c r="EE133" s="39">
        <v>0</v>
      </c>
      <c r="EF133" s="39">
        <v>0.05</v>
      </c>
      <c r="EG133" s="39">
        <v>0.04</v>
      </c>
      <c r="EH133" s="39">
        <v>0.03</v>
      </c>
      <c r="EI133" s="39">
        <v>0.16</v>
      </c>
      <c r="EJ133" s="39">
        <v>0.02</v>
      </c>
    </row>
    <row r="134" spans="1:140">
      <c r="A134" s="39" t="s">
        <v>67</v>
      </c>
      <c r="B134" s="39">
        <v>0.11</v>
      </c>
      <c r="C134" s="39">
        <v>0.03</v>
      </c>
      <c r="D134" s="39">
        <v>0.1</v>
      </c>
      <c r="E134" s="39">
        <v>0</v>
      </c>
      <c r="F134" s="39">
        <v>7.0000000000000007E-2</v>
      </c>
      <c r="G134" s="39">
        <v>0.05</v>
      </c>
      <c r="H134" s="39">
        <v>0.01</v>
      </c>
      <c r="I134" s="39">
        <v>0</v>
      </c>
      <c r="J134" s="39">
        <v>0</v>
      </c>
      <c r="K134" s="39">
        <v>0.02</v>
      </c>
      <c r="L134" s="39">
        <v>0</v>
      </c>
      <c r="M134" s="39">
        <v>0.02</v>
      </c>
      <c r="N134" s="39">
        <v>7.0000000000000007E-2</v>
      </c>
      <c r="O134" s="39">
        <v>0.05</v>
      </c>
      <c r="P134" s="39">
        <v>0.06</v>
      </c>
      <c r="Q134" s="39">
        <v>7.0000000000000007E-2</v>
      </c>
      <c r="R134" s="39">
        <v>0</v>
      </c>
      <c r="S134" s="39">
        <v>0</v>
      </c>
      <c r="T134" s="39">
        <v>0.01</v>
      </c>
      <c r="U134" s="39">
        <v>0.01</v>
      </c>
      <c r="V134" s="39">
        <v>0.01</v>
      </c>
      <c r="W134" s="39">
        <v>0</v>
      </c>
      <c r="X134" s="39">
        <v>0</v>
      </c>
      <c r="Y134" s="39">
        <v>0</v>
      </c>
      <c r="Z134" s="39">
        <v>0</v>
      </c>
      <c r="AA134" s="39">
        <v>0</v>
      </c>
      <c r="AB134" s="39">
        <v>0</v>
      </c>
      <c r="AC134" s="39">
        <v>0</v>
      </c>
      <c r="AD134" s="39">
        <v>0</v>
      </c>
      <c r="AE134" s="39">
        <v>0</v>
      </c>
      <c r="AF134" s="39">
        <v>0</v>
      </c>
      <c r="AG134" s="39">
        <v>0</v>
      </c>
      <c r="AH134" s="39">
        <v>0</v>
      </c>
      <c r="AI134" s="39">
        <v>0</v>
      </c>
      <c r="AJ134" s="39">
        <v>0</v>
      </c>
      <c r="AK134" s="39">
        <v>0</v>
      </c>
      <c r="AL134" s="39">
        <v>0</v>
      </c>
      <c r="AM134" s="39">
        <v>0</v>
      </c>
      <c r="AN134" s="39">
        <v>0</v>
      </c>
      <c r="AO134" s="39">
        <v>0</v>
      </c>
      <c r="AP134" s="39">
        <v>0</v>
      </c>
      <c r="AQ134" s="39">
        <v>0</v>
      </c>
      <c r="AR134" s="39">
        <v>0</v>
      </c>
      <c r="AS134" s="39">
        <v>0</v>
      </c>
      <c r="AT134" s="39">
        <v>0</v>
      </c>
      <c r="AU134" s="39">
        <v>0</v>
      </c>
      <c r="AV134" s="39">
        <v>0</v>
      </c>
      <c r="AW134" s="39">
        <v>0</v>
      </c>
      <c r="AX134" s="39">
        <v>0</v>
      </c>
      <c r="AY134" s="39">
        <v>0</v>
      </c>
      <c r="AZ134" s="39">
        <v>0.01</v>
      </c>
      <c r="BA134" s="39">
        <v>0</v>
      </c>
      <c r="BB134" s="39">
        <v>0</v>
      </c>
      <c r="BC134" s="39">
        <v>0</v>
      </c>
      <c r="BD134" s="39">
        <v>0</v>
      </c>
      <c r="BE134" s="39">
        <v>0</v>
      </c>
      <c r="BF134" s="39">
        <v>0</v>
      </c>
      <c r="BG134" s="39">
        <v>0</v>
      </c>
      <c r="BH134" s="39">
        <v>0</v>
      </c>
      <c r="BI134" s="39">
        <v>0</v>
      </c>
      <c r="BJ134" s="39">
        <v>0</v>
      </c>
      <c r="BK134" s="39">
        <v>0</v>
      </c>
      <c r="BL134" s="39">
        <v>0</v>
      </c>
      <c r="BM134" s="39">
        <v>0</v>
      </c>
      <c r="BN134" s="39">
        <v>0</v>
      </c>
      <c r="BO134" s="39">
        <v>0</v>
      </c>
      <c r="BP134" s="39">
        <v>0</v>
      </c>
      <c r="BQ134" s="39">
        <v>0</v>
      </c>
      <c r="BR134" s="39">
        <v>0</v>
      </c>
      <c r="BS134" s="39">
        <v>0</v>
      </c>
      <c r="BT134" s="39">
        <v>0</v>
      </c>
      <c r="BU134" s="39">
        <v>0.01</v>
      </c>
      <c r="BV134" s="39">
        <v>0</v>
      </c>
      <c r="BW134" s="39">
        <v>0</v>
      </c>
      <c r="BX134" s="39">
        <v>0</v>
      </c>
      <c r="BY134" s="39">
        <v>0</v>
      </c>
      <c r="BZ134" s="39">
        <v>0</v>
      </c>
      <c r="CA134" s="39">
        <v>0</v>
      </c>
      <c r="CB134" s="39">
        <v>0</v>
      </c>
      <c r="CC134" s="39">
        <v>0</v>
      </c>
      <c r="CD134" s="39">
        <v>0</v>
      </c>
      <c r="CE134" s="39">
        <v>0</v>
      </c>
      <c r="CF134" s="39">
        <v>0</v>
      </c>
      <c r="CG134" s="39">
        <v>0.01</v>
      </c>
      <c r="CH134" s="39">
        <v>0</v>
      </c>
      <c r="CI134" s="39">
        <v>0.01</v>
      </c>
      <c r="CJ134" s="39">
        <v>0</v>
      </c>
      <c r="CK134" s="39">
        <v>0</v>
      </c>
      <c r="CL134" s="39">
        <v>0.01</v>
      </c>
      <c r="CM134" s="39">
        <v>0</v>
      </c>
      <c r="CN134" s="39">
        <v>0.06</v>
      </c>
      <c r="CO134" s="39">
        <v>0</v>
      </c>
      <c r="CP134" s="39">
        <v>0</v>
      </c>
      <c r="CQ134" s="39">
        <v>0</v>
      </c>
      <c r="CR134" s="39">
        <v>0.08</v>
      </c>
      <c r="CS134" s="39">
        <v>0.01</v>
      </c>
      <c r="CT134" s="39">
        <v>0.01</v>
      </c>
      <c r="CU134" s="39">
        <v>0.01</v>
      </c>
      <c r="CV134" s="39">
        <v>0.01</v>
      </c>
      <c r="CW134" s="39">
        <v>0.03</v>
      </c>
      <c r="CX134" s="39">
        <v>0</v>
      </c>
      <c r="CY134" s="39">
        <v>0</v>
      </c>
      <c r="CZ134" s="39">
        <v>0.01</v>
      </c>
      <c r="DA134" s="39">
        <v>0</v>
      </c>
      <c r="DB134" s="39">
        <v>0</v>
      </c>
      <c r="DC134" s="39">
        <v>0</v>
      </c>
      <c r="DD134" s="39">
        <v>0</v>
      </c>
      <c r="DE134" s="39">
        <v>0</v>
      </c>
      <c r="DF134" s="39">
        <v>0.03</v>
      </c>
      <c r="DG134" s="39">
        <v>0</v>
      </c>
      <c r="DH134" s="39">
        <v>0.01</v>
      </c>
      <c r="DI134" s="39">
        <v>0.01</v>
      </c>
      <c r="DJ134" s="39">
        <v>0.01</v>
      </c>
      <c r="DK134" s="39">
        <v>0.04</v>
      </c>
      <c r="DL134" s="39">
        <v>0.01</v>
      </c>
      <c r="DM134" s="39">
        <v>0</v>
      </c>
      <c r="DN134" s="39">
        <v>0</v>
      </c>
      <c r="DO134" s="39">
        <v>0</v>
      </c>
      <c r="DP134" s="39">
        <v>0</v>
      </c>
      <c r="DQ134" s="39">
        <v>0.06</v>
      </c>
      <c r="DR134" s="39">
        <v>0.09</v>
      </c>
      <c r="DS134" s="39">
        <v>0.05</v>
      </c>
      <c r="DT134" s="39">
        <v>0.04</v>
      </c>
      <c r="DU134" s="39">
        <v>7.0000000000000007E-2</v>
      </c>
      <c r="DV134" s="39">
        <v>0.02</v>
      </c>
      <c r="DW134" s="39">
        <v>0.16</v>
      </c>
      <c r="DX134" s="39">
        <v>0.1</v>
      </c>
      <c r="DY134" s="39">
        <v>0.19</v>
      </c>
      <c r="DZ134" s="39">
        <v>0</v>
      </c>
      <c r="EA134" s="39">
        <v>0.06</v>
      </c>
      <c r="EB134" s="39">
        <v>0.04</v>
      </c>
      <c r="EC134" s="39">
        <v>0.01</v>
      </c>
      <c r="ED134" s="39">
        <v>1</v>
      </c>
      <c r="EE134" s="39">
        <v>0.05</v>
      </c>
      <c r="EF134" s="39">
        <v>0.22</v>
      </c>
      <c r="EG134" s="39">
        <v>0.15</v>
      </c>
      <c r="EH134" s="39">
        <v>0.17</v>
      </c>
      <c r="EI134" s="39">
        <v>0.14000000000000001</v>
      </c>
      <c r="EJ134" s="39">
        <v>0.1</v>
      </c>
    </row>
    <row r="135" spans="1:140">
      <c r="A135" s="39" t="s">
        <v>77</v>
      </c>
      <c r="B135" s="39">
        <v>7.0000000000000007E-2</v>
      </c>
      <c r="C135" s="39">
        <v>0.01</v>
      </c>
      <c r="D135" s="39">
        <v>0.03</v>
      </c>
      <c r="E135" s="39">
        <v>0.01</v>
      </c>
      <c r="F135" s="39">
        <v>0.04</v>
      </c>
      <c r="G135" s="39">
        <v>0.02</v>
      </c>
      <c r="H135" s="39">
        <v>0.05</v>
      </c>
      <c r="I135" s="39">
        <v>0</v>
      </c>
      <c r="J135" s="39">
        <v>0</v>
      </c>
      <c r="K135" s="39">
        <v>0</v>
      </c>
      <c r="L135" s="39">
        <v>0</v>
      </c>
      <c r="M135" s="39">
        <v>0.01</v>
      </c>
      <c r="N135" s="39">
        <v>0.05</v>
      </c>
      <c r="O135" s="39">
        <v>0.02</v>
      </c>
      <c r="P135" s="39">
        <v>0.04</v>
      </c>
      <c r="Q135" s="39">
        <v>0.03</v>
      </c>
      <c r="R135" s="39">
        <v>0</v>
      </c>
      <c r="S135" s="39">
        <v>0.01</v>
      </c>
      <c r="T135" s="39">
        <v>0.02</v>
      </c>
      <c r="U135" s="39">
        <v>0.01</v>
      </c>
      <c r="V135" s="39">
        <v>0</v>
      </c>
      <c r="W135" s="39">
        <v>0</v>
      </c>
      <c r="X135" s="39">
        <v>0.01</v>
      </c>
      <c r="Y135" s="39">
        <v>0</v>
      </c>
      <c r="Z135" s="39">
        <v>0</v>
      </c>
      <c r="AA135" s="39">
        <v>0</v>
      </c>
      <c r="AB135" s="39">
        <v>0</v>
      </c>
      <c r="AC135" s="39">
        <v>0.01</v>
      </c>
      <c r="AD135" s="39">
        <v>0</v>
      </c>
      <c r="AE135" s="39">
        <v>0</v>
      </c>
      <c r="AF135" s="39">
        <v>0</v>
      </c>
      <c r="AG135" s="39">
        <v>0</v>
      </c>
      <c r="AH135" s="39">
        <v>0</v>
      </c>
      <c r="AI135" s="39">
        <v>0</v>
      </c>
      <c r="AJ135" s="39">
        <v>0.01</v>
      </c>
      <c r="AK135" s="39">
        <v>0</v>
      </c>
      <c r="AL135" s="39">
        <v>0</v>
      </c>
      <c r="AM135" s="39">
        <v>0</v>
      </c>
      <c r="AN135" s="39">
        <v>0</v>
      </c>
      <c r="AO135" s="39">
        <v>0</v>
      </c>
      <c r="AP135" s="39">
        <v>0</v>
      </c>
      <c r="AQ135" s="39">
        <v>0</v>
      </c>
      <c r="AR135" s="39">
        <v>0</v>
      </c>
      <c r="AS135" s="39">
        <v>0.01</v>
      </c>
      <c r="AT135" s="39">
        <v>0</v>
      </c>
      <c r="AU135" s="39">
        <v>0</v>
      </c>
      <c r="AV135" s="39">
        <v>0</v>
      </c>
      <c r="AW135" s="39">
        <v>0.01</v>
      </c>
      <c r="AX135" s="39">
        <v>0</v>
      </c>
      <c r="AY135" s="39">
        <v>0</v>
      </c>
      <c r="AZ135" s="39">
        <v>0</v>
      </c>
      <c r="BA135" s="39">
        <v>0</v>
      </c>
      <c r="BB135" s="39">
        <v>0</v>
      </c>
      <c r="BC135" s="39">
        <v>0</v>
      </c>
      <c r="BD135" s="39">
        <v>0</v>
      </c>
      <c r="BE135" s="39">
        <v>0</v>
      </c>
      <c r="BF135" s="39">
        <v>0</v>
      </c>
      <c r="BG135" s="39">
        <v>0</v>
      </c>
      <c r="BH135" s="39">
        <v>0</v>
      </c>
      <c r="BI135" s="39">
        <v>0</v>
      </c>
      <c r="BJ135" s="39">
        <v>0.01</v>
      </c>
      <c r="BK135" s="39">
        <v>0</v>
      </c>
      <c r="BL135" s="39">
        <v>0</v>
      </c>
      <c r="BM135" s="39">
        <v>0</v>
      </c>
      <c r="BN135" s="39">
        <v>0</v>
      </c>
      <c r="BO135" s="39">
        <v>0</v>
      </c>
      <c r="BP135" s="39">
        <v>0</v>
      </c>
      <c r="BQ135" s="39">
        <v>0</v>
      </c>
      <c r="BR135" s="39">
        <v>0</v>
      </c>
      <c r="BS135" s="39">
        <v>0</v>
      </c>
      <c r="BT135" s="39">
        <v>0</v>
      </c>
      <c r="BU135" s="39">
        <v>0</v>
      </c>
      <c r="BV135" s="39">
        <v>0</v>
      </c>
      <c r="BW135" s="39">
        <v>0</v>
      </c>
      <c r="BX135" s="39">
        <v>0</v>
      </c>
      <c r="BY135" s="39">
        <v>0</v>
      </c>
      <c r="BZ135" s="39">
        <v>0</v>
      </c>
      <c r="CA135" s="39">
        <v>0</v>
      </c>
      <c r="CB135" s="39">
        <v>0</v>
      </c>
      <c r="CC135" s="39">
        <v>0</v>
      </c>
      <c r="CD135" s="39">
        <v>0</v>
      </c>
      <c r="CE135" s="39">
        <v>0</v>
      </c>
      <c r="CF135" s="39">
        <v>0</v>
      </c>
      <c r="CG135" s="39">
        <v>0.01</v>
      </c>
      <c r="CH135" s="39">
        <v>0</v>
      </c>
      <c r="CI135" s="39">
        <v>0</v>
      </c>
      <c r="CJ135" s="39">
        <v>0.01</v>
      </c>
      <c r="CK135" s="39">
        <v>0.01</v>
      </c>
      <c r="CL135" s="39">
        <v>0</v>
      </c>
      <c r="CM135" s="39">
        <v>0</v>
      </c>
      <c r="CN135" s="39">
        <v>0.06</v>
      </c>
      <c r="CO135" s="39">
        <v>0</v>
      </c>
      <c r="CP135" s="39">
        <v>0</v>
      </c>
      <c r="CQ135" s="39">
        <v>0</v>
      </c>
      <c r="CR135" s="39">
        <v>0.05</v>
      </c>
      <c r="CS135" s="39">
        <v>0</v>
      </c>
      <c r="CT135" s="39">
        <v>0</v>
      </c>
      <c r="CU135" s="39">
        <v>0</v>
      </c>
      <c r="CV135" s="39">
        <v>0.01</v>
      </c>
      <c r="CW135" s="39">
        <v>0.01</v>
      </c>
      <c r="CX135" s="39">
        <v>0</v>
      </c>
      <c r="CY135" s="39">
        <v>0.01</v>
      </c>
      <c r="CZ135" s="39">
        <v>0</v>
      </c>
      <c r="DA135" s="39">
        <v>0</v>
      </c>
      <c r="DB135" s="39">
        <v>0</v>
      </c>
      <c r="DC135" s="39">
        <v>0</v>
      </c>
      <c r="DD135" s="39">
        <v>0</v>
      </c>
      <c r="DE135" s="39">
        <v>0</v>
      </c>
      <c r="DF135" s="39">
        <v>0.01</v>
      </c>
      <c r="DG135" s="39">
        <v>0</v>
      </c>
      <c r="DH135" s="39">
        <v>0.01</v>
      </c>
      <c r="DI135" s="39">
        <v>0.03</v>
      </c>
      <c r="DJ135" s="39">
        <v>0</v>
      </c>
      <c r="DK135" s="39">
        <v>0.01</v>
      </c>
      <c r="DL135" s="39">
        <v>0</v>
      </c>
      <c r="DM135" s="39">
        <v>0</v>
      </c>
      <c r="DN135" s="39">
        <v>0</v>
      </c>
      <c r="DO135" s="39">
        <v>0.01</v>
      </c>
      <c r="DP135" s="39">
        <v>0</v>
      </c>
      <c r="DQ135" s="39">
        <v>0.01</v>
      </c>
      <c r="DR135" s="39">
        <v>0.03</v>
      </c>
      <c r="DS135" s="39">
        <v>0.02</v>
      </c>
      <c r="DT135" s="39">
        <v>0.04</v>
      </c>
      <c r="DU135" s="39">
        <v>0.02</v>
      </c>
      <c r="DV135" s="39">
        <v>0.14000000000000001</v>
      </c>
      <c r="DW135" s="39">
        <v>0.01</v>
      </c>
      <c r="DX135" s="39">
        <v>0.01</v>
      </c>
      <c r="DY135" s="39">
        <v>0.01</v>
      </c>
      <c r="DZ135" s="39">
        <v>0</v>
      </c>
      <c r="EA135" s="39">
        <v>0.03</v>
      </c>
      <c r="EB135" s="39">
        <v>0.03</v>
      </c>
      <c r="EC135" s="39">
        <v>0</v>
      </c>
      <c r="ED135" s="39">
        <v>0.05</v>
      </c>
      <c r="EE135" s="39">
        <v>1</v>
      </c>
      <c r="EF135" s="39">
        <v>0.1</v>
      </c>
      <c r="EG135" s="39">
        <v>7.0000000000000007E-2</v>
      </c>
      <c r="EH135" s="39">
        <v>7.0000000000000007E-2</v>
      </c>
      <c r="EI135" s="39">
        <v>0.06</v>
      </c>
      <c r="EJ135" s="39">
        <v>0.03</v>
      </c>
    </row>
    <row r="136" spans="1:140">
      <c r="A136" s="39" t="s">
        <v>56</v>
      </c>
      <c r="B136" s="39">
        <v>0.13</v>
      </c>
      <c r="C136" s="39">
        <v>0.06</v>
      </c>
      <c r="D136" s="39">
        <v>0.03</v>
      </c>
      <c r="E136" s="39">
        <v>0.02</v>
      </c>
      <c r="F136" s="39">
        <v>0.05</v>
      </c>
      <c r="G136" s="39">
        <v>0.1</v>
      </c>
      <c r="H136" s="39">
        <v>0.03</v>
      </c>
      <c r="I136" s="39">
        <v>0.01</v>
      </c>
      <c r="J136" s="39">
        <v>0.02</v>
      </c>
      <c r="K136" s="39">
        <v>0.03</v>
      </c>
      <c r="L136" s="39">
        <v>0</v>
      </c>
      <c r="M136" s="39">
        <v>0.04</v>
      </c>
      <c r="N136" s="39">
        <v>0.05</v>
      </c>
      <c r="O136" s="39">
        <v>0.11</v>
      </c>
      <c r="P136" s="39">
        <v>0.06</v>
      </c>
      <c r="Q136" s="39">
        <v>0.15</v>
      </c>
      <c r="R136" s="39">
        <v>0.05</v>
      </c>
      <c r="S136" s="39">
        <v>0.01</v>
      </c>
      <c r="T136" s="39">
        <v>0.05</v>
      </c>
      <c r="U136" s="39">
        <v>0.02</v>
      </c>
      <c r="V136" s="39">
        <v>0.02</v>
      </c>
      <c r="W136" s="39">
        <v>0.01</v>
      </c>
      <c r="X136" s="39">
        <v>0.02</v>
      </c>
      <c r="Y136" s="39">
        <v>0.01</v>
      </c>
      <c r="Z136" s="39">
        <v>0.01</v>
      </c>
      <c r="AA136" s="39">
        <v>0.01</v>
      </c>
      <c r="AB136" s="39">
        <v>0.01</v>
      </c>
      <c r="AC136" s="39">
        <v>0.02</v>
      </c>
      <c r="AD136" s="39">
        <v>0</v>
      </c>
      <c r="AE136" s="39">
        <v>0.01</v>
      </c>
      <c r="AF136" s="39">
        <v>0.01</v>
      </c>
      <c r="AG136" s="39">
        <v>0.01</v>
      </c>
      <c r="AH136" s="39">
        <v>0</v>
      </c>
      <c r="AI136" s="39">
        <v>0</v>
      </c>
      <c r="AJ136" s="39">
        <v>0.01</v>
      </c>
      <c r="AK136" s="39">
        <v>0</v>
      </c>
      <c r="AL136" s="39">
        <v>0</v>
      </c>
      <c r="AM136" s="39">
        <v>0.01</v>
      </c>
      <c r="AN136" s="39">
        <v>0.01</v>
      </c>
      <c r="AO136" s="39">
        <v>0</v>
      </c>
      <c r="AP136" s="39">
        <v>0</v>
      </c>
      <c r="AQ136" s="39">
        <v>0.01</v>
      </c>
      <c r="AR136" s="39">
        <v>0.01</v>
      </c>
      <c r="AS136" s="39">
        <v>0.03</v>
      </c>
      <c r="AT136" s="39">
        <v>0.01</v>
      </c>
      <c r="AU136" s="39">
        <v>0.01</v>
      </c>
      <c r="AV136" s="39">
        <v>0.01</v>
      </c>
      <c r="AW136" s="39">
        <v>0.02</v>
      </c>
      <c r="AX136" s="39">
        <v>0</v>
      </c>
      <c r="AY136" s="39">
        <v>0.01</v>
      </c>
      <c r="AZ136" s="39">
        <v>0.01</v>
      </c>
      <c r="BA136" s="39">
        <v>0.01</v>
      </c>
      <c r="BB136" s="39">
        <v>0.01</v>
      </c>
      <c r="BC136" s="39">
        <v>0.02</v>
      </c>
      <c r="BD136" s="39">
        <v>0.01</v>
      </c>
      <c r="BE136" s="39">
        <v>0</v>
      </c>
      <c r="BF136" s="39">
        <v>0.01</v>
      </c>
      <c r="BG136" s="39">
        <v>0.01</v>
      </c>
      <c r="BH136" s="39">
        <v>0</v>
      </c>
      <c r="BI136" s="39">
        <v>0</v>
      </c>
      <c r="BJ136" s="39">
        <v>0.03</v>
      </c>
      <c r="BK136" s="39">
        <v>0.01</v>
      </c>
      <c r="BL136" s="39">
        <v>0.01</v>
      </c>
      <c r="BM136" s="39">
        <v>0</v>
      </c>
      <c r="BN136" s="39">
        <v>0.01</v>
      </c>
      <c r="BO136" s="39">
        <v>0</v>
      </c>
      <c r="BP136" s="39">
        <v>0</v>
      </c>
      <c r="BQ136" s="39">
        <v>0</v>
      </c>
      <c r="BR136" s="39">
        <v>0.01</v>
      </c>
      <c r="BS136" s="39">
        <v>0.01</v>
      </c>
      <c r="BT136" s="39">
        <v>0.01</v>
      </c>
      <c r="BU136" s="39">
        <v>0</v>
      </c>
      <c r="BV136" s="39">
        <v>0</v>
      </c>
      <c r="BW136" s="39">
        <v>0.01</v>
      </c>
      <c r="BX136" s="39">
        <v>0.01</v>
      </c>
      <c r="BY136" s="39">
        <v>0</v>
      </c>
      <c r="BZ136" s="39">
        <v>0.01</v>
      </c>
      <c r="CA136" s="39">
        <v>0.01</v>
      </c>
      <c r="CB136" s="39">
        <v>0.01</v>
      </c>
      <c r="CC136" s="39">
        <v>0</v>
      </c>
      <c r="CD136" s="39">
        <v>0.01</v>
      </c>
      <c r="CE136" s="39">
        <v>0</v>
      </c>
      <c r="CF136" s="39">
        <v>0</v>
      </c>
      <c r="CG136" s="39">
        <v>0.02</v>
      </c>
      <c r="CH136" s="39">
        <v>0.02</v>
      </c>
      <c r="CI136" s="39">
        <v>0</v>
      </c>
      <c r="CJ136" s="39">
        <v>0.06</v>
      </c>
      <c r="CK136" s="39">
        <v>0.03</v>
      </c>
      <c r="CL136" s="39">
        <v>0.03</v>
      </c>
      <c r="CM136" s="39">
        <v>0.03</v>
      </c>
      <c r="CN136" s="39">
        <v>0.05</v>
      </c>
      <c r="CO136" s="39">
        <v>0</v>
      </c>
      <c r="CP136" s="39">
        <v>0</v>
      </c>
      <c r="CQ136" s="39">
        <v>0</v>
      </c>
      <c r="CR136" s="39">
        <v>0</v>
      </c>
      <c r="CS136" s="39">
        <v>0</v>
      </c>
      <c r="CT136" s="39">
        <v>0.01</v>
      </c>
      <c r="CU136" s="39">
        <v>0.01</v>
      </c>
      <c r="CV136" s="39">
        <v>0</v>
      </c>
      <c r="CW136" s="39">
        <v>0.01</v>
      </c>
      <c r="CX136" s="39">
        <v>0.01</v>
      </c>
      <c r="CY136" s="39">
        <v>0.01</v>
      </c>
      <c r="CZ136" s="39">
        <v>0</v>
      </c>
      <c r="DA136" s="39">
        <v>0</v>
      </c>
      <c r="DB136" s="39">
        <v>0.06</v>
      </c>
      <c r="DC136" s="39">
        <v>0</v>
      </c>
      <c r="DD136" s="39">
        <v>0.01</v>
      </c>
      <c r="DE136" s="39">
        <v>0.03</v>
      </c>
      <c r="DF136" s="39">
        <v>0.02</v>
      </c>
      <c r="DG136" s="39">
        <v>0.01</v>
      </c>
      <c r="DH136" s="39">
        <v>0.03</v>
      </c>
      <c r="DI136" s="39">
        <v>7.0000000000000007E-2</v>
      </c>
      <c r="DJ136" s="39">
        <v>0.01</v>
      </c>
      <c r="DK136" s="39">
        <v>0.08</v>
      </c>
      <c r="DL136" s="39">
        <v>0</v>
      </c>
      <c r="DM136" s="39">
        <v>0.02</v>
      </c>
      <c r="DN136" s="39">
        <v>0.01</v>
      </c>
      <c r="DO136" s="39">
        <v>0.05</v>
      </c>
      <c r="DP136" s="39">
        <v>0.01</v>
      </c>
      <c r="DQ136" s="39">
        <v>0.03</v>
      </c>
      <c r="DR136" s="39">
        <v>0.13</v>
      </c>
      <c r="DS136" s="39">
        <v>0.16</v>
      </c>
      <c r="DT136" s="39">
        <v>0.3</v>
      </c>
      <c r="DU136" s="39">
        <v>0.13</v>
      </c>
      <c r="DV136" s="39">
        <v>0.09</v>
      </c>
      <c r="DW136" s="39">
        <v>0.05</v>
      </c>
      <c r="DX136" s="39">
        <v>0.01</v>
      </c>
      <c r="DY136" s="39">
        <v>0</v>
      </c>
      <c r="DZ136" s="39">
        <v>0.02</v>
      </c>
      <c r="EA136" s="39">
        <v>0.16</v>
      </c>
      <c r="EB136" s="39">
        <v>0.11</v>
      </c>
      <c r="EC136" s="39">
        <v>0.05</v>
      </c>
      <c r="ED136" s="39">
        <v>0.22</v>
      </c>
      <c r="EE136" s="39">
        <v>0.1</v>
      </c>
      <c r="EF136" s="39">
        <v>1</v>
      </c>
      <c r="EG136" s="39">
        <v>0.31</v>
      </c>
      <c r="EH136" s="39">
        <v>0.35</v>
      </c>
      <c r="EI136" s="39">
        <v>0.28999999999999998</v>
      </c>
      <c r="EJ136" s="39">
        <v>0</v>
      </c>
    </row>
    <row r="137" spans="1:140">
      <c r="A137" s="39" t="s">
        <v>55</v>
      </c>
      <c r="B137" s="39">
        <v>0.15</v>
      </c>
      <c r="C137" s="39">
        <v>0.03</v>
      </c>
      <c r="D137" s="39">
        <v>0.01</v>
      </c>
      <c r="E137" s="39">
        <v>0.01</v>
      </c>
      <c r="F137" s="39">
        <v>0.09</v>
      </c>
      <c r="G137" s="39">
        <v>0.12</v>
      </c>
      <c r="H137" s="39">
        <v>0.04</v>
      </c>
      <c r="I137" s="39">
        <v>0.01</v>
      </c>
      <c r="J137" s="39">
        <v>0.02</v>
      </c>
      <c r="K137" s="39">
        <v>0.02</v>
      </c>
      <c r="L137" s="39">
        <v>0</v>
      </c>
      <c r="M137" s="39">
        <v>0.03</v>
      </c>
      <c r="N137" s="39">
        <v>0.02</v>
      </c>
      <c r="O137" s="39">
        <v>7.0000000000000007E-2</v>
      </c>
      <c r="P137" s="39">
        <v>0.01</v>
      </c>
      <c r="Q137" s="39">
        <v>0.2</v>
      </c>
      <c r="R137" s="39">
        <v>0.03</v>
      </c>
      <c r="S137" s="39">
        <v>0.04</v>
      </c>
      <c r="T137" s="39">
        <v>0.06</v>
      </c>
      <c r="U137" s="39">
        <v>0.01</v>
      </c>
      <c r="V137" s="39">
        <v>0.01</v>
      </c>
      <c r="W137" s="39">
        <v>0</v>
      </c>
      <c r="X137" s="39">
        <v>0</v>
      </c>
      <c r="Y137" s="39">
        <v>0</v>
      </c>
      <c r="Z137" s="39">
        <v>0</v>
      </c>
      <c r="AA137" s="39">
        <v>0</v>
      </c>
      <c r="AB137" s="39">
        <v>0</v>
      </c>
      <c r="AC137" s="39">
        <v>0</v>
      </c>
      <c r="AD137" s="39">
        <v>0</v>
      </c>
      <c r="AE137" s="39">
        <v>0</v>
      </c>
      <c r="AF137" s="39">
        <v>0</v>
      </c>
      <c r="AG137" s="39">
        <v>0</v>
      </c>
      <c r="AH137" s="39">
        <v>0</v>
      </c>
      <c r="AI137" s="39">
        <v>0</v>
      </c>
      <c r="AJ137" s="39">
        <v>0.01</v>
      </c>
      <c r="AK137" s="39">
        <v>0</v>
      </c>
      <c r="AL137" s="39">
        <v>0</v>
      </c>
      <c r="AM137" s="39">
        <v>0</v>
      </c>
      <c r="AN137" s="39">
        <v>0</v>
      </c>
      <c r="AO137" s="39">
        <v>0</v>
      </c>
      <c r="AP137" s="39">
        <v>0</v>
      </c>
      <c r="AQ137" s="39">
        <v>0</v>
      </c>
      <c r="AR137" s="39">
        <v>0</v>
      </c>
      <c r="AS137" s="39">
        <v>0.01</v>
      </c>
      <c r="AT137" s="39">
        <v>0</v>
      </c>
      <c r="AU137" s="39">
        <v>0</v>
      </c>
      <c r="AV137" s="39">
        <v>0</v>
      </c>
      <c r="AW137" s="39">
        <v>0</v>
      </c>
      <c r="AX137" s="39">
        <v>0</v>
      </c>
      <c r="AY137" s="39">
        <v>0.01</v>
      </c>
      <c r="AZ137" s="39">
        <v>0.01</v>
      </c>
      <c r="BA137" s="39">
        <v>0</v>
      </c>
      <c r="BB137" s="39">
        <v>0</v>
      </c>
      <c r="BC137" s="39">
        <v>0</v>
      </c>
      <c r="BD137" s="39">
        <v>0</v>
      </c>
      <c r="BE137" s="39">
        <v>0</v>
      </c>
      <c r="BF137" s="39">
        <v>0</v>
      </c>
      <c r="BG137" s="39">
        <v>0</v>
      </c>
      <c r="BH137" s="39">
        <v>0</v>
      </c>
      <c r="BI137" s="39">
        <v>0</v>
      </c>
      <c r="BJ137" s="39">
        <v>0.01</v>
      </c>
      <c r="BK137" s="39">
        <v>0</v>
      </c>
      <c r="BL137" s="39">
        <v>0</v>
      </c>
      <c r="BM137" s="39">
        <v>0.01</v>
      </c>
      <c r="BN137" s="39">
        <v>0</v>
      </c>
      <c r="BO137" s="39">
        <v>0</v>
      </c>
      <c r="BP137" s="39">
        <v>0</v>
      </c>
      <c r="BQ137" s="39">
        <v>0</v>
      </c>
      <c r="BR137" s="39">
        <v>0</v>
      </c>
      <c r="BS137" s="39">
        <v>0</v>
      </c>
      <c r="BT137" s="39">
        <v>0</v>
      </c>
      <c r="BU137" s="39">
        <v>0</v>
      </c>
      <c r="BV137" s="39">
        <v>0</v>
      </c>
      <c r="BW137" s="39">
        <v>0</v>
      </c>
      <c r="BX137" s="39">
        <v>0</v>
      </c>
      <c r="BY137" s="39">
        <v>0</v>
      </c>
      <c r="BZ137" s="39">
        <v>0</v>
      </c>
      <c r="CA137" s="39">
        <v>0</v>
      </c>
      <c r="CB137" s="39">
        <v>0</v>
      </c>
      <c r="CC137" s="39">
        <v>0</v>
      </c>
      <c r="CD137" s="39">
        <v>0.01</v>
      </c>
      <c r="CE137" s="39">
        <v>0</v>
      </c>
      <c r="CF137" s="39">
        <v>0</v>
      </c>
      <c r="CG137" s="39">
        <v>0</v>
      </c>
      <c r="CH137" s="39">
        <v>0.01</v>
      </c>
      <c r="CI137" s="39">
        <v>0</v>
      </c>
      <c r="CJ137" s="39">
        <v>0.01</v>
      </c>
      <c r="CK137" s="39">
        <v>0.01</v>
      </c>
      <c r="CL137" s="39">
        <v>0</v>
      </c>
      <c r="CM137" s="39">
        <v>0</v>
      </c>
      <c r="CN137" s="39">
        <v>0.03</v>
      </c>
      <c r="CO137" s="39">
        <v>0.01</v>
      </c>
      <c r="CP137" s="39">
        <v>0.01</v>
      </c>
      <c r="CQ137" s="39">
        <v>0</v>
      </c>
      <c r="CR137" s="39">
        <v>0.01</v>
      </c>
      <c r="CS137" s="39">
        <v>0.01</v>
      </c>
      <c r="CT137" s="39">
        <v>0</v>
      </c>
      <c r="CU137" s="39">
        <v>0.02</v>
      </c>
      <c r="CV137" s="39">
        <v>0</v>
      </c>
      <c r="CW137" s="39">
        <v>0.02</v>
      </c>
      <c r="CX137" s="39">
        <v>0</v>
      </c>
      <c r="CY137" s="39">
        <v>0.06</v>
      </c>
      <c r="CZ137" s="39">
        <v>0</v>
      </c>
      <c r="DA137" s="39">
        <v>0</v>
      </c>
      <c r="DB137" s="39">
        <v>0</v>
      </c>
      <c r="DC137" s="39">
        <v>0</v>
      </c>
      <c r="DD137" s="39">
        <v>0</v>
      </c>
      <c r="DE137" s="39">
        <v>0.01</v>
      </c>
      <c r="DF137" s="39">
        <v>0.02</v>
      </c>
      <c r="DG137" s="39">
        <v>0.01</v>
      </c>
      <c r="DH137" s="39">
        <v>0.02</v>
      </c>
      <c r="DI137" s="39">
        <v>0.02</v>
      </c>
      <c r="DJ137" s="39">
        <v>0</v>
      </c>
      <c r="DK137" s="39">
        <v>0.05</v>
      </c>
      <c r="DL137" s="39">
        <v>0.02</v>
      </c>
      <c r="DM137" s="39">
        <v>0.01</v>
      </c>
      <c r="DN137" s="39">
        <v>0.01</v>
      </c>
      <c r="DO137" s="39">
        <v>0.02</v>
      </c>
      <c r="DP137" s="39">
        <v>0</v>
      </c>
      <c r="DQ137" s="39">
        <v>0.03</v>
      </c>
      <c r="DR137" s="39">
        <v>0.09</v>
      </c>
      <c r="DS137" s="39">
        <v>7.0000000000000007E-2</v>
      </c>
      <c r="DT137" s="39">
        <v>0.12</v>
      </c>
      <c r="DU137" s="39">
        <v>0.05</v>
      </c>
      <c r="DV137" s="39">
        <v>0</v>
      </c>
      <c r="DW137" s="39">
        <v>0.22</v>
      </c>
      <c r="DX137" s="39">
        <v>0.06</v>
      </c>
      <c r="DY137" s="39">
        <v>0.1</v>
      </c>
      <c r="DZ137" s="39">
        <v>0.01</v>
      </c>
      <c r="EA137" s="39">
        <v>7.0000000000000007E-2</v>
      </c>
      <c r="EB137" s="39">
        <v>0.16</v>
      </c>
      <c r="EC137" s="39">
        <v>0.04</v>
      </c>
      <c r="ED137" s="39">
        <v>0.15</v>
      </c>
      <c r="EE137" s="39">
        <v>7.0000000000000007E-2</v>
      </c>
      <c r="EF137" s="39">
        <v>0.31</v>
      </c>
      <c r="EG137" s="39">
        <v>1</v>
      </c>
      <c r="EH137" s="39">
        <v>0.24</v>
      </c>
      <c r="EI137" s="39">
        <v>0.2</v>
      </c>
      <c r="EJ137" s="39">
        <v>0.02</v>
      </c>
    </row>
    <row r="138" spans="1:140">
      <c r="A138" s="39" t="s">
        <v>60</v>
      </c>
      <c r="B138" s="39">
        <v>0.1</v>
      </c>
      <c r="C138" s="39">
        <v>0.05</v>
      </c>
      <c r="D138" s="39">
        <v>0.05</v>
      </c>
      <c r="E138" s="39">
        <v>0.01</v>
      </c>
      <c r="F138" s="39">
        <v>0.03</v>
      </c>
      <c r="G138" s="39">
        <v>0.08</v>
      </c>
      <c r="H138" s="39">
        <v>0.02</v>
      </c>
      <c r="I138" s="39">
        <v>0</v>
      </c>
      <c r="J138" s="39">
        <v>0.01</v>
      </c>
      <c r="K138" s="39">
        <v>0.03</v>
      </c>
      <c r="L138" s="39">
        <v>0</v>
      </c>
      <c r="M138" s="39">
        <v>0.03</v>
      </c>
      <c r="N138" s="39">
        <v>0</v>
      </c>
      <c r="O138" s="39">
        <v>0.08</v>
      </c>
      <c r="P138" s="39">
        <v>0</v>
      </c>
      <c r="Q138" s="39">
        <v>0.11</v>
      </c>
      <c r="R138" s="39">
        <v>0.01</v>
      </c>
      <c r="S138" s="39">
        <v>0.01</v>
      </c>
      <c r="T138" s="39">
        <v>0</v>
      </c>
      <c r="U138" s="39">
        <v>0.02</v>
      </c>
      <c r="V138" s="39">
        <v>0.02</v>
      </c>
      <c r="W138" s="39">
        <v>0</v>
      </c>
      <c r="X138" s="39">
        <v>0</v>
      </c>
      <c r="Y138" s="39">
        <v>0</v>
      </c>
      <c r="Z138" s="39">
        <v>0</v>
      </c>
      <c r="AA138" s="39">
        <v>0</v>
      </c>
      <c r="AB138" s="39">
        <v>0</v>
      </c>
      <c r="AC138" s="39">
        <v>0</v>
      </c>
      <c r="AD138" s="39">
        <v>0</v>
      </c>
      <c r="AE138" s="39">
        <v>0</v>
      </c>
      <c r="AF138" s="39">
        <v>0</v>
      </c>
      <c r="AG138" s="39">
        <v>0</v>
      </c>
      <c r="AH138" s="39">
        <v>0</v>
      </c>
      <c r="AI138" s="39">
        <v>0</v>
      </c>
      <c r="AJ138" s="39">
        <v>0</v>
      </c>
      <c r="AK138" s="39">
        <v>0.01</v>
      </c>
      <c r="AL138" s="39">
        <v>0</v>
      </c>
      <c r="AM138" s="39">
        <v>0</v>
      </c>
      <c r="AN138" s="39">
        <v>0</v>
      </c>
      <c r="AO138" s="39">
        <v>0</v>
      </c>
      <c r="AP138" s="39">
        <v>0</v>
      </c>
      <c r="AQ138" s="39">
        <v>0</v>
      </c>
      <c r="AR138" s="39">
        <v>0</v>
      </c>
      <c r="AS138" s="39">
        <v>0.01</v>
      </c>
      <c r="AT138" s="39">
        <v>0</v>
      </c>
      <c r="AU138" s="39">
        <v>0</v>
      </c>
      <c r="AV138" s="39">
        <v>0</v>
      </c>
      <c r="AW138" s="39">
        <v>0</v>
      </c>
      <c r="AX138" s="39">
        <v>0</v>
      </c>
      <c r="AY138" s="39">
        <v>0</v>
      </c>
      <c r="AZ138" s="39">
        <v>0.01</v>
      </c>
      <c r="BA138" s="39">
        <v>0</v>
      </c>
      <c r="BB138" s="39">
        <v>0</v>
      </c>
      <c r="BC138" s="39">
        <v>0</v>
      </c>
      <c r="BD138" s="39">
        <v>0</v>
      </c>
      <c r="BE138" s="39">
        <v>0</v>
      </c>
      <c r="BF138" s="39">
        <v>0</v>
      </c>
      <c r="BG138" s="39">
        <v>0</v>
      </c>
      <c r="BH138" s="39">
        <v>0</v>
      </c>
      <c r="BI138" s="39">
        <v>0</v>
      </c>
      <c r="BJ138" s="39">
        <v>0.01</v>
      </c>
      <c r="BK138" s="39">
        <v>0</v>
      </c>
      <c r="BL138" s="39">
        <v>0</v>
      </c>
      <c r="BM138" s="39">
        <v>0</v>
      </c>
      <c r="BN138" s="39">
        <v>0</v>
      </c>
      <c r="BO138" s="39">
        <v>0</v>
      </c>
      <c r="BP138" s="39">
        <v>0</v>
      </c>
      <c r="BQ138" s="39">
        <v>0</v>
      </c>
      <c r="BR138" s="39">
        <v>0</v>
      </c>
      <c r="BS138" s="39">
        <v>0</v>
      </c>
      <c r="BT138" s="39">
        <v>0</v>
      </c>
      <c r="BU138" s="39">
        <v>0</v>
      </c>
      <c r="BV138" s="39">
        <v>0</v>
      </c>
      <c r="BW138" s="39">
        <v>0</v>
      </c>
      <c r="BX138" s="39">
        <v>0</v>
      </c>
      <c r="BY138" s="39">
        <v>0.01</v>
      </c>
      <c r="BZ138" s="39">
        <v>0</v>
      </c>
      <c r="CA138" s="39">
        <v>0</v>
      </c>
      <c r="CB138" s="39">
        <v>0</v>
      </c>
      <c r="CC138" s="39">
        <v>0</v>
      </c>
      <c r="CD138" s="39">
        <v>0</v>
      </c>
      <c r="CE138" s="39">
        <v>0</v>
      </c>
      <c r="CF138" s="39">
        <v>0</v>
      </c>
      <c r="CG138" s="39">
        <v>0</v>
      </c>
      <c r="CH138" s="39">
        <v>0</v>
      </c>
      <c r="CI138" s="39">
        <v>0</v>
      </c>
      <c r="CJ138" s="39">
        <v>0.01</v>
      </c>
      <c r="CK138" s="39">
        <v>0</v>
      </c>
      <c r="CL138" s="39">
        <v>0.02</v>
      </c>
      <c r="CM138" s="39">
        <v>0</v>
      </c>
      <c r="CN138" s="39">
        <v>0</v>
      </c>
      <c r="CO138" s="39">
        <v>0.01</v>
      </c>
      <c r="CP138" s="39">
        <v>0</v>
      </c>
      <c r="CQ138" s="39">
        <v>0</v>
      </c>
      <c r="CR138" s="39">
        <v>0.04</v>
      </c>
      <c r="CS138" s="39">
        <v>0</v>
      </c>
      <c r="CT138" s="39">
        <v>0</v>
      </c>
      <c r="CU138" s="39">
        <v>0.05</v>
      </c>
      <c r="CV138" s="39">
        <v>0</v>
      </c>
      <c r="CW138" s="39">
        <v>0.02</v>
      </c>
      <c r="CX138" s="39">
        <v>0</v>
      </c>
      <c r="CY138" s="39">
        <v>0.03</v>
      </c>
      <c r="CZ138" s="39">
        <v>0.01</v>
      </c>
      <c r="DA138" s="39">
        <v>0</v>
      </c>
      <c r="DB138" s="39">
        <v>0.01</v>
      </c>
      <c r="DC138" s="39">
        <v>0</v>
      </c>
      <c r="DD138" s="39">
        <v>0.01</v>
      </c>
      <c r="DE138" s="39">
        <v>0.01</v>
      </c>
      <c r="DF138" s="39">
        <v>0.01</v>
      </c>
      <c r="DG138" s="39">
        <v>0</v>
      </c>
      <c r="DH138" s="39">
        <v>0.02</v>
      </c>
      <c r="DI138" s="39">
        <v>0</v>
      </c>
      <c r="DJ138" s="39">
        <v>0</v>
      </c>
      <c r="DK138" s="39">
        <v>0.06</v>
      </c>
      <c r="DL138" s="39">
        <v>0.01</v>
      </c>
      <c r="DM138" s="39">
        <v>0</v>
      </c>
      <c r="DN138" s="39">
        <v>0</v>
      </c>
      <c r="DO138" s="39">
        <v>0.01</v>
      </c>
      <c r="DP138" s="39">
        <v>0</v>
      </c>
      <c r="DQ138" s="39">
        <v>0.03</v>
      </c>
      <c r="DR138" s="39">
        <v>0.12</v>
      </c>
      <c r="DS138" s="39">
        <v>0.02</v>
      </c>
      <c r="DT138" s="39">
        <v>0.09</v>
      </c>
      <c r="DU138" s="39">
        <v>0.24</v>
      </c>
      <c r="DV138" s="39">
        <v>7.0000000000000007E-2</v>
      </c>
      <c r="DW138" s="39">
        <v>0.02</v>
      </c>
      <c r="DX138" s="39">
        <v>0.05</v>
      </c>
      <c r="DY138" s="39">
        <v>0.01</v>
      </c>
      <c r="DZ138" s="39">
        <v>0</v>
      </c>
      <c r="EA138" s="39">
        <v>0.16</v>
      </c>
      <c r="EB138" s="39">
        <v>0.13</v>
      </c>
      <c r="EC138" s="39">
        <v>0.03</v>
      </c>
      <c r="ED138" s="39">
        <v>0.17</v>
      </c>
      <c r="EE138" s="39">
        <v>7.0000000000000007E-2</v>
      </c>
      <c r="EF138" s="39">
        <v>0.35</v>
      </c>
      <c r="EG138" s="39">
        <v>0.24</v>
      </c>
      <c r="EH138" s="39">
        <v>1</v>
      </c>
      <c r="EI138" s="39">
        <v>0.22</v>
      </c>
      <c r="EJ138" s="39">
        <v>0.06</v>
      </c>
    </row>
    <row r="139" spans="1:140">
      <c r="A139" s="39" t="s">
        <v>74</v>
      </c>
      <c r="B139" s="39">
        <v>0.05</v>
      </c>
      <c r="C139" s="39">
        <v>0.02</v>
      </c>
      <c r="D139" s="39">
        <v>0.03</v>
      </c>
      <c r="E139" s="39">
        <v>0.02</v>
      </c>
      <c r="F139" s="39">
        <v>0.03</v>
      </c>
      <c r="G139" s="39">
        <v>0.01</v>
      </c>
      <c r="H139" s="39">
        <v>0.01</v>
      </c>
      <c r="I139" s="39">
        <v>0</v>
      </c>
      <c r="J139" s="39">
        <v>0.02</v>
      </c>
      <c r="K139" s="39">
        <v>0.01</v>
      </c>
      <c r="L139" s="39">
        <v>0</v>
      </c>
      <c r="M139" s="39">
        <v>0.03</v>
      </c>
      <c r="N139" s="39">
        <v>0.11</v>
      </c>
      <c r="O139" s="39">
        <v>7.0000000000000007E-2</v>
      </c>
      <c r="P139" s="39">
        <v>0.1</v>
      </c>
      <c r="Q139" s="39">
        <v>0.17</v>
      </c>
      <c r="R139" s="39">
        <v>0.08</v>
      </c>
      <c r="S139" s="39">
        <v>0.05</v>
      </c>
      <c r="T139" s="39">
        <v>0.14000000000000001</v>
      </c>
      <c r="U139" s="39">
        <v>0.01</v>
      </c>
      <c r="V139" s="39">
        <v>0.03</v>
      </c>
      <c r="W139" s="39">
        <v>0.01</v>
      </c>
      <c r="X139" s="39">
        <v>0.03</v>
      </c>
      <c r="Y139" s="39">
        <v>0.01</v>
      </c>
      <c r="Z139" s="39">
        <v>0.01</v>
      </c>
      <c r="AA139" s="39">
        <v>0.01</v>
      </c>
      <c r="AB139" s="39">
        <v>0.01</v>
      </c>
      <c r="AC139" s="39">
        <v>0.01</v>
      </c>
      <c r="AD139" s="39">
        <v>0.01</v>
      </c>
      <c r="AE139" s="39">
        <v>0.01</v>
      </c>
      <c r="AF139" s="39">
        <v>0.01</v>
      </c>
      <c r="AG139" s="39">
        <v>0.01</v>
      </c>
      <c r="AH139" s="39">
        <v>0.01</v>
      </c>
      <c r="AI139" s="39">
        <v>0.01</v>
      </c>
      <c r="AJ139" s="39">
        <v>0.02</v>
      </c>
      <c r="AK139" s="39">
        <v>0</v>
      </c>
      <c r="AL139" s="39">
        <v>0</v>
      </c>
      <c r="AM139" s="39">
        <v>0.01</v>
      </c>
      <c r="AN139" s="39">
        <v>0.01</v>
      </c>
      <c r="AO139" s="39">
        <v>0</v>
      </c>
      <c r="AP139" s="39">
        <v>0</v>
      </c>
      <c r="AQ139" s="39">
        <v>0.01</v>
      </c>
      <c r="AR139" s="39">
        <v>0.01</v>
      </c>
      <c r="AS139" s="39">
        <v>0.05</v>
      </c>
      <c r="AT139" s="39">
        <v>0.01</v>
      </c>
      <c r="AU139" s="39">
        <v>0.01</v>
      </c>
      <c r="AV139" s="39">
        <v>0.01</v>
      </c>
      <c r="AW139" s="39">
        <v>0.03</v>
      </c>
      <c r="AX139" s="39">
        <v>0</v>
      </c>
      <c r="AY139" s="39">
        <v>0.02</v>
      </c>
      <c r="AZ139" s="39">
        <v>0</v>
      </c>
      <c r="BA139" s="39">
        <v>0.01</v>
      </c>
      <c r="BB139" s="39">
        <v>0.01</v>
      </c>
      <c r="BC139" s="39">
        <v>0.02</v>
      </c>
      <c r="BD139" s="39">
        <v>0.01</v>
      </c>
      <c r="BE139" s="39">
        <v>0</v>
      </c>
      <c r="BF139" s="39">
        <v>0.01</v>
      </c>
      <c r="BG139" s="39">
        <v>0.01</v>
      </c>
      <c r="BH139" s="39">
        <v>0</v>
      </c>
      <c r="BI139" s="39">
        <v>0</v>
      </c>
      <c r="BJ139" s="39">
        <v>0.04</v>
      </c>
      <c r="BK139" s="39">
        <v>0.01</v>
      </c>
      <c r="BL139" s="39">
        <v>0</v>
      </c>
      <c r="BM139" s="39">
        <v>0</v>
      </c>
      <c r="BN139" s="39">
        <v>0.01</v>
      </c>
      <c r="BO139" s="39">
        <v>0</v>
      </c>
      <c r="BP139" s="39">
        <v>0</v>
      </c>
      <c r="BQ139" s="39">
        <v>0.01</v>
      </c>
      <c r="BR139" s="39">
        <v>0.01</v>
      </c>
      <c r="BS139" s="39">
        <v>0.01</v>
      </c>
      <c r="BT139" s="39">
        <v>0.01</v>
      </c>
      <c r="BU139" s="39">
        <v>0.01</v>
      </c>
      <c r="BV139" s="39">
        <v>0</v>
      </c>
      <c r="BW139" s="39">
        <v>0.01</v>
      </c>
      <c r="BX139" s="39">
        <v>0.01</v>
      </c>
      <c r="BY139" s="39">
        <v>0.01</v>
      </c>
      <c r="BZ139" s="39">
        <v>0</v>
      </c>
      <c r="CA139" s="39">
        <v>0.01</v>
      </c>
      <c r="CB139" s="39">
        <v>0.01</v>
      </c>
      <c r="CC139" s="39">
        <v>0.01</v>
      </c>
      <c r="CD139" s="39">
        <v>0</v>
      </c>
      <c r="CE139" s="39">
        <v>0.01</v>
      </c>
      <c r="CF139" s="39">
        <v>0</v>
      </c>
      <c r="CG139" s="39">
        <v>0.03</v>
      </c>
      <c r="CH139" s="39">
        <v>0.03</v>
      </c>
      <c r="CI139" s="39">
        <v>0.01</v>
      </c>
      <c r="CJ139" s="39">
        <v>0.08</v>
      </c>
      <c r="CK139" s="39">
        <v>0.04</v>
      </c>
      <c r="CL139" s="39">
        <v>0.04</v>
      </c>
      <c r="CM139" s="39">
        <v>0.04</v>
      </c>
      <c r="CN139" s="39">
        <v>0.09</v>
      </c>
      <c r="CO139" s="39">
        <v>0.01</v>
      </c>
      <c r="CP139" s="39">
        <v>0.01</v>
      </c>
      <c r="CQ139" s="39">
        <v>0.01</v>
      </c>
      <c r="CR139" s="39">
        <v>7.0000000000000007E-2</v>
      </c>
      <c r="CS139" s="39">
        <v>0.01</v>
      </c>
      <c r="CT139" s="39">
        <v>0.02</v>
      </c>
      <c r="CU139" s="39">
        <v>0.02</v>
      </c>
      <c r="CV139" s="39">
        <v>0.02</v>
      </c>
      <c r="CW139" s="39">
        <v>0.01</v>
      </c>
      <c r="CX139" s="39">
        <v>0.01</v>
      </c>
      <c r="CY139" s="39">
        <v>0.01</v>
      </c>
      <c r="CZ139" s="39">
        <v>0.01</v>
      </c>
      <c r="DA139" s="39">
        <v>0</v>
      </c>
      <c r="DB139" s="39">
        <v>0.06</v>
      </c>
      <c r="DC139" s="39">
        <v>0.01</v>
      </c>
      <c r="DD139" s="39">
        <v>0.01</v>
      </c>
      <c r="DE139" s="39">
        <v>0.02</v>
      </c>
      <c r="DF139" s="39">
        <v>0.1</v>
      </c>
      <c r="DG139" s="39">
        <v>0.02</v>
      </c>
      <c r="DH139" s="39">
        <v>7.0000000000000007E-2</v>
      </c>
      <c r="DI139" s="39">
        <v>0.12</v>
      </c>
      <c r="DJ139" s="39">
        <v>0.02</v>
      </c>
      <c r="DK139" s="39">
        <v>0.04</v>
      </c>
      <c r="DL139" s="39">
        <v>0.03</v>
      </c>
      <c r="DM139" s="39">
        <v>0.04</v>
      </c>
      <c r="DN139" s="39">
        <v>0</v>
      </c>
      <c r="DO139" s="39">
        <v>0.09</v>
      </c>
      <c r="DP139" s="39">
        <v>0</v>
      </c>
      <c r="DQ139" s="39">
        <v>0</v>
      </c>
      <c r="DR139" s="39">
        <v>0.17</v>
      </c>
      <c r="DS139" s="39">
        <v>0.05</v>
      </c>
      <c r="DT139" s="39">
        <v>0.1</v>
      </c>
      <c r="DU139" s="39">
        <v>0.05</v>
      </c>
      <c r="DV139" s="39">
        <v>0.18</v>
      </c>
      <c r="DW139" s="39">
        <v>0.11</v>
      </c>
      <c r="DX139" s="39">
        <v>0.05</v>
      </c>
      <c r="DY139" s="39">
        <v>0.03</v>
      </c>
      <c r="DZ139" s="39">
        <v>0.01</v>
      </c>
      <c r="EA139" s="39">
        <v>0.18</v>
      </c>
      <c r="EB139" s="39">
        <v>0.18</v>
      </c>
      <c r="EC139" s="39">
        <v>0.16</v>
      </c>
      <c r="ED139" s="39">
        <v>0.14000000000000001</v>
      </c>
      <c r="EE139" s="39">
        <v>0.06</v>
      </c>
      <c r="EF139" s="39">
        <v>0.28999999999999998</v>
      </c>
      <c r="EG139" s="39">
        <v>0.2</v>
      </c>
      <c r="EH139" s="39">
        <v>0.22</v>
      </c>
      <c r="EI139" s="39">
        <v>1</v>
      </c>
      <c r="EJ139" s="39">
        <v>0.03</v>
      </c>
    </row>
    <row r="140" spans="1:140" ht="15" thickBot="1">
      <c r="A140" s="22" t="s">
        <v>37</v>
      </c>
      <c r="B140" s="22">
        <v>0.87</v>
      </c>
      <c r="C140" s="22">
        <v>0.11</v>
      </c>
      <c r="D140" s="22">
        <v>0.77</v>
      </c>
      <c r="E140" s="22">
        <v>0.01</v>
      </c>
      <c r="F140" s="22">
        <v>0.65</v>
      </c>
      <c r="G140" s="22">
        <v>0.37</v>
      </c>
      <c r="H140" s="22">
        <v>0.1</v>
      </c>
      <c r="I140" s="22">
        <v>0.02</v>
      </c>
      <c r="J140" s="22">
        <v>0.02</v>
      </c>
      <c r="K140" s="22">
        <v>0.06</v>
      </c>
      <c r="L140" s="22">
        <v>0</v>
      </c>
      <c r="M140" s="22">
        <v>0.05</v>
      </c>
      <c r="N140" s="22">
        <v>0.52</v>
      </c>
      <c r="O140" s="22">
        <v>0.12</v>
      </c>
      <c r="P140" s="22">
        <v>0.41</v>
      </c>
      <c r="Q140" s="22">
        <v>0.06</v>
      </c>
      <c r="R140" s="22">
        <v>0.08</v>
      </c>
      <c r="S140" s="22">
        <v>0.1</v>
      </c>
      <c r="T140" s="22">
        <v>0.03</v>
      </c>
      <c r="U140" s="22">
        <v>0.03</v>
      </c>
      <c r="V140" s="22">
        <v>0.01</v>
      </c>
      <c r="W140" s="22">
        <v>0</v>
      </c>
      <c r="X140" s="22">
        <v>0.02</v>
      </c>
      <c r="Y140" s="22">
        <v>0.02</v>
      </c>
      <c r="Z140" s="22">
        <v>0</v>
      </c>
      <c r="AA140" s="22">
        <v>0</v>
      </c>
      <c r="AB140" s="22">
        <v>0.02</v>
      </c>
      <c r="AC140" s="22">
        <v>0.02</v>
      </c>
      <c r="AD140" s="22">
        <v>0.01</v>
      </c>
      <c r="AE140" s="22">
        <v>0.01</v>
      </c>
      <c r="AF140" s="22">
        <v>0.01</v>
      </c>
      <c r="AG140" s="22">
        <v>0.01</v>
      </c>
      <c r="AH140" s="22">
        <v>0.01</v>
      </c>
      <c r="AI140" s="22">
        <v>0</v>
      </c>
      <c r="AJ140" s="22">
        <v>0</v>
      </c>
      <c r="AK140" s="22">
        <v>0.01</v>
      </c>
      <c r="AL140" s="22">
        <v>0</v>
      </c>
      <c r="AM140" s="22">
        <v>0.01</v>
      </c>
      <c r="AN140" s="22">
        <v>0</v>
      </c>
      <c r="AO140" s="22">
        <v>0</v>
      </c>
      <c r="AP140" s="22">
        <v>0</v>
      </c>
      <c r="AQ140" s="22">
        <v>0</v>
      </c>
      <c r="AR140" s="22">
        <v>0.01</v>
      </c>
      <c r="AS140" s="22">
        <v>0.04</v>
      </c>
      <c r="AT140" s="22">
        <v>0</v>
      </c>
      <c r="AU140" s="22">
        <v>0</v>
      </c>
      <c r="AV140" s="22">
        <v>0</v>
      </c>
      <c r="AW140" s="22">
        <v>0.02</v>
      </c>
      <c r="AX140" s="22">
        <v>0</v>
      </c>
      <c r="AY140" s="22">
        <v>0.01</v>
      </c>
      <c r="AZ140" s="22">
        <v>0.03</v>
      </c>
      <c r="BA140" s="22">
        <v>0</v>
      </c>
      <c r="BB140" s="22">
        <v>0</v>
      </c>
      <c r="BC140" s="22">
        <v>0.02</v>
      </c>
      <c r="BD140" s="22">
        <v>0.01</v>
      </c>
      <c r="BE140" s="22">
        <v>0</v>
      </c>
      <c r="BF140" s="22">
        <v>0</v>
      </c>
      <c r="BG140" s="22">
        <v>0.01</v>
      </c>
      <c r="BH140" s="22">
        <v>0</v>
      </c>
      <c r="BI140" s="22">
        <v>0.01</v>
      </c>
      <c r="BJ140" s="22">
        <v>0.04</v>
      </c>
      <c r="BK140" s="22">
        <v>0.01</v>
      </c>
      <c r="BL140" s="22">
        <v>0.02</v>
      </c>
      <c r="BM140" s="22">
        <v>0.01</v>
      </c>
      <c r="BN140" s="22">
        <v>0.01</v>
      </c>
      <c r="BO140" s="22">
        <v>0</v>
      </c>
      <c r="BP140" s="22">
        <v>0</v>
      </c>
      <c r="BQ140" s="22">
        <v>0.01</v>
      </c>
      <c r="BR140" s="22">
        <v>0</v>
      </c>
      <c r="BS140" s="22">
        <v>0</v>
      </c>
      <c r="BT140" s="22">
        <v>0.01</v>
      </c>
      <c r="BU140" s="22">
        <v>0.02</v>
      </c>
      <c r="BV140" s="22">
        <v>0</v>
      </c>
      <c r="BW140" s="22">
        <v>0.01</v>
      </c>
      <c r="BX140" s="22">
        <v>0.01</v>
      </c>
      <c r="BY140" s="22">
        <v>0</v>
      </c>
      <c r="BZ140" s="22">
        <v>0.01</v>
      </c>
      <c r="CA140" s="22">
        <v>0</v>
      </c>
      <c r="CB140" s="22">
        <v>0</v>
      </c>
      <c r="CC140" s="22">
        <v>0</v>
      </c>
      <c r="CD140" s="22">
        <v>0.01</v>
      </c>
      <c r="CE140" s="22">
        <v>0</v>
      </c>
      <c r="CF140" s="22">
        <v>0</v>
      </c>
      <c r="CG140" s="22">
        <v>0.04</v>
      </c>
      <c r="CH140" s="22">
        <v>0.01</v>
      </c>
      <c r="CI140" s="22">
        <v>0.02</v>
      </c>
      <c r="CJ140" s="22">
        <v>0.04</v>
      </c>
      <c r="CK140" s="22">
        <v>0.02</v>
      </c>
      <c r="CL140" s="22">
        <v>0.04</v>
      </c>
      <c r="CM140" s="22">
        <v>0.02</v>
      </c>
      <c r="CN140" s="22">
        <v>0.51</v>
      </c>
      <c r="CO140" s="22">
        <v>7.0000000000000007E-2</v>
      </c>
      <c r="CP140" s="22">
        <v>0.03</v>
      </c>
      <c r="CQ140" s="22">
        <v>0</v>
      </c>
      <c r="CR140" s="22">
        <v>0.56000000000000005</v>
      </c>
      <c r="CS140" s="22">
        <v>0.01</v>
      </c>
      <c r="CT140" s="22">
        <v>0.01</v>
      </c>
      <c r="CU140" s="22">
        <v>0.03</v>
      </c>
      <c r="CV140" s="22">
        <v>0.06</v>
      </c>
      <c r="CW140" s="22">
        <v>7.0000000000000007E-2</v>
      </c>
      <c r="CX140" s="22">
        <v>0.02</v>
      </c>
      <c r="CY140" s="22">
        <v>0.01</v>
      </c>
      <c r="CZ140" s="22">
        <v>0.01</v>
      </c>
      <c r="DA140" s="22">
        <v>0.01</v>
      </c>
      <c r="DB140" s="22">
        <v>0</v>
      </c>
      <c r="DC140" s="22">
        <v>0</v>
      </c>
      <c r="DD140" s="22">
        <v>0</v>
      </c>
      <c r="DE140" s="22">
        <v>0.04</v>
      </c>
      <c r="DF140" s="22">
        <v>0.1</v>
      </c>
      <c r="DG140" s="22">
        <v>0</v>
      </c>
      <c r="DH140" s="22">
        <v>0.06</v>
      </c>
      <c r="DI140" s="22">
        <v>0.06</v>
      </c>
      <c r="DJ140" s="22">
        <v>0.01</v>
      </c>
      <c r="DK140" s="22">
        <v>0.09</v>
      </c>
      <c r="DL140" s="22">
        <v>0.02</v>
      </c>
      <c r="DM140" s="22">
        <v>0.02</v>
      </c>
      <c r="DN140" s="22">
        <v>0.01</v>
      </c>
      <c r="DO140" s="22">
        <v>0.05</v>
      </c>
      <c r="DP140" s="22">
        <v>0.01</v>
      </c>
      <c r="DQ140" s="22">
        <v>0.05</v>
      </c>
      <c r="DR140" s="22">
        <v>0.08</v>
      </c>
      <c r="DS140" s="22">
        <v>0</v>
      </c>
      <c r="DT140" s="22">
        <v>0.12</v>
      </c>
      <c r="DU140" s="22">
        <v>0.09</v>
      </c>
      <c r="DV140" s="22">
        <v>7.0000000000000007E-2</v>
      </c>
      <c r="DW140" s="22">
        <v>0.11</v>
      </c>
      <c r="DX140" s="22">
        <v>0.03</v>
      </c>
      <c r="DY140" s="22">
        <v>0.03</v>
      </c>
      <c r="DZ140" s="22">
        <v>0</v>
      </c>
      <c r="EA140" s="22">
        <v>0.09</v>
      </c>
      <c r="EB140" s="22">
        <v>0.05</v>
      </c>
      <c r="EC140" s="22">
        <v>0.02</v>
      </c>
      <c r="ED140" s="22">
        <v>0.1</v>
      </c>
      <c r="EE140" s="22">
        <v>0.03</v>
      </c>
      <c r="EF140" s="22">
        <v>0</v>
      </c>
      <c r="EG140" s="22">
        <v>0.02</v>
      </c>
      <c r="EH140" s="22">
        <v>0.06</v>
      </c>
      <c r="EI140" s="22">
        <v>0.03</v>
      </c>
      <c r="EJ140" s="22">
        <v>1</v>
      </c>
    </row>
  </sheetData>
  <conditionalFormatting sqref="B2:EJ140">
    <cfRule type="cellIs" dxfId="14" priority="1" operator="lessThan">
      <formula>0.2</formula>
    </cfRule>
    <cfRule type="cellIs" dxfId="13" priority="2" operator="equal">
      <formula>1</formula>
    </cfRule>
  </conditionalFormatting>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F7EB0-A34E-4C19-A151-53D342EFFBA0}">
  <sheetPr>
    <tabColor theme="3" tint="0.749992370372631"/>
  </sheetPr>
  <dimension ref="B1:R187"/>
  <sheetViews>
    <sheetView zoomScaleNormal="100" workbookViewId="0">
      <selection activeCell="I38" sqref="I38"/>
    </sheetView>
  </sheetViews>
  <sheetFormatPr defaultColWidth="8.81640625" defaultRowHeight="14.5"/>
  <cols>
    <col min="2" max="2" width="4.1796875" customWidth="1"/>
    <col min="3" max="3" width="67.453125" customWidth="1"/>
    <col min="4" max="4" width="27.1796875" customWidth="1"/>
    <col min="16" max="16" width="12" customWidth="1"/>
    <col min="17" max="17" width="11.453125" customWidth="1"/>
    <col min="18" max="18" width="11.6328125" customWidth="1"/>
  </cols>
  <sheetData>
    <row r="1" spans="2:18" ht="15" thickBot="1"/>
    <row r="2" spans="2:18" ht="14.5" customHeight="1">
      <c r="B2" s="261" t="s">
        <v>218</v>
      </c>
      <c r="C2" s="262"/>
      <c r="D2" s="220" t="s">
        <v>219</v>
      </c>
      <c r="E2" s="220"/>
      <c r="F2" s="220"/>
      <c r="G2" s="220"/>
      <c r="H2" s="220"/>
      <c r="I2" s="220"/>
      <c r="J2" s="220"/>
      <c r="K2" s="220"/>
      <c r="L2" s="220"/>
      <c r="M2" s="220"/>
      <c r="N2" s="221"/>
    </row>
    <row r="3" spans="2:18" ht="14.5" customHeight="1" thickBot="1">
      <c r="B3" s="263"/>
      <c r="C3" s="264"/>
      <c r="D3" s="222"/>
      <c r="E3" s="222"/>
      <c r="F3" s="222"/>
      <c r="G3" s="222"/>
      <c r="H3" s="222"/>
      <c r="I3" s="222"/>
      <c r="J3" s="222"/>
      <c r="K3" s="222"/>
      <c r="L3" s="222"/>
      <c r="M3" s="222"/>
      <c r="N3" s="223"/>
    </row>
    <row r="6" spans="2:18" ht="15" customHeight="1">
      <c r="B6" s="271" t="s">
        <v>218</v>
      </c>
      <c r="C6" s="271"/>
      <c r="D6" s="271"/>
      <c r="E6" s="271"/>
      <c r="F6" s="271"/>
      <c r="G6" s="271"/>
      <c r="H6" s="271"/>
      <c r="I6" s="271"/>
      <c r="J6" s="271"/>
      <c r="K6" s="271"/>
      <c r="L6" s="271"/>
      <c r="M6" s="271"/>
      <c r="N6" s="271"/>
    </row>
    <row r="7" spans="2:18" ht="15.75" customHeight="1">
      <c r="B7" s="272"/>
      <c r="C7" s="272"/>
      <c r="D7" s="272"/>
      <c r="E7" s="272"/>
      <c r="F7" s="272"/>
      <c r="G7" s="272"/>
      <c r="H7" s="272"/>
      <c r="I7" s="272"/>
      <c r="J7" s="272"/>
      <c r="K7" s="272"/>
      <c r="L7" s="272"/>
      <c r="M7" s="272"/>
      <c r="N7" s="272"/>
    </row>
    <row r="8" spans="2:18" ht="15.75" customHeight="1">
      <c r="D8" s="273" t="s">
        <v>220</v>
      </c>
      <c r="E8" s="274"/>
      <c r="F8" s="274"/>
      <c r="G8" s="274"/>
      <c r="H8" s="274"/>
      <c r="I8" s="275"/>
      <c r="J8" s="276" t="s">
        <v>221</v>
      </c>
      <c r="K8" s="276"/>
      <c r="L8" s="276"/>
      <c r="M8" s="276"/>
      <c r="N8" s="276"/>
    </row>
    <row r="9" spans="2:18" s="23" customFormat="1" ht="15" thickBot="1">
      <c r="C9" s="30" t="s">
        <v>222</v>
      </c>
      <c r="D9" s="31" t="s">
        <v>223</v>
      </c>
      <c r="E9" s="30" t="s">
        <v>224</v>
      </c>
      <c r="F9" s="30" t="s">
        <v>225</v>
      </c>
      <c r="G9" s="30" t="s">
        <v>226</v>
      </c>
      <c r="H9" s="30" t="s">
        <v>227</v>
      </c>
      <c r="I9" s="32" t="s">
        <v>228</v>
      </c>
      <c r="J9" s="30" t="s">
        <v>224</v>
      </c>
      <c r="K9" s="30" t="s">
        <v>225</v>
      </c>
      <c r="L9" s="30" t="s">
        <v>226</v>
      </c>
      <c r="M9" s="30" t="s">
        <v>227</v>
      </c>
      <c r="N9" s="32" t="s">
        <v>228</v>
      </c>
    </row>
    <row r="10" spans="2:18" s="23" customFormat="1" ht="15" thickTop="1">
      <c r="B10" s="278" t="s">
        <v>229</v>
      </c>
      <c r="C10" s="41" t="s">
        <v>230</v>
      </c>
      <c r="D10" s="26" t="s">
        <v>231</v>
      </c>
      <c r="E10" s="24">
        <v>0.59</v>
      </c>
      <c r="F10" s="24">
        <v>0.44</v>
      </c>
      <c r="G10" s="24">
        <v>0.17</v>
      </c>
      <c r="H10" s="24">
        <v>0.16</v>
      </c>
      <c r="I10" s="28">
        <v>0.69</v>
      </c>
      <c r="J10" s="24">
        <v>0.59</v>
      </c>
      <c r="K10" s="24">
        <v>0.44</v>
      </c>
      <c r="L10" s="24">
        <v>0.17</v>
      </c>
      <c r="M10" s="24">
        <v>0.16</v>
      </c>
      <c r="N10" s="28">
        <v>0.68</v>
      </c>
    </row>
    <row r="11" spans="2:18" s="23" customFormat="1">
      <c r="B11" s="279"/>
      <c r="C11" s="41" t="s">
        <v>232</v>
      </c>
      <c r="D11" s="26" t="s">
        <v>233</v>
      </c>
      <c r="E11" s="24">
        <v>0.75</v>
      </c>
      <c r="F11" s="24">
        <v>0.47</v>
      </c>
      <c r="G11" s="24">
        <v>0.28999999999999998</v>
      </c>
      <c r="H11" s="24">
        <v>0.3</v>
      </c>
      <c r="I11" s="28">
        <v>0.89</v>
      </c>
      <c r="J11" s="24">
        <v>0.75</v>
      </c>
      <c r="K11" s="24">
        <v>0.49</v>
      </c>
      <c r="L11" s="24">
        <v>0.28999999999999998</v>
      </c>
      <c r="M11" s="24">
        <v>0.28999999999999998</v>
      </c>
      <c r="N11" s="28">
        <v>0.89</v>
      </c>
    </row>
    <row r="12" spans="2:18" s="23" customFormat="1">
      <c r="B12" s="279"/>
      <c r="C12" s="41" t="s">
        <v>234</v>
      </c>
      <c r="D12" s="26" t="s">
        <v>235</v>
      </c>
      <c r="E12" s="24">
        <v>0.75</v>
      </c>
      <c r="F12" s="24">
        <v>0.5</v>
      </c>
      <c r="G12" s="24">
        <v>0.28999999999999998</v>
      </c>
      <c r="H12" s="24">
        <v>0.28999999999999998</v>
      </c>
      <c r="I12" s="28">
        <v>0.89</v>
      </c>
      <c r="J12" s="24">
        <v>0.75</v>
      </c>
      <c r="K12" s="24">
        <v>0.6</v>
      </c>
      <c r="L12" s="24">
        <v>0.28999999999999998</v>
      </c>
      <c r="M12" s="24">
        <v>0.28999999999999998</v>
      </c>
      <c r="N12" s="28">
        <v>0.89</v>
      </c>
      <c r="P12" s="23" t="s">
        <v>236</v>
      </c>
      <c r="Q12" s="23" t="s">
        <v>237</v>
      </c>
      <c r="R12" s="23" t="s">
        <v>222</v>
      </c>
    </row>
    <row r="13" spans="2:18" s="23" customFormat="1">
      <c r="B13" s="279"/>
      <c r="C13" s="41" t="s">
        <v>238</v>
      </c>
      <c r="D13" s="26" t="s">
        <v>239</v>
      </c>
      <c r="E13" s="24">
        <v>0.5</v>
      </c>
      <c r="F13" s="24">
        <v>0.44</v>
      </c>
      <c r="G13" s="24">
        <v>0.13</v>
      </c>
      <c r="H13" s="24">
        <v>0.09</v>
      </c>
      <c r="I13" s="28">
        <v>0.65</v>
      </c>
      <c r="J13" s="24">
        <v>0.5</v>
      </c>
      <c r="K13" s="24">
        <v>0.27</v>
      </c>
      <c r="L13" s="24">
        <v>0.13</v>
      </c>
      <c r="M13" s="24">
        <v>0.09</v>
      </c>
      <c r="N13" s="28">
        <v>0.66</v>
      </c>
      <c r="P13" s="82" t="s">
        <v>240</v>
      </c>
      <c r="Q13" s="82" t="s">
        <v>241</v>
      </c>
    </row>
    <row r="14" spans="2:18" s="23" customFormat="1">
      <c r="B14" s="279"/>
      <c r="C14" s="41" t="s">
        <v>242</v>
      </c>
      <c r="D14" s="26" t="s">
        <v>243</v>
      </c>
      <c r="E14" s="24">
        <v>0.67</v>
      </c>
      <c r="F14" s="24">
        <v>0.38</v>
      </c>
      <c r="G14" s="24">
        <v>0.22</v>
      </c>
      <c r="H14" s="24">
        <v>0.2</v>
      </c>
      <c r="I14" s="28">
        <v>0.73</v>
      </c>
      <c r="J14" s="24">
        <v>0.67</v>
      </c>
      <c r="K14" s="24">
        <v>0.37</v>
      </c>
      <c r="L14" s="24">
        <v>0.22</v>
      </c>
      <c r="M14" s="24">
        <v>0.2</v>
      </c>
      <c r="N14" s="28">
        <v>0.73</v>
      </c>
      <c r="P14" s="82" t="s">
        <v>244</v>
      </c>
      <c r="Q14" s="82" t="s">
        <v>245</v>
      </c>
    </row>
    <row r="15" spans="2:18" s="23" customFormat="1">
      <c r="B15" s="279"/>
      <c r="C15" s="41" t="s">
        <v>246</v>
      </c>
      <c r="D15" s="26" t="s">
        <v>247</v>
      </c>
      <c r="E15" s="24">
        <v>0.71</v>
      </c>
      <c r="F15" s="24">
        <v>0.44</v>
      </c>
      <c r="G15" s="24">
        <v>0.35</v>
      </c>
      <c r="H15" s="24">
        <v>0.34</v>
      </c>
      <c r="I15" s="28">
        <v>0.9</v>
      </c>
      <c r="J15" s="24">
        <v>0.71</v>
      </c>
      <c r="K15" s="24">
        <v>0.39</v>
      </c>
      <c r="L15" s="24">
        <v>0.35</v>
      </c>
      <c r="M15" s="24">
        <v>0.34</v>
      </c>
      <c r="N15" s="28">
        <v>0.9</v>
      </c>
      <c r="Q15" s="82" t="s">
        <v>248</v>
      </c>
    </row>
    <row r="16" spans="2:18" s="23" customFormat="1">
      <c r="B16" s="279"/>
      <c r="C16" s="41" t="s">
        <v>249</v>
      </c>
      <c r="D16" s="26" t="s">
        <v>250</v>
      </c>
      <c r="E16" s="24">
        <v>0.71</v>
      </c>
      <c r="F16" s="24">
        <v>0.44</v>
      </c>
      <c r="G16" s="24">
        <v>0.32</v>
      </c>
      <c r="H16" s="24">
        <v>0.33</v>
      </c>
      <c r="I16" s="28">
        <v>0.9</v>
      </c>
      <c r="J16" s="24">
        <v>0.71</v>
      </c>
      <c r="K16" s="24">
        <v>0.41</v>
      </c>
      <c r="L16" s="24">
        <v>0.32</v>
      </c>
      <c r="M16" s="24">
        <v>0.32</v>
      </c>
      <c r="N16" s="28">
        <v>0.89</v>
      </c>
      <c r="Q16" s="82" t="s">
        <v>251</v>
      </c>
    </row>
    <row r="17" spans="2:14" s="23" customFormat="1">
      <c r="B17" s="279"/>
      <c r="C17" s="41" t="s">
        <v>252</v>
      </c>
      <c r="D17" s="26" t="s">
        <v>253</v>
      </c>
      <c r="E17" s="24">
        <v>0.64</v>
      </c>
      <c r="F17" s="24">
        <v>0.33</v>
      </c>
      <c r="G17" s="24">
        <v>0.39</v>
      </c>
      <c r="H17" s="24">
        <v>0.33</v>
      </c>
      <c r="I17" s="28">
        <v>0.89</v>
      </c>
      <c r="J17" s="24">
        <v>0.65</v>
      </c>
      <c r="K17" s="24">
        <v>0.33</v>
      </c>
      <c r="L17" s="24">
        <v>0.39</v>
      </c>
      <c r="M17" s="24">
        <v>0.33</v>
      </c>
      <c r="N17" s="28">
        <v>0.89</v>
      </c>
    </row>
    <row r="18" spans="2:14" s="23" customFormat="1">
      <c r="B18" s="279"/>
      <c r="C18" s="41" t="s">
        <v>254</v>
      </c>
      <c r="D18" s="26" t="s">
        <v>255</v>
      </c>
      <c r="E18" s="24">
        <v>0.65</v>
      </c>
      <c r="F18" s="24">
        <v>0.32</v>
      </c>
      <c r="G18" s="24">
        <v>0.52</v>
      </c>
      <c r="H18" s="24">
        <v>0.32</v>
      </c>
      <c r="I18" s="28">
        <v>0.89</v>
      </c>
      <c r="J18" s="24">
        <v>0.65</v>
      </c>
      <c r="K18" s="24">
        <v>0.32</v>
      </c>
      <c r="L18" s="24">
        <v>0.54</v>
      </c>
      <c r="M18" s="24">
        <v>0.33</v>
      </c>
      <c r="N18" s="28">
        <v>0.89</v>
      </c>
    </row>
    <row r="19" spans="2:14" s="23" customFormat="1">
      <c r="B19" s="279"/>
      <c r="C19" s="41" t="s">
        <v>256</v>
      </c>
      <c r="D19" s="26" t="s">
        <v>257</v>
      </c>
      <c r="E19" s="24">
        <v>0.78</v>
      </c>
      <c r="F19" s="24">
        <v>0.63</v>
      </c>
      <c r="G19" s="24">
        <v>0.37</v>
      </c>
      <c r="H19" s="24">
        <v>0.4</v>
      </c>
      <c r="I19" s="28">
        <v>0.88</v>
      </c>
      <c r="J19" s="24">
        <v>0.73</v>
      </c>
      <c r="K19" s="24">
        <v>0.46</v>
      </c>
      <c r="L19" s="24">
        <v>0.32</v>
      </c>
      <c r="M19" s="24">
        <v>0.33</v>
      </c>
      <c r="N19" s="28">
        <v>0.73</v>
      </c>
    </row>
    <row r="20" spans="2:14" s="23" customFormat="1">
      <c r="B20" s="279"/>
      <c r="C20" s="41" t="s">
        <v>258</v>
      </c>
      <c r="D20" s="26" t="s">
        <v>259</v>
      </c>
      <c r="E20" s="24">
        <v>0.78</v>
      </c>
      <c r="F20" s="24">
        <v>0.63</v>
      </c>
      <c r="G20" s="24">
        <v>0.39</v>
      </c>
      <c r="H20" s="24">
        <v>0.42</v>
      </c>
      <c r="I20" s="28">
        <v>0.88</v>
      </c>
      <c r="J20" s="24">
        <v>0.74</v>
      </c>
      <c r="K20" s="24">
        <v>0.42</v>
      </c>
      <c r="L20" s="24">
        <v>0.34</v>
      </c>
      <c r="M20" s="24">
        <v>0.36</v>
      </c>
      <c r="N20" s="28">
        <v>0.74</v>
      </c>
    </row>
    <row r="21" spans="2:14" s="23" customFormat="1">
      <c r="B21" s="279"/>
      <c r="C21" s="41" t="s">
        <v>260</v>
      </c>
      <c r="D21" s="26" t="s">
        <v>261</v>
      </c>
      <c r="E21" s="24">
        <v>0.78</v>
      </c>
      <c r="F21" s="24">
        <v>0.64</v>
      </c>
      <c r="G21" s="24">
        <v>0.39</v>
      </c>
      <c r="H21" s="24">
        <v>0.43</v>
      </c>
      <c r="I21" s="28">
        <v>0.88</v>
      </c>
      <c r="J21" s="24">
        <v>0.74</v>
      </c>
      <c r="K21" s="24">
        <v>0.42</v>
      </c>
      <c r="L21" s="24">
        <v>0.34</v>
      </c>
      <c r="M21" s="24">
        <v>0.36</v>
      </c>
      <c r="N21" s="28">
        <v>0.74</v>
      </c>
    </row>
    <row r="22" spans="2:14" s="23" customFormat="1">
      <c r="B22" s="279"/>
      <c r="C22" s="41" t="s">
        <v>262</v>
      </c>
      <c r="D22" s="26" t="s">
        <v>263</v>
      </c>
      <c r="E22" s="24">
        <v>0.48</v>
      </c>
      <c r="F22" s="24">
        <v>0.36</v>
      </c>
      <c r="G22" s="24">
        <v>0.19</v>
      </c>
      <c r="H22" s="24">
        <v>0.19</v>
      </c>
      <c r="I22" s="28">
        <v>0.62</v>
      </c>
      <c r="J22" s="24">
        <v>0.46</v>
      </c>
      <c r="K22" s="24">
        <v>0.26</v>
      </c>
      <c r="L22" s="24">
        <v>0.17</v>
      </c>
      <c r="M22" s="24">
        <v>0.17</v>
      </c>
      <c r="N22" s="28">
        <v>0.56999999999999995</v>
      </c>
    </row>
    <row r="23" spans="2:14" s="23" customFormat="1">
      <c r="B23" s="279"/>
      <c r="C23" s="41" t="s">
        <v>264</v>
      </c>
      <c r="D23" s="26" t="s">
        <v>265</v>
      </c>
      <c r="E23" s="24">
        <v>0.78</v>
      </c>
      <c r="F23" s="24">
        <v>0.63</v>
      </c>
      <c r="G23" s="24">
        <v>0.39</v>
      </c>
      <c r="H23" s="24">
        <v>0.42</v>
      </c>
      <c r="I23" s="28">
        <v>0.88</v>
      </c>
      <c r="J23" s="24">
        <v>0.74</v>
      </c>
      <c r="K23" s="24">
        <v>0.42</v>
      </c>
      <c r="L23" s="24">
        <v>0.34</v>
      </c>
      <c r="M23" s="24">
        <v>0.36</v>
      </c>
      <c r="N23" s="28">
        <v>0.75</v>
      </c>
    </row>
    <row r="24" spans="2:14" s="23" customFormat="1">
      <c r="B24" s="279"/>
      <c r="C24" s="41" t="s">
        <v>266</v>
      </c>
      <c r="D24" s="26" t="s">
        <v>267</v>
      </c>
      <c r="E24" s="24">
        <v>0.77</v>
      </c>
      <c r="F24" s="24">
        <v>0.68</v>
      </c>
      <c r="G24" s="24">
        <v>0.37</v>
      </c>
      <c r="H24" s="24">
        <v>0.4</v>
      </c>
      <c r="I24" s="28">
        <v>0.88</v>
      </c>
      <c r="J24" s="24">
        <v>0.73</v>
      </c>
      <c r="K24" s="24">
        <v>0.43</v>
      </c>
      <c r="L24" s="24">
        <v>0.31</v>
      </c>
      <c r="M24" s="24">
        <v>0.32</v>
      </c>
      <c r="N24" s="28">
        <v>0.72</v>
      </c>
    </row>
    <row r="25" spans="2:14" s="23" customFormat="1">
      <c r="B25" s="279"/>
      <c r="C25" s="41" t="s">
        <v>268</v>
      </c>
      <c r="D25" s="26" t="s">
        <v>269</v>
      </c>
      <c r="E25" s="24">
        <v>0.78</v>
      </c>
      <c r="F25" s="24">
        <v>0.63</v>
      </c>
      <c r="G25" s="24">
        <v>0.39</v>
      </c>
      <c r="H25" s="24">
        <v>0.42</v>
      </c>
      <c r="I25" s="28">
        <v>0.88</v>
      </c>
      <c r="J25" s="24">
        <v>0.74</v>
      </c>
      <c r="K25" s="24">
        <v>0.43</v>
      </c>
      <c r="L25" s="24">
        <v>0.34</v>
      </c>
      <c r="M25" s="24">
        <v>0.36</v>
      </c>
      <c r="N25" s="28">
        <v>0.74</v>
      </c>
    </row>
    <row r="26" spans="2:14" s="23" customFormat="1">
      <c r="B26" s="279"/>
      <c r="C26" s="41" t="s">
        <v>270</v>
      </c>
      <c r="D26" s="26" t="s">
        <v>271</v>
      </c>
      <c r="E26" s="24">
        <v>0.78</v>
      </c>
      <c r="F26" s="24">
        <v>0.63</v>
      </c>
      <c r="G26" s="24">
        <v>0.4</v>
      </c>
      <c r="H26" s="24">
        <v>0.43</v>
      </c>
      <c r="I26" s="28">
        <v>0.88</v>
      </c>
      <c r="J26" s="24">
        <v>0.74</v>
      </c>
      <c r="K26" s="24">
        <v>0.42</v>
      </c>
      <c r="L26" s="24">
        <v>0.34</v>
      </c>
      <c r="M26" s="24">
        <v>0.36</v>
      </c>
      <c r="N26" s="28">
        <v>0.74</v>
      </c>
    </row>
    <row r="27" spans="2:14" s="23" customFormat="1">
      <c r="B27" s="279"/>
      <c r="C27" s="41" t="s">
        <v>272</v>
      </c>
      <c r="D27" s="26" t="s">
        <v>267</v>
      </c>
      <c r="E27" s="24">
        <v>0.48</v>
      </c>
      <c r="F27" s="24">
        <v>0.36</v>
      </c>
      <c r="G27" s="24">
        <v>0.19</v>
      </c>
      <c r="H27" s="24">
        <v>0.19</v>
      </c>
      <c r="I27" s="28">
        <v>0.62</v>
      </c>
      <c r="J27" s="24">
        <v>0.46</v>
      </c>
      <c r="K27" s="24">
        <v>0.26</v>
      </c>
      <c r="L27" s="24">
        <v>0.17</v>
      </c>
      <c r="M27" s="24">
        <v>0.17</v>
      </c>
      <c r="N27" s="28">
        <v>0.56999999999999995</v>
      </c>
    </row>
    <row r="28" spans="2:14" s="23" customFormat="1">
      <c r="B28" s="279"/>
      <c r="C28" s="41" t="s">
        <v>273</v>
      </c>
      <c r="D28" s="26" t="s">
        <v>274</v>
      </c>
      <c r="E28" s="24">
        <v>0.78</v>
      </c>
      <c r="F28" s="24">
        <v>0.64</v>
      </c>
      <c r="G28" s="24">
        <v>0.39</v>
      </c>
      <c r="H28" s="24">
        <v>0.43</v>
      </c>
      <c r="I28" s="28">
        <v>0.88</v>
      </c>
      <c r="J28" s="24">
        <v>0.74</v>
      </c>
      <c r="K28" s="24">
        <v>0.42</v>
      </c>
      <c r="L28" s="24">
        <v>0.34</v>
      </c>
      <c r="M28" s="24">
        <v>0.36</v>
      </c>
      <c r="N28" s="28">
        <v>0.75</v>
      </c>
    </row>
    <row r="29" spans="2:14" s="23" customFormat="1">
      <c r="B29" s="279"/>
      <c r="C29" s="41" t="s">
        <v>275</v>
      </c>
      <c r="D29" s="26" t="s">
        <v>255</v>
      </c>
      <c r="E29" s="24">
        <v>0.78</v>
      </c>
      <c r="F29" s="24">
        <v>0.63</v>
      </c>
      <c r="G29" s="24">
        <v>0.37</v>
      </c>
      <c r="H29" s="24">
        <v>0.39</v>
      </c>
      <c r="I29" s="28">
        <v>0.88</v>
      </c>
      <c r="J29" s="24">
        <v>0.73</v>
      </c>
      <c r="K29" s="24">
        <v>0.45</v>
      </c>
      <c r="L29" s="24">
        <v>0.32</v>
      </c>
      <c r="M29" s="24">
        <v>0.33</v>
      </c>
      <c r="N29" s="28">
        <v>0.73</v>
      </c>
    </row>
    <row r="30" spans="2:14" s="23" customFormat="1">
      <c r="B30" s="279"/>
      <c r="C30" s="41" t="s">
        <v>276</v>
      </c>
      <c r="D30" s="26" t="s">
        <v>277</v>
      </c>
      <c r="E30" s="24">
        <v>0.78</v>
      </c>
      <c r="F30" s="24">
        <v>0.63</v>
      </c>
      <c r="G30" s="24">
        <v>0.39</v>
      </c>
      <c r="H30" s="24">
        <v>0.42</v>
      </c>
      <c r="I30" s="28">
        <v>0.88</v>
      </c>
      <c r="J30" s="24">
        <v>0.74</v>
      </c>
      <c r="K30" s="24">
        <v>0.43</v>
      </c>
      <c r="L30" s="24">
        <v>0.34</v>
      </c>
      <c r="M30" s="24">
        <v>0.36</v>
      </c>
      <c r="N30" s="28">
        <v>0.74</v>
      </c>
    </row>
    <row r="31" spans="2:14" s="23" customFormat="1">
      <c r="B31" s="279"/>
      <c r="C31" s="41" t="s">
        <v>278</v>
      </c>
      <c r="D31" s="26" t="s">
        <v>279</v>
      </c>
      <c r="E31" s="24">
        <v>0.78</v>
      </c>
      <c r="F31" s="24">
        <v>0.64</v>
      </c>
      <c r="G31" s="24">
        <v>0.4</v>
      </c>
      <c r="H31" s="24">
        <v>0.43</v>
      </c>
      <c r="I31" s="28">
        <v>0.88</v>
      </c>
      <c r="J31" s="24">
        <v>0.74</v>
      </c>
      <c r="K31" s="24">
        <v>0.42</v>
      </c>
      <c r="L31" s="24">
        <v>0.34</v>
      </c>
      <c r="M31" s="24">
        <v>0.36</v>
      </c>
      <c r="N31" s="28">
        <v>0.74</v>
      </c>
    </row>
    <row r="32" spans="2:14" s="23" customFormat="1">
      <c r="B32" s="279"/>
      <c r="C32" s="41" t="s">
        <v>280</v>
      </c>
      <c r="D32" s="26" t="s">
        <v>255</v>
      </c>
      <c r="E32" s="24">
        <v>0.48</v>
      </c>
      <c r="F32" s="24">
        <v>0.36</v>
      </c>
      <c r="G32" s="24">
        <v>0.19</v>
      </c>
      <c r="H32" s="24">
        <v>0.19</v>
      </c>
      <c r="I32" s="28">
        <v>0.62</v>
      </c>
      <c r="J32" s="24">
        <v>0.46</v>
      </c>
      <c r="K32" s="24">
        <v>0.26</v>
      </c>
      <c r="L32" s="24">
        <v>0.17</v>
      </c>
      <c r="M32" s="24">
        <v>0.17</v>
      </c>
      <c r="N32" s="28">
        <v>0.56999999999999995</v>
      </c>
    </row>
    <row r="33" spans="2:14" s="23" customFormat="1">
      <c r="B33" s="279"/>
      <c r="C33" s="41" t="s">
        <v>281</v>
      </c>
      <c r="D33" s="26" t="s">
        <v>282</v>
      </c>
      <c r="E33" s="24">
        <v>0.78</v>
      </c>
      <c r="F33" s="24">
        <v>0.64</v>
      </c>
      <c r="G33" s="24">
        <v>0.39</v>
      </c>
      <c r="H33" s="24">
        <v>0.42</v>
      </c>
      <c r="I33" s="28">
        <v>0.88</v>
      </c>
      <c r="J33" s="24">
        <v>0.74</v>
      </c>
      <c r="K33" s="24">
        <v>0.42</v>
      </c>
      <c r="L33" s="24">
        <v>0.34</v>
      </c>
      <c r="M33" s="24">
        <v>0.36</v>
      </c>
      <c r="N33" s="28">
        <v>0.75</v>
      </c>
    </row>
    <row r="34" spans="2:14" s="23" customFormat="1">
      <c r="B34" s="279"/>
      <c r="C34" s="41" t="s">
        <v>283</v>
      </c>
      <c r="D34" s="26"/>
      <c r="E34" s="24"/>
      <c r="F34" s="24"/>
      <c r="G34" s="24"/>
      <c r="H34" s="24"/>
      <c r="I34" s="28"/>
      <c r="J34" s="24"/>
      <c r="K34" s="24"/>
      <c r="L34" s="24"/>
      <c r="M34" s="24"/>
      <c r="N34" s="28"/>
    </row>
    <row r="35" spans="2:14" s="23" customFormat="1">
      <c r="B35" s="279"/>
      <c r="C35" s="41" t="s">
        <v>284</v>
      </c>
      <c r="D35" s="26"/>
      <c r="E35" s="24"/>
      <c r="F35" s="24"/>
      <c r="G35" s="24"/>
      <c r="H35" s="24"/>
      <c r="I35" s="28"/>
      <c r="J35" s="24"/>
      <c r="K35" s="24"/>
      <c r="L35" s="24"/>
      <c r="M35" s="24"/>
      <c r="N35" s="28"/>
    </row>
    <row r="36" spans="2:14" s="23" customFormat="1">
      <c r="B36" s="279"/>
      <c r="C36" s="41" t="s">
        <v>284</v>
      </c>
      <c r="D36" s="26"/>
      <c r="E36" s="24"/>
      <c r="F36" s="24"/>
      <c r="G36" s="24"/>
      <c r="H36" s="24"/>
      <c r="I36" s="28"/>
      <c r="J36" s="24"/>
      <c r="K36" s="24"/>
      <c r="L36" s="24"/>
      <c r="M36" s="24"/>
      <c r="N36" s="28"/>
    </row>
    <row r="37" spans="2:14" s="23" customFormat="1" ht="15" thickBot="1">
      <c r="B37" s="280"/>
      <c r="C37" s="33" t="s">
        <v>284</v>
      </c>
      <c r="D37" s="27"/>
      <c r="E37" s="25"/>
      <c r="F37" s="25"/>
      <c r="G37" s="25"/>
      <c r="H37" s="25"/>
      <c r="I37" s="29"/>
      <c r="J37" s="25"/>
      <c r="K37" s="25"/>
      <c r="L37" s="25"/>
      <c r="M37" s="25"/>
      <c r="N37" s="29"/>
    </row>
    <row r="38" spans="2:14">
      <c r="B38" s="277" t="s">
        <v>162</v>
      </c>
      <c r="C38" s="41" t="s">
        <v>230</v>
      </c>
      <c r="D38" s="26" t="s">
        <v>285</v>
      </c>
      <c r="E38" s="24">
        <v>0.76</v>
      </c>
      <c r="F38" s="24">
        <v>0.6</v>
      </c>
      <c r="G38" s="24">
        <v>0.31</v>
      </c>
      <c r="H38" s="24">
        <v>0.32</v>
      </c>
      <c r="I38" s="28">
        <v>0.9</v>
      </c>
      <c r="J38" s="24">
        <v>0.51</v>
      </c>
      <c r="K38" s="24">
        <v>0.51</v>
      </c>
      <c r="L38" s="24">
        <v>0.12</v>
      </c>
      <c r="M38" s="24">
        <v>0.08</v>
      </c>
      <c r="N38" s="28">
        <v>0.5</v>
      </c>
    </row>
    <row r="39" spans="2:14">
      <c r="B39" s="269"/>
      <c r="C39" s="41" t="s">
        <v>232</v>
      </c>
      <c r="D39" s="26" t="s">
        <v>286</v>
      </c>
      <c r="E39" s="24">
        <v>0.76</v>
      </c>
      <c r="F39" s="24">
        <v>0.59</v>
      </c>
      <c r="G39" s="24">
        <v>0.34</v>
      </c>
      <c r="H39" s="24">
        <v>0.35</v>
      </c>
      <c r="I39" s="28">
        <v>0.9</v>
      </c>
      <c r="J39" s="24">
        <v>0.76</v>
      </c>
      <c r="K39" s="24">
        <v>0.6</v>
      </c>
      <c r="L39" s="24">
        <v>0.33</v>
      </c>
      <c r="M39" s="24">
        <v>0.35</v>
      </c>
      <c r="N39" s="28">
        <v>0.9</v>
      </c>
    </row>
    <row r="40" spans="2:14">
      <c r="B40" s="269"/>
      <c r="C40" s="41" t="s">
        <v>234</v>
      </c>
      <c r="D40" s="26" t="s">
        <v>287</v>
      </c>
      <c r="E40" s="24">
        <v>0.76</v>
      </c>
      <c r="F40" s="24">
        <v>0.6</v>
      </c>
      <c r="G40" s="24">
        <v>0.31</v>
      </c>
      <c r="H40" s="24">
        <v>0.32</v>
      </c>
      <c r="I40" s="28">
        <v>0.9</v>
      </c>
      <c r="J40" s="24">
        <v>0.51</v>
      </c>
      <c r="K40" s="24">
        <v>0.51</v>
      </c>
      <c r="L40" s="24">
        <v>0.12</v>
      </c>
      <c r="M40" s="24">
        <v>0.08</v>
      </c>
      <c r="N40" s="28">
        <v>0.5</v>
      </c>
    </row>
    <row r="41" spans="2:14">
      <c r="B41" s="269"/>
      <c r="C41" s="41" t="s">
        <v>238</v>
      </c>
      <c r="D41" s="26" t="s">
        <v>288</v>
      </c>
      <c r="E41" s="24">
        <v>0.5</v>
      </c>
      <c r="F41" s="24">
        <v>0.39</v>
      </c>
      <c r="G41" s="24">
        <v>0.14000000000000001</v>
      </c>
      <c r="H41" s="24">
        <v>0.12</v>
      </c>
      <c r="I41" s="28">
        <v>0.66</v>
      </c>
      <c r="J41" s="24">
        <v>0.51</v>
      </c>
      <c r="K41" s="24">
        <v>0.51</v>
      </c>
      <c r="L41" s="24">
        <v>0.12</v>
      </c>
      <c r="M41" s="24">
        <v>0.08</v>
      </c>
      <c r="N41" s="28">
        <v>0.51</v>
      </c>
    </row>
    <row r="42" spans="2:14">
      <c r="B42" s="269"/>
      <c r="C42" s="41" t="s">
        <v>242</v>
      </c>
      <c r="D42" s="26" t="s">
        <v>289</v>
      </c>
      <c r="E42" s="24">
        <v>0.51</v>
      </c>
      <c r="F42" s="24">
        <v>0.46</v>
      </c>
      <c r="G42" s="24">
        <v>0.13</v>
      </c>
      <c r="H42" s="24">
        <v>0.08</v>
      </c>
      <c r="I42" s="28">
        <v>0.66</v>
      </c>
      <c r="J42" s="24">
        <v>0.51</v>
      </c>
      <c r="K42" s="24">
        <v>0.31</v>
      </c>
      <c r="L42" s="24">
        <v>0.13</v>
      </c>
      <c r="M42" s="24">
        <v>0.08</v>
      </c>
      <c r="N42" s="28">
        <v>0.64</v>
      </c>
    </row>
    <row r="43" spans="2:14">
      <c r="B43" s="269"/>
      <c r="C43" s="41" t="s">
        <v>246</v>
      </c>
      <c r="D43" s="26" t="s">
        <v>290</v>
      </c>
      <c r="E43" s="24">
        <v>0.71</v>
      </c>
      <c r="F43" s="24">
        <v>0.46</v>
      </c>
      <c r="G43" s="24">
        <v>0.37</v>
      </c>
      <c r="H43" s="24">
        <v>0.37</v>
      </c>
      <c r="I43" s="28">
        <v>0.91</v>
      </c>
      <c r="J43" s="24">
        <v>0.71</v>
      </c>
      <c r="K43" s="24">
        <v>0.46</v>
      </c>
      <c r="L43" s="24">
        <v>0.37</v>
      </c>
      <c r="M43" s="24">
        <v>0.37</v>
      </c>
      <c r="N43" s="28">
        <v>0.9</v>
      </c>
    </row>
    <row r="44" spans="2:14">
      <c r="B44" s="269"/>
      <c r="C44" s="41" t="s">
        <v>249</v>
      </c>
      <c r="D44" s="26" t="s">
        <v>291</v>
      </c>
      <c r="E44" s="24">
        <v>0.71</v>
      </c>
      <c r="F44" s="24">
        <v>0.43</v>
      </c>
      <c r="G44" s="24">
        <v>0.39</v>
      </c>
      <c r="H44" s="24">
        <v>0.38</v>
      </c>
      <c r="I44" s="28">
        <v>0.91</v>
      </c>
      <c r="J44" s="24">
        <v>0.71</v>
      </c>
      <c r="K44" s="24">
        <v>0.42</v>
      </c>
      <c r="L44" s="24">
        <v>0.38</v>
      </c>
      <c r="M44" s="24">
        <v>0.37</v>
      </c>
      <c r="N44" s="28">
        <v>0.9</v>
      </c>
    </row>
    <row r="45" spans="2:14">
      <c r="B45" s="269"/>
      <c r="C45" s="41" t="s">
        <v>252</v>
      </c>
      <c r="D45" s="26" t="s">
        <v>292</v>
      </c>
      <c r="E45" s="24">
        <v>0.63</v>
      </c>
      <c r="F45" s="24">
        <v>0.33</v>
      </c>
      <c r="G45" s="24">
        <v>0.45</v>
      </c>
      <c r="H45" s="24">
        <v>0.33</v>
      </c>
      <c r="I45" s="28">
        <v>0.9</v>
      </c>
      <c r="J45" s="24">
        <v>0.63</v>
      </c>
      <c r="K45" s="24">
        <v>0.33</v>
      </c>
      <c r="L45" s="24">
        <v>0.43</v>
      </c>
      <c r="M45" s="24">
        <v>0.33</v>
      </c>
      <c r="N45" s="28">
        <v>0.89</v>
      </c>
    </row>
    <row r="46" spans="2:14">
      <c r="B46" s="269"/>
      <c r="C46" s="41" t="s">
        <v>254</v>
      </c>
      <c r="D46" s="26" t="s">
        <v>293</v>
      </c>
      <c r="E46" s="24">
        <v>0.63</v>
      </c>
      <c r="F46" s="24">
        <v>0.33</v>
      </c>
      <c r="G46" s="24">
        <v>0.53</v>
      </c>
      <c r="H46" s="24">
        <v>0.33</v>
      </c>
      <c r="I46" s="28">
        <v>0.9</v>
      </c>
      <c r="J46" s="24">
        <v>0.63</v>
      </c>
      <c r="K46" s="24">
        <v>0.33</v>
      </c>
      <c r="L46" s="24">
        <v>0.51</v>
      </c>
      <c r="M46" s="24">
        <v>0.33</v>
      </c>
      <c r="N46" s="28">
        <v>0.9</v>
      </c>
    </row>
    <row r="47" spans="2:14">
      <c r="B47" s="269"/>
      <c r="C47" s="41" t="s">
        <v>256</v>
      </c>
      <c r="D47" s="26"/>
      <c r="E47" s="24"/>
      <c r="F47" s="24"/>
      <c r="G47" s="24"/>
      <c r="H47" s="24"/>
      <c r="I47" s="28"/>
      <c r="J47" s="24"/>
      <c r="K47" s="24"/>
      <c r="L47" s="24"/>
      <c r="M47" s="24"/>
      <c r="N47" s="28"/>
    </row>
    <row r="48" spans="2:14">
      <c r="B48" s="269"/>
      <c r="C48" s="41" t="s">
        <v>258</v>
      </c>
      <c r="D48" s="26"/>
      <c r="E48" s="24"/>
      <c r="F48" s="24"/>
      <c r="G48" s="24"/>
      <c r="H48" s="24"/>
      <c r="I48" s="28"/>
      <c r="J48" s="24"/>
      <c r="K48" s="24"/>
      <c r="L48" s="24"/>
      <c r="M48" s="24"/>
      <c r="N48" s="28"/>
    </row>
    <row r="49" spans="2:15">
      <c r="B49" s="269"/>
      <c r="C49" s="41" t="s">
        <v>260</v>
      </c>
      <c r="D49" s="26"/>
      <c r="E49" s="24"/>
      <c r="F49" s="24"/>
      <c r="G49" s="24"/>
      <c r="H49" s="24"/>
      <c r="I49" s="28"/>
      <c r="J49" s="24"/>
      <c r="K49" s="24"/>
      <c r="L49" s="24"/>
      <c r="M49" s="24"/>
      <c r="N49" s="28"/>
    </row>
    <row r="50" spans="2:15">
      <c r="B50" s="269"/>
      <c r="C50" s="41" t="s">
        <v>262</v>
      </c>
      <c r="D50" s="26"/>
      <c r="E50" s="24"/>
      <c r="F50" s="24"/>
      <c r="G50" s="24"/>
      <c r="H50" s="24"/>
      <c r="I50" s="28"/>
      <c r="J50" s="24"/>
      <c r="K50" s="24"/>
      <c r="L50" s="24"/>
      <c r="M50" s="24"/>
      <c r="N50" s="28"/>
    </row>
    <row r="51" spans="2:15">
      <c r="B51" s="269"/>
      <c r="C51" s="41" t="s">
        <v>264</v>
      </c>
      <c r="D51" s="26"/>
      <c r="E51" s="24"/>
      <c r="F51" s="24"/>
      <c r="G51" s="24"/>
      <c r="H51" s="24"/>
      <c r="I51" s="28"/>
      <c r="J51" s="24"/>
      <c r="K51" s="24"/>
      <c r="L51" s="24"/>
      <c r="M51" s="24"/>
      <c r="N51" s="28"/>
    </row>
    <row r="52" spans="2:15">
      <c r="B52" s="269"/>
      <c r="C52" s="41" t="s">
        <v>266</v>
      </c>
      <c r="D52" s="60"/>
      <c r="E52" s="61"/>
      <c r="F52" s="61"/>
      <c r="G52" s="61"/>
      <c r="H52" s="61"/>
      <c r="I52" s="62"/>
      <c r="J52" s="61"/>
      <c r="K52" s="61"/>
      <c r="L52" s="61"/>
      <c r="M52" s="61"/>
      <c r="N52" s="62"/>
    </row>
    <row r="53" spans="2:15">
      <c r="B53" s="269"/>
      <c r="C53" s="41" t="s">
        <v>268</v>
      </c>
      <c r="D53" s="60"/>
      <c r="E53" s="61"/>
      <c r="F53" s="61"/>
      <c r="G53" s="61"/>
      <c r="H53" s="61"/>
      <c r="I53" s="62"/>
      <c r="J53" s="61"/>
      <c r="K53" s="61"/>
      <c r="L53" s="61"/>
      <c r="M53" s="61"/>
      <c r="N53" s="62"/>
    </row>
    <row r="54" spans="2:15">
      <c r="B54" s="269"/>
      <c r="C54" s="41" t="s">
        <v>270</v>
      </c>
      <c r="D54" s="60"/>
      <c r="E54" s="61"/>
      <c r="F54" s="61"/>
      <c r="G54" s="61"/>
      <c r="H54" s="61"/>
      <c r="I54" s="62"/>
      <c r="J54" s="61"/>
      <c r="K54" s="61"/>
      <c r="L54" s="61"/>
      <c r="M54" s="61"/>
      <c r="N54" s="62"/>
    </row>
    <row r="55" spans="2:15">
      <c r="B55" s="269"/>
      <c r="C55" s="41" t="s">
        <v>272</v>
      </c>
      <c r="D55" s="60"/>
      <c r="E55" s="61"/>
      <c r="F55" s="61"/>
      <c r="G55" s="61"/>
      <c r="H55" s="61"/>
      <c r="I55" s="62"/>
      <c r="J55" s="61"/>
      <c r="K55" s="61"/>
      <c r="L55" s="61"/>
      <c r="M55" s="61"/>
      <c r="N55" s="62"/>
    </row>
    <row r="56" spans="2:15">
      <c r="B56" s="269"/>
      <c r="C56" s="41" t="s">
        <v>273</v>
      </c>
      <c r="D56" s="60"/>
      <c r="E56" s="61"/>
      <c r="F56" s="61"/>
      <c r="G56" s="61"/>
      <c r="H56" s="61"/>
      <c r="I56" s="62"/>
      <c r="J56" s="61"/>
      <c r="K56" s="61"/>
      <c r="L56" s="61"/>
      <c r="M56" s="61"/>
      <c r="N56" s="62"/>
      <c r="O56" t="s">
        <v>294</v>
      </c>
    </row>
    <row r="57" spans="2:15">
      <c r="B57" s="269"/>
      <c r="C57" s="41" t="s">
        <v>275</v>
      </c>
      <c r="D57" s="60"/>
      <c r="E57" s="61"/>
      <c r="F57" s="61"/>
      <c r="G57" s="61"/>
      <c r="H57" s="61"/>
      <c r="I57" s="62"/>
      <c r="J57" s="61"/>
      <c r="K57" s="61"/>
      <c r="L57" s="61"/>
      <c r="M57" s="61"/>
      <c r="N57" s="62"/>
    </row>
    <row r="58" spans="2:15">
      <c r="B58" s="269"/>
      <c r="C58" s="41" t="s">
        <v>276</v>
      </c>
      <c r="D58" s="60"/>
      <c r="E58" s="61"/>
      <c r="F58" s="61"/>
      <c r="G58" s="61"/>
      <c r="H58" s="61"/>
      <c r="I58" s="62"/>
      <c r="J58" s="61"/>
      <c r="K58" s="61"/>
      <c r="L58" s="61"/>
      <c r="M58" s="61"/>
      <c r="N58" s="62"/>
    </row>
    <row r="59" spans="2:15">
      <c r="B59" s="269"/>
      <c r="C59" s="41" t="s">
        <v>278</v>
      </c>
      <c r="D59" s="60"/>
      <c r="E59" s="61"/>
      <c r="F59" s="61"/>
      <c r="G59" s="61"/>
      <c r="H59" s="61"/>
      <c r="I59" s="62"/>
      <c r="J59" s="61"/>
      <c r="K59" s="61"/>
      <c r="L59" s="61"/>
      <c r="M59" s="61"/>
      <c r="N59" s="62"/>
    </row>
    <row r="60" spans="2:15">
      <c r="B60" s="269"/>
      <c r="C60" s="41" t="s">
        <v>280</v>
      </c>
      <c r="D60" s="60"/>
      <c r="E60" s="61"/>
      <c r="F60" s="61"/>
      <c r="G60" s="61"/>
      <c r="H60" s="61"/>
      <c r="I60" s="62"/>
      <c r="J60" s="61"/>
      <c r="K60" s="61"/>
      <c r="L60" s="61"/>
      <c r="M60" s="61"/>
      <c r="N60" s="62"/>
    </row>
    <row r="61" spans="2:15">
      <c r="B61" s="269"/>
      <c r="C61" s="41" t="s">
        <v>281</v>
      </c>
      <c r="D61" s="60"/>
      <c r="E61" s="61"/>
      <c r="F61" s="61"/>
      <c r="G61" s="61"/>
      <c r="H61" s="61"/>
      <c r="I61" s="62"/>
      <c r="J61" s="61"/>
      <c r="K61" s="61"/>
      <c r="L61" s="61"/>
      <c r="M61" s="61"/>
      <c r="N61" s="62"/>
      <c r="O61" t="s">
        <v>295</v>
      </c>
    </row>
    <row r="62" spans="2:15">
      <c r="B62" s="269"/>
      <c r="C62" s="41" t="s">
        <v>284</v>
      </c>
      <c r="D62" s="26"/>
      <c r="E62" s="24"/>
      <c r="F62" s="24"/>
      <c r="G62" s="24"/>
      <c r="H62" s="24"/>
      <c r="I62" s="28"/>
      <c r="J62" s="24"/>
      <c r="K62" s="24"/>
      <c r="L62" s="24"/>
      <c r="M62" s="24"/>
      <c r="N62" s="28"/>
    </row>
    <row r="63" spans="2:15">
      <c r="B63" s="269"/>
      <c r="C63" s="41" t="s">
        <v>284</v>
      </c>
      <c r="D63" s="26"/>
      <c r="E63" s="24"/>
      <c r="F63" s="24"/>
      <c r="G63" s="24"/>
      <c r="H63" s="24"/>
      <c r="I63" s="28"/>
      <c r="J63" s="24"/>
      <c r="K63" s="24"/>
      <c r="L63" s="24"/>
      <c r="M63" s="24"/>
      <c r="N63" s="28"/>
    </row>
    <row r="64" spans="2:15">
      <c r="B64" s="269"/>
      <c r="C64" s="41" t="s">
        <v>284</v>
      </c>
      <c r="D64" s="26"/>
      <c r="E64" s="24"/>
      <c r="F64" s="24"/>
      <c r="G64" s="24"/>
      <c r="H64" s="24"/>
      <c r="I64" s="28"/>
      <c r="J64" s="24"/>
      <c r="K64" s="24"/>
      <c r="L64" s="24"/>
      <c r="M64" s="24"/>
      <c r="N64" s="28"/>
    </row>
    <row r="65" spans="2:14" ht="15" thickBot="1">
      <c r="B65" s="270"/>
      <c r="C65" s="33" t="s">
        <v>284</v>
      </c>
      <c r="D65" s="27"/>
      <c r="E65" s="25"/>
      <c r="F65" s="25"/>
      <c r="G65" s="25"/>
      <c r="H65" s="25"/>
      <c r="I65" s="29"/>
      <c r="J65" s="25"/>
      <c r="K65" s="25"/>
      <c r="L65" s="25"/>
      <c r="M65" s="25"/>
      <c r="N65" s="29"/>
    </row>
    <row r="66" spans="2:14">
      <c r="B66" s="268" t="s">
        <v>163</v>
      </c>
      <c r="C66" s="41" t="s">
        <v>230</v>
      </c>
      <c r="D66" s="26" t="s">
        <v>296</v>
      </c>
      <c r="E66" s="24">
        <v>0.74</v>
      </c>
      <c r="F66" s="24">
        <v>0.54</v>
      </c>
      <c r="G66" s="24">
        <v>0.25</v>
      </c>
      <c r="H66" s="24">
        <v>0.23</v>
      </c>
      <c r="I66" s="28">
        <v>0.88</v>
      </c>
      <c r="J66" s="24">
        <v>0.51</v>
      </c>
      <c r="K66" s="24">
        <v>0.51</v>
      </c>
      <c r="L66" s="24">
        <v>0.12</v>
      </c>
      <c r="M66" s="24">
        <v>0.08</v>
      </c>
      <c r="N66" s="28">
        <v>0.5</v>
      </c>
    </row>
    <row r="67" spans="2:14">
      <c r="B67" s="269"/>
      <c r="C67" s="41" t="s">
        <v>232</v>
      </c>
      <c r="D67" s="26" t="s">
        <v>297</v>
      </c>
      <c r="E67" s="24">
        <v>0.74</v>
      </c>
      <c r="F67" s="24">
        <v>0.41</v>
      </c>
      <c r="G67" s="24">
        <v>0.25</v>
      </c>
      <c r="H67" s="24">
        <v>0.23</v>
      </c>
      <c r="I67" s="28">
        <v>0.88</v>
      </c>
      <c r="J67" s="24">
        <v>0.74</v>
      </c>
      <c r="K67" s="24">
        <v>0.42</v>
      </c>
      <c r="L67" s="24">
        <v>0.25</v>
      </c>
      <c r="M67" s="24">
        <v>0.23</v>
      </c>
      <c r="N67" s="28">
        <v>0.88</v>
      </c>
    </row>
    <row r="68" spans="2:14">
      <c r="B68" s="269"/>
      <c r="C68" s="41" t="s">
        <v>234</v>
      </c>
      <c r="D68" s="26" t="s">
        <v>298</v>
      </c>
      <c r="E68" s="24">
        <v>0.74</v>
      </c>
      <c r="F68" s="24">
        <v>0.54</v>
      </c>
      <c r="G68" s="24">
        <v>0.25</v>
      </c>
      <c r="H68" s="24">
        <v>0.23</v>
      </c>
      <c r="I68" s="28">
        <v>0.88</v>
      </c>
      <c r="J68" s="24">
        <v>0.51</v>
      </c>
      <c r="K68" s="24">
        <v>0.51</v>
      </c>
      <c r="L68" s="24">
        <v>0.12</v>
      </c>
      <c r="M68" s="24">
        <v>0.08</v>
      </c>
      <c r="N68" s="28">
        <v>0.5</v>
      </c>
    </row>
    <row r="69" spans="2:14">
      <c r="B69" s="269"/>
      <c r="C69" s="41" t="s">
        <v>238</v>
      </c>
      <c r="D69" s="26" t="s">
        <v>299</v>
      </c>
      <c r="E69" s="24">
        <v>0.51</v>
      </c>
      <c r="F69" s="24">
        <v>0.44</v>
      </c>
      <c r="G69" s="24">
        <v>0.13</v>
      </c>
      <c r="H69" s="24">
        <v>0.08</v>
      </c>
      <c r="I69" s="28">
        <v>0.63</v>
      </c>
      <c r="J69" s="24">
        <v>0.51</v>
      </c>
      <c r="K69" s="24">
        <v>0.51</v>
      </c>
      <c r="L69" s="24">
        <v>0.12</v>
      </c>
      <c r="M69" s="24">
        <v>0.08</v>
      </c>
      <c r="N69" s="28">
        <v>0.55000000000000004</v>
      </c>
    </row>
    <row r="70" spans="2:14">
      <c r="B70" s="269"/>
      <c r="C70" s="41" t="s">
        <v>242</v>
      </c>
      <c r="D70" s="26" t="s">
        <v>300</v>
      </c>
      <c r="E70" s="24">
        <v>0.51</v>
      </c>
      <c r="F70" s="24">
        <v>0.46</v>
      </c>
      <c r="G70" s="24">
        <v>0.13</v>
      </c>
      <c r="H70" s="24">
        <v>0.08</v>
      </c>
      <c r="I70" s="28">
        <v>0.66</v>
      </c>
      <c r="J70" s="24">
        <v>0.51</v>
      </c>
      <c r="K70" s="24">
        <v>0.31</v>
      </c>
      <c r="L70" s="24">
        <v>0.13</v>
      </c>
      <c r="M70" s="24">
        <v>0.08</v>
      </c>
      <c r="N70" s="28">
        <v>0.64</v>
      </c>
    </row>
    <row r="71" spans="2:14">
      <c r="B71" s="269"/>
      <c r="C71" s="41" t="s">
        <v>246</v>
      </c>
      <c r="D71" s="26" t="s">
        <v>279</v>
      </c>
      <c r="E71" s="24">
        <v>0.73</v>
      </c>
      <c r="F71" s="24">
        <v>0.43</v>
      </c>
      <c r="G71" s="24">
        <v>0.34</v>
      </c>
      <c r="H71" s="24">
        <v>0.32</v>
      </c>
      <c r="I71" s="28">
        <v>0.9</v>
      </c>
      <c r="J71" s="24">
        <v>0.74</v>
      </c>
      <c r="K71" s="24">
        <v>0.45</v>
      </c>
      <c r="L71" s="24">
        <v>0.34</v>
      </c>
      <c r="M71" s="24">
        <v>0.33</v>
      </c>
      <c r="N71" s="28">
        <v>0.9</v>
      </c>
    </row>
    <row r="72" spans="2:14">
      <c r="B72" s="269"/>
      <c r="C72" s="41" t="s">
        <v>249</v>
      </c>
      <c r="D72" s="26" t="s">
        <v>301</v>
      </c>
      <c r="E72" s="24">
        <v>0.71</v>
      </c>
      <c r="F72" s="24">
        <v>0.43</v>
      </c>
      <c r="G72" s="24">
        <v>0.39</v>
      </c>
      <c r="H72" s="24">
        <v>0.38</v>
      </c>
      <c r="I72" s="28">
        <v>0.91</v>
      </c>
      <c r="J72" s="24">
        <v>0.71</v>
      </c>
      <c r="K72" s="24">
        <v>0.42</v>
      </c>
      <c r="L72" s="24">
        <v>0.38</v>
      </c>
      <c r="M72" s="63">
        <v>0.37</v>
      </c>
      <c r="N72" s="28">
        <v>0.9</v>
      </c>
    </row>
    <row r="73" spans="2:14">
      <c r="B73" s="269"/>
      <c r="C73" s="41" t="s">
        <v>252</v>
      </c>
      <c r="D73" s="26" t="s">
        <v>302</v>
      </c>
      <c r="E73" s="24">
        <v>0.6</v>
      </c>
      <c r="F73" s="24">
        <v>0.31</v>
      </c>
      <c r="G73" s="24">
        <v>0.32</v>
      </c>
      <c r="H73" s="24">
        <v>0.23</v>
      </c>
      <c r="I73" s="28">
        <v>0.88</v>
      </c>
      <c r="J73" s="24">
        <v>0.6</v>
      </c>
      <c r="K73" s="24">
        <v>0.3</v>
      </c>
      <c r="L73" s="24">
        <v>0.32</v>
      </c>
      <c r="M73" s="24">
        <v>0.23</v>
      </c>
      <c r="N73" s="28">
        <v>0.88</v>
      </c>
    </row>
    <row r="74" spans="2:14">
      <c r="B74" s="269"/>
      <c r="C74" s="41" t="s">
        <v>254</v>
      </c>
      <c r="D74" s="26" t="s">
        <v>303</v>
      </c>
      <c r="E74" s="24">
        <v>0.63</v>
      </c>
      <c r="F74" s="24">
        <v>0.33</v>
      </c>
      <c r="G74" s="24">
        <v>0.53</v>
      </c>
      <c r="H74" s="24">
        <v>0.33</v>
      </c>
      <c r="I74" s="28">
        <v>0.9</v>
      </c>
      <c r="J74" s="24">
        <v>0.63</v>
      </c>
      <c r="K74" s="24">
        <v>0.33</v>
      </c>
      <c r="L74" s="24">
        <v>0.51</v>
      </c>
      <c r="M74" s="24">
        <v>0.33</v>
      </c>
      <c r="N74" s="28">
        <v>0.9</v>
      </c>
    </row>
    <row r="75" spans="2:14">
      <c r="B75" s="269"/>
      <c r="C75" s="41" t="s">
        <v>256</v>
      </c>
      <c r="D75" s="26" t="s">
        <v>304</v>
      </c>
      <c r="E75" s="24">
        <v>0.74</v>
      </c>
      <c r="F75" s="24">
        <v>0.49</v>
      </c>
      <c r="G75" s="24">
        <v>0.34</v>
      </c>
      <c r="H75" s="24">
        <v>0.35</v>
      </c>
      <c r="I75" s="28">
        <v>0.76</v>
      </c>
      <c r="J75" s="24">
        <v>0.74</v>
      </c>
      <c r="K75" s="24">
        <v>0.41</v>
      </c>
      <c r="L75" s="24">
        <v>0.33</v>
      </c>
      <c r="M75" s="24">
        <v>0.33</v>
      </c>
      <c r="N75" s="28">
        <v>0.72</v>
      </c>
    </row>
    <row r="76" spans="2:14">
      <c r="B76" s="269"/>
      <c r="C76" s="41" t="s">
        <v>258</v>
      </c>
      <c r="D76" s="26" t="s">
        <v>305</v>
      </c>
      <c r="E76" s="24">
        <v>0.74</v>
      </c>
      <c r="F76" s="24">
        <v>0.48</v>
      </c>
      <c r="G76" s="24">
        <v>0.34</v>
      </c>
      <c r="H76" s="24">
        <v>0.35</v>
      </c>
      <c r="I76" s="28">
        <v>0.76</v>
      </c>
      <c r="J76" s="24">
        <v>0.74</v>
      </c>
      <c r="K76" s="24">
        <v>0.41</v>
      </c>
      <c r="L76" s="24">
        <v>0.33</v>
      </c>
      <c r="M76" s="24">
        <v>0.33</v>
      </c>
      <c r="N76" s="28">
        <v>0.72</v>
      </c>
    </row>
    <row r="77" spans="2:14">
      <c r="B77" s="269"/>
      <c r="C77" s="41" t="s">
        <v>260</v>
      </c>
      <c r="D77" s="26" t="s">
        <v>305</v>
      </c>
      <c r="E77" s="24">
        <v>0.74</v>
      </c>
      <c r="F77" s="24">
        <v>0.5</v>
      </c>
      <c r="G77" s="24">
        <v>0.34</v>
      </c>
      <c r="H77" s="24">
        <v>0.35</v>
      </c>
      <c r="I77" s="28">
        <v>0.76</v>
      </c>
      <c r="J77" s="24">
        <v>0.18</v>
      </c>
      <c r="K77" s="24">
        <v>0.4</v>
      </c>
      <c r="L77" s="24">
        <v>0.14000000000000001</v>
      </c>
      <c r="M77" s="24">
        <v>0.06</v>
      </c>
      <c r="N77" s="28">
        <v>0.56999999999999995</v>
      </c>
    </row>
    <row r="78" spans="2:14">
      <c r="B78" s="269"/>
      <c r="C78" s="41" t="s">
        <v>262</v>
      </c>
      <c r="D78" s="26" t="s">
        <v>306</v>
      </c>
      <c r="E78" s="24">
        <v>0.47</v>
      </c>
      <c r="F78" s="24">
        <v>0.27</v>
      </c>
      <c r="G78" s="24">
        <v>0.17</v>
      </c>
      <c r="H78" s="24">
        <v>0.17</v>
      </c>
      <c r="I78" s="28">
        <v>0.57999999999999996</v>
      </c>
      <c r="J78" s="24">
        <v>0.37</v>
      </c>
      <c r="K78" s="24">
        <v>0.25</v>
      </c>
      <c r="L78" s="24">
        <v>0.11</v>
      </c>
      <c r="M78" s="24">
        <v>0.09</v>
      </c>
      <c r="N78" s="28">
        <v>0.48</v>
      </c>
    </row>
    <row r="79" spans="2:14">
      <c r="B79" s="269"/>
      <c r="C79" s="41" t="s">
        <v>264</v>
      </c>
      <c r="D79" s="26" t="s">
        <v>307</v>
      </c>
      <c r="E79" s="24">
        <v>0.65</v>
      </c>
      <c r="F79" s="24">
        <v>0.57999999999999996</v>
      </c>
      <c r="G79" s="24">
        <v>0.28000000000000003</v>
      </c>
      <c r="H79" s="24">
        <v>0.31</v>
      </c>
      <c r="I79" s="28">
        <v>0.93</v>
      </c>
      <c r="J79" s="24">
        <v>0.53</v>
      </c>
      <c r="K79" s="24">
        <v>0.28000000000000003</v>
      </c>
      <c r="L79" s="24">
        <v>0.19</v>
      </c>
      <c r="M79" s="24">
        <v>0.2</v>
      </c>
      <c r="N79" s="28">
        <v>0.59</v>
      </c>
    </row>
    <row r="80" spans="2:14">
      <c r="B80" s="269"/>
      <c r="C80" s="41" t="s">
        <v>266</v>
      </c>
      <c r="D80" s="26" t="s">
        <v>308</v>
      </c>
      <c r="E80" s="24">
        <v>0.74</v>
      </c>
      <c r="F80" s="24">
        <v>0.49</v>
      </c>
      <c r="G80" s="24">
        <v>0.34</v>
      </c>
      <c r="H80" s="24">
        <v>0.35</v>
      </c>
      <c r="I80" s="28">
        <v>0.76</v>
      </c>
      <c r="J80" s="24">
        <v>0.73</v>
      </c>
      <c r="K80" s="24">
        <v>0.41</v>
      </c>
      <c r="L80" s="24">
        <v>0.33</v>
      </c>
      <c r="M80" s="24">
        <v>0.33</v>
      </c>
      <c r="N80" s="28">
        <v>0.72</v>
      </c>
    </row>
    <row r="81" spans="2:14">
      <c r="B81" s="269"/>
      <c r="C81" s="41" t="s">
        <v>268</v>
      </c>
      <c r="D81" s="26" t="s">
        <v>309</v>
      </c>
      <c r="E81" s="24">
        <v>0.74</v>
      </c>
      <c r="F81" s="24">
        <v>0.49</v>
      </c>
      <c r="G81" s="24">
        <v>0.34</v>
      </c>
      <c r="H81" s="24">
        <v>0.35</v>
      </c>
      <c r="I81" s="28">
        <v>0.76</v>
      </c>
      <c r="J81" s="24">
        <v>0.73</v>
      </c>
      <c r="K81" s="24">
        <v>0.42</v>
      </c>
      <c r="L81" s="24">
        <v>0.34</v>
      </c>
      <c r="M81" s="24">
        <v>0.34</v>
      </c>
      <c r="N81" s="28">
        <v>0.72</v>
      </c>
    </row>
    <row r="82" spans="2:14">
      <c r="B82" s="269"/>
      <c r="C82" s="41" t="s">
        <v>270</v>
      </c>
      <c r="D82" s="26" t="s">
        <v>310</v>
      </c>
      <c r="E82" s="24">
        <v>0.74</v>
      </c>
      <c r="F82" s="24">
        <v>0.5</v>
      </c>
      <c r="G82" s="24">
        <v>0.34</v>
      </c>
      <c r="H82" s="24">
        <v>0.35</v>
      </c>
      <c r="I82" s="28">
        <v>0.76</v>
      </c>
      <c r="J82" s="24">
        <v>0.18</v>
      </c>
      <c r="K82" s="24">
        <v>0.4</v>
      </c>
      <c r="L82" s="24">
        <v>0.14000000000000001</v>
      </c>
      <c r="M82" s="24">
        <v>0.06</v>
      </c>
      <c r="N82" s="28">
        <v>0.56999999999999995</v>
      </c>
    </row>
    <row r="83" spans="2:14">
      <c r="B83" s="269"/>
      <c r="C83" s="41" t="s">
        <v>272</v>
      </c>
      <c r="D83" s="26" t="s">
        <v>311</v>
      </c>
      <c r="E83" s="24">
        <v>0.46</v>
      </c>
      <c r="F83" s="24">
        <v>0.26</v>
      </c>
      <c r="G83" s="24">
        <v>0.16</v>
      </c>
      <c r="H83" s="24">
        <v>0.17</v>
      </c>
      <c r="I83" s="28">
        <v>0.57999999999999996</v>
      </c>
      <c r="J83" s="24">
        <v>0.36</v>
      </c>
      <c r="K83" s="24">
        <v>0.22</v>
      </c>
      <c r="L83" s="24">
        <v>0.12</v>
      </c>
      <c r="M83" s="24">
        <v>0.11</v>
      </c>
      <c r="N83" s="28">
        <v>0.48</v>
      </c>
    </row>
    <row r="84" spans="2:14">
      <c r="B84" s="269"/>
      <c r="C84" s="41" t="s">
        <v>273</v>
      </c>
      <c r="D84" s="26" t="s">
        <v>312</v>
      </c>
      <c r="E84" s="24">
        <v>0.65</v>
      </c>
      <c r="F84" s="24">
        <v>0.59</v>
      </c>
      <c r="G84" s="24">
        <v>0.28000000000000003</v>
      </c>
      <c r="H84" s="24">
        <v>0.3</v>
      </c>
      <c r="I84" s="28">
        <v>0.93</v>
      </c>
      <c r="J84" s="24">
        <v>0.53</v>
      </c>
      <c r="K84" s="24">
        <v>0.28000000000000003</v>
      </c>
      <c r="L84" s="24">
        <v>0.19</v>
      </c>
      <c r="M84" s="24">
        <v>0.2</v>
      </c>
      <c r="N84" s="28">
        <v>0.59</v>
      </c>
    </row>
    <row r="85" spans="2:14">
      <c r="B85" s="269"/>
      <c r="C85" s="41" t="s">
        <v>275</v>
      </c>
      <c r="D85" s="26" t="s">
        <v>313</v>
      </c>
      <c r="E85" s="24">
        <v>0.74</v>
      </c>
      <c r="F85" s="24">
        <v>0.48</v>
      </c>
      <c r="G85" s="24">
        <v>0.34</v>
      </c>
      <c r="H85" s="24">
        <v>0.35</v>
      </c>
      <c r="I85" s="28">
        <v>0.76</v>
      </c>
      <c r="J85" s="24">
        <v>0.73</v>
      </c>
      <c r="K85" s="24">
        <v>0.46</v>
      </c>
      <c r="L85" s="24">
        <v>0.33</v>
      </c>
      <c r="M85" s="24">
        <v>0.34</v>
      </c>
      <c r="N85" s="28">
        <v>0.72</v>
      </c>
    </row>
    <row r="86" spans="2:14">
      <c r="B86" s="269"/>
      <c r="C86" s="41" t="s">
        <v>276</v>
      </c>
      <c r="D86" s="26" t="s">
        <v>314</v>
      </c>
      <c r="E86" s="24">
        <v>0.74</v>
      </c>
      <c r="F86" s="24">
        <v>0.49</v>
      </c>
      <c r="G86" s="24">
        <v>0.34</v>
      </c>
      <c r="H86" s="24">
        <v>0.35</v>
      </c>
      <c r="I86" s="28">
        <v>0.76</v>
      </c>
      <c r="J86" s="24">
        <v>0.73</v>
      </c>
      <c r="K86" s="24">
        <v>0.41</v>
      </c>
      <c r="L86" s="24">
        <v>0.33</v>
      </c>
      <c r="M86" s="24">
        <v>0.34</v>
      </c>
      <c r="N86" s="28">
        <v>0.72</v>
      </c>
    </row>
    <row r="87" spans="2:14">
      <c r="B87" s="269"/>
      <c r="C87" s="41" t="s">
        <v>278</v>
      </c>
      <c r="D87" s="26" t="s">
        <v>315</v>
      </c>
      <c r="E87" s="24">
        <v>0.74</v>
      </c>
      <c r="F87" s="24">
        <v>0.5</v>
      </c>
      <c r="G87" s="24">
        <v>0.34</v>
      </c>
      <c r="H87" s="24">
        <v>0.35</v>
      </c>
      <c r="I87" s="28">
        <v>0.76</v>
      </c>
      <c r="J87" s="24">
        <v>0.18</v>
      </c>
      <c r="K87" s="24">
        <v>0.4</v>
      </c>
      <c r="L87" s="24">
        <v>0.14000000000000001</v>
      </c>
      <c r="M87" s="24">
        <v>0.06</v>
      </c>
      <c r="N87" s="28">
        <v>0.56999999999999995</v>
      </c>
    </row>
    <row r="88" spans="2:14">
      <c r="B88" s="269"/>
      <c r="C88" s="41" t="s">
        <v>280</v>
      </c>
      <c r="D88" s="26" t="s">
        <v>316</v>
      </c>
      <c r="E88" s="24">
        <v>0.46</v>
      </c>
      <c r="F88" s="24">
        <v>0.26</v>
      </c>
      <c r="G88" s="24">
        <v>0.16</v>
      </c>
      <c r="H88" s="24">
        <v>0.17</v>
      </c>
      <c r="I88" s="28">
        <v>0.57999999999999996</v>
      </c>
      <c r="J88" s="24">
        <v>0.37</v>
      </c>
      <c r="K88" s="24">
        <v>0.21</v>
      </c>
      <c r="L88" s="24">
        <v>0.11</v>
      </c>
      <c r="M88" s="24">
        <v>0.08</v>
      </c>
      <c r="N88" s="28">
        <v>0.47</v>
      </c>
    </row>
    <row r="89" spans="2:14">
      <c r="B89" s="269"/>
      <c r="C89" s="41" t="s">
        <v>281</v>
      </c>
      <c r="D89" s="26" t="s">
        <v>317</v>
      </c>
      <c r="E89" s="24">
        <v>0.65</v>
      </c>
      <c r="F89" s="24">
        <v>0.57999999999999996</v>
      </c>
      <c r="G89" s="24">
        <v>0.28000000000000003</v>
      </c>
      <c r="H89" s="24">
        <v>0.3</v>
      </c>
      <c r="I89" s="28">
        <v>0.93</v>
      </c>
      <c r="J89" s="24">
        <v>0.53</v>
      </c>
      <c r="K89" s="24">
        <v>0.28000000000000003</v>
      </c>
      <c r="L89" s="24">
        <v>0.19</v>
      </c>
      <c r="M89" s="24">
        <v>0.2</v>
      </c>
      <c r="N89" s="28">
        <v>0.59</v>
      </c>
    </row>
    <row r="90" spans="2:14">
      <c r="B90" s="269"/>
      <c r="C90" s="41" t="s">
        <v>284</v>
      </c>
      <c r="D90" s="26"/>
      <c r="E90" s="24"/>
      <c r="F90" s="24"/>
      <c r="G90" s="24"/>
      <c r="H90" s="24"/>
      <c r="I90" s="28"/>
      <c r="J90" s="24"/>
      <c r="K90" s="24"/>
      <c r="L90" s="24"/>
      <c r="M90" s="24"/>
      <c r="N90" s="28"/>
    </row>
    <row r="91" spans="2:14">
      <c r="B91" s="269"/>
      <c r="C91" s="41" t="s">
        <v>284</v>
      </c>
      <c r="D91" s="26"/>
      <c r="E91" s="24"/>
      <c r="F91" s="24"/>
      <c r="G91" s="24"/>
      <c r="H91" s="24"/>
      <c r="I91" s="28"/>
      <c r="J91" s="24"/>
      <c r="K91" s="24"/>
      <c r="L91" s="24"/>
      <c r="M91" s="24"/>
      <c r="N91" s="28"/>
    </row>
    <row r="92" spans="2:14">
      <c r="B92" s="269"/>
      <c r="C92" s="41" t="s">
        <v>284</v>
      </c>
      <c r="D92" s="26"/>
      <c r="E92" s="24"/>
      <c r="F92" s="24"/>
      <c r="G92" s="24"/>
      <c r="H92" s="24"/>
      <c r="I92" s="28"/>
      <c r="J92" s="24"/>
      <c r="K92" s="24"/>
      <c r="L92" s="24"/>
      <c r="M92" s="24"/>
      <c r="N92" s="28"/>
    </row>
    <row r="93" spans="2:14" ht="15" thickBot="1">
      <c r="B93" s="270"/>
      <c r="C93" s="33" t="s">
        <v>284</v>
      </c>
      <c r="D93" s="27"/>
      <c r="E93" s="25"/>
      <c r="F93" s="25"/>
      <c r="G93" s="25"/>
      <c r="H93" s="25"/>
      <c r="I93" s="29"/>
      <c r="J93" s="25"/>
      <c r="K93" s="25"/>
      <c r="L93" s="25"/>
      <c r="M93" s="25"/>
      <c r="N93" s="29"/>
    </row>
    <row r="94" spans="2:14">
      <c r="B94" s="268" t="s">
        <v>164</v>
      </c>
      <c r="C94" s="41" t="s">
        <v>230</v>
      </c>
      <c r="D94" s="26"/>
      <c r="E94" s="24"/>
      <c r="F94" s="24"/>
      <c r="G94" s="24"/>
      <c r="H94" s="24"/>
      <c r="I94" s="28"/>
      <c r="J94" s="24"/>
      <c r="K94" s="24"/>
      <c r="L94" s="24"/>
      <c r="M94" s="24"/>
      <c r="N94" s="28"/>
    </row>
    <row r="95" spans="2:14">
      <c r="B95" s="269"/>
      <c r="C95" s="41" t="s">
        <v>232</v>
      </c>
      <c r="D95" s="26"/>
      <c r="E95" s="24"/>
      <c r="F95" s="24"/>
      <c r="G95" s="24"/>
      <c r="H95" s="24"/>
      <c r="I95" s="28"/>
      <c r="J95" s="24"/>
      <c r="K95" s="24"/>
      <c r="L95" s="24"/>
      <c r="M95" s="24"/>
      <c r="N95" s="28"/>
    </row>
    <row r="96" spans="2:14">
      <c r="B96" s="269"/>
      <c r="C96" s="41" t="s">
        <v>234</v>
      </c>
      <c r="D96" s="26" t="s">
        <v>318</v>
      </c>
      <c r="E96" s="24">
        <v>0.75</v>
      </c>
      <c r="F96" s="24">
        <v>0.61</v>
      </c>
      <c r="G96" s="24">
        <v>0.27</v>
      </c>
      <c r="H96" s="24">
        <v>0.26</v>
      </c>
      <c r="I96" s="28">
        <v>0.86</v>
      </c>
      <c r="J96" s="24">
        <v>0.75</v>
      </c>
      <c r="K96" s="24">
        <v>0.61</v>
      </c>
      <c r="L96" s="24">
        <v>0.26</v>
      </c>
      <c r="M96" s="24">
        <v>0.26</v>
      </c>
      <c r="N96" s="28">
        <v>0.87</v>
      </c>
    </row>
    <row r="97" spans="2:14">
      <c r="B97" s="269"/>
      <c r="C97" s="41" t="s">
        <v>238</v>
      </c>
      <c r="D97" s="26" t="s">
        <v>319</v>
      </c>
      <c r="E97" s="24"/>
      <c r="F97" s="24"/>
      <c r="G97" s="24"/>
      <c r="H97" s="24"/>
      <c r="I97" s="28" t="s">
        <v>319</v>
      </c>
      <c r="J97" s="24"/>
      <c r="K97" s="24"/>
      <c r="L97" s="24"/>
      <c r="M97" s="24"/>
      <c r="N97" s="28"/>
    </row>
    <row r="98" spans="2:14">
      <c r="B98" s="269"/>
      <c r="C98" s="41" t="s">
        <v>242</v>
      </c>
      <c r="D98" s="26" t="s">
        <v>319</v>
      </c>
      <c r="E98" s="24"/>
      <c r="F98" s="24"/>
      <c r="G98" s="24"/>
      <c r="H98" s="24"/>
      <c r="I98" s="28" t="s">
        <v>319</v>
      </c>
      <c r="J98" s="24"/>
      <c r="K98" s="24"/>
      <c r="L98" s="24"/>
      <c r="M98" s="24"/>
      <c r="N98" s="28"/>
    </row>
    <row r="99" spans="2:14">
      <c r="B99" s="269"/>
      <c r="C99" s="41" t="s">
        <v>246</v>
      </c>
      <c r="D99" s="26" t="s">
        <v>320</v>
      </c>
      <c r="E99" s="24">
        <v>0.69</v>
      </c>
      <c r="F99" s="24">
        <v>0.49</v>
      </c>
      <c r="G99" s="24">
        <v>0.25</v>
      </c>
      <c r="H99" s="24">
        <v>0.24</v>
      </c>
      <c r="I99" s="28">
        <v>0.86</v>
      </c>
      <c r="J99" s="24">
        <v>0.69</v>
      </c>
      <c r="K99" s="24">
        <v>0.48</v>
      </c>
      <c r="L99" s="24">
        <v>0.25</v>
      </c>
      <c r="M99" s="24">
        <v>0.23</v>
      </c>
      <c r="N99" s="28">
        <v>0.86</v>
      </c>
    </row>
    <row r="100" spans="2:14">
      <c r="B100" s="269"/>
      <c r="C100" s="41" t="s">
        <v>249</v>
      </c>
      <c r="D100" s="26" t="s">
        <v>319</v>
      </c>
      <c r="E100" s="24"/>
      <c r="F100" s="24"/>
      <c r="G100" s="24"/>
      <c r="H100" s="24"/>
      <c r="I100" s="28" t="s">
        <v>319</v>
      </c>
      <c r="J100" s="24"/>
      <c r="K100" s="24"/>
      <c r="L100" s="24"/>
      <c r="M100" s="24"/>
      <c r="N100" s="28"/>
    </row>
    <row r="101" spans="2:14">
      <c r="B101" s="269"/>
      <c r="C101" s="41" t="s">
        <v>252</v>
      </c>
      <c r="D101" s="26" t="s">
        <v>321</v>
      </c>
      <c r="E101" s="24">
        <v>0.59</v>
      </c>
      <c r="F101" s="24">
        <v>0.39</v>
      </c>
      <c r="G101" s="24">
        <v>0.45</v>
      </c>
      <c r="H101" s="24">
        <v>0.25</v>
      </c>
      <c r="I101" s="28">
        <v>0.81</v>
      </c>
      <c r="J101" s="24">
        <v>0.59</v>
      </c>
      <c r="K101" s="24">
        <v>0.4</v>
      </c>
      <c r="L101" s="24">
        <v>0.42</v>
      </c>
      <c r="M101" s="24">
        <v>0.25</v>
      </c>
      <c r="N101" s="28">
        <v>0.81</v>
      </c>
    </row>
    <row r="102" spans="2:14">
      <c r="B102" s="269"/>
      <c r="C102" s="41" t="s">
        <v>254</v>
      </c>
      <c r="D102" s="26" t="s">
        <v>319</v>
      </c>
      <c r="E102" s="24"/>
      <c r="F102" s="24"/>
      <c r="G102" s="24"/>
      <c r="H102" s="24"/>
      <c r="I102" s="28" t="s">
        <v>319</v>
      </c>
      <c r="J102" s="24"/>
      <c r="K102" s="24"/>
      <c r="L102" s="24"/>
      <c r="M102" s="24"/>
      <c r="N102" s="28"/>
    </row>
    <row r="103" spans="2:14">
      <c r="B103" s="269"/>
      <c r="C103" s="41" t="s">
        <v>256</v>
      </c>
      <c r="D103" s="26" t="s">
        <v>319</v>
      </c>
      <c r="E103" s="24"/>
      <c r="F103" s="24"/>
      <c r="G103" s="24"/>
      <c r="H103" s="24"/>
      <c r="I103" s="28" t="s">
        <v>319</v>
      </c>
      <c r="J103" s="24"/>
      <c r="K103" s="24"/>
      <c r="L103" s="24"/>
      <c r="M103" s="24"/>
      <c r="N103" s="28"/>
    </row>
    <row r="104" spans="2:14">
      <c r="B104" s="269"/>
      <c r="C104" s="41" t="s">
        <v>258</v>
      </c>
      <c r="D104" s="26" t="s">
        <v>319</v>
      </c>
      <c r="E104" s="24"/>
      <c r="F104" s="24"/>
      <c r="G104" s="24"/>
      <c r="H104" s="24"/>
      <c r="I104" s="28" t="s">
        <v>319</v>
      </c>
      <c r="J104" s="24"/>
      <c r="K104" s="24"/>
      <c r="L104" s="24"/>
      <c r="M104" s="24"/>
      <c r="N104" s="28"/>
    </row>
    <row r="105" spans="2:14">
      <c r="B105" s="269"/>
      <c r="C105" s="41" t="s">
        <v>260</v>
      </c>
      <c r="D105" s="26" t="s">
        <v>319</v>
      </c>
      <c r="E105" s="24"/>
      <c r="F105" s="24"/>
      <c r="G105" s="24"/>
      <c r="H105" s="24"/>
      <c r="I105" s="28" t="s">
        <v>319</v>
      </c>
      <c r="J105" s="24"/>
      <c r="K105" s="24"/>
      <c r="L105" s="24"/>
      <c r="M105" s="24"/>
      <c r="N105" s="28"/>
    </row>
    <row r="106" spans="2:14">
      <c r="B106" s="269"/>
      <c r="C106" s="41" t="s">
        <v>262</v>
      </c>
      <c r="D106" s="26" t="s">
        <v>319</v>
      </c>
      <c r="E106" s="24"/>
      <c r="F106" s="24"/>
      <c r="G106" s="24"/>
      <c r="H106" s="24"/>
      <c r="I106" s="28" t="s">
        <v>319</v>
      </c>
      <c r="J106" s="24"/>
      <c r="K106" s="24"/>
      <c r="L106" s="24"/>
      <c r="M106" s="24"/>
      <c r="N106" s="28"/>
    </row>
    <row r="107" spans="2:14">
      <c r="B107" s="269"/>
      <c r="C107" s="41" t="s">
        <v>264</v>
      </c>
      <c r="D107" s="26" t="s">
        <v>319</v>
      </c>
      <c r="E107" s="24"/>
      <c r="F107" s="24"/>
      <c r="G107" s="24"/>
      <c r="H107" s="24"/>
      <c r="I107" s="28" t="s">
        <v>319</v>
      </c>
      <c r="J107" s="24"/>
      <c r="K107" s="24"/>
      <c r="L107" s="24"/>
      <c r="M107" s="24"/>
      <c r="N107" s="28"/>
    </row>
    <row r="108" spans="2:14">
      <c r="B108" s="269"/>
      <c r="C108" s="41" t="s">
        <v>266</v>
      </c>
      <c r="D108" s="26" t="s">
        <v>319</v>
      </c>
      <c r="E108" s="24"/>
      <c r="F108" s="24"/>
      <c r="G108" s="24"/>
      <c r="H108" s="24"/>
      <c r="I108" s="28" t="s">
        <v>319</v>
      </c>
      <c r="J108" s="24"/>
      <c r="K108" s="24"/>
      <c r="L108" s="24"/>
      <c r="M108" s="24"/>
      <c r="N108" s="28"/>
    </row>
    <row r="109" spans="2:14">
      <c r="B109" s="269"/>
      <c r="C109" s="41" t="s">
        <v>268</v>
      </c>
      <c r="D109" s="26" t="s">
        <v>319</v>
      </c>
      <c r="E109" s="24"/>
      <c r="F109" s="24"/>
      <c r="G109" s="24"/>
      <c r="H109" s="24"/>
      <c r="I109" s="28" t="s">
        <v>319</v>
      </c>
      <c r="J109" s="24"/>
      <c r="K109" s="24"/>
      <c r="L109" s="24"/>
      <c r="M109" s="24"/>
      <c r="N109" s="28"/>
    </row>
    <row r="110" spans="2:14">
      <c r="B110" s="269"/>
      <c r="C110" s="41" t="s">
        <v>270</v>
      </c>
      <c r="D110" s="26" t="s">
        <v>322</v>
      </c>
      <c r="E110" s="24">
        <v>0.74</v>
      </c>
      <c r="F110" s="24">
        <v>0.49</v>
      </c>
      <c r="G110" s="24">
        <v>0.27</v>
      </c>
      <c r="H110" s="24">
        <v>0.26</v>
      </c>
      <c r="I110" s="28">
        <v>0.68</v>
      </c>
      <c r="J110" s="24">
        <v>0.74</v>
      </c>
      <c r="K110" s="24">
        <v>0.48</v>
      </c>
      <c r="L110" s="24">
        <v>0.26</v>
      </c>
      <c r="M110" s="24">
        <v>0.26</v>
      </c>
      <c r="N110" s="28">
        <v>0.68</v>
      </c>
    </row>
    <row r="111" spans="2:14">
      <c r="B111" s="269"/>
      <c r="C111" s="41" t="s">
        <v>272</v>
      </c>
      <c r="D111" s="26" t="s">
        <v>319</v>
      </c>
      <c r="E111" s="24"/>
      <c r="F111" s="24"/>
      <c r="G111" s="24"/>
      <c r="H111" s="24"/>
      <c r="I111" s="28" t="s">
        <v>319</v>
      </c>
      <c r="J111" s="24"/>
      <c r="K111" s="24"/>
      <c r="L111" s="24"/>
      <c r="M111" s="24"/>
      <c r="N111" s="28"/>
    </row>
    <row r="112" spans="2:14">
      <c r="B112" s="269"/>
      <c r="C112" s="41" t="s">
        <v>273</v>
      </c>
      <c r="D112" s="26" t="s">
        <v>319</v>
      </c>
      <c r="E112" s="24"/>
      <c r="F112" s="24"/>
      <c r="G112" s="24"/>
      <c r="H112" s="24"/>
      <c r="I112" s="28" t="s">
        <v>319</v>
      </c>
      <c r="J112" s="24"/>
      <c r="K112" s="24"/>
      <c r="L112" s="24"/>
      <c r="M112" s="24"/>
      <c r="N112" s="28"/>
    </row>
    <row r="113" spans="2:14">
      <c r="B113" s="269"/>
      <c r="C113" s="41" t="s">
        <v>275</v>
      </c>
      <c r="D113" s="26" t="s">
        <v>319</v>
      </c>
      <c r="E113" s="24"/>
      <c r="F113" s="24"/>
      <c r="G113" s="24"/>
      <c r="H113" s="24"/>
      <c r="I113" s="28" t="s">
        <v>319</v>
      </c>
      <c r="J113" s="24"/>
      <c r="K113" s="24"/>
      <c r="L113" s="24"/>
      <c r="M113" s="24"/>
      <c r="N113" s="28"/>
    </row>
    <row r="114" spans="2:14">
      <c r="B114" s="269"/>
      <c r="C114" s="41" t="s">
        <v>276</v>
      </c>
      <c r="D114" s="26" t="s">
        <v>319</v>
      </c>
      <c r="E114" s="24"/>
      <c r="F114" s="24"/>
      <c r="G114" s="24"/>
      <c r="H114" s="24"/>
      <c r="I114" s="28" t="s">
        <v>319</v>
      </c>
      <c r="J114" s="24"/>
      <c r="K114" s="24"/>
      <c r="L114" s="24"/>
      <c r="M114" s="24"/>
      <c r="N114" s="28"/>
    </row>
    <row r="115" spans="2:14">
      <c r="B115" s="269"/>
      <c r="C115" s="41" t="s">
        <v>278</v>
      </c>
      <c r="D115" s="26" t="s">
        <v>323</v>
      </c>
      <c r="E115" s="24">
        <v>0.74</v>
      </c>
      <c r="F115" s="24">
        <v>0.49</v>
      </c>
      <c r="G115" s="24">
        <v>0.27</v>
      </c>
      <c r="H115" s="24">
        <v>0.26</v>
      </c>
      <c r="I115" s="28">
        <v>0.68</v>
      </c>
      <c r="J115" s="24">
        <v>0.74</v>
      </c>
      <c r="K115" s="24">
        <v>0.48</v>
      </c>
      <c r="L115" s="24">
        <v>0.26</v>
      </c>
      <c r="M115" s="24">
        <v>0.26</v>
      </c>
      <c r="N115" s="28">
        <v>0.68</v>
      </c>
    </row>
    <row r="116" spans="2:14">
      <c r="B116" s="269"/>
      <c r="C116" s="41" t="s">
        <v>280</v>
      </c>
      <c r="D116" s="26"/>
      <c r="E116" s="24"/>
      <c r="F116" s="24"/>
      <c r="G116" s="24"/>
      <c r="H116" s="24"/>
      <c r="I116" s="28"/>
      <c r="J116" s="24"/>
      <c r="K116" s="24"/>
      <c r="L116" s="24"/>
      <c r="M116" s="24"/>
      <c r="N116" s="28"/>
    </row>
    <row r="117" spans="2:14">
      <c r="B117" s="269"/>
      <c r="C117" s="41" t="s">
        <v>281</v>
      </c>
      <c r="D117" s="26"/>
      <c r="E117" s="24"/>
      <c r="F117" s="24"/>
      <c r="G117" s="24"/>
      <c r="H117" s="24"/>
      <c r="I117" s="28"/>
      <c r="J117" s="24"/>
      <c r="K117" s="24"/>
      <c r="L117" s="24"/>
      <c r="M117" s="24"/>
      <c r="N117" s="28"/>
    </row>
    <row r="118" spans="2:14">
      <c r="B118" s="269"/>
      <c r="C118" s="41" t="s">
        <v>284</v>
      </c>
      <c r="D118" s="26"/>
      <c r="E118" s="24"/>
      <c r="F118" s="24"/>
      <c r="G118" s="24"/>
      <c r="H118" s="24"/>
      <c r="I118" s="28"/>
      <c r="J118" s="24"/>
      <c r="K118" s="24"/>
      <c r="L118" s="24"/>
      <c r="M118" s="24"/>
      <c r="N118" s="28"/>
    </row>
    <row r="119" spans="2:14">
      <c r="B119" s="269"/>
      <c r="C119" s="41" t="s">
        <v>284</v>
      </c>
      <c r="D119" s="26"/>
      <c r="E119" s="24"/>
      <c r="F119" s="24"/>
      <c r="G119" s="24"/>
      <c r="H119" s="24"/>
      <c r="I119" s="28"/>
      <c r="J119" s="24"/>
      <c r="K119" s="24"/>
      <c r="L119" s="24"/>
      <c r="M119" s="24"/>
      <c r="N119" s="28"/>
    </row>
    <row r="120" spans="2:14">
      <c r="B120" s="269"/>
      <c r="C120" s="41" t="s">
        <v>284</v>
      </c>
      <c r="D120" s="26"/>
      <c r="E120" s="24"/>
      <c r="F120" s="24"/>
      <c r="G120" s="24"/>
      <c r="H120" s="24"/>
      <c r="I120" s="28"/>
      <c r="J120" s="24"/>
      <c r="K120" s="24"/>
      <c r="L120" s="24"/>
      <c r="M120" s="24"/>
      <c r="N120" s="28"/>
    </row>
    <row r="121" spans="2:14" ht="15" thickBot="1">
      <c r="B121" s="270"/>
      <c r="C121" s="33" t="s">
        <v>284</v>
      </c>
      <c r="D121" s="27"/>
      <c r="E121" s="25"/>
      <c r="F121" s="25"/>
      <c r="G121" s="25"/>
      <c r="H121" s="25"/>
      <c r="I121" s="29"/>
      <c r="J121" s="25"/>
      <c r="K121" s="25"/>
      <c r="L121" s="25"/>
      <c r="M121" s="25"/>
      <c r="N121" s="29"/>
    </row>
    <row r="122" spans="2:14" ht="29">
      <c r="B122" s="80"/>
      <c r="C122" s="41" t="s">
        <v>324</v>
      </c>
      <c r="D122" s="26"/>
      <c r="E122" s="24"/>
      <c r="F122" s="24"/>
      <c r="G122" s="24"/>
      <c r="H122" s="24"/>
      <c r="I122" s="28"/>
      <c r="J122" s="24"/>
      <c r="K122" s="24"/>
      <c r="L122" s="24"/>
      <c r="M122" s="24"/>
      <c r="N122" s="28"/>
    </row>
    <row r="123" spans="2:14">
      <c r="B123" s="269" t="s">
        <v>165</v>
      </c>
      <c r="C123" s="64" t="s">
        <v>325</v>
      </c>
      <c r="D123" s="26"/>
      <c r="E123" s="24">
        <v>0.77</v>
      </c>
      <c r="F123" s="24"/>
      <c r="G123" s="24"/>
      <c r="H123" s="24">
        <v>0.35</v>
      </c>
      <c r="I123" s="28">
        <v>0.92</v>
      </c>
      <c r="J123" s="24">
        <v>0.77</v>
      </c>
      <c r="K123" s="24"/>
      <c r="L123" s="24"/>
      <c r="M123" s="24">
        <v>0.35</v>
      </c>
      <c r="N123" s="28">
        <v>0.91</v>
      </c>
    </row>
    <row r="124" spans="2:14">
      <c r="B124" s="269"/>
      <c r="C124" s="64" t="s">
        <v>326</v>
      </c>
      <c r="D124" s="26"/>
      <c r="E124" s="24">
        <v>0.77</v>
      </c>
      <c r="F124" s="24"/>
      <c r="G124" s="24"/>
      <c r="H124" s="24">
        <v>0.35</v>
      </c>
      <c r="I124" s="28">
        <v>0.91</v>
      </c>
      <c r="J124" s="24">
        <v>0.77</v>
      </c>
      <c r="K124" s="24"/>
      <c r="L124" s="24"/>
      <c r="M124" s="24">
        <v>0.35</v>
      </c>
      <c r="N124" s="28">
        <v>0.91</v>
      </c>
    </row>
    <row r="125" spans="2:14">
      <c r="B125" s="269"/>
      <c r="C125" s="64" t="s">
        <v>327</v>
      </c>
      <c r="D125" s="26"/>
      <c r="E125" s="24">
        <v>0.76</v>
      </c>
      <c r="F125" s="24"/>
      <c r="G125" s="24"/>
      <c r="H125" s="24">
        <v>0.35</v>
      </c>
      <c r="I125" s="28">
        <v>0.88</v>
      </c>
      <c r="J125" s="24">
        <v>0.76</v>
      </c>
      <c r="K125" s="24"/>
      <c r="L125" s="24"/>
      <c r="M125" s="24">
        <v>0.35</v>
      </c>
      <c r="N125" s="28">
        <v>0.88</v>
      </c>
    </row>
    <row r="126" spans="2:14">
      <c r="B126" s="269"/>
      <c r="C126" s="65" t="s">
        <v>328</v>
      </c>
      <c r="D126" s="26"/>
      <c r="E126" s="24">
        <v>0.19</v>
      </c>
      <c r="F126" s="24"/>
      <c r="G126" s="24"/>
      <c r="H126" s="24">
        <v>0.13</v>
      </c>
      <c r="I126" s="28">
        <v>0.64</v>
      </c>
      <c r="J126" s="24">
        <v>0.19</v>
      </c>
      <c r="K126" s="24"/>
      <c r="L126" s="24"/>
      <c r="M126" s="24">
        <v>0.13</v>
      </c>
      <c r="N126" s="28">
        <v>0.63</v>
      </c>
    </row>
    <row r="127" spans="2:14">
      <c r="B127" s="269"/>
      <c r="C127" s="65" t="s">
        <v>329</v>
      </c>
      <c r="D127" s="26"/>
      <c r="E127" s="24">
        <v>0.17</v>
      </c>
      <c r="F127" s="24"/>
      <c r="G127" s="24"/>
      <c r="H127" s="24">
        <v>0.12</v>
      </c>
      <c r="I127" s="28">
        <v>0.64</v>
      </c>
      <c r="J127" s="24">
        <v>0.17</v>
      </c>
      <c r="K127" s="24"/>
      <c r="L127" s="24"/>
      <c r="M127" s="24">
        <v>0.12</v>
      </c>
      <c r="N127" s="28">
        <v>0.62</v>
      </c>
    </row>
    <row r="128" spans="2:14">
      <c r="B128" s="269"/>
      <c r="C128" s="64" t="s">
        <v>330</v>
      </c>
      <c r="D128" s="26"/>
      <c r="E128" s="24">
        <v>0.18</v>
      </c>
      <c r="F128" s="24"/>
      <c r="G128" s="24"/>
      <c r="H128" s="24">
        <v>0.12</v>
      </c>
      <c r="I128" s="28">
        <v>0.64</v>
      </c>
      <c r="J128" s="24">
        <v>0.18</v>
      </c>
      <c r="K128" s="24"/>
      <c r="L128" s="24"/>
      <c r="M128" s="24">
        <v>0.12</v>
      </c>
      <c r="N128" s="28">
        <v>0.63</v>
      </c>
    </row>
    <row r="129" spans="2:14">
      <c r="B129" s="269"/>
      <c r="C129" s="64" t="s">
        <v>331</v>
      </c>
      <c r="D129" s="26"/>
      <c r="E129" s="24"/>
      <c r="F129" s="24"/>
      <c r="G129" s="24"/>
      <c r="H129" s="24"/>
      <c r="I129" s="28"/>
      <c r="J129" s="24"/>
      <c r="K129" s="24"/>
      <c r="L129" s="24"/>
      <c r="M129" s="24"/>
      <c r="N129" s="28"/>
    </row>
    <row r="130" spans="2:14">
      <c r="B130" s="269"/>
      <c r="C130" s="64" t="s">
        <v>332</v>
      </c>
      <c r="D130" s="26"/>
      <c r="E130" s="24">
        <v>0.8</v>
      </c>
      <c r="F130" s="24"/>
      <c r="G130" s="24"/>
      <c r="H130" s="24">
        <v>0.44</v>
      </c>
      <c r="I130" s="28">
        <v>0.96</v>
      </c>
      <c r="J130" s="24">
        <v>0.74</v>
      </c>
      <c r="K130" s="24"/>
      <c r="L130" s="24"/>
      <c r="M130" s="24">
        <v>0.37</v>
      </c>
      <c r="N130" s="28">
        <v>0.74</v>
      </c>
    </row>
    <row r="131" spans="2:14">
      <c r="B131" s="269"/>
      <c r="C131" s="64" t="s">
        <v>333</v>
      </c>
      <c r="D131" s="26"/>
      <c r="E131" s="24"/>
      <c r="F131" s="24"/>
      <c r="G131" s="24"/>
      <c r="H131" s="24"/>
      <c r="I131" s="28"/>
      <c r="J131" s="24"/>
      <c r="K131" s="24"/>
      <c r="L131" s="24"/>
      <c r="M131" s="24"/>
      <c r="N131" s="28"/>
    </row>
    <row r="132" spans="2:14">
      <c r="B132" s="269"/>
      <c r="C132" s="64" t="s">
        <v>334</v>
      </c>
      <c r="D132" s="26"/>
      <c r="E132" s="24">
        <v>0.81</v>
      </c>
      <c r="F132" s="24"/>
      <c r="G132" s="24"/>
      <c r="H132" s="24">
        <v>0.44</v>
      </c>
      <c r="I132" s="28">
        <v>0.96</v>
      </c>
      <c r="J132" s="24">
        <v>0.75</v>
      </c>
      <c r="K132" s="24"/>
      <c r="L132" s="24"/>
      <c r="M132" s="24">
        <v>0.36</v>
      </c>
      <c r="N132" s="28">
        <v>0.74</v>
      </c>
    </row>
    <row r="133" spans="2:14">
      <c r="B133" s="269"/>
      <c r="C133" s="64" t="s">
        <v>335</v>
      </c>
      <c r="D133" s="26"/>
      <c r="E133" s="24"/>
      <c r="F133" s="24"/>
      <c r="G133" s="24"/>
      <c r="H133" s="24"/>
      <c r="I133" s="28"/>
      <c r="J133" s="24"/>
      <c r="K133" s="24"/>
      <c r="L133" s="24"/>
      <c r="M133" s="24"/>
      <c r="N133" s="28"/>
    </row>
    <row r="134" spans="2:14">
      <c r="B134" s="269"/>
      <c r="C134" s="64" t="s">
        <v>336</v>
      </c>
      <c r="D134" s="26"/>
      <c r="E134" s="24"/>
      <c r="F134" s="24"/>
      <c r="G134" s="24"/>
      <c r="H134" s="24"/>
      <c r="I134" s="28"/>
      <c r="J134" s="24"/>
      <c r="K134" s="24"/>
      <c r="L134" s="24"/>
      <c r="M134" s="24"/>
      <c r="N134" s="28"/>
    </row>
    <row r="135" spans="2:14">
      <c r="B135" s="269"/>
      <c r="C135" s="64" t="s">
        <v>337</v>
      </c>
      <c r="D135" s="26"/>
      <c r="E135" s="24"/>
      <c r="F135" s="24"/>
      <c r="G135" s="24"/>
      <c r="H135" s="24"/>
      <c r="I135" s="28"/>
      <c r="J135" s="24"/>
      <c r="K135" s="24"/>
      <c r="L135" s="24"/>
      <c r="M135" s="24"/>
      <c r="N135" s="28"/>
    </row>
    <row r="136" spans="2:14">
      <c r="B136" s="269"/>
      <c r="C136" s="64" t="s">
        <v>338</v>
      </c>
      <c r="D136" s="26"/>
      <c r="E136" s="24"/>
      <c r="F136" s="24"/>
      <c r="G136" s="24"/>
      <c r="H136" s="24"/>
      <c r="I136" s="28"/>
      <c r="J136" s="24"/>
      <c r="K136" s="24"/>
      <c r="L136" s="24"/>
      <c r="M136" s="24"/>
      <c r="N136" s="28"/>
    </row>
    <row r="137" spans="2:14">
      <c r="B137" s="269"/>
      <c r="C137" s="64" t="s">
        <v>339</v>
      </c>
      <c r="D137" s="26"/>
      <c r="E137" s="24"/>
      <c r="F137" s="24"/>
      <c r="G137" s="24"/>
      <c r="H137" s="24"/>
      <c r="I137" s="28"/>
      <c r="J137" s="24"/>
      <c r="K137" s="24"/>
      <c r="L137" s="24"/>
      <c r="M137" s="24"/>
      <c r="N137" s="28"/>
    </row>
    <row r="138" spans="2:14">
      <c r="B138" s="269"/>
      <c r="C138" s="41" t="s">
        <v>284</v>
      </c>
      <c r="D138" s="26"/>
      <c r="E138" s="24"/>
      <c r="F138" s="24"/>
      <c r="G138" s="24"/>
      <c r="H138" s="24"/>
      <c r="I138" s="28"/>
      <c r="J138" s="24"/>
      <c r="K138" s="24"/>
      <c r="L138" s="24"/>
      <c r="M138" s="24"/>
      <c r="N138" s="28"/>
    </row>
    <row r="139" spans="2:14">
      <c r="B139" s="269"/>
      <c r="C139" s="41" t="s">
        <v>340</v>
      </c>
      <c r="D139" s="26"/>
      <c r="E139" s="24">
        <v>0.79</v>
      </c>
      <c r="F139" s="24"/>
      <c r="G139" s="24"/>
      <c r="H139" s="24">
        <v>0.42</v>
      </c>
      <c r="I139" s="28">
        <v>0.94</v>
      </c>
      <c r="J139" s="24">
        <v>0.78</v>
      </c>
      <c r="K139" s="24"/>
      <c r="L139" s="24"/>
      <c r="M139" s="24">
        <v>0.38</v>
      </c>
      <c r="N139" s="28">
        <v>0.92</v>
      </c>
    </row>
    <row r="140" spans="2:14">
      <c r="B140" s="269"/>
      <c r="C140" s="41" t="s">
        <v>284</v>
      </c>
      <c r="D140" s="26"/>
      <c r="E140" s="24"/>
      <c r="F140" s="24"/>
      <c r="G140" s="24"/>
      <c r="H140" s="24"/>
      <c r="I140" s="28"/>
      <c r="J140" s="24"/>
      <c r="K140" s="24"/>
      <c r="L140" s="24"/>
      <c r="M140" s="24"/>
      <c r="N140" s="28"/>
    </row>
    <row r="141" spans="2:14" ht="15" thickBot="1">
      <c r="B141" s="270"/>
      <c r="C141" s="33" t="s">
        <v>284</v>
      </c>
      <c r="D141" s="27"/>
      <c r="E141" s="25"/>
      <c r="F141" s="25"/>
      <c r="G141" s="25"/>
      <c r="H141" s="25"/>
      <c r="I141" s="29"/>
      <c r="J141" s="25"/>
      <c r="K141" s="25"/>
      <c r="L141" s="25"/>
      <c r="M141" s="25"/>
      <c r="N141" s="29"/>
    </row>
    <row r="142" spans="2:14" ht="15" customHeight="1" thickTop="1">
      <c r="B142" s="265" t="s">
        <v>166</v>
      </c>
      <c r="C142" s="41" t="s">
        <v>230</v>
      </c>
      <c r="D142" s="51" t="s">
        <v>341</v>
      </c>
      <c r="E142" s="24">
        <v>0.73</v>
      </c>
      <c r="F142" s="24">
        <v>0.48</v>
      </c>
      <c r="G142" s="24">
        <v>0.26</v>
      </c>
      <c r="H142" s="24">
        <v>0.25</v>
      </c>
      <c r="I142" s="42">
        <v>0.72</v>
      </c>
      <c r="J142" s="24">
        <v>0.73</v>
      </c>
      <c r="K142" s="24">
        <v>0.48</v>
      </c>
      <c r="L142" s="24">
        <v>0.26</v>
      </c>
      <c r="M142" s="24">
        <v>0.25</v>
      </c>
      <c r="N142" s="42">
        <v>0.74</v>
      </c>
    </row>
    <row r="143" spans="2:14">
      <c r="B143" s="266"/>
      <c r="C143" s="41" t="s">
        <v>232</v>
      </c>
      <c r="D143" s="26" t="s">
        <v>342</v>
      </c>
      <c r="E143" s="24">
        <v>0.75</v>
      </c>
      <c r="F143" s="24">
        <v>0.56999999999999995</v>
      </c>
      <c r="G143" s="24">
        <v>0.28999999999999998</v>
      </c>
      <c r="H143" s="24">
        <v>0.28999999999999998</v>
      </c>
      <c r="I143" s="28">
        <v>0.89</v>
      </c>
      <c r="J143" s="24">
        <v>0.75</v>
      </c>
      <c r="K143" s="24">
        <v>0.6</v>
      </c>
      <c r="L143" s="24">
        <v>0.28999999999999998</v>
      </c>
      <c r="M143" s="24">
        <v>0.28999999999999998</v>
      </c>
      <c r="N143" s="28">
        <v>0.89</v>
      </c>
    </row>
    <row r="144" spans="2:14">
      <c r="B144" s="266"/>
      <c r="C144" s="41" t="s">
        <v>234</v>
      </c>
      <c r="D144" s="26" t="s">
        <v>343</v>
      </c>
      <c r="E144" s="24">
        <v>0.75</v>
      </c>
      <c r="F144" s="24">
        <v>0.5</v>
      </c>
      <c r="G144" s="24">
        <v>0.28999999999999998</v>
      </c>
      <c r="H144" s="24">
        <v>0.28999999999999998</v>
      </c>
      <c r="I144" s="28">
        <v>0.89</v>
      </c>
      <c r="J144" s="24">
        <v>0.02</v>
      </c>
      <c r="K144" s="24">
        <v>0.21</v>
      </c>
      <c r="L144" s="24">
        <v>0.16</v>
      </c>
      <c r="M144" s="24">
        <v>0.01</v>
      </c>
      <c r="N144" s="28">
        <v>0.55000000000000004</v>
      </c>
    </row>
    <row r="145" spans="2:14">
      <c r="B145" s="266"/>
      <c r="C145" s="41" t="s">
        <v>238</v>
      </c>
      <c r="D145" s="26" t="s">
        <v>344</v>
      </c>
      <c r="E145" s="24">
        <v>0.75</v>
      </c>
      <c r="F145" s="24">
        <v>0.55000000000000004</v>
      </c>
      <c r="G145" s="24">
        <v>0.28999999999999998</v>
      </c>
      <c r="H145" s="24">
        <v>0.3</v>
      </c>
      <c r="I145" s="28">
        <v>0.88</v>
      </c>
      <c r="J145" s="24">
        <v>0.08</v>
      </c>
      <c r="K145" s="24">
        <v>0.08</v>
      </c>
      <c r="L145" s="24">
        <v>0.12</v>
      </c>
      <c r="M145" s="24">
        <v>0.02</v>
      </c>
      <c r="N145" s="28">
        <v>0.45</v>
      </c>
    </row>
    <row r="146" spans="2:14">
      <c r="B146" s="266"/>
      <c r="C146" s="41" t="s">
        <v>242</v>
      </c>
      <c r="D146" s="26" t="s">
        <v>345</v>
      </c>
      <c r="E146" s="24">
        <v>0.75</v>
      </c>
      <c r="F146" s="24">
        <v>0.57999999999999996</v>
      </c>
      <c r="G146" s="24">
        <v>0.28000000000000003</v>
      </c>
      <c r="H146" s="24">
        <v>0.27</v>
      </c>
      <c r="I146" s="28">
        <v>0.72</v>
      </c>
      <c r="J146" s="24">
        <v>0.75</v>
      </c>
      <c r="K146" s="24">
        <v>0.56999999999999995</v>
      </c>
      <c r="L146" s="24">
        <v>0.28000000000000003</v>
      </c>
      <c r="M146" s="24">
        <v>0.27</v>
      </c>
      <c r="N146" s="28">
        <v>0.74</v>
      </c>
    </row>
    <row r="147" spans="2:14">
      <c r="B147" s="266"/>
      <c r="C147" s="41" t="s">
        <v>246</v>
      </c>
      <c r="D147" s="26" t="s">
        <v>346</v>
      </c>
      <c r="E147" s="24">
        <v>0.7</v>
      </c>
      <c r="F147" s="24">
        <v>0.37</v>
      </c>
      <c r="G147" s="24">
        <v>0.36</v>
      </c>
      <c r="H147" s="24">
        <v>0.35</v>
      </c>
      <c r="I147" s="28">
        <v>0.9</v>
      </c>
      <c r="J147" s="24">
        <v>0.7</v>
      </c>
      <c r="K147" s="24">
        <v>0.41</v>
      </c>
      <c r="L147" s="24">
        <v>0.36</v>
      </c>
      <c r="M147" s="24">
        <v>0.35</v>
      </c>
      <c r="N147" s="28">
        <v>0.89</v>
      </c>
    </row>
    <row r="148" spans="2:14">
      <c r="B148" s="266"/>
      <c r="C148" s="41" t="s">
        <v>249</v>
      </c>
      <c r="D148" s="26" t="s">
        <v>347</v>
      </c>
      <c r="E148" s="24">
        <v>0.7</v>
      </c>
      <c r="F148" s="24">
        <v>0.37</v>
      </c>
      <c r="G148" s="24">
        <v>0.34</v>
      </c>
      <c r="H148" s="24">
        <v>0.35</v>
      </c>
      <c r="I148" s="28">
        <v>0.89</v>
      </c>
      <c r="J148" s="24">
        <v>0.7</v>
      </c>
      <c r="K148" s="24">
        <v>0.41</v>
      </c>
      <c r="L148" s="24">
        <v>0.33</v>
      </c>
      <c r="M148" s="24">
        <v>0.33</v>
      </c>
      <c r="N148" s="28">
        <v>0.89</v>
      </c>
    </row>
    <row r="149" spans="2:14">
      <c r="B149" s="266"/>
      <c r="C149" s="41" t="s">
        <v>252</v>
      </c>
      <c r="D149" s="26" t="s">
        <v>348</v>
      </c>
      <c r="E149" s="24">
        <v>0.66</v>
      </c>
      <c r="F149" s="24">
        <v>0.33</v>
      </c>
      <c r="G149" s="24">
        <v>0.38</v>
      </c>
      <c r="H149" s="24">
        <v>0.33</v>
      </c>
      <c r="I149" s="28">
        <v>0.89</v>
      </c>
      <c r="J149" s="24">
        <v>0.66</v>
      </c>
      <c r="K149" s="24">
        <v>0.33</v>
      </c>
      <c r="L149" s="24">
        <v>0.37</v>
      </c>
      <c r="M149" s="24">
        <v>0.32</v>
      </c>
      <c r="N149" s="28">
        <v>0.88</v>
      </c>
    </row>
    <row r="150" spans="2:14">
      <c r="B150" s="266"/>
      <c r="C150" s="41" t="s">
        <v>254</v>
      </c>
      <c r="D150" s="26" t="s">
        <v>349</v>
      </c>
      <c r="E150" s="24">
        <v>0.65</v>
      </c>
      <c r="F150" s="24">
        <v>0.32</v>
      </c>
      <c r="G150" s="24">
        <v>0.52</v>
      </c>
      <c r="H150" s="24">
        <v>0.32</v>
      </c>
      <c r="I150" s="28">
        <v>0.89</v>
      </c>
      <c r="J150" s="24">
        <v>0.65</v>
      </c>
      <c r="K150" s="24">
        <v>0.32</v>
      </c>
      <c r="L150" s="24">
        <v>0.53</v>
      </c>
      <c r="M150" s="24">
        <v>0.32</v>
      </c>
      <c r="N150" s="28">
        <v>0.89</v>
      </c>
    </row>
    <row r="151" spans="2:14">
      <c r="B151" s="266"/>
      <c r="C151" s="41" t="s">
        <v>350</v>
      </c>
      <c r="D151" s="26" t="s">
        <v>351</v>
      </c>
      <c r="E151" s="24">
        <v>0.76</v>
      </c>
      <c r="F151" s="24">
        <v>0.56999999999999995</v>
      </c>
      <c r="G151" s="24">
        <v>0.36</v>
      </c>
      <c r="H151" s="24">
        <v>0.38</v>
      </c>
      <c r="I151" s="28">
        <v>0.84</v>
      </c>
      <c r="J151" s="24">
        <v>0.73</v>
      </c>
      <c r="K151" s="24">
        <v>0.43</v>
      </c>
      <c r="L151" s="24">
        <v>0.32</v>
      </c>
      <c r="M151" s="24">
        <v>0.33</v>
      </c>
      <c r="N151" s="28">
        <v>0.72</v>
      </c>
    </row>
    <row r="152" spans="2:14">
      <c r="B152" s="266"/>
      <c r="C152" s="41" t="s">
        <v>352</v>
      </c>
      <c r="D152" s="26" t="s">
        <v>353</v>
      </c>
      <c r="E152" s="24">
        <v>0.76</v>
      </c>
      <c r="F152" s="24">
        <v>0.57999999999999996</v>
      </c>
      <c r="G152" s="24">
        <v>0.38</v>
      </c>
      <c r="H152" s="24">
        <v>0.4</v>
      </c>
      <c r="I152" s="28">
        <v>0.83</v>
      </c>
      <c r="J152" s="24">
        <v>0.74</v>
      </c>
      <c r="K152" s="24">
        <v>0.45</v>
      </c>
      <c r="L152" s="24">
        <v>0.34</v>
      </c>
      <c r="M152" s="24">
        <v>0.36</v>
      </c>
      <c r="N152" s="28">
        <v>0.74</v>
      </c>
    </row>
    <row r="153" spans="2:14">
      <c r="B153" s="266"/>
      <c r="C153" s="41" t="s">
        <v>354</v>
      </c>
      <c r="D153" s="26" t="s">
        <v>355</v>
      </c>
      <c r="E153" s="24">
        <v>0.76</v>
      </c>
      <c r="F153" s="24">
        <v>0.57999999999999996</v>
      </c>
      <c r="G153" s="24">
        <v>0.38</v>
      </c>
      <c r="H153" s="24">
        <v>0.4</v>
      </c>
      <c r="I153" s="28">
        <v>0.83</v>
      </c>
      <c r="J153" s="24">
        <v>0.64</v>
      </c>
      <c r="K153" s="24">
        <v>0.5</v>
      </c>
      <c r="L153" s="24">
        <v>0.2</v>
      </c>
      <c r="M153" s="24">
        <v>0.19</v>
      </c>
      <c r="N153" s="28">
        <v>0.59</v>
      </c>
    </row>
    <row r="154" spans="2:14">
      <c r="B154" s="266"/>
      <c r="C154" s="41" t="s">
        <v>356</v>
      </c>
      <c r="D154" s="26" t="s">
        <v>357</v>
      </c>
      <c r="E154" s="24">
        <v>0.76</v>
      </c>
      <c r="F154" s="24">
        <v>0.57999999999999996</v>
      </c>
      <c r="G154" s="24">
        <v>0.37</v>
      </c>
      <c r="H154" s="24">
        <v>0.4</v>
      </c>
      <c r="I154" s="28">
        <v>0.83</v>
      </c>
      <c r="J154" s="24">
        <v>0.09</v>
      </c>
      <c r="K154" s="24">
        <v>0.13</v>
      </c>
      <c r="L154" s="24">
        <v>0.13</v>
      </c>
      <c r="M154" s="24">
        <v>0.02</v>
      </c>
      <c r="N154" s="28">
        <v>0.5</v>
      </c>
    </row>
    <row r="155" spans="2:14" ht="15" thickBot="1">
      <c r="B155" s="266"/>
      <c r="C155" s="41" t="s">
        <v>358</v>
      </c>
      <c r="D155" s="27" t="s">
        <v>359</v>
      </c>
      <c r="E155" s="24">
        <v>0.76</v>
      </c>
      <c r="F155" s="24">
        <v>0.56999999999999995</v>
      </c>
      <c r="G155" s="24">
        <v>0.36</v>
      </c>
      <c r="H155" s="24">
        <v>0.38</v>
      </c>
      <c r="I155" s="28">
        <v>0.83</v>
      </c>
      <c r="J155" s="24">
        <v>0.73</v>
      </c>
      <c r="K155" s="24">
        <v>0.42</v>
      </c>
      <c r="L155" s="24">
        <v>0.32</v>
      </c>
      <c r="M155" s="24">
        <v>0.33</v>
      </c>
      <c r="N155" s="29">
        <v>0.72</v>
      </c>
    </row>
    <row r="156" spans="2:14" ht="15" thickTop="1">
      <c r="B156" s="266"/>
      <c r="C156" s="72" t="s">
        <v>360</v>
      </c>
      <c r="D156" s="51"/>
      <c r="E156" s="52"/>
      <c r="F156" s="52"/>
      <c r="G156" s="52"/>
      <c r="H156" s="52"/>
      <c r="I156" s="42"/>
      <c r="J156" s="52"/>
      <c r="K156" s="52"/>
      <c r="L156" s="52"/>
      <c r="M156" s="52"/>
      <c r="N156" s="42"/>
    </row>
    <row r="157" spans="2:14">
      <c r="B157" s="266"/>
      <c r="C157" s="73" t="s">
        <v>230</v>
      </c>
      <c r="D157" s="53" t="s">
        <v>361</v>
      </c>
      <c r="E157" s="54">
        <v>0.75</v>
      </c>
      <c r="F157" s="54">
        <v>0.61</v>
      </c>
      <c r="G157" s="54">
        <v>0.27</v>
      </c>
      <c r="H157" s="54">
        <v>0.26</v>
      </c>
      <c r="I157" s="55">
        <v>0.86</v>
      </c>
      <c r="J157" s="54">
        <v>0.75</v>
      </c>
      <c r="K157" s="54">
        <v>0.61</v>
      </c>
      <c r="L157" s="54">
        <v>0.26</v>
      </c>
      <c r="M157" s="54">
        <v>0.26</v>
      </c>
      <c r="N157" s="55">
        <v>0.87</v>
      </c>
    </row>
    <row r="158" spans="2:14">
      <c r="B158" s="266"/>
      <c r="C158" s="73" t="s">
        <v>232</v>
      </c>
      <c r="D158" s="26" t="s">
        <v>362</v>
      </c>
      <c r="E158" s="24">
        <v>0.75</v>
      </c>
      <c r="F158" s="24">
        <v>0.61</v>
      </c>
      <c r="G158" s="24">
        <v>0.26</v>
      </c>
      <c r="H158" s="24">
        <v>0.25</v>
      </c>
      <c r="I158" s="28">
        <v>0.87</v>
      </c>
      <c r="J158" s="24">
        <v>0.75</v>
      </c>
      <c r="K158" s="24">
        <v>0.61</v>
      </c>
      <c r="L158" s="24">
        <v>0.26</v>
      </c>
      <c r="M158" s="24">
        <v>0.25</v>
      </c>
      <c r="N158" s="28">
        <v>0.87</v>
      </c>
    </row>
    <row r="159" spans="2:14">
      <c r="B159" s="266"/>
      <c r="C159" s="73" t="s">
        <v>234</v>
      </c>
      <c r="D159" s="26" t="s">
        <v>363</v>
      </c>
      <c r="E159" s="24">
        <v>0.75</v>
      </c>
      <c r="F159" s="24">
        <v>0.61</v>
      </c>
      <c r="G159" s="24">
        <v>0.27</v>
      </c>
      <c r="H159" s="24">
        <v>0.26</v>
      </c>
      <c r="I159" s="28">
        <v>0.86</v>
      </c>
      <c r="J159" s="24">
        <v>0.75</v>
      </c>
      <c r="K159" s="24">
        <v>0.61</v>
      </c>
      <c r="L159" s="24">
        <v>0.26</v>
      </c>
      <c r="M159" s="24">
        <v>0.26</v>
      </c>
      <c r="N159" s="28">
        <v>0.87</v>
      </c>
    </row>
    <row r="160" spans="2:14">
      <c r="B160" s="266"/>
      <c r="C160" s="73" t="s">
        <v>238</v>
      </c>
      <c r="D160" s="26" t="s">
        <v>364</v>
      </c>
      <c r="E160" s="24">
        <v>0.51</v>
      </c>
      <c r="F160" s="24">
        <v>0.51</v>
      </c>
      <c r="G160" s="24">
        <v>0.12</v>
      </c>
      <c r="H160" s="24">
        <v>0.08</v>
      </c>
      <c r="I160" s="28">
        <v>0.5</v>
      </c>
      <c r="J160" s="24">
        <v>0.51</v>
      </c>
      <c r="K160" s="24">
        <v>0.51</v>
      </c>
      <c r="L160" s="24">
        <v>0.12</v>
      </c>
      <c r="M160" s="24">
        <v>0.08</v>
      </c>
      <c r="N160" s="28">
        <v>0.5</v>
      </c>
    </row>
    <row r="161" spans="2:14">
      <c r="B161" s="266"/>
      <c r="C161" s="73" t="s">
        <v>242</v>
      </c>
      <c r="D161" s="26" t="s">
        <v>365</v>
      </c>
      <c r="E161" s="24">
        <v>0.68</v>
      </c>
      <c r="F161" s="24">
        <v>0.49</v>
      </c>
      <c r="G161" s="24">
        <v>0.21</v>
      </c>
      <c r="H161" s="24">
        <v>0.19</v>
      </c>
      <c r="I161" s="28">
        <v>0.69</v>
      </c>
      <c r="J161" s="24">
        <v>0.68</v>
      </c>
      <c r="K161" s="24">
        <v>0.55000000000000004</v>
      </c>
      <c r="L161" s="24">
        <v>0.21</v>
      </c>
      <c r="M161" s="24">
        <v>0.19</v>
      </c>
      <c r="N161" s="28">
        <v>0.69</v>
      </c>
    </row>
    <row r="162" spans="2:14">
      <c r="B162" s="266"/>
      <c r="C162" s="73" t="s">
        <v>246</v>
      </c>
      <c r="D162" s="26" t="s">
        <v>364</v>
      </c>
      <c r="E162" s="24">
        <v>0.51</v>
      </c>
      <c r="F162" s="24">
        <v>0.51</v>
      </c>
      <c r="G162" s="24">
        <v>0.12</v>
      </c>
      <c r="H162" s="24">
        <v>0.08</v>
      </c>
      <c r="I162" s="28">
        <v>0.5</v>
      </c>
      <c r="J162" s="24">
        <v>0.51</v>
      </c>
      <c r="K162" s="24">
        <v>0.51</v>
      </c>
      <c r="L162" s="24">
        <v>0.12</v>
      </c>
      <c r="M162" s="24">
        <v>0.08</v>
      </c>
      <c r="N162" s="28">
        <v>0.5</v>
      </c>
    </row>
    <row r="163" spans="2:14">
      <c r="B163" s="266"/>
      <c r="C163" s="73" t="s">
        <v>249</v>
      </c>
      <c r="D163" s="26" t="s">
        <v>365</v>
      </c>
      <c r="E163" s="24">
        <v>0.68</v>
      </c>
      <c r="F163" s="24">
        <v>0.49</v>
      </c>
      <c r="G163" s="24">
        <v>0.21</v>
      </c>
      <c r="H163" s="24">
        <v>0.19</v>
      </c>
      <c r="I163" s="28">
        <v>0.69</v>
      </c>
      <c r="J163" s="24">
        <v>0.68</v>
      </c>
      <c r="K163" s="24">
        <v>0.55000000000000004</v>
      </c>
      <c r="L163" s="24">
        <v>0.21</v>
      </c>
      <c r="M163" s="24">
        <v>0.19</v>
      </c>
      <c r="N163" s="28">
        <v>0.69</v>
      </c>
    </row>
    <row r="164" spans="2:14">
      <c r="B164" s="266"/>
      <c r="C164" s="73" t="s">
        <v>252</v>
      </c>
      <c r="D164" s="26" t="s">
        <v>366</v>
      </c>
      <c r="E164" s="24">
        <v>0.63</v>
      </c>
      <c r="F164" s="24">
        <v>0.38</v>
      </c>
      <c r="G164" s="24">
        <v>0.45</v>
      </c>
      <c r="H164" s="24">
        <v>0.27</v>
      </c>
      <c r="I164" s="28">
        <v>0.86</v>
      </c>
      <c r="J164" s="24">
        <v>0.63</v>
      </c>
      <c r="K164" s="24">
        <v>0.39</v>
      </c>
      <c r="L164" s="24">
        <v>0.43</v>
      </c>
      <c r="M164" s="24">
        <v>0.27</v>
      </c>
      <c r="N164" s="28">
        <v>0.86</v>
      </c>
    </row>
    <row r="165" spans="2:14">
      <c r="B165" s="266"/>
      <c r="C165" s="73" t="s">
        <v>254</v>
      </c>
      <c r="D165" s="26" t="s">
        <v>367</v>
      </c>
      <c r="E165" s="24">
        <v>0.62</v>
      </c>
      <c r="F165" s="24">
        <v>0.33</v>
      </c>
      <c r="G165" s="24">
        <v>0.53</v>
      </c>
      <c r="H165" s="24">
        <v>0.31</v>
      </c>
      <c r="I165" s="28">
        <v>0.88</v>
      </c>
      <c r="J165" s="24">
        <v>0.62</v>
      </c>
      <c r="K165" s="24">
        <v>0.34</v>
      </c>
      <c r="L165" s="24">
        <v>0.51</v>
      </c>
      <c r="M165" s="24">
        <v>0.31</v>
      </c>
      <c r="N165" s="28">
        <v>0.88</v>
      </c>
    </row>
    <row r="166" spans="2:14">
      <c r="B166" s="266"/>
      <c r="C166" s="73" t="s">
        <v>256</v>
      </c>
      <c r="D166" s="26" t="s">
        <v>368</v>
      </c>
      <c r="E166" s="24">
        <v>0.74</v>
      </c>
      <c r="F166" s="24">
        <v>0.56999999999999995</v>
      </c>
      <c r="G166" s="24">
        <v>0.27</v>
      </c>
      <c r="H166" s="24">
        <v>0.26</v>
      </c>
      <c r="I166" s="28">
        <v>0.67</v>
      </c>
      <c r="J166" s="24">
        <v>0.74</v>
      </c>
      <c r="K166" s="24">
        <v>0.56999999999999995</v>
      </c>
      <c r="L166" s="24">
        <v>0.27</v>
      </c>
      <c r="M166" s="24">
        <v>0.26</v>
      </c>
      <c r="N166" s="28">
        <v>0.67</v>
      </c>
    </row>
    <row r="167" spans="2:14">
      <c r="B167" s="266"/>
      <c r="C167" s="73" t="s">
        <v>258</v>
      </c>
      <c r="D167" s="26" t="s">
        <v>369</v>
      </c>
      <c r="E167" s="24">
        <v>0.74</v>
      </c>
      <c r="F167" s="24">
        <v>0.56999999999999995</v>
      </c>
      <c r="G167" s="24">
        <v>0.27</v>
      </c>
      <c r="H167" s="24">
        <v>0.26</v>
      </c>
      <c r="I167" s="28">
        <v>0.67</v>
      </c>
      <c r="J167" s="24">
        <v>0.74</v>
      </c>
      <c r="K167" s="24">
        <v>0.56999999999999995</v>
      </c>
      <c r="L167" s="24">
        <v>0.27</v>
      </c>
      <c r="M167" s="24">
        <v>0.26</v>
      </c>
      <c r="N167" s="28">
        <v>0.67</v>
      </c>
    </row>
    <row r="168" spans="2:14">
      <c r="B168" s="266"/>
      <c r="C168" s="73" t="s">
        <v>260</v>
      </c>
      <c r="D168" s="26" t="s">
        <v>370</v>
      </c>
      <c r="E168" s="24">
        <v>0.74</v>
      </c>
      <c r="F168" s="24">
        <v>0.56999999999999995</v>
      </c>
      <c r="G168" s="24">
        <v>0.27</v>
      </c>
      <c r="H168" s="24">
        <v>0.26</v>
      </c>
      <c r="I168" s="28">
        <v>0.67</v>
      </c>
      <c r="J168" s="24">
        <v>0.74</v>
      </c>
      <c r="K168" s="24">
        <v>0.56999999999999995</v>
      </c>
      <c r="L168" s="24">
        <v>0.27</v>
      </c>
      <c r="M168" s="24">
        <v>0.26</v>
      </c>
      <c r="N168" s="28">
        <v>0.67</v>
      </c>
    </row>
    <row r="169" spans="2:14">
      <c r="B169" s="266"/>
      <c r="C169" s="73" t="s">
        <v>262</v>
      </c>
      <c r="D169" s="26" t="s">
        <v>371</v>
      </c>
      <c r="E169" s="24">
        <v>0.51</v>
      </c>
      <c r="F169" s="24">
        <v>0.51</v>
      </c>
      <c r="G169" s="24">
        <v>0.12</v>
      </c>
      <c r="H169" s="24">
        <v>0.08</v>
      </c>
      <c r="I169" s="28">
        <v>0.5</v>
      </c>
      <c r="J169" s="24">
        <v>0.51</v>
      </c>
      <c r="K169" s="24">
        <v>0.51</v>
      </c>
      <c r="L169" s="24">
        <v>0.12</v>
      </c>
      <c r="M169" s="24">
        <v>0.08</v>
      </c>
      <c r="N169" s="28">
        <v>0.5</v>
      </c>
    </row>
    <row r="170" spans="2:14">
      <c r="B170" s="266"/>
      <c r="C170" s="73" t="s">
        <v>264</v>
      </c>
      <c r="D170" s="56" t="s">
        <v>372</v>
      </c>
      <c r="E170" s="57">
        <v>0.77</v>
      </c>
      <c r="F170" s="57">
        <v>0.56000000000000005</v>
      </c>
      <c r="G170" s="57">
        <v>0.37</v>
      </c>
      <c r="H170" s="57">
        <v>0.4</v>
      </c>
      <c r="I170" s="58">
        <v>0.82</v>
      </c>
      <c r="J170" s="57">
        <v>0.75</v>
      </c>
      <c r="K170" s="57">
        <v>0.5</v>
      </c>
      <c r="L170" s="57">
        <v>0.35</v>
      </c>
      <c r="M170" s="57">
        <v>0.37</v>
      </c>
      <c r="N170" s="58">
        <v>0.75</v>
      </c>
    </row>
    <row r="171" spans="2:14">
      <c r="B171" s="266"/>
      <c r="C171" s="74" t="s">
        <v>373</v>
      </c>
      <c r="D171" s="24"/>
      <c r="E171" s="24"/>
      <c r="F171" s="24"/>
      <c r="G171" s="24"/>
      <c r="H171" s="24"/>
      <c r="I171" s="28"/>
      <c r="J171" s="24"/>
      <c r="K171" s="24"/>
      <c r="L171" s="24"/>
      <c r="M171" s="24"/>
      <c r="N171" s="59"/>
    </row>
    <row r="172" spans="2:14">
      <c r="B172" s="266"/>
      <c r="C172" s="75" t="s">
        <v>230</v>
      </c>
      <c r="D172" s="53" t="s">
        <v>374</v>
      </c>
      <c r="E172" s="54">
        <v>0.51</v>
      </c>
      <c r="F172" s="54">
        <v>0.25</v>
      </c>
      <c r="G172" s="54">
        <v>0.12</v>
      </c>
      <c r="H172" s="54">
        <v>0.08</v>
      </c>
      <c r="I172" s="55">
        <v>0.66</v>
      </c>
      <c r="J172" s="54">
        <v>0.51</v>
      </c>
      <c r="K172" s="54">
        <v>0.3</v>
      </c>
      <c r="L172" s="54">
        <v>0.13</v>
      </c>
      <c r="M172" s="54">
        <v>0.08</v>
      </c>
      <c r="N172" s="55">
        <v>0.64</v>
      </c>
    </row>
    <row r="173" spans="2:14">
      <c r="B173" s="266"/>
      <c r="C173" s="41" t="s">
        <v>232</v>
      </c>
      <c r="D173" s="26" t="s">
        <v>375</v>
      </c>
      <c r="E173" s="24">
        <v>0.76</v>
      </c>
      <c r="F173" s="24">
        <v>0.59</v>
      </c>
      <c r="G173" s="24">
        <v>0.33</v>
      </c>
      <c r="H173" s="24">
        <v>0.35</v>
      </c>
      <c r="I173" s="28">
        <v>0.9</v>
      </c>
      <c r="J173" s="24">
        <v>0.76</v>
      </c>
      <c r="K173" s="24">
        <v>0.59</v>
      </c>
      <c r="L173" s="24">
        <v>0.33</v>
      </c>
      <c r="M173" s="24">
        <v>0.34</v>
      </c>
      <c r="N173" s="28">
        <v>0.9</v>
      </c>
    </row>
    <row r="174" spans="2:14">
      <c r="B174" s="266"/>
      <c r="C174" s="41" t="s">
        <v>234</v>
      </c>
      <c r="D174" s="26" t="s">
        <v>376</v>
      </c>
      <c r="E174" s="24">
        <v>0.76</v>
      </c>
      <c r="F174" s="24">
        <v>0.61</v>
      </c>
      <c r="G174" s="24">
        <v>0.31</v>
      </c>
      <c r="H174" s="24">
        <v>0.32</v>
      </c>
      <c r="I174" s="28">
        <v>0.9</v>
      </c>
      <c r="J174" s="24">
        <v>0.51</v>
      </c>
      <c r="K174" s="24">
        <v>0.51</v>
      </c>
      <c r="L174" s="24">
        <v>0.12</v>
      </c>
      <c r="M174" s="24">
        <v>0.08</v>
      </c>
      <c r="N174" s="28">
        <v>0.5</v>
      </c>
    </row>
    <row r="175" spans="2:14">
      <c r="B175" s="266"/>
      <c r="C175" s="41" t="s">
        <v>238</v>
      </c>
      <c r="D175" s="26" t="s">
        <v>377</v>
      </c>
      <c r="E175" s="24">
        <v>0.5</v>
      </c>
      <c r="F175" s="24">
        <v>0.35</v>
      </c>
      <c r="G175" s="24">
        <v>0.14000000000000001</v>
      </c>
      <c r="H175" s="24">
        <v>0.11</v>
      </c>
      <c r="I175" s="28">
        <v>0.67</v>
      </c>
      <c r="J175" s="24">
        <v>0.51</v>
      </c>
      <c r="K175" s="24">
        <v>0.51</v>
      </c>
      <c r="L175" s="24">
        <v>0.12</v>
      </c>
      <c r="M175" s="24">
        <v>0.08</v>
      </c>
      <c r="N175" s="28">
        <v>0.51</v>
      </c>
    </row>
    <row r="176" spans="2:14">
      <c r="B176" s="266"/>
      <c r="C176" s="76" t="s">
        <v>378</v>
      </c>
      <c r="D176" s="26" t="s">
        <v>379</v>
      </c>
      <c r="E176" s="24">
        <v>0.71</v>
      </c>
      <c r="F176" s="24">
        <v>0.47</v>
      </c>
      <c r="G176" s="24">
        <v>0.37</v>
      </c>
      <c r="H176" s="24">
        <v>0.36</v>
      </c>
      <c r="I176" s="28">
        <v>0.91</v>
      </c>
      <c r="J176" s="24">
        <v>0.71</v>
      </c>
      <c r="K176" s="24">
        <v>0.45</v>
      </c>
      <c r="L176" s="24">
        <v>0.37</v>
      </c>
      <c r="M176" s="24">
        <v>0.36</v>
      </c>
      <c r="N176" s="28">
        <v>0.91</v>
      </c>
    </row>
    <row r="177" spans="2:14">
      <c r="B177" s="266"/>
      <c r="C177" s="76" t="s">
        <v>380</v>
      </c>
      <c r="D177" s="26" t="s">
        <v>381</v>
      </c>
      <c r="E177" s="24">
        <v>0.63</v>
      </c>
      <c r="F177" s="24">
        <v>0.33</v>
      </c>
      <c r="G177" s="24">
        <v>0.45</v>
      </c>
      <c r="H177" s="24">
        <v>0.33</v>
      </c>
      <c r="I177" s="28">
        <v>0.9</v>
      </c>
      <c r="J177" s="24">
        <v>0.63</v>
      </c>
      <c r="K177" s="24">
        <v>0.33</v>
      </c>
      <c r="L177" s="24">
        <v>0.43</v>
      </c>
      <c r="M177" s="24">
        <v>0.33</v>
      </c>
      <c r="N177" s="28">
        <v>0.89</v>
      </c>
    </row>
    <row r="178" spans="2:14">
      <c r="B178" s="266"/>
      <c r="C178" s="77" t="s">
        <v>382</v>
      </c>
      <c r="D178" s="26" t="s">
        <v>383</v>
      </c>
      <c r="E178" s="24">
        <v>0.66</v>
      </c>
      <c r="F178" s="24">
        <v>0.67</v>
      </c>
      <c r="G178" s="24">
        <v>0.28999999999999998</v>
      </c>
      <c r="H178" s="24">
        <v>0.32</v>
      </c>
      <c r="I178" s="28">
        <v>0.93</v>
      </c>
      <c r="J178" s="24">
        <v>0.53</v>
      </c>
      <c r="K178" s="24">
        <v>0.34</v>
      </c>
      <c r="L178" s="24">
        <v>0.2</v>
      </c>
      <c r="M178" s="24">
        <v>0.21</v>
      </c>
      <c r="N178" s="28">
        <v>0.61</v>
      </c>
    </row>
    <row r="179" spans="2:14">
      <c r="B179" s="266"/>
      <c r="C179" s="41" t="s">
        <v>256</v>
      </c>
      <c r="D179" s="26" t="s">
        <v>384</v>
      </c>
      <c r="E179" s="24">
        <v>0.66</v>
      </c>
      <c r="F179" s="24">
        <v>0.67</v>
      </c>
      <c r="G179" s="24">
        <v>0.28999999999999998</v>
      </c>
      <c r="H179" s="24">
        <v>0.32</v>
      </c>
      <c r="I179" s="28">
        <v>0.93</v>
      </c>
      <c r="J179" s="24">
        <v>0.53</v>
      </c>
      <c r="K179" s="24">
        <v>0.34</v>
      </c>
      <c r="L179" s="24">
        <v>0.2</v>
      </c>
      <c r="M179" s="24">
        <v>0.21</v>
      </c>
      <c r="N179" s="28">
        <v>0.61</v>
      </c>
    </row>
    <row r="180" spans="2:14">
      <c r="B180" s="266"/>
      <c r="C180" s="41" t="s">
        <v>258</v>
      </c>
      <c r="D180" s="26" t="s">
        <v>385</v>
      </c>
      <c r="E180" s="24">
        <v>0.81</v>
      </c>
      <c r="F180" s="24">
        <v>0.72</v>
      </c>
      <c r="G180" s="24">
        <v>0.43</v>
      </c>
      <c r="H180" s="24">
        <v>0.47</v>
      </c>
      <c r="I180" s="28">
        <v>0.97</v>
      </c>
      <c r="J180" s="24">
        <v>0.75</v>
      </c>
      <c r="K180" s="24">
        <v>0.46</v>
      </c>
      <c r="L180" s="24">
        <v>0.36</v>
      </c>
      <c r="M180" s="24">
        <v>0.38</v>
      </c>
      <c r="N180" s="28">
        <v>0.74</v>
      </c>
    </row>
    <row r="181" spans="2:14">
      <c r="B181" s="266"/>
      <c r="C181" s="41" t="s">
        <v>260</v>
      </c>
      <c r="D181" s="26" t="s">
        <v>386</v>
      </c>
      <c r="E181" s="24">
        <v>0.8</v>
      </c>
      <c r="F181" s="24">
        <v>0.69</v>
      </c>
      <c r="G181" s="24">
        <v>0.43</v>
      </c>
      <c r="H181" s="24">
        <v>0.46</v>
      </c>
      <c r="I181" s="28">
        <v>0.97</v>
      </c>
      <c r="J181" s="24">
        <v>0.5</v>
      </c>
      <c r="K181" s="24">
        <v>0.28000000000000003</v>
      </c>
      <c r="L181" s="24">
        <v>0.12</v>
      </c>
      <c r="M181" s="24">
        <v>0.08</v>
      </c>
      <c r="N181" s="28">
        <v>0.51</v>
      </c>
    </row>
    <row r="182" spans="2:14">
      <c r="B182" s="266"/>
      <c r="C182" s="78" t="s">
        <v>262</v>
      </c>
      <c r="D182" s="56" t="s">
        <v>387</v>
      </c>
      <c r="E182" s="57">
        <v>0.62</v>
      </c>
      <c r="F182" s="57">
        <v>0.57999999999999996</v>
      </c>
      <c r="G182" s="57">
        <v>0.28999999999999998</v>
      </c>
      <c r="H182" s="57">
        <v>0.31</v>
      </c>
      <c r="I182" s="58">
        <v>0.92</v>
      </c>
      <c r="J182" s="57">
        <v>0.39</v>
      </c>
      <c r="K182" s="57">
        <v>0.24</v>
      </c>
      <c r="L182" s="57">
        <v>0.13</v>
      </c>
      <c r="M182" s="57">
        <v>0.13</v>
      </c>
      <c r="N182" s="58">
        <v>0.51</v>
      </c>
    </row>
    <row r="183" spans="2:14">
      <c r="B183" s="266"/>
      <c r="C183" s="79" t="s">
        <v>388</v>
      </c>
      <c r="D183" s="24"/>
      <c r="E183" s="24"/>
      <c r="F183" s="24"/>
      <c r="G183" s="24"/>
      <c r="H183" s="24"/>
      <c r="I183" s="28"/>
      <c r="J183" s="24"/>
      <c r="K183" s="24"/>
      <c r="L183" s="24"/>
      <c r="M183" s="24"/>
      <c r="N183" s="59"/>
    </row>
    <row r="184" spans="2:14">
      <c r="B184" s="266"/>
      <c r="C184" s="75" t="s">
        <v>230</v>
      </c>
      <c r="D184" s="53" t="s">
        <v>389</v>
      </c>
      <c r="E184" s="54">
        <v>0.51</v>
      </c>
      <c r="F184" s="54">
        <v>0.35</v>
      </c>
      <c r="G184" s="54">
        <v>0.13</v>
      </c>
      <c r="H184" s="54">
        <v>0.08</v>
      </c>
      <c r="I184" s="55">
        <v>0.66</v>
      </c>
      <c r="J184" s="54">
        <v>0.51</v>
      </c>
      <c r="K184" s="54">
        <v>0.21</v>
      </c>
      <c r="L184" s="54">
        <v>0.13</v>
      </c>
      <c r="M184" s="54">
        <v>0.08</v>
      </c>
      <c r="N184" s="55">
        <v>0.64</v>
      </c>
    </row>
    <row r="185" spans="2:14">
      <c r="B185" s="266"/>
      <c r="C185" s="41" t="s">
        <v>232</v>
      </c>
      <c r="D185" s="26" t="s">
        <v>390</v>
      </c>
      <c r="E185" s="24">
        <v>0.76</v>
      </c>
      <c r="F185" s="24">
        <v>0.59</v>
      </c>
      <c r="G185" s="24">
        <v>0.34</v>
      </c>
      <c r="H185" s="24">
        <v>0.35</v>
      </c>
      <c r="I185" s="28">
        <v>0.9</v>
      </c>
      <c r="J185" s="24">
        <v>0.76</v>
      </c>
      <c r="K185" s="24">
        <v>0.6</v>
      </c>
      <c r="L185" s="24">
        <v>0.33</v>
      </c>
      <c r="M185" s="24">
        <v>0.35</v>
      </c>
      <c r="N185" s="28">
        <v>0.9</v>
      </c>
    </row>
    <row r="186" spans="2:14">
      <c r="B186" s="266"/>
      <c r="C186" s="41" t="s">
        <v>234</v>
      </c>
      <c r="D186" s="26" t="s">
        <v>391</v>
      </c>
      <c r="E186" s="24">
        <v>0.76</v>
      </c>
      <c r="F186" s="24">
        <v>0.67</v>
      </c>
      <c r="G186" s="24">
        <v>0.31</v>
      </c>
      <c r="H186" s="24">
        <v>0.32</v>
      </c>
      <c r="I186" s="28">
        <v>0.9</v>
      </c>
      <c r="J186" s="24">
        <v>0.51</v>
      </c>
      <c r="K186" s="24">
        <v>0.51</v>
      </c>
      <c r="L186" s="24">
        <v>0.12</v>
      </c>
      <c r="M186" s="24">
        <v>0.08</v>
      </c>
      <c r="N186" s="28">
        <v>0.5</v>
      </c>
    </row>
    <row r="187" spans="2:14" ht="15" thickBot="1">
      <c r="B187" s="267"/>
      <c r="C187" s="33" t="s">
        <v>238</v>
      </c>
      <c r="D187" s="56" t="s">
        <v>392</v>
      </c>
      <c r="E187" s="57">
        <v>0.5</v>
      </c>
      <c r="F187" s="57">
        <v>0.35</v>
      </c>
      <c r="G187" s="57">
        <v>0.14000000000000001</v>
      </c>
      <c r="H187" s="57">
        <v>0.12</v>
      </c>
      <c r="I187" s="58">
        <v>0.66</v>
      </c>
      <c r="J187" s="57">
        <v>0.51</v>
      </c>
      <c r="K187" s="57">
        <v>0.51</v>
      </c>
      <c r="L187" s="57">
        <v>0.12</v>
      </c>
      <c r="M187" s="57">
        <v>0.08</v>
      </c>
      <c r="N187" s="58">
        <v>0.53</v>
      </c>
    </row>
  </sheetData>
  <mergeCells count="11">
    <mergeCell ref="B2:C3"/>
    <mergeCell ref="D2:N3"/>
    <mergeCell ref="B142:B187"/>
    <mergeCell ref="B94:B121"/>
    <mergeCell ref="B123:B141"/>
    <mergeCell ref="B6:N7"/>
    <mergeCell ref="D8:I8"/>
    <mergeCell ref="J8:N8"/>
    <mergeCell ref="B38:B65"/>
    <mergeCell ref="B66:B93"/>
    <mergeCell ref="B10:B37"/>
  </mergeCells>
  <conditionalFormatting sqref="M10:M37">
    <cfRule type="top10" dxfId="12" priority="1" rank="1"/>
  </conditionalFormatting>
  <conditionalFormatting sqref="M119:M187 M10:M95">
    <cfRule type="top10" dxfId="11" priority="31" rank="10"/>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A588C-898E-4FDF-8D4F-C780808277D1}">
  <sheetPr>
    <tabColor theme="3" tint="9.9978637043366805E-2"/>
  </sheetPr>
  <dimension ref="A1:G167"/>
  <sheetViews>
    <sheetView topLeftCell="A5" zoomScale="85" zoomScaleNormal="85" workbookViewId="0">
      <selection activeCell="E10" sqref="E10"/>
    </sheetView>
  </sheetViews>
  <sheetFormatPr defaultColWidth="8.81640625" defaultRowHeight="14.5"/>
  <cols>
    <col min="2" max="2" width="42.81640625" customWidth="1"/>
    <col min="3" max="7" width="38.6328125" customWidth="1"/>
    <col min="15" max="15" width="8.81640625" customWidth="1"/>
  </cols>
  <sheetData>
    <row r="1" spans="1:7" ht="15" thickBot="1"/>
    <row r="2" spans="1:7" ht="14.5" customHeight="1">
      <c r="B2" s="218" t="s">
        <v>0</v>
      </c>
      <c r="C2" s="220" t="s">
        <v>1</v>
      </c>
      <c r="D2" s="220"/>
      <c r="E2" s="220"/>
      <c r="F2" s="220"/>
      <c r="G2" s="221"/>
    </row>
    <row r="3" spans="1:7" ht="14.5" customHeight="1" thickBot="1">
      <c r="B3" s="219"/>
      <c r="C3" s="222"/>
      <c r="D3" s="222"/>
      <c r="E3" s="222"/>
      <c r="F3" s="222"/>
      <c r="G3" s="223"/>
    </row>
    <row r="6" spans="1:7" ht="14.5" customHeight="1">
      <c r="B6" s="217" t="s">
        <v>393</v>
      </c>
      <c r="C6" s="217"/>
      <c r="D6" s="217"/>
      <c r="E6" s="217"/>
      <c r="F6" s="217"/>
      <c r="G6" s="217"/>
    </row>
    <row r="7" spans="1:7" ht="15" customHeight="1">
      <c r="B7" s="217"/>
      <c r="C7" s="217"/>
      <c r="D7" s="217"/>
      <c r="E7" s="217"/>
      <c r="F7" s="217"/>
      <c r="G7" s="217"/>
    </row>
    <row r="8" spans="1:7" ht="16" thickBot="1">
      <c r="B8" s="21"/>
      <c r="C8" s="216" t="s">
        <v>2</v>
      </c>
      <c r="D8" s="216"/>
      <c r="E8" s="216"/>
      <c r="F8" s="86" t="s">
        <v>394</v>
      </c>
      <c r="G8" s="87" t="s">
        <v>395</v>
      </c>
    </row>
    <row r="9" spans="1:7">
      <c r="B9" s="3" t="s">
        <v>3</v>
      </c>
      <c r="C9" s="4" t="s">
        <v>5</v>
      </c>
      <c r="D9" s="4" t="s">
        <v>6</v>
      </c>
      <c r="E9" s="4" t="s">
        <v>396</v>
      </c>
      <c r="F9" s="4" t="s">
        <v>4</v>
      </c>
      <c r="G9" s="4" t="s">
        <v>4</v>
      </c>
    </row>
    <row r="10" spans="1:7">
      <c r="A10" s="39">
        <v>0</v>
      </c>
      <c r="B10" s="13" t="s">
        <v>184</v>
      </c>
      <c r="C10" t="b">
        <v>1</v>
      </c>
      <c r="D10" t="b">
        <v>1</v>
      </c>
      <c r="E10" t="b">
        <v>1</v>
      </c>
      <c r="F10" t="b">
        <v>1</v>
      </c>
      <c r="G10" t="b">
        <v>0</v>
      </c>
    </row>
    <row r="11" spans="1:7">
      <c r="A11" s="39">
        <v>1</v>
      </c>
      <c r="B11" s="13" t="s">
        <v>8</v>
      </c>
      <c r="C11" t="b">
        <v>0</v>
      </c>
      <c r="D11" t="b">
        <v>1</v>
      </c>
      <c r="E11" t="b">
        <v>1</v>
      </c>
      <c r="F11" t="b">
        <v>1</v>
      </c>
      <c r="G11" t="b">
        <v>0</v>
      </c>
    </row>
    <row r="12" spans="1:7">
      <c r="A12" s="39">
        <v>2</v>
      </c>
      <c r="B12" s="13" t="s">
        <v>9</v>
      </c>
      <c r="C12" t="b">
        <v>0</v>
      </c>
      <c r="D12" t="b">
        <v>0</v>
      </c>
      <c r="E12" t="b">
        <v>0</v>
      </c>
      <c r="F12" t="b">
        <v>1</v>
      </c>
      <c r="G12" t="b">
        <v>0</v>
      </c>
    </row>
    <row r="13" spans="1:7">
      <c r="A13" s="39">
        <v>3</v>
      </c>
      <c r="B13" s="13" t="s">
        <v>10</v>
      </c>
      <c r="C13" t="b">
        <v>0</v>
      </c>
      <c r="D13" t="b">
        <v>1</v>
      </c>
      <c r="E13" t="b">
        <v>1</v>
      </c>
      <c r="F13" t="b">
        <v>1</v>
      </c>
      <c r="G13" t="b">
        <v>0</v>
      </c>
    </row>
    <row r="14" spans="1:7">
      <c r="A14" s="39">
        <v>4</v>
      </c>
      <c r="B14" s="13" t="s">
        <v>11</v>
      </c>
      <c r="C14" t="b">
        <v>1</v>
      </c>
      <c r="D14" t="b">
        <v>1</v>
      </c>
      <c r="E14" t="b">
        <v>1</v>
      </c>
      <c r="F14" t="b">
        <v>1</v>
      </c>
      <c r="G14" t="b">
        <v>1</v>
      </c>
    </row>
    <row r="15" spans="1:7">
      <c r="A15" s="39">
        <v>5</v>
      </c>
      <c r="B15" s="13" t="s">
        <v>12</v>
      </c>
      <c r="C15" t="b">
        <v>1</v>
      </c>
      <c r="D15" t="b">
        <v>1</v>
      </c>
      <c r="E15" t="b">
        <v>1</v>
      </c>
      <c r="F15" t="b">
        <v>1</v>
      </c>
      <c r="G15" t="b">
        <v>1</v>
      </c>
    </row>
    <row r="16" spans="1:7">
      <c r="A16" s="39">
        <v>6</v>
      </c>
      <c r="B16" s="13" t="s">
        <v>186</v>
      </c>
      <c r="C16" t="b">
        <v>1</v>
      </c>
      <c r="D16" t="b">
        <v>1</v>
      </c>
      <c r="E16" t="b">
        <v>1</v>
      </c>
      <c r="F16" t="b">
        <v>1</v>
      </c>
      <c r="G16" t="b">
        <v>0</v>
      </c>
    </row>
    <row r="17" spans="1:7">
      <c r="A17" s="39">
        <v>7</v>
      </c>
      <c r="B17" s="13" t="s">
        <v>112</v>
      </c>
      <c r="C17" t="b">
        <v>0</v>
      </c>
      <c r="D17" t="b">
        <v>0</v>
      </c>
      <c r="E17" t="b">
        <v>0</v>
      </c>
      <c r="F17" t="b">
        <v>0</v>
      </c>
      <c r="G17" t="b">
        <v>0</v>
      </c>
    </row>
    <row r="18" spans="1:7">
      <c r="A18" s="39">
        <v>8</v>
      </c>
      <c r="B18" s="13" t="s">
        <v>65</v>
      </c>
      <c r="C18" t="b">
        <v>1</v>
      </c>
      <c r="D18" t="b">
        <v>1</v>
      </c>
      <c r="E18" t="b">
        <v>1</v>
      </c>
      <c r="F18" t="b">
        <v>1</v>
      </c>
      <c r="G18" t="b">
        <v>1</v>
      </c>
    </row>
    <row r="19" spans="1:7">
      <c r="A19" s="39">
        <v>9</v>
      </c>
      <c r="B19" s="13" t="s">
        <v>14</v>
      </c>
      <c r="C19" t="b">
        <v>0</v>
      </c>
      <c r="D19" t="b">
        <v>0</v>
      </c>
      <c r="E19" t="b">
        <v>0</v>
      </c>
      <c r="F19" t="b">
        <v>1</v>
      </c>
      <c r="G19" t="b">
        <v>0</v>
      </c>
    </row>
    <row r="20" spans="1:7">
      <c r="A20" s="39">
        <v>10</v>
      </c>
      <c r="B20" s="13" t="s">
        <v>15</v>
      </c>
      <c r="C20" t="b">
        <v>1</v>
      </c>
      <c r="D20" t="b">
        <v>1</v>
      </c>
      <c r="E20" t="b">
        <v>1</v>
      </c>
      <c r="F20" t="b">
        <v>1</v>
      </c>
      <c r="G20" t="b">
        <v>0</v>
      </c>
    </row>
    <row r="21" spans="1:7">
      <c r="A21" s="39">
        <v>11</v>
      </c>
      <c r="B21" s="13" t="s">
        <v>16</v>
      </c>
      <c r="C21" t="b">
        <v>0</v>
      </c>
      <c r="D21" t="b">
        <v>0</v>
      </c>
      <c r="E21" t="b">
        <v>0</v>
      </c>
      <c r="F21" t="b">
        <v>1</v>
      </c>
      <c r="G21" t="b">
        <v>0</v>
      </c>
    </row>
    <row r="22" spans="1:7">
      <c r="A22" s="39">
        <v>12</v>
      </c>
      <c r="B22" s="13" t="s">
        <v>17</v>
      </c>
      <c r="C22" t="b">
        <v>1</v>
      </c>
      <c r="D22" t="b">
        <v>1</v>
      </c>
      <c r="E22" t="b">
        <v>1</v>
      </c>
      <c r="F22" t="b">
        <v>1</v>
      </c>
      <c r="G22" t="b">
        <v>1</v>
      </c>
    </row>
    <row r="23" spans="1:7">
      <c r="A23" s="39">
        <v>13</v>
      </c>
      <c r="B23" s="13" t="s">
        <v>53</v>
      </c>
      <c r="C23" t="b">
        <v>1</v>
      </c>
      <c r="D23" t="b">
        <v>1</v>
      </c>
      <c r="E23" t="b">
        <v>1</v>
      </c>
      <c r="F23" t="b">
        <v>1</v>
      </c>
      <c r="G23" t="b">
        <v>1</v>
      </c>
    </row>
    <row r="24" spans="1:7">
      <c r="A24" s="39">
        <v>14</v>
      </c>
      <c r="B24" s="13" t="s">
        <v>187</v>
      </c>
      <c r="C24" t="b">
        <v>1</v>
      </c>
      <c r="D24" t="b">
        <v>1</v>
      </c>
      <c r="E24" t="b">
        <v>1</v>
      </c>
      <c r="F24" t="b">
        <v>1</v>
      </c>
      <c r="G24" t="b">
        <v>1</v>
      </c>
    </row>
    <row r="25" spans="1:7">
      <c r="A25" s="39">
        <v>15</v>
      </c>
      <c r="B25" s="13" t="s">
        <v>19</v>
      </c>
      <c r="C25" t="b">
        <v>0</v>
      </c>
      <c r="D25" t="b">
        <v>0</v>
      </c>
      <c r="E25" t="b">
        <v>0</v>
      </c>
      <c r="F25" t="b">
        <v>1</v>
      </c>
      <c r="G25" t="b">
        <v>0</v>
      </c>
    </row>
    <row r="26" spans="1:7">
      <c r="A26" s="39">
        <v>16</v>
      </c>
      <c r="B26" s="13" t="s">
        <v>20</v>
      </c>
      <c r="C26" t="b">
        <v>0</v>
      </c>
      <c r="D26" t="b">
        <v>1</v>
      </c>
      <c r="E26" t="b">
        <v>1</v>
      </c>
      <c r="F26" t="b">
        <v>1</v>
      </c>
      <c r="G26" t="b">
        <v>0</v>
      </c>
    </row>
    <row r="27" spans="1:7">
      <c r="A27" s="39">
        <v>17</v>
      </c>
      <c r="B27" s="13" t="s">
        <v>21</v>
      </c>
      <c r="C27" t="b">
        <v>0</v>
      </c>
      <c r="D27" t="b">
        <v>0</v>
      </c>
      <c r="E27" t="b">
        <v>0</v>
      </c>
      <c r="F27" t="b">
        <v>1</v>
      </c>
      <c r="G27" t="b">
        <v>0</v>
      </c>
    </row>
    <row r="28" spans="1:7">
      <c r="A28" s="39">
        <v>18</v>
      </c>
      <c r="B28" s="13" t="s">
        <v>22</v>
      </c>
      <c r="C28" t="b">
        <v>1</v>
      </c>
      <c r="D28" t="b">
        <v>1</v>
      </c>
      <c r="E28" t="b">
        <v>1</v>
      </c>
      <c r="F28" t="b">
        <v>1</v>
      </c>
      <c r="G28" t="b">
        <v>1</v>
      </c>
    </row>
    <row r="29" spans="1:7">
      <c r="A29" s="39">
        <v>19</v>
      </c>
      <c r="B29" s="13" t="s">
        <v>23</v>
      </c>
      <c r="C29" t="b">
        <v>1</v>
      </c>
      <c r="D29" t="b">
        <v>1</v>
      </c>
      <c r="E29" t="b">
        <v>1</v>
      </c>
      <c r="F29" t="b">
        <v>1</v>
      </c>
      <c r="G29" t="b">
        <v>1</v>
      </c>
    </row>
    <row r="30" spans="1:7">
      <c r="A30" s="39">
        <v>20</v>
      </c>
      <c r="B30" s="13" t="s">
        <v>58</v>
      </c>
      <c r="C30" t="b">
        <v>1</v>
      </c>
      <c r="D30" t="b">
        <v>1</v>
      </c>
      <c r="E30" t="b">
        <v>1</v>
      </c>
      <c r="F30" t="b">
        <v>1</v>
      </c>
      <c r="G30" t="b">
        <v>1</v>
      </c>
    </row>
    <row r="31" spans="1:7">
      <c r="A31" s="39">
        <v>21</v>
      </c>
      <c r="B31" s="13" t="s">
        <v>73</v>
      </c>
      <c r="C31" t="b">
        <v>1</v>
      </c>
      <c r="D31" t="b">
        <v>1</v>
      </c>
      <c r="E31" t="b">
        <v>1</v>
      </c>
      <c r="F31" t="b">
        <v>1</v>
      </c>
      <c r="G31" t="b">
        <v>1</v>
      </c>
    </row>
    <row r="32" spans="1:7">
      <c r="A32" s="39">
        <v>22</v>
      </c>
      <c r="B32" s="13" t="s">
        <v>57</v>
      </c>
      <c r="C32" t="b">
        <v>1</v>
      </c>
      <c r="D32" t="b">
        <v>1</v>
      </c>
      <c r="E32" t="b">
        <v>1</v>
      </c>
      <c r="F32" t="b">
        <v>1</v>
      </c>
      <c r="G32" t="b">
        <v>1</v>
      </c>
    </row>
    <row r="33" spans="1:7">
      <c r="A33" s="39">
        <v>23</v>
      </c>
      <c r="B33" s="13" t="s">
        <v>68</v>
      </c>
      <c r="C33" t="b">
        <v>1</v>
      </c>
      <c r="D33" t="b">
        <v>1</v>
      </c>
      <c r="E33" t="b">
        <v>1</v>
      </c>
      <c r="F33" t="b">
        <v>1</v>
      </c>
      <c r="G33" t="b">
        <v>1</v>
      </c>
    </row>
    <row r="34" spans="1:7">
      <c r="A34" s="39">
        <v>24</v>
      </c>
      <c r="B34" s="13" t="s">
        <v>71</v>
      </c>
      <c r="C34" t="b">
        <v>1</v>
      </c>
      <c r="D34" t="b">
        <v>1</v>
      </c>
      <c r="E34" t="b">
        <v>1</v>
      </c>
      <c r="F34" t="b">
        <v>1</v>
      </c>
      <c r="G34" t="b">
        <v>0</v>
      </c>
    </row>
    <row r="35" spans="1:7">
      <c r="A35" s="39">
        <v>25</v>
      </c>
      <c r="B35" s="13" t="s">
        <v>66</v>
      </c>
      <c r="C35" t="b">
        <v>1</v>
      </c>
      <c r="D35" t="b">
        <v>0</v>
      </c>
      <c r="E35" t="b">
        <v>1</v>
      </c>
      <c r="F35" t="b">
        <v>1</v>
      </c>
      <c r="G35" t="b">
        <v>0</v>
      </c>
    </row>
    <row r="36" spans="1:7">
      <c r="A36" s="39">
        <v>26</v>
      </c>
      <c r="B36" s="13" t="s">
        <v>94</v>
      </c>
      <c r="C36" t="b">
        <v>0</v>
      </c>
      <c r="D36" t="b">
        <v>0</v>
      </c>
      <c r="E36" t="b">
        <v>1</v>
      </c>
      <c r="F36" t="b">
        <v>1</v>
      </c>
      <c r="G36" t="b">
        <v>0</v>
      </c>
    </row>
    <row r="37" spans="1:7">
      <c r="A37" s="39">
        <v>27</v>
      </c>
      <c r="B37" s="13" t="s">
        <v>100</v>
      </c>
      <c r="C37" t="b">
        <v>0</v>
      </c>
      <c r="D37" t="b">
        <v>1</v>
      </c>
      <c r="E37" t="b">
        <v>1</v>
      </c>
      <c r="F37" t="b">
        <v>1</v>
      </c>
      <c r="G37" t="b">
        <v>0</v>
      </c>
    </row>
    <row r="38" spans="1:7">
      <c r="A38" s="39">
        <v>28</v>
      </c>
      <c r="B38" s="13" t="s">
        <v>95</v>
      </c>
      <c r="C38" t="b">
        <v>0</v>
      </c>
      <c r="D38" t="b">
        <v>1</v>
      </c>
      <c r="E38" t="b">
        <v>1</v>
      </c>
      <c r="F38" t="b">
        <v>1</v>
      </c>
      <c r="G38" t="b">
        <v>0</v>
      </c>
    </row>
    <row r="39" spans="1:7">
      <c r="A39" s="39">
        <v>29</v>
      </c>
      <c r="B39" s="13" t="s">
        <v>146</v>
      </c>
      <c r="C39" t="b">
        <v>0</v>
      </c>
      <c r="D39" t="b">
        <v>0</v>
      </c>
      <c r="E39" t="b">
        <v>1</v>
      </c>
      <c r="F39" t="b">
        <v>1</v>
      </c>
      <c r="G39" t="b">
        <v>0</v>
      </c>
    </row>
    <row r="40" spans="1:7">
      <c r="A40" s="39">
        <v>30</v>
      </c>
      <c r="B40" s="13" t="s">
        <v>121</v>
      </c>
      <c r="C40" t="b">
        <v>0</v>
      </c>
      <c r="D40" t="b">
        <v>0</v>
      </c>
      <c r="E40" t="b">
        <v>0</v>
      </c>
      <c r="F40" t="b">
        <v>1</v>
      </c>
      <c r="G40" t="b">
        <v>0</v>
      </c>
    </row>
    <row r="41" spans="1:7">
      <c r="A41" s="39">
        <v>31</v>
      </c>
      <c r="B41" s="13" t="s">
        <v>126</v>
      </c>
      <c r="C41" t="b">
        <v>0</v>
      </c>
      <c r="D41" t="b">
        <v>0</v>
      </c>
      <c r="E41" t="b">
        <v>1</v>
      </c>
      <c r="F41" t="b">
        <v>1</v>
      </c>
      <c r="G41" t="b">
        <v>0</v>
      </c>
    </row>
    <row r="42" spans="1:7">
      <c r="A42" s="39">
        <v>32</v>
      </c>
      <c r="B42" s="13" t="s">
        <v>130</v>
      </c>
      <c r="C42" t="b">
        <v>0</v>
      </c>
      <c r="D42" t="b">
        <v>0</v>
      </c>
      <c r="E42" t="b">
        <v>1</v>
      </c>
      <c r="F42" t="b">
        <v>1</v>
      </c>
      <c r="G42" t="b">
        <v>0</v>
      </c>
    </row>
    <row r="43" spans="1:7">
      <c r="A43" s="39">
        <v>33</v>
      </c>
      <c r="B43" s="13" t="s">
        <v>144</v>
      </c>
      <c r="C43" t="b">
        <v>0</v>
      </c>
      <c r="D43" t="b">
        <v>0</v>
      </c>
      <c r="E43" t="b">
        <v>0</v>
      </c>
      <c r="F43" t="b">
        <v>1</v>
      </c>
      <c r="G43" t="b">
        <v>0</v>
      </c>
    </row>
    <row r="44" spans="1:7">
      <c r="A44" s="39">
        <v>34</v>
      </c>
      <c r="B44" s="13" t="s">
        <v>136</v>
      </c>
      <c r="C44" t="b">
        <v>0</v>
      </c>
      <c r="D44" t="b">
        <v>0</v>
      </c>
      <c r="E44" t="b">
        <v>1</v>
      </c>
      <c r="F44" t="b">
        <v>0</v>
      </c>
      <c r="G44" t="b">
        <v>0</v>
      </c>
    </row>
    <row r="45" spans="1:7">
      <c r="A45" s="39">
        <v>35</v>
      </c>
      <c r="B45" s="13" t="s">
        <v>151</v>
      </c>
      <c r="C45" t="b">
        <v>0</v>
      </c>
      <c r="D45" t="b">
        <v>0</v>
      </c>
      <c r="E45" t="b">
        <v>1</v>
      </c>
      <c r="F45" t="b">
        <v>1</v>
      </c>
      <c r="G45" t="b">
        <v>0</v>
      </c>
    </row>
    <row r="46" spans="1:7">
      <c r="A46" s="39">
        <v>36</v>
      </c>
      <c r="B46" s="13" t="s">
        <v>107</v>
      </c>
      <c r="C46" t="b">
        <v>0</v>
      </c>
      <c r="D46" t="b">
        <v>0</v>
      </c>
      <c r="E46" t="b">
        <v>1</v>
      </c>
      <c r="F46" t="b">
        <v>0</v>
      </c>
      <c r="G46" t="b">
        <v>0</v>
      </c>
    </row>
    <row r="47" spans="1:7">
      <c r="A47" s="39">
        <v>37</v>
      </c>
      <c r="B47" s="13" t="s">
        <v>138</v>
      </c>
      <c r="C47" t="b">
        <v>0</v>
      </c>
      <c r="D47" t="b">
        <v>0</v>
      </c>
      <c r="E47" t="b">
        <v>0</v>
      </c>
      <c r="F47" t="b">
        <v>0</v>
      </c>
      <c r="G47" t="b">
        <v>0</v>
      </c>
    </row>
    <row r="48" spans="1:7">
      <c r="A48" s="39">
        <v>38</v>
      </c>
      <c r="B48" s="13" t="s">
        <v>129</v>
      </c>
      <c r="C48" t="b">
        <v>0</v>
      </c>
      <c r="D48" t="b">
        <v>0</v>
      </c>
      <c r="E48" t="b">
        <v>1</v>
      </c>
      <c r="F48" t="b">
        <v>1</v>
      </c>
      <c r="G48" t="b">
        <v>0</v>
      </c>
    </row>
    <row r="49" spans="1:7">
      <c r="A49" s="39">
        <v>39</v>
      </c>
      <c r="B49" s="13" t="s">
        <v>111</v>
      </c>
      <c r="C49" t="b">
        <v>0</v>
      </c>
      <c r="D49" t="b">
        <v>0</v>
      </c>
      <c r="E49" t="b">
        <v>1</v>
      </c>
      <c r="F49" t="b">
        <v>1</v>
      </c>
      <c r="G49" t="b">
        <v>0</v>
      </c>
    </row>
    <row r="50" spans="1:7">
      <c r="A50" s="39">
        <v>40</v>
      </c>
      <c r="B50" s="13" t="s">
        <v>154</v>
      </c>
      <c r="C50" t="b">
        <v>0</v>
      </c>
      <c r="D50" t="b">
        <v>0</v>
      </c>
      <c r="E50" t="b">
        <v>1</v>
      </c>
      <c r="F50" t="b">
        <v>0</v>
      </c>
      <c r="G50" t="b">
        <v>0</v>
      </c>
    </row>
    <row r="51" spans="1:7">
      <c r="A51" s="39">
        <v>41</v>
      </c>
      <c r="B51" s="13" t="s">
        <v>148</v>
      </c>
      <c r="C51" t="b">
        <v>0</v>
      </c>
      <c r="D51" t="b">
        <v>0</v>
      </c>
      <c r="E51" t="b">
        <v>1</v>
      </c>
      <c r="F51" t="b">
        <v>1</v>
      </c>
      <c r="G51" t="b">
        <v>0</v>
      </c>
    </row>
    <row r="52" spans="1:7">
      <c r="A52" s="39">
        <v>42</v>
      </c>
      <c r="B52" s="13" t="s">
        <v>141</v>
      </c>
      <c r="C52" t="b">
        <v>0</v>
      </c>
      <c r="D52" t="b">
        <v>0</v>
      </c>
      <c r="E52" t="b">
        <v>1</v>
      </c>
      <c r="F52" t="b">
        <v>1</v>
      </c>
      <c r="G52" t="b">
        <v>0</v>
      </c>
    </row>
    <row r="53" spans="1:7">
      <c r="A53" s="39">
        <v>43</v>
      </c>
      <c r="B53" s="13" t="s">
        <v>120</v>
      </c>
      <c r="C53" t="b">
        <v>0</v>
      </c>
      <c r="D53" t="b">
        <v>0</v>
      </c>
      <c r="E53" t="b">
        <v>1</v>
      </c>
      <c r="F53" t="b">
        <v>1</v>
      </c>
      <c r="G53" t="b">
        <v>0</v>
      </c>
    </row>
    <row r="54" spans="1:7">
      <c r="A54" s="39">
        <v>44</v>
      </c>
      <c r="B54" s="13" t="s">
        <v>123</v>
      </c>
      <c r="C54" t="b">
        <v>0</v>
      </c>
      <c r="D54" t="b">
        <v>0</v>
      </c>
      <c r="E54" t="b">
        <v>1</v>
      </c>
      <c r="F54" t="b">
        <v>1</v>
      </c>
      <c r="G54" t="b">
        <v>0</v>
      </c>
    </row>
    <row r="55" spans="1:7">
      <c r="A55" s="39">
        <v>45</v>
      </c>
      <c r="B55" s="13" t="s">
        <v>125</v>
      </c>
      <c r="C55" t="b">
        <v>0</v>
      </c>
      <c r="D55" t="b">
        <v>0</v>
      </c>
      <c r="E55" t="b">
        <v>1</v>
      </c>
      <c r="F55" t="b">
        <v>0</v>
      </c>
      <c r="G55" t="b">
        <v>0</v>
      </c>
    </row>
    <row r="56" spans="1:7">
      <c r="A56" s="39">
        <v>46</v>
      </c>
      <c r="B56" s="13" t="s">
        <v>135</v>
      </c>
      <c r="C56" t="b">
        <v>0</v>
      </c>
      <c r="D56" t="b">
        <v>0</v>
      </c>
      <c r="E56" t="b">
        <v>0</v>
      </c>
      <c r="F56" t="b">
        <v>1</v>
      </c>
      <c r="G56" t="b">
        <v>0</v>
      </c>
    </row>
    <row r="57" spans="1:7">
      <c r="A57" s="39">
        <v>47</v>
      </c>
      <c r="B57" s="13" t="s">
        <v>140</v>
      </c>
      <c r="C57" t="b">
        <v>0</v>
      </c>
      <c r="D57" t="b">
        <v>0</v>
      </c>
      <c r="E57" t="b">
        <v>1</v>
      </c>
      <c r="F57" t="b">
        <v>1</v>
      </c>
      <c r="G57" t="b">
        <v>0</v>
      </c>
    </row>
    <row r="58" spans="1:7">
      <c r="A58" s="39">
        <v>48</v>
      </c>
      <c r="B58" s="13" t="s">
        <v>90</v>
      </c>
      <c r="C58" t="b">
        <v>0</v>
      </c>
      <c r="D58" t="b">
        <v>1</v>
      </c>
      <c r="E58" t="b">
        <v>1</v>
      </c>
      <c r="F58" t="b">
        <v>1</v>
      </c>
      <c r="G58" t="b">
        <v>0</v>
      </c>
    </row>
    <row r="59" spans="1:7">
      <c r="A59" s="39">
        <v>49</v>
      </c>
      <c r="B59" s="13" t="s">
        <v>150</v>
      </c>
      <c r="C59" t="b">
        <v>0</v>
      </c>
      <c r="D59" t="b">
        <v>0</v>
      </c>
      <c r="E59" t="b">
        <v>1</v>
      </c>
      <c r="F59" t="b">
        <v>1</v>
      </c>
      <c r="G59" t="b">
        <v>0</v>
      </c>
    </row>
    <row r="60" spans="1:7">
      <c r="A60" s="39">
        <v>50</v>
      </c>
      <c r="B60" s="13" t="s">
        <v>114</v>
      </c>
      <c r="C60" t="b">
        <v>0</v>
      </c>
      <c r="D60" t="b">
        <v>0</v>
      </c>
      <c r="E60" t="b">
        <v>1</v>
      </c>
      <c r="F60" t="b">
        <v>1</v>
      </c>
      <c r="G60" t="b">
        <v>0</v>
      </c>
    </row>
    <row r="61" spans="1:7">
      <c r="A61" s="39">
        <v>51</v>
      </c>
      <c r="B61" s="13" t="s">
        <v>152</v>
      </c>
      <c r="C61" t="b">
        <v>0</v>
      </c>
      <c r="D61" t="b">
        <v>0</v>
      </c>
      <c r="E61" t="b">
        <v>0</v>
      </c>
      <c r="F61" t="b">
        <v>1</v>
      </c>
      <c r="G61" t="b">
        <v>0</v>
      </c>
    </row>
    <row r="62" spans="1:7">
      <c r="A62" s="39">
        <v>52</v>
      </c>
      <c r="B62" s="13" t="s">
        <v>105</v>
      </c>
      <c r="C62" t="b">
        <v>0</v>
      </c>
      <c r="D62" t="b">
        <v>1</v>
      </c>
      <c r="E62" t="b">
        <v>1</v>
      </c>
      <c r="F62" t="b">
        <v>1</v>
      </c>
      <c r="G62" t="b">
        <v>0</v>
      </c>
    </row>
    <row r="63" spans="1:7">
      <c r="A63" s="39">
        <v>53</v>
      </c>
      <c r="B63" s="13" t="s">
        <v>157</v>
      </c>
      <c r="C63" t="b">
        <v>0</v>
      </c>
      <c r="D63" t="b">
        <v>0</v>
      </c>
      <c r="E63" t="b">
        <v>1</v>
      </c>
      <c r="F63" t="b">
        <v>0</v>
      </c>
      <c r="G63" t="b">
        <v>0</v>
      </c>
    </row>
    <row r="64" spans="1:7">
      <c r="A64" s="39">
        <v>54</v>
      </c>
      <c r="B64" s="13" t="s">
        <v>108</v>
      </c>
      <c r="C64" t="b">
        <v>0</v>
      </c>
      <c r="D64" t="b">
        <v>0</v>
      </c>
      <c r="E64" t="b">
        <v>1</v>
      </c>
      <c r="F64" t="b">
        <v>1</v>
      </c>
      <c r="G64" t="b">
        <v>0</v>
      </c>
    </row>
    <row r="65" spans="1:7">
      <c r="A65" s="39">
        <v>55</v>
      </c>
      <c r="B65" s="13" t="s">
        <v>85</v>
      </c>
      <c r="C65" t="b">
        <v>0</v>
      </c>
      <c r="D65" t="b">
        <v>0</v>
      </c>
      <c r="E65" t="b">
        <v>1</v>
      </c>
      <c r="F65" t="b">
        <v>1</v>
      </c>
      <c r="G65" t="b">
        <v>0</v>
      </c>
    </row>
    <row r="66" spans="1:7">
      <c r="A66" s="39">
        <v>56</v>
      </c>
      <c r="B66" s="13" t="s">
        <v>137</v>
      </c>
      <c r="C66" t="b">
        <v>0</v>
      </c>
      <c r="D66" t="b">
        <v>0</v>
      </c>
      <c r="E66" t="b">
        <v>1</v>
      </c>
      <c r="F66" t="b">
        <v>1</v>
      </c>
      <c r="G66" t="b">
        <v>0</v>
      </c>
    </row>
    <row r="67" spans="1:7">
      <c r="A67" s="39">
        <v>57</v>
      </c>
      <c r="B67" s="13" t="s">
        <v>128</v>
      </c>
      <c r="C67" t="b">
        <v>0</v>
      </c>
      <c r="D67" t="b">
        <v>0</v>
      </c>
      <c r="E67" t="b">
        <v>1</v>
      </c>
      <c r="F67" t="b">
        <v>1</v>
      </c>
      <c r="G67" t="b">
        <v>0</v>
      </c>
    </row>
    <row r="68" spans="1:7">
      <c r="A68" s="39">
        <v>58</v>
      </c>
      <c r="B68" s="13" t="s">
        <v>117</v>
      </c>
      <c r="C68" t="b">
        <v>0</v>
      </c>
      <c r="D68" t="b">
        <v>0</v>
      </c>
      <c r="E68" t="b">
        <v>1</v>
      </c>
      <c r="F68" t="b">
        <v>1</v>
      </c>
      <c r="G68" t="b">
        <v>0</v>
      </c>
    </row>
    <row r="69" spans="1:7">
      <c r="A69" s="39">
        <v>59</v>
      </c>
      <c r="B69" s="13" t="s">
        <v>127</v>
      </c>
      <c r="C69" t="b">
        <v>0</v>
      </c>
      <c r="D69" t="b">
        <v>0</v>
      </c>
      <c r="E69" t="b">
        <v>1</v>
      </c>
      <c r="F69" t="b">
        <v>1</v>
      </c>
      <c r="G69" t="b">
        <v>0</v>
      </c>
    </row>
    <row r="70" spans="1:7">
      <c r="A70" s="39">
        <v>60</v>
      </c>
      <c r="B70" s="13" t="s">
        <v>118</v>
      </c>
      <c r="C70" t="b">
        <v>1</v>
      </c>
      <c r="D70" t="b">
        <v>0</v>
      </c>
      <c r="E70" t="b">
        <v>1</v>
      </c>
      <c r="F70" t="b">
        <v>1</v>
      </c>
      <c r="G70" t="b">
        <v>0</v>
      </c>
    </row>
    <row r="71" spans="1:7">
      <c r="A71" s="39">
        <v>61</v>
      </c>
      <c r="B71" s="13" t="s">
        <v>115</v>
      </c>
      <c r="C71" t="b">
        <v>0</v>
      </c>
      <c r="D71" t="b">
        <v>0</v>
      </c>
      <c r="E71" t="b">
        <v>0</v>
      </c>
      <c r="F71" t="b">
        <v>0</v>
      </c>
      <c r="G71" t="b">
        <v>0</v>
      </c>
    </row>
    <row r="72" spans="1:7">
      <c r="A72" s="39">
        <v>62</v>
      </c>
      <c r="B72" s="13" t="s">
        <v>143</v>
      </c>
      <c r="C72" t="b">
        <v>0</v>
      </c>
      <c r="D72" t="b">
        <v>0</v>
      </c>
      <c r="E72" t="b">
        <v>0</v>
      </c>
      <c r="F72" t="b">
        <v>1</v>
      </c>
      <c r="G72" t="b">
        <v>0</v>
      </c>
    </row>
    <row r="73" spans="1:7">
      <c r="A73" s="39">
        <v>63</v>
      </c>
      <c r="B73" s="13" t="s">
        <v>116</v>
      </c>
      <c r="C73" t="b">
        <v>0</v>
      </c>
      <c r="D73" t="b">
        <v>0</v>
      </c>
      <c r="E73" t="b">
        <v>1</v>
      </c>
      <c r="F73" t="b">
        <v>1</v>
      </c>
      <c r="G73" t="b">
        <v>0</v>
      </c>
    </row>
    <row r="74" spans="1:7">
      <c r="A74" s="39">
        <v>64</v>
      </c>
      <c r="B74" s="13" t="s">
        <v>106</v>
      </c>
      <c r="C74" t="b">
        <v>0</v>
      </c>
      <c r="D74" t="b">
        <v>0</v>
      </c>
      <c r="E74" t="b">
        <v>1</v>
      </c>
      <c r="F74" t="b">
        <v>1</v>
      </c>
      <c r="G74" t="b">
        <v>0</v>
      </c>
    </row>
    <row r="75" spans="1:7">
      <c r="A75" s="39">
        <v>65</v>
      </c>
      <c r="B75" s="13" t="s">
        <v>92</v>
      </c>
      <c r="C75" t="b">
        <v>0</v>
      </c>
      <c r="D75" t="b">
        <v>1</v>
      </c>
      <c r="E75" t="b">
        <v>1</v>
      </c>
      <c r="F75" t="b">
        <v>1</v>
      </c>
      <c r="G75" t="b">
        <v>0</v>
      </c>
    </row>
    <row r="76" spans="1:7">
      <c r="A76" s="39">
        <v>66</v>
      </c>
      <c r="B76" s="13" t="s">
        <v>142</v>
      </c>
      <c r="C76" t="b">
        <v>0</v>
      </c>
      <c r="D76" t="b">
        <v>0</v>
      </c>
      <c r="E76" t="b">
        <v>1</v>
      </c>
      <c r="F76" t="b">
        <v>1</v>
      </c>
      <c r="G76" t="b">
        <v>0</v>
      </c>
    </row>
    <row r="77" spans="1:7">
      <c r="A77" s="39">
        <v>67</v>
      </c>
      <c r="B77" s="13" t="s">
        <v>124</v>
      </c>
      <c r="C77" t="b">
        <v>1</v>
      </c>
      <c r="D77" t="b">
        <v>0</v>
      </c>
      <c r="E77" t="b">
        <v>1</v>
      </c>
      <c r="F77" t="b">
        <v>1</v>
      </c>
      <c r="G77" t="b">
        <v>0</v>
      </c>
    </row>
    <row r="78" spans="1:7">
      <c r="A78" s="39">
        <v>68</v>
      </c>
      <c r="B78" s="13" t="s">
        <v>119</v>
      </c>
      <c r="C78" t="b">
        <v>0</v>
      </c>
      <c r="D78" t="b">
        <v>0</v>
      </c>
      <c r="E78" t="b">
        <v>1</v>
      </c>
      <c r="F78" t="b">
        <v>1</v>
      </c>
      <c r="G78" t="b">
        <v>0</v>
      </c>
    </row>
    <row r="79" spans="1:7">
      <c r="A79" s="39">
        <v>69</v>
      </c>
      <c r="B79" s="13" t="s">
        <v>122</v>
      </c>
      <c r="C79" t="b">
        <v>0</v>
      </c>
      <c r="D79" t="b">
        <v>0</v>
      </c>
      <c r="E79" t="b">
        <v>1</v>
      </c>
      <c r="F79" t="b">
        <v>1</v>
      </c>
      <c r="G79" t="b">
        <v>0</v>
      </c>
    </row>
    <row r="80" spans="1:7">
      <c r="A80" s="39">
        <v>70</v>
      </c>
      <c r="B80" s="13" t="s">
        <v>156</v>
      </c>
      <c r="C80" t="b">
        <v>0</v>
      </c>
      <c r="D80" t="b">
        <v>0</v>
      </c>
      <c r="E80" t="b">
        <v>1</v>
      </c>
      <c r="F80" t="b">
        <v>0</v>
      </c>
      <c r="G80" t="b">
        <v>0</v>
      </c>
    </row>
    <row r="81" spans="1:7">
      <c r="A81" s="39">
        <v>71</v>
      </c>
      <c r="B81" s="13" t="s">
        <v>139</v>
      </c>
      <c r="C81" t="b">
        <v>0</v>
      </c>
      <c r="D81" t="b">
        <v>0</v>
      </c>
      <c r="E81" t="b">
        <v>1</v>
      </c>
      <c r="F81" t="b">
        <v>0</v>
      </c>
      <c r="G81" t="b">
        <v>0</v>
      </c>
    </row>
    <row r="82" spans="1:7">
      <c r="A82" s="39">
        <v>72</v>
      </c>
      <c r="B82" s="13" t="s">
        <v>155</v>
      </c>
      <c r="C82" t="b">
        <v>0</v>
      </c>
      <c r="D82" t="b">
        <v>0</v>
      </c>
      <c r="E82" t="b">
        <v>0</v>
      </c>
      <c r="F82" t="b">
        <v>0</v>
      </c>
      <c r="G82" t="b">
        <v>0</v>
      </c>
    </row>
    <row r="83" spans="1:7">
      <c r="A83" s="39">
        <v>73</v>
      </c>
      <c r="B83" s="13" t="s">
        <v>131</v>
      </c>
      <c r="C83" t="b">
        <v>0</v>
      </c>
      <c r="D83" t="b">
        <v>0</v>
      </c>
      <c r="E83" t="b">
        <v>1</v>
      </c>
      <c r="F83" t="b">
        <v>1</v>
      </c>
      <c r="G83" t="b">
        <v>0</v>
      </c>
    </row>
    <row r="84" spans="1:7">
      <c r="A84" s="39">
        <v>74</v>
      </c>
      <c r="B84" s="13" t="s">
        <v>149</v>
      </c>
      <c r="C84" t="b">
        <v>0</v>
      </c>
      <c r="D84" t="b">
        <v>0</v>
      </c>
      <c r="E84" t="b">
        <v>1</v>
      </c>
      <c r="F84" t="b">
        <v>1</v>
      </c>
      <c r="G84" t="b">
        <v>0</v>
      </c>
    </row>
    <row r="85" spans="1:7">
      <c r="A85" s="39">
        <v>75</v>
      </c>
      <c r="B85" s="13" t="s">
        <v>88</v>
      </c>
      <c r="C85" t="b">
        <v>0</v>
      </c>
      <c r="D85" t="b">
        <v>0</v>
      </c>
      <c r="E85" t="b">
        <v>0</v>
      </c>
      <c r="F85" t="b">
        <v>1</v>
      </c>
      <c r="G85" t="b">
        <v>0</v>
      </c>
    </row>
    <row r="86" spans="1:7">
      <c r="A86" s="39">
        <v>76</v>
      </c>
      <c r="B86" s="13" t="s">
        <v>81</v>
      </c>
      <c r="C86" t="b">
        <v>0</v>
      </c>
      <c r="D86" t="b">
        <v>0</v>
      </c>
      <c r="E86" t="b">
        <v>1</v>
      </c>
      <c r="F86" t="b">
        <v>1</v>
      </c>
      <c r="G86" t="b">
        <v>0</v>
      </c>
    </row>
    <row r="87" spans="1:7">
      <c r="A87" s="39">
        <v>77</v>
      </c>
      <c r="B87" s="13" t="s">
        <v>97</v>
      </c>
      <c r="C87" t="b">
        <v>1</v>
      </c>
      <c r="D87" t="b">
        <v>0</v>
      </c>
      <c r="E87" t="b">
        <v>1</v>
      </c>
      <c r="F87" t="b">
        <v>1</v>
      </c>
      <c r="G87" t="b">
        <v>0</v>
      </c>
    </row>
    <row r="88" spans="1:7">
      <c r="A88" s="39">
        <v>78</v>
      </c>
      <c r="B88" s="13" t="s">
        <v>147</v>
      </c>
      <c r="C88" t="b">
        <v>0</v>
      </c>
      <c r="D88" t="b">
        <v>0</v>
      </c>
      <c r="E88" t="b">
        <v>1</v>
      </c>
      <c r="F88" t="b">
        <v>1</v>
      </c>
      <c r="G88" t="b">
        <v>0</v>
      </c>
    </row>
    <row r="89" spans="1:7">
      <c r="A89" s="39">
        <v>79</v>
      </c>
      <c r="B89" s="13" t="s">
        <v>153</v>
      </c>
      <c r="C89" t="b">
        <v>0</v>
      </c>
      <c r="D89" t="b">
        <v>0</v>
      </c>
      <c r="E89" t="b">
        <v>0</v>
      </c>
      <c r="F89" t="b">
        <v>0</v>
      </c>
      <c r="G89" t="b">
        <v>0</v>
      </c>
    </row>
    <row r="90" spans="1:7">
      <c r="A90" s="39">
        <v>80</v>
      </c>
      <c r="B90" s="13" t="s">
        <v>132</v>
      </c>
      <c r="C90" t="b">
        <v>0</v>
      </c>
      <c r="D90" t="b">
        <v>0</v>
      </c>
      <c r="E90" t="b">
        <v>1</v>
      </c>
      <c r="F90" t="b">
        <v>1</v>
      </c>
      <c r="G90" t="b">
        <v>0</v>
      </c>
    </row>
    <row r="91" spans="1:7">
      <c r="A91" s="39">
        <v>81</v>
      </c>
      <c r="B91" s="13" t="s">
        <v>72</v>
      </c>
      <c r="C91" t="b">
        <v>0</v>
      </c>
      <c r="D91" t="b">
        <v>1</v>
      </c>
      <c r="E91" t="b">
        <v>1</v>
      </c>
      <c r="F91" t="b">
        <v>1</v>
      </c>
      <c r="G91" t="b">
        <v>0</v>
      </c>
    </row>
    <row r="92" spans="1:7">
      <c r="A92" s="39">
        <v>82</v>
      </c>
      <c r="B92" s="13" t="s">
        <v>98</v>
      </c>
      <c r="C92" t="b">
        <v>0</v>
      </c>
      <c r="D92" t="b">
        <v>0</v>
      </c>
      <c r="E92" t="b">
        <v>1</v>
      </c>
      <c r="F92" t="b">
        <v>1</v>
      </c>
      <c r="G92" t="b">
        <v>0</v>
      </c>
    </row>
    <row r="93" spans="1:7">
      <c r="A93" s="39">
        <v>83</v>
      </c>
      <c r="B93" s="13" t="s">
        <v>145</v>
      </c>
      <c r="C93" t="b">
        <v>0</v>
      </c>
      <c r="D93" t="b">
        <v>0</v>
      </c>
      <c r="E93" t="b">
        <v>1</v>
      </c>
      <c r="F93" t="b">
        <v>1</v>
      </c>
      <c r="G93" t="b">
        <v>0</v>
      </c>
    </row>
    <row r="94" spans="1:7">
      <c r="A94" s="39">
        <v>84</v>
      </c>
      <c r="B94" s="13" t="s">
        <v>133</v>
      </c>
      <c r="C94" t="b">
        <v>0</v>
      </c>
      <c r="D94" t="b">
        <v>0</v>
      </c>
      <c r="E94" t="b">
        <v>1</v>
      </c>
      <c r="F94" t="b">
        <v>1</v>
      </c>
      <c r="G94" t="b">
        <v>0</v>
      </c>
    </row>
    <row r="95" spans="1:7">
      <c r="A95" s="39">
        <v>85</v>
      </c>
      <c r="B95" s="13" t="s">
        <v>110</v>
      </c>
      <c r="C95" t="b">
        <v>0</v>
      </c>
      <c r="D95" t="b">
        <v>0</v>
      </c>
      <c r="E95" t="b">
        <v>1</v>
      </c>
      <c r="F95" t="b">
        <v>1</v>
      </c>
      <c r="G95" t="b">
        <v>0</v>
      </c>
    </row>
    <row r="96" spans="1:7">
      <c r="A96" s="39">
        <v>86</v>
      </c>
      <c r="B96" s="13" t="s">
        <v>134</v>
      </c>
      <c r="C96" t="b">
        <v>0</v>
      </c>
      <c r="D96" t="b">
        <v>0</v>
      </c>
      <c r="E96" t="b">
        <v>1</v>
      </c>
      <c r="F96" t="b">
        <v>0</v>
      </c>
      <c r="G96" t="b">
        <v>0</v>
      </c>
    </row>
    <row r="97" spans="1:7">
      <c r="A97" s="39">
        <v>87</v>
      </c>
      <c r="B97" s="13" t="s">
        <v>109</v>
      </c>
      <c r="C97" t="b">
        <v>0</v>
      </c>
      <c r="D97" t="b">
        <v>0</v>
      </c>
      <c r="E97" t="b">
        <v>0</v>
      </c>
      <c r="F97" t="b">
        <v>0</v>
      </c>
      <c r="G97" t="b">
        <v>0</v>
      </c>
    </row>
    <row r="98" spans="1:7">
      <c r="A98" s="39">
        <v>88</v>
      </c>
      <c r="B98" s="13" t="s">
        <v>99</v>
      </c>
      <c r="C98" t="b">
        <v>1</v>
      </c>
      <c r="D98" t="b">
        <v>0</v>
      </c>
      <c r="E98" t="b">
        <v>1</v>
      </c>
      <c r="F98" t="b">
        <v>1</v>
      </c>
      <c r="G98" t="b">
        <v>0</v>
      </c>
    </row>
    <row r="99" spans="1:7">
      <c r="A99" s="39">
        <v>89</v>
      </c>
      <c r="B99" s="13" t="s">
        <v>101</v>
      </c>
      <c r="C99" t="b">
        <v>1</v>
      </c>
      <c r="D99" t="b">
        <v>1</v>
      </c>
      <c r="E99" t="b">
        <v>1</v>
      </c>
      <c r="F99" t="b">
        <v>1</v>
      </c>
      <c r="G99" t="b">
        <v>0</v>
      </c>
    </row>
    <row r="100" spans="1:7">
      <c r="A100" s="39">
        <v>90</v>
      </c>
      <c r="B100" s="13" t="s">
        <v>79</v>
      </c>
      <c r="C100" t="b">
        <v>0</v>
      </c>
      <c r="D100" t="b">
        <v>0</v>
      </c>
      <c r="E100" t="b">
        <v>1</v>
      </c>
      <c r="F100" t="b">
        <v>1</v>
      </c>
      <c r="G100" t="b">
        <v>0</v>
      </c>
    </row>
    <row r="101" spans="1:7">
      <c r="A101" s="39">
        <v>91</v>
      </c>
      <c r="B101" s="13" t="s">
        <v>70</v>
      </c>
      <c r="C101" t="b">
        <v>1</v>
      </c>
      <c r="D101" t="b">
        <v>1</v>
      </c>
      <c r="E101" t="b">
        <v>1</v>
      </c>
      <c r="F101" t="b">
        <v>1</v>
      </c>
      <c r="G101" t="b">
        <v>1</v>
      </c>
    </row>
    <row r="102" spans="1:7">
      <c r="A102" s="39">
        <v>92</v>
      </c>
      <c r="B102" s="13" t="s">
        <v>87</v>
      </c>
      <c r="C102" t="b">
        <v>1</v>
      </c>
      <c r="D102" t="b">
        <v>1</v>
      </c>
      <c r="E102" t="b">
        <v>1</v>
      </c>
      <c r="F102" t="b">
        <v>1</v>
      </c>
      <c r="G102" t="b">
        <v>0</v>
      </c>
    </row>
    <row r="103" spans="1:7">
      <c r="A103" s="39">
        <v>93</v>
      </c>
      <c r="B103" s="13" t="s">
        <v>82</v>
      </c>
      <c r="C103" t="b">
        <v>1</v>
      </c>
      <c r="D103" t="b">
        <v>1</v>
      </c>
      <c r="E103" t="b">
        <v>1</v>
      </c>
      <c r="F103" t="b">
        <v>1</v>
      </c>
      <c r="G103" t="b">
        <v>0</v>
      </c>
    </row>
    <row r="104" spans="1:7">
      <c r="A104" s="39">
        <v>94</v>
      </c>
      <c r="B104" s="13" t="s">
        <v>91</v>
      </c>
      <c r="C104" t="b">
        <v>1</v>
      </c>
      <c r="D104" t="b">
        <v>1</v>
      </c>
      <c r="E104" t="b">
        <v>1</v>
      </c>
      <c r="F104" t="b">
        <v>1</v>
      </c>
      <c r="G104" t="b">
        <v>0</v>
      </c>
    </row>
    <row r="105" spans="1:7">
      <c r="A105" s="39">
        <v>95</v>
      </c>
      <c r="B105" s="13" t="s">
        <v>28</v>
      </c>
      <c r="C105" t="b">
        <v>1</v>
      </c>
      <c r="D105" t="b">
        <v>1</v>
      </c>
      <c r="E105" t="b">
        <v>1</v>
      </c>
      <c r="F105" t="b">
        <v>1</v>
      </c>
      <c r="G105" t="b">
        <v>1</v>
      </c>
    </row>
    <row r="106" spans="1:7">
      <c r="A106" s="39">
        <v>96</v>
      </c>
      <c r="B106" s="13" t="s">
        <v>64</v>
      </c>
      <c r="C106" t="b">
        <v>1</v>
      </c>
      <c r="D106" t="b">
        <v>1</v>
      </c>
      <c r="E106" t="b">
        <v>1</v>
      </c>
      <c r="F106" t="b">
        <v>1</v>
      </c>
      <c r="G106" t="b">
        <v>0</v>
      </c>
    </row>
    <row r="107" spans="1:7">
      <c r="A107" s="39">
        <v>97</v>
      </c>
      <c r="B107" s="13" t="s">
        <v>104</v>
      </c>
      <c r="C107" t="b">
        <v>1</v>
      </c>
      <c r="D107" t="b">
        <v>0</v>
      </c>
      <c r="E107" t="b">
        <v>1</v>
      </c>
      <c r="F107" t="b">
        <v>1</v>
      </c>
      <c r="G107" t="b">
        <v>0</v>
      </c>
    </row>
    <row r="108" spans="1:7">
      <c r="A108" s="39">
        <v>98</v>
      </c>
      <c r="B108" s="13" t="s">
        <v>93</v>
      </c>
      <c r="C108" t="b">
        <v>0</v>
      </c>
      <c r="D108" t="b">
        <v>0</v>
      </c>
      <c r="E108" t="b">
        <v>1</v>
      </c>
      <c r="F108" t="b">
        <v>0</v>
      </c>
      <c r="G108" t="b">
        <v>0</v>
      </c>
    </row>
    <row r="109" spans="1:7">
      <c r="A109" s="39">
        <v>99</v>
      </c>
      <c r="B109" s="13" t="s">
        <v>30</v>
      </c>
      <c r="C109" t="b">
        <v>1</v>
      </c>
      <c r="D109" t="b">
        <v>1</v>
      </c>
      <c r="E109" t="b">
        <v>1</v>
      </c>
      <c r="F109" t="b">
        <v>1</v>
      </c>
      <c r="G109" t="b">
        <v>1</v>
      </c>
    </row>
    <row r="110" spans="1:7">
      <c r="A110" s="39">
        <v>100</v>
      </c>
      <c r="B110" s="13" t="s">
        <v>194</v>
      </c>
      <c r="C110" t="b">
        <v>0</v>
      </c>
      <c r="D110" t="b">
        <v>0</v>
      </c>
      <c r="E110" t="b">
        <v>1</v>
      </c>
      <c r="F110" t="b">
        <v>1</v>
      </c>
      <c r="G110" t="b">
        <v>0</v>
      </c>
    </row>
    <row r="111" spans="1:7">
      <c r="A111" s="39">
        <v>101</v>
      </c>
      <c r="B111" s="13" t="s">
        <v>193</v>
      </c>
      <c r="C111" t="b">
        <v>0</v>
      </c>
      <c r="D111" t="b">
        <v>0</v>
      </c>
      <c r="E111" t="b">
        <v>1</v>
      </c>
      <c r="F111" t="b">
        <v>1</v>
      </c>
      <c r="G111" t="b">
        <v>0</v>
      </c>
    </row>
    <row r="112" spans="1:7">
      <c r="A112" s="39">
        <v>102</v>
      </c>
      <c r="B112" s="13" t="s">
        <v>197</v>
      </c>
      <c r="C112" t="b">
        <v>1</v>
      </c>
      <c r="D112" t="b">
        <v>0</v>
      </c>
      <c r="E112" t="b">
        <v>1</v>
      </c>
      <c r="F112" t="b">
        <v>1</v>
      </c>
      <c r="G112" t="b">
        <v>0</v>
      </c>
    </row>
    <row r="113" spans="1:7">
      <c r="A113" s="39">
        <v>103</v>
      </c>
      <c r="B113" s="13" t="s">
        <v>189</v>
      </c>
      <c r="C113" t="b">
        <v>1</v>
      </c>
      <c r="D113" t="b">
        <v>1</v>
      </c>
      <c r="E113" t="b">
        <v>1</v>
      </c>
      <c r="F113" t="b">
        <v>1</v>
      </c>
      <c r="G113" t="b">
        <v>0</v>
      </c>
    </row>
    <row r="114" spans="1:7">
      <c r="A114" s="39">
        <v>104</v>
      </c>
      <c r="B114" s="13" t="s">
        <v>200</v>
      </c>
      <c r="C114" t="b">
        <v>1</v>
      </c>
      <c r="D114" t="b">
        <v>0</v>
      </c>
      <c r="E114" t="b">
        <v>1</v>
      </c>
      <c r="F114" t="b">
        <v>1</v>
      </c>
      <c r="G114" t="b">
        <v>0</v>
      </c>
    </row>
    <row r="115" spans="1:7">
      <c r="A115" s="39">
        <v>105</v>
      </c>
      <c r="B115" s="13" t="s">
        <v>204</v>
      </c>
      <c r="C115" t="b">
        <v>1</v>
      </c>
      <c r="D115" t="b">
        <v>0</v>
      </c>
      <c r="E115" t="b">
        <v>1</v>
      </c>
      <c r="F115" t="b">
        <v>1</v>
      </c>
      <c r="G115" t="b">
        <v>0</v>
      </c>
    </row>
    <row r="116" spans="1:7">
      <c r="A116" s="39">
        <v>106</v>
      </c>
      <c r="B116" s="13" t="s">
        <v>198</v>
      </c>
      <c r="C116" t="b">
        <v>0</v>
      </c>
      <c r="D116" t="b">
        <v>1</v>
      </c>
      <c r="E116" t="b">
        <v>1</v>
      </c>
      <c r="F116" t="b">
        <v>1</v>
      </c>
      <c r="G116" t="b">
        <v>0</v>
      </c>
    </row>
    <row r="117" spans="1:7">
      <c r="A117" s="39">
        <v>107</v>
      </c>
      <c r="B117" s="13" t="s">
        <v>196</v>
      </c>
      <c r="C117" t="b">
        <v>1</v>
      </c>
      <c r="D117" t="b">
        <v>0</v>
      </c>
      <c r="E117" t="b">
        <v>1</v>
      </c>
      <c r="F117" t="b">
        <v>1</v>
      </c>
      <c r="G117" t="b">
        <v>0</v>
      </c>
    </row>
    <row r="118" spans="1:7">
      <c r="A118" s="39">
        <v>108</v>
      </c>
      <c r="B118" s="13" t="s">
        <v>202</v>
      </c>
      <c r="C118" t="b">
        <v>0</v>
      </c>
      <c r="D118" t="b">
        <v>0</v>
      </c>
      <c r="E118" t="b">
        <v>0</v>
      </c>
      <c r="F118" t="b">
        <v>0</v>
      </c>
      <c r="G118" t="b">
        <v>0</v>
      </c>
    </row>
    <row r="119" spans="1:7">
      <c r="A119" s="39">
        <v>109</v>
      </c>
      <c r="B119" s="13" t="s">
        <v>199</v>
      </c>
      <c r="C119" t="b">
        <v>0</v>
      </c>
      <c r="D119" t="b">
        <v>0</v>
      </c>
      <c r="E119" t="b">
        <v>1</v>
      </c>
      <c r="F119" t="b">
        <v>1</v>
      </c>
      <c r="G119" t="b">
        <v>0</v>
      </c>
    </row>
    <row r="120" spans="1:7">
      <c r="A120" s="39">
        <v>110</v>
      </c>
      <c r="B120" s="13" t="s">
        <v>195</v>
      </c>
      <c r="C120" t="b">
        <v>0</v>
      </c>
      <c r="D120" t="b">
        <v>0</v>
      </c>
      <c r="E120" t="b">
        <v>1</v>
      </c>
      <c r="F120" t="b">
        <v>0</v>
      </c>
      <c r="G120" t="b">
        <v>0</v>
      </c>
    </row>
    <row r="121" spans="1:7">
      <c r="A121" s="39">
        <v>111</v>
      </c>
      <c r="B121" s="13" t="s">
        <v>192</v>
      </c>
      <c r="C121" t="b">
        <v>0</v>
      </c>
      <c r="D121" t="b">
        <v>1</v>
      </c>
      <c r="E121" t="b">
        <v>1</v>
      </c>
      <c r="F121" t="b">
        <v>1</v>
      </c>
      <c r="G121" t="b">
        <v>0</v>
      </c>
    </row>
    <row r="122" spans="1:7">
      <c r="A122" s="39">
        <v>112</v>
      </c>
      <c r="B122" s="13" t="s">
        <v>206</v>
      </c>
      <c r="C122" t="b">
        <v>0</v>
      </c>
      <c r="D122" t="b">
        <v>0</v>
      </c>
      <c r="E122" t="b">
        <v>1</v>
      </c>
      <c r="F122" t="b">
        <v>1</v>
      </c>
      <c r="G122" t="b">
        <v>0</v>
      </c>
    </row>
    <row r="123" spans="1:7">
      <c r="A123" s="39">
        <v>113</v>
      </c>
      <c r="B123" s="13" t="s">
        <v>190</v>
      </c>
      <c r="C123" t="b">
        <v>1</v>
      </c>
      <c r="D123" t="b">
        <v>1</v>
      </c>
      <c r="E123" t="b">
        <v>1</v>
      </c>
      <c r="F123" t="b">
        <v>1</v>
      </c>
      <c r="G123" t="b">
        <v>1</v>
      </c>
    </row>
    <row r="124" spans="1:7">
      <c r="A124" s="39">
        <v>114</v>
      </c>
      <c r="B124" s="13" t="s">
        <v>207</v>
      </c>
      <c r="C124" t="b">
        <v>0</v>
      </c>
      <c r="D124" t="b">
        <v>0</v>
      </c>
      <c r="E124" t="b">
        <v>1</v>
      </c>
      <c r="F124" t="b">
        <v>1</v>
      </c>
      <c r="G124" t="b">
        <v>0</v>
      </c>
    </row>
    <row r="125" spans="1:7">
      <c r="A125" s="39">
        <v>115</v>
      </c>
      <c r="B125" s="13" t="s">
        <v>201</v>
      </c>
      <c r="C125" t="b">
        <v>0</v>
      </c>
      <c r="D125" t="b">
        <v>1</v>
      </c>
      <c r="E125" t="b">
        <v>1</v>
      </c>
      <c r="F125" t="b">
        <v>1</v>
      </c>
      <c r="G125" t="b">
        <v>0</v>
      </c>
    </row>
    <row r="126" spans="1:7">
      <c r="A126" s="39">
        <v>116</v>
      </c>
      <c r="B126" s="13" t="s">
        <v>205</v>
      </c>
      <c r="C126" t="b">
        <v>0</v>
      </c>
      <c r="D126" t="b">
        <v>0</v>
      </c>
      <c r="E126" t="b">
        <v>1</v>
      </c>
      <c r="F126" t="b">
        <v>1</v>
      </c>
      <c r="G126" t="b">
        <v>0</v>
      </c>
    </row>
    <row r="127" spans="1:7">
      <c r="A127" s="39">
        <v>117</v>
      </c>
      <c r="B127" s="13" t="s">
        <v>191</v>
      </c>
      <c r="C127" t="b">
        <v>1</v>
      </c>
      <c r="D127" t="b">
        <v>0</v>
      </c>
      <c r="E127" t="b">
        <v>1</v>
      </c>
      <c r="F127" t="b">
        <v>1</v>
      </c>
      <c r="G127" t="b">
        <v>0</v>
      </c>
    </row>
    <row r="128" spans="1:7">
      <c r="A128" s="39">
        <v>118</v>
      </c>
      <c r="B128" s="13" t="s">
        <v>188</v>
      </c>
      <c r="C128" t="b">
        <v>1</v>
      </c>
      <c r="D128" t="b">
        <v>1</v>
      </c>
      <c r="E128" t="b">
        <v>1</v>
      </c>
      <c r="F128" t="b">
        <v>1</v>
      </c>
      <c r="G128" t="b">
        <v>1</v>
      </c>
    </row>
    <row r="129" spans="1:7">
      <c r="A129" s="39">
        <v>119</v>
      </c>
      <c r="B129" s="13" t="s">
        <v>203</v>
      </c>
      <c r="C129" t="b">
        <v>0</v>
      </c>
      <c r="D129" t="b">
        <v>0</v>
      </c>
      <c r="E129" t="b">
        <v>1</v>
      </c>
      <c r="F129" t="b">
        <v>1</v>
      </c>
      <c r="G129" t="b">
        <v>0</v>
      </c>
    </row>
    <row r="130" spans="1:7">
      <c r="A130" s="39">
        <v>120</v>
      </c>
      <c r="B130" s="13" t="s">
        <v>96</v>
      </c>
      <c r="C130" t="b">
        <v>0</v>
      </c>
      <c r="D130" t="b">
        <v>1</v>
      </c>
      <c r="E130" t="b">
        <v>1</v>
      </c>
      <c r="F130" t="b">
        <v>1</v>
      </c>
      <c r="G130" t="b">
        <v>0</v>
      </c>
    </row>
    <row r="131" spans="1:7">
      <c r="A131" s="39">
        <v>121</v>
      </c>
      <c r="B131" s="13" t="s">
        <v>113</v>
      </c>
      <c r="C131" t="b">
        <v>0</v>
      </c>
      <c r="D131" t="b">
        <v>1</v>
      </c>
      <c r="E131" t="b">
        <v>1</v>
      </c>
      <c r="F131" t="b">
        <v>1</v>
      </c>
      <c r="G131" t="b">
        <v>0</v>
      </c>
    </row>
    <row r="132" spans="1:7">
      <c r="A132" s="39">
        <v>122</v>
      </c>
      <c r="B132" s="13" t="s">
        <v>76</v>
      </c>
      <c r="C132" t="b">
        <v>1</v>
      </c>
      <c r="D132" t="b">
        <v>1</v>
      </c>
      <c r="E132" t="b">
        <v>1</v>
      </c>
      <c r="F132" t="b">
        <v>1</v>
      </c>
      <c r="G132" t="b">
        <v>0</v>
      </c>
    </row>
    <row r="133" spans="1:7">
      <c r="A133" s="39">
        <v>123</v>
      </c>
      <c r="B133" s="13" t="s">
        <v>103</v>
      </c>
      <c r="C133" t="b">
        <v>0</v>
      </c>
      <c r="D133" t="b">
        <v>0</v>
      </c>
      <c r="E133" t="b">
        <v>1</v>
      </c>
      <c r="F133" t="b">
        <v>1</v>
      </c>
      <c r="G133" t="b">
        <v>0</v>
      </c>
    </row>
    <row r="134" spans="1:7">
      <c r="A134" s="39">
        <v>124</v>
      </c>
      <c r="B134" s="13" t="s">
        <v>33</v>
      </c>
      <c r="C134" t="b">
        <v>0</v>
      </c>
      <c r="D134" t="b">
        <v>0</v>
      </c>
      <c r="E134" t="b">
        <v>0</v>
      </c>
      <c r="F134" t="b">
        <v>1</v>
      </c>
      <c r="G134" t="b">
        <v>0</v>
      </c>
    </row>
    <row r="135" spans="1:7">
      <c r="A135" s="39">
        <v>125</v>
      </c>
      <c r="B135" s="13" t="s">
        <v>80</v>
      </c>
      <c r="C135" t="b">
        <v>1</v>
      </c>
      <c r="D135" t="b">
        <v>1</v>
      </c>
      <c r="E135" t="b">
        <v>1</v>
      </c>
      <c r="F135" t="b">
        <v>1</v>
      </c>
      <c r="G135" t="b">
        <v>0</v>
      </c>
    </row>
    <row r="136" spans="1:7">
      <c r="A136" s="39">
        <v>126</v>
      </c>
      <c r="B136" s="13" t="s">
        <v>63</v>
      </c>
      <c r="C136" t="b">
        <v>1</v>
      </c>
      <c r="D136" t="b">
        <v>1</v>
      </c>
      <c r="E136" t="b">
        <v>1</v>
      </c>
      <c r="F136" t="b">
        <v>1</v>
      </c>
      <c r="G136" t="b">
        <v>1</v>
      </c>
    </row>
    <row r="137" spans="1:7">
      <c r="A137" s="39">
        <v>127</v>
      </c>
      <c r="B137" s="13" t="s">
        <v>84</v>
      </c>
      <c r="C137" t="b">
        <v>1</v>
      </c>
      <c r="D137" t="b">
        <v>1</v>
      </c>
      <c r="E137" t="b">
        <v>1</v>
      </c>
      <c r="F137" t="b">
        <v>1</v>
      </c>
      <c r="G137" t="b">
        <v>0</v>
      </c>
    </row>
    <row r="138" spans="1:7">
      <c r="A138" s="39">
        <v>128</v>
      </c>
      <c r="B138" s="13" t="s">
        <v>69</v>
      </c>
      <c r="C138" t="b">
        <v>1</v>
      </c>
      <c r="D138" t="b">
        <v>1</v>
      </c>
      <c r="E138" t="b">
        <v>1</v>
      </c>
      <c r="F138" t="b">
        <v>1</v>
      </c>
      <c r="G138" t="b">
        <v>1</v>
      </c>
    </row>
    <row r="139" spans="1:7">
      <c r="A139" s="39">
        <v>129</v>
      </c>
      <c r="B139" s="13" t="s">
        <v>62</v>
      </c>
      <c r="C139" t="b">
        <v>1</v>
      </c>
      <c r="D139" t="b">
        <v>1</v>
      </c>
      <c r="E139" t="b">
        <v>1</v>
      </c>
      <c r="F139" t="b">
        <v>1</v>
      </c>
      <c r="G139" t="b">
        <v>0</v>
      </c>
    </row>
    <row r="140" spans="1:7">
      <c r="A140" s="39">
        <v>130</v>
      </c>
      <c r="B140" s="13" t="s">
        <v>78</v>
      </c>
      <c r="C140" t="b">
        <v>1</v>
      </c>
      <c r="D140" t="b">
        <v>1</v>
      </c>
      <c r="E140" t="b">
        <v>1</v>
      </c>
      <c r="F140" t="b">
        <v>1</v>
      </c>
      <c r="G140" t="b">
        <v>0</v>
      </c>
    </row>
    <row r="141" spans="1:7">
      <c r="A141" s="39">
        <v>131</v>
      </c>
      <c r="B141" s="13" t="s">
        <v>54</v>
      </c>
      <c r="C141" t="b">
        <v>1</v>
      </c>
      <c r="D141" t="b">
        <v>1</v>
      </c>
      <c r="E141" t="b">
        <v>1</v>
      </c>
      <c r="F141" t="b">
        <v>1</v>
      </c>
      <c r="G141" t="b">
        <v>1</v>
      </c>
    </row>
    <row r="142" spans="1:7">
      <c r="A142" s="39">
        <v>132</v>
      </c>
      <c r="B142" s="13" t="s">
        <v>89</v>
      </c>
      <c r="C142" t="b">
        <v>1</v>
      </c>
      <c r="D142" t="b">
        <v>1</v>
      </c>
      <c r="E142" t="b">
        <v>1</v>
      </c>
      <c r="F142" t="b">
        <v>1</v>
      </c>
      <c r="G142" t="b">
        <v>0</v>
      </c>
    </row>
    <row r="143" spans="1:7">
      <c r="A143" s="39">
        <v>133</v>
      </c>
      <c r="B143" s="13" t="s">
        <v>83</v>
      </c>
      <c r="C143" t="b">
        <v>1</v>
      </c>
      <c r="D143" t="b">
        <v>1</v>
      </c>
      <c r="E143" t="b">
        <v>1</v>
      </c>
      <c r="F143" t="b">
        <v>1</v>
      </c>
      <c r="G143" t="b">
        <v>0</v>
      </c>
    </row>
    <row r="144" spans="1:7">
      <c r="A144" s="39">
        <v>134</v>
      </c>
      <c r="B144" s="13" t="s">
        <v>102</v>
      </c>
      <c r="C144" t="b">
        <v>0</v>
      </c>
      <c r="D144" t="b">
        <v>0</v>
      </c>
      <c r="E144" t="b">
        <v>1</v>
      </c>
      <c r="F144" t="b">
        <v>0</v>
      </c>
      <c r="G144" t="b">
        <v>0</v>
      </c>
    </row>
    <row r="145" spans="1:7">
      <c r="A145" s="39">
        <v>135</v>
      </c>
      <c r="B145" s="13" t="s">
        <v>59</v>
      </c>
      <c r="C145" t="b">
        <v>1</v>
      </c>
      <c r="D145" t="b">
        <v>1</v>
      </c>
      <c r="E145" t="b">
        <v>1</v>
      </c>
      <c r="F145" t="b">
        <v>1</v>
      </c>
      <c r="G145" t="b">
        <v>1</v>
      </c>
    </row>
    <row r="146" spans="1:7">
      <c r="A146" s="39">
        <v>136</v>
      </c>
      <c r="B146" s="13" t="s">
        <v>75</v>
      </c>
      <c r="C146" t="b">
        <v>1</v>
      </c>
      <c r="D146" t="b">
        <v>1</v>
      </c>
      <c r="E146" t="b">
        <v>1</v>
      </c>
      <c r="F146" t="b">
        <v>1</v>
      </c>
      <c r="G146" t="b">
        <v>0</v>
      </c>
    </row>
    <row r="147" spans="1:7">
      <c r="A147" s="39">
        <v>137</v>
      </c>
      <c r="B147" s="13" t="s">
        <v>61</v>
      </c>
      <c r="C147" t="b">
        <v>1</v>
      </c>
      <c r="D147" t="b">
        <v>1</v>
      </c>
      <c r="E147" t="b">
        <v>1</v>
      </c>
      <c r="F147" t="b">
        <v>1</v>
      </c>
      <c r="G147" t="b">
        <v>0</v>
      </c>
    </row>
    <row r="148" spans="1:7">
      <c r="A148" s="39">
        <v>138</v>
      </c>
      <c r="B148" s="13" t="s">
        <v>67</v>
      </c>
      <c r="C148" t="b">
        <v>1</v>
      </c>
      <c r="D148" t="b">
        <v>1</v>
      </c>
      <c r="E148" t="b">
        <v>1</v>
      </c>
      <c r="F148" t="b">
        <v>1</v>
      </c>
      <c r="G148" t="b">
        <v>0</v>
      </c>
    </row>
    <row r="149" spans="1:7">
      <c r="A149" s="39">
        <v>139</v>
      </c>
      <c r="B149" s="13" t="s">
        <v>77</v>
      </c>
      <c r="C149" t="b">
        <v>1</v>
      </c>
      <c r="D149" t="b">
        <v>0</v>
      </c>
      <c r="E149" t="b">
        <v>1</v>
      </c>
      <c r="F149" t="b">
        <v>1</v>
      </c>
      <c r="G149" t="b">
        <v>0</v>
      </c>
    </row>
    <row r="150" spans="1:7">
      <c r="A150" s="39">
        <v>140</v>
      </c>
      <c r="B150" s="13" t="s">
        <v>56</v>
      </c>
      <c r="C150" t="b">
        <v>1</v>
      </c>
      <c r="D150" t="b">
        <v>1</v>
      </c>
      <c r="E150" t="b">
        <v>1</v>
      </c>
      <c r="F150" t="b">
        <v>1</v>
      </c>
      <c r="G150" t="b">
        <v>1</v>
      </c>
    </row>
    <row r="151" spans="1:7">
      <c r="A151" s="39">
        <v>141</v>
      </c>
      <c r="B151" s="13" t="s">
        <v>55</v>
      </c>
      <c r="C151" t="b">
        <v>1</v>
      </c>
      <c r="D151" t="b">
        <v>1</v>
      </c>
      <c r="E151" t="b">
        <v>1</v>
      </c>
      <c r="F151" t="b">
        <v>1</v>
      </c>
      <c r="G151" t="b">
        <v>1</v>
      </c>
    </row>
    <row r="152" spans="1:7">
      <c r="A152" s="39">
        <v>142</v>
      </c>
      <c r="B152" s="13" t="s">
        <v>60</v>
      </c>
      <c r="C152" t="b">
        <v>1</v>
      </c>
      <c r="D152" t="b">
        <v>1</v>
      </c>
      <c r="E152" t="b">
        <v>1</v>
      </c>
      <c r="F152" t="b">
        <v>1</v>
      </c>
      <c r="G152" t="b">
        <v>1</v>
      </c>
    </row>
    <row r="153" spans="1:7">
      <c r="A153" s="39">
        <v>143</v>
      </c>
      <c r="B153" s="13" t="s">
        <v>74</v>
      </c>
      <c r="C153" t="b">
        <v>1</v>
      </c>
      <c r="D153" t="b">
        <v>1</v>
      </c>
      <c r="E153" t="b">
        <v>1</v>
      </c>
      <c r="F153" t="b">
        <v>1</v>
      </c>
      <c r="G153" t="b">
        <v>0</v>
      </c>
    </row>
    <row r="154" spans="1:7">
      <c r="A154" s="39">
        <v>145</v>
      </c>
      <c r="B154" s="83" t="s">
        <v>37</v>
      </c>
      <c r="C154" s="2" t="b">
        <v>1</v>
      </c>
      <c r="D154" s="2" t="b">
        <v>1</v>
      </c>
      <c r="E154" s="2" t="b">
        <v>1</v>
      </c>
      <c r="F154" s="2" t="b">
        <v>1</v>
      </c>
      <c r="G154" s="2" t="b">
        <v>1</v>
      </c>
    </row>
    <row r="156" spans="1:7">
      <c r="B156" s="88" t="s">
        <v>397</v>
      </c>
      <c r="C156" s="10">
        <f>COUNTIF(C10:C154,"TRUE")</f>
        <v>58</v>
      </c>
      <c r="D156" s="10">
        <f>COUNTIF(D10:D154,"TRUE")</f>
        <v>60</v>
      </c>
      <c r="E156" s="10">
        <f>COUNTIF(E10:E154,"TRUE")</f>
        <v>0</v>
      </c>
      <c r="F156" s="10">
        <f>COUNTIF(F10:F154,"TRUE")</f>
        <v>127</v>
      </c>
      <c r="G156" s="10">
        <f>COUNTIF(G10:G154,"TRUE")</f>
        <v>25</v>
      </c>
    </row>
    <row r="164" spans="4:4" ht="14.5" customHeight="1"/>
    <row r="165" spans="4:4" ht="25">
      <c r="D165" s="110" t="s">
        <v>398</v>
      </c>
    </row>
    <row r="166" spans="4:4">
      <c r="D166" s="111"/>
    </row>
    <row r="167" spans="4:4">
      <c r="D167" s="111"/>
    </row>
  </sheetData>
  <mergeCells count="4">
    <mergeCell ref="B2:B3"/>
    <mergeCell ref="C8:E8"/>
    <mergeCell ref="B6:G7"/>
    <mergeCell ref="C2:G3"/>
  </mergeCells>
  <conditionalFormatting sqref="C10:G154">
    <cfRule type="containsText" dxfId="10" priority="1" operator="containsText" text="TRUE">
      <formula>NOT(ISERROR(SEARCH("TRUE",C10)))</formula>
    </cfRule>
    <cfRule type="containsText" dxfId="9" priority="2" operator="containsText" text="FALSE">
      <formula>NOT(ISERROR(SEARCH("FALSE",C10)))</formula>
    </cfRule>
  </conditionalFormatting>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97787F-0351-48FF-AE12-DF958ABEBE21}">
  <sheetPr>
    <tabColor theme="3" tint="9.9978637043366805E-2"/>
  </sheetPr>
  <dimension ref="B1:U157"/>
  <sheetViews>
    <sheetView zoomScale="70" zoomScaleNormal="70" workbookViewId="0">
      <selection activeCell="S11" sqref="S11"/>
    </sheetView>
  </sheetViews>
  <sheetFormatPr defaultColWidth="8.81640625" defaultRowHeight="14.5"/>
  <cols>
    <col min="2" max="2" width="43.453125" bestFit="1" customWidth="1"/>
    <col min="3" max="7" width="12.1796875" customWidth="1"/>
    <col min="9" max="13" width="12.1796875" customWidth="1"/>
    <col min="14" max="14" width="8.453125" customWidth="1"/>
    <col min="15" max="19" width="12.1796875" customWidth="1"/>
    <col min="20" max="20" width="5.453125" customWidth="1"/>
    <col min="21" max="21" width="15.1796875" customWidth="1"/>
  </cols>
  <sheetData>
    <row r="1" spans="2:21" ht="15" thickBot="1"/>
    <row r="2" spans="2:21" ht="14.5" customHeight="1">
      <c r="B2" s="224" t="s">
        <v>39</v>
      </c>
      <c r="C2" s="225"/>
      <c r="D2" s="232" t="s">
        <v>399</v>
      </c>
      <c r="E2" s="233"/>
      <c r="F2" s="233"/>
      <c r="G2" s="233"/>
      <c r="H2" s="233"/>
      <c r="I2" s="233"/>
      <c r="J2" s="233"/>
      <c r="K2" s="233"/>
      <c r="L2" s="233"/>
      <c r="M2" s="233"/>
      <c r="N2" s="233"/>
      <c r="O2" s="233"/>
      <c r="P2" s="234"/>
      <c r="R2" s="283" t="s">
        <v>41</v>
      </c>
      <c r="S2" s="284"/>
      <c r="T2" s="284"/>
      <c r="U2" s="284"/>
    </row>
    <row r="3" spans="2:21" ht="14.5" customHeight="1" thickBot="1">
      <c r="B3" s="226"/>
      <c r="C3" s="227"/>
      <c r="D3" s="235" t="s">
        <v>42</v>
      </c>
      <c r="E3" s="236"/>
      <c r="F3" s="236"/>
      <c r="G3" s="236"/>
      <c r="H3" s="236"/>
      <c r="I3" s="236"/>
      <c r="J3" s="236"/>
      <c r="K3" s="236"/>
      <c r="L3" s="236"/>
      <c r="M3" s="236"/>
      <c r="N3" s="236"/>
      <c r="O3" s="236"/>
      <c r="P3" s="237"/>
      <c r="R3" s="69">
        <v>0</v>
      </c>
      <c r="S3" s="282" t="s">
        <v>43</v>
      </c>
      <c r="T3" s="282"/>
      <c r="U3" s="239"/>
    </row>
    <row r="4" spans="2:21">
      <c r="R4" s="70">
        <v>1</v>
      </c>
      <c r="S4" s="281" t="s">
        <v>44</v>
      </c>
      <c r="T4" s="281"/>
      <c r="U4" s="241"/>
    </row>
    <row r="5" spans="2:21">
      <c r="R5" s="70">
        <v>2</v>
      </c>
      <c r="S5" s="281" t="s">
        <v>45</v>
      </c>
      <c r="T5" s="281"/>
      <c r="U5" s="241"/>
    </row>
    <row r="6" spans="2:21">
      <c r="R6" s="71">
        <v>3</v>
      </c>
      <c r="S6" s="242" t="s">
        <v>46</v>
      </c>
      <c r="T6" s="242"/>
      <c r="U6" s="243"/>
    </row>
    <row r="8" spans="2:21" ht="14.5" customHeight="1">
      <c r="B8" s="228" t="s">
        <v>400</v>
      </c>
      <c r="C8" s="228"/>
      <c r="D8" s="228"/>
      <c r="E8" s="228"/>
      <c r="F8" s="228"/>
      <c r="G8" s="228"/>
      <c r="I8" s="228" t="s">
        <v>401</v>
      </c>
      <c r="J8" s="228"/>
      <c r="K8" s="228"/>
      <c r="L8" s="228"/>
      <c r="M8" s="228"/>
      <c r="O8" s="228" t="s">
        <v>402</v>
      </c>
      <c r="P8" s="228"/>
      <c r="Q8" s="228"/>
      <c r="R8" s="228"/>
      <c r="S8" s="228"/>
    </row>
    <row r="9" spans="2:21" ht="15" customHeight="1" thickBot="1">
      <c r="B9" s="229"/>
      <c r="C9" s="229"/>
      <c r="D9" s="229"/>
      <c r="E9" s="229"/>
      <c r="F9" s="229"/>
      <c r="G9" s="229"/>
      <c r="I9" s="229"/>
      <c r="J9" s="229"/>
      <c r="K9" s="229"/>
      <c r="L9" s="229"/>
      <c r="M9" s="229"/>
      <c r="O9" s="229"/>
      <c r="P9" s="229"/>
      <c r="Q9" s="229"/>
      <c r="R9" s="229"/>
      <c r="S9" s="229"/>
    </row>
    <row r="10" spans="2:21" ht="15.5" thickTop="1" thickBot="1">
      <c r="B10" s="3" t="s">
        <v>3</v>
      </c>
      <c r="C10" s="230" t="s">
        <v>50</v>
      </c>
      <c r="D10" s="231"/>
      <c r="E10" s="230" t="s">
        <v>51</v>
      </c>
      <c r="F10" s="231"/>
      <c r="G10" s="3" t="s">
        <v>52</v>
      </c>
      <c r="I10" s="230" t="s">
        <v>50</v>
      </c>
      <c r="J10" s="231"/>
      <c r="K10" s="230" t="s">
        <v>51</v>
      </c>
      <c r="L10" s="231"/>
      <c r="M10" s="3" t="s">
        <v>52</v>
      </c>
      <c r="O10" s="230" t="s">
        <v>50</v>
      </c>
      <c r="P10" s="231"/>
      <c r="Q10" s="230" t="s">
        <v>51</v>
      </c>
      <c r="R10" s="231"/>
      <c r="S10" s="3" t="s">
        <v>52</v>
      </c>
    </row>
    <row r="11" spans="2:21" ht="15" thickTop="1">
      <c r="B11" t="s">
        <v>184</v>
      </c>
      <c r="C11" s="94" cm="1">
        <f t="array" ref="C11:C155">VLOOKUP(B11:B155,'R&amp;L_MinMax'!I2:K146,2,FALSE)</f>
        <v>1.44680879058394</v>
      </c>
      <c r="D11" s="7" cm="1">
        <f t="array" ref="D11:D155">VLOOKUP(B11:B155,'R&amp;L_MinMax'!A2:G146,3,FALSE)</f>
        <v>1</v>
      </c>
      <c r="E11" s="67" cm="1">
        <f t="array" ref="E11:E155">VLOOKUP(B11:B155,'R&amp;L_MinMax'!I2:K146,3,FALSE)</f>
        <v>1.3467562471997689</v>
      </c>
      <c r="F11" s="7" cm="1">
        <f t="array" ref="F11:F155">VLOOKUP(B11:B155,'R&amp;L_MinMax'!A2:G146,5,FALSE)</f>
        <v>1</v>
      </c>
      <c r="G11" s="5" cm="1">
        <f t="array" ref="G11:G155">VLOOKUP(B11:B155,'R&amp;L_MinMax'!A2:G146,7,FALSE)</f>
        <v>2</v>
      </c>
      <c r="I11" s="67" cm="1">
        <f t="array" ref="I11:I155">VLOOKUP(B11:B155,'R&amp;L_Standard'!I2:K146,2,FALSE)</f>
        <v>9.9661363224850599E-2</v>
      </c>
      <c r="J11" s="7" cm="1">
        <f t="array" ref="J11:J155">VLOOKUP(B11:B155,'R&amp;L_Standard'!A2:G146,3,FALSE)</f>
        <v>1</v>
      </c>
      <c r="K11" s="67" cm="1">
        <f t="array" ref="K11:K155">VLOOKUP(B11:B155,'R&amp;L_Standard'!I2:K146,3,FALSE)</f>
        <v>0.18018625756540621</v>
      </c>
      <c r="L11" s="7" cm="1">
        <f t="array" ref="L11:L155">VLOOKUP(B11:B155,'R&amp;L_Standard'!A2:G146,5,FALSE)</f>
        <v>1</v>
      </c>
      <c r="M11" s="5" cm="1">
        <f t="array" ref="M11:M155">VLOOKUP(B11:B155,'R&amp;L_Standard'!A2:G146,7,FALSE)</f>
        <v>2</v>
      </c>
      <c r="O11" s="67" cm="1">
        <f t="array" ref="O11:O155">VLOOKUP(B11:B155,'R&amp;L_Robust'!I2:K146,2,FALSE)</f>
        <v>1.1298892907087681</v>
      </c>
      <c r="P11" s="7" cm="1">
        <f t="array" ref="P11:P155">VLOOKUP(B11:B155,'R&amp;L_Robust'!A2:G146,3,FALSE)</f>
        <v>1</v>
      </c>
      <c r="Q11" s="67" cm="1">
        <f t="array" ref="Q11:Q155">VLOOKUP(B11:B155,'R&amp;L_Robust'!I2:K146,3,FALSE)</f>
        <v>1.365986017119925</v>
      </c>
      <c r="R11" s="7" cm="1">
        <f t="array" ref="R11:R155">VLOOKUP(B11:B155,'R&amp;L_Robust'!A2:G146,5,FALSE)</f>
        <v>1</v>
      </c>
      <c r="S11" s="5" cm="1">
        <f t="array" ref="S11:S155">VLOOKUP(B11:B155,'R&amp;L_Robust'!A2:G146,7,FALSE)</f>
        <v>2</v>
      </c>
    </row>
    <row r="12" spans="2:21">
      <c r="B12" t="s">
        <v>8</v>
      </c>
      <c r="C12" s="94">
        <v>0.18870049132464359</v>
      </c>
      <c r="D12" s="7">
        <v>0</v>
      </c>
      <c r="E12" s="67">
        <v>0.2561145784594811</v>
      </c>
      <c r="F12" s="7">
        <v>0</v>
      </c>
      <c r="G12" s="5">
        <v>0</v>
      </c>
      <c r="I12" s="67">
        <v>1.187415256084156E-2</v>
      </c>
      <c r="J12" s="7">
        <v>0</v>
      </c>
      <c r="K12" s="67">
        <v>5.448609051178132E-2</v>
      </c>
      <c r="L12" s="7">
        <v>0</v>
      </c>
      <c r="M12" s="5">
        <v>0</v>
      </c>
      <c r="O12" s="67">
        <v>9.5562826027605463E-2</v>
      </c>
      <c r="P12" s="7">
        <v>0</v>
      </c>
      <c r="Q12" s="67">
        <v>0.14197984114792231</v>
      </c>
      <c r="R12" s="7">
        <v>0</v>
      </c>
      <c r="S12" s="5">
        <v>0</v>
      </c>
    </row>
    <row r="13" spans="2:21">
      <c r="B13" t="s">
        <v>9</v>
      </c>
      <c r="C13" s="94">
        <v>7.7921605217892695E-2</v>
      </c>
      <c r="D13" s="7">
        <v>0</v>
      </c>
      <c r="E13" s="67">
        <v>0.13538667089251119</v>
      </c>
      <c r="F13" s="7">
        <v>0</v>
      </c>
      <c r="G13" s="5">
        <v>0</v>
      </c>
      <c r="I13" s="67">
        <v>1.8929257130287449E-2</v>
      </c>
      <c r="J13" s="7">
        <v>0</v>
      </c>
      <c r="K13" s="67">
        <v>3.3204427910117448E-2</v>
      </c>
      <c r="L13" s="7">
        <v>0</v>
      </c>
      <c r="M13" s="5">
        <v>0</v>
      </c>
      <c r="O13" s="67">
        <v>4.7461833303223122E-2</v>
      </c>
      <c r="P13" s="7">
        <v>0</v>
      </c>
      <c r="Q13" s="67">
        <v>6.7571452376511021E-2</v>
      </c>
      <c r="R13" s="7">
        <v>0</v>
      </c>
      <c r="S13" s="5">
        <v>0</v>
      </c>
    </row>
    <row r="14" spans="2:21">
      <c r="B14" t="s">
        <v>10</v>
      </c>
      <c r="C14" s="94">
        <v>0.18121933957922259</v>
      </c>
      <c r="D14" s="7">
        <v>0</v>
      </c>
      <c r="E14" s="67">
        <v>0.19876707021740869</v>
      </c>
      <c r="F14" s="7">
        <v>0</v>
      </c>
      <c r="G14" s="5">
        <v>0</v>
      </c>
      <c r="I14" s="67">
        <v>2.3491081559250549E-2</v>
      </c>
      <c r="J14" s="7">
        <v>0</v>
      </c>
      <c r="K14" s="67">
        <v>5.0430722006420507E-2</v>
      </c>
      <c r="L14" s="7">
        <v>0</v>
      </c>
      <c r="M14" s="5">
        <v>0</v>
      </c>
      <c r="O14" s="67">
        <v>9.8028994871131842E-2</v>
      </c>
      <c r="P14" s="7">
        <v>0</v>
      </c>
      <c r="Q14" s="67">
        <v>0.10333478123006699</v>
      </c>
      <c r="R14" s="7">
        <v>0</v>
      </c>
      <c r="S14" s="5">
        <v>0</v>
      </c>
    </row>
    <row r="15" spans="2:21">
      <c r="B15" t="s">
        <v>11</v>
      </c>
      <c r="C15" s="94">
        <v>2.8096707718883449</v>
      </c>
      <c r="D15" s="7">
        <v>1</v>
      </c>
      <c r="E15" s="67">
        <v>2.7744703019613799</v>
      </c>
      <c r="F15" s="7">
        <v>1</v>
      </c>
      <c r="G15" s="5">
        <v>2</v>
      </c>
      <c r="I15" s="67">
        <v>9.7087312067786119E-2</v>
      </c>
      <c r="J15" s="7">
        <v>1</v>
      </c>
      <c r="K15" s="67">
        <v>0.1079388162731065</v>
      </c>
      <c r="L15" s="7">
        <v>0</v>
      </c>
      <c r="M15" s="5">
        <v>1</v>
      </c>
      <c r="O15" s="67">
        <v>0.1182298822983836</v>
      </c>
      <c r="P15" s="7">
        <v>0</v>
      </c>
      <c r="Q15" s="67">
        <v>0.13690996069530509</v>
      </c>
      <c r="R15" s="7">
        <v>0</v>
      </c>
      <c r="S15" s="5">
        <v>0</v>
      </c>
    </row>
    <row r="16" spans="2:21">
      <c r="B16" t="s">
        <v>12</v>
      </c>
      <c r="C16" s="94">
        <v>1.707447287682474</v>
      </c>
      <c r="D16" s="7">
        <v>1</v>
      </c>
      <c r="E16" s="67">
        <v>1.3308279743079181</v>
      </c>
      <c r="F16" s="7">
        <v>1</v>
      </c>
      <c r="G16" s="5">
        <v>2</v>
      </c>
      <c r="I16" s="67">
        <v>9.6688029758509264E-2</v>
      </c>
      <c r="J16" s="7">
        <v>1</v>
      </c>
      <c r="K16" s="67">
        <v>0.161849879220578</v>
      </c>
      <c r="L16" s="7">
        <v>1</v>
      </c>
      <c r="M16" s="5">
        <v>2</v>
      </c>
      <c r="O16" s="67">
        <v>0.26348993689640732</v>
      </c>
      <c r="P16" s="7">
        <v>0</v>
      </c>
      <c r="Q16" s="67">
        <v>0.3927522281601265</v>
      </c>
      <c r="R16" s="7">
        <v>0</v>
      </c>
      <c r="S16" s="5">
        <v>0</v>
      </c>
    </row>
    <row r="17" spans="2:19">
      <c r="B17" t="s">
        <v>186</v>
      </c>
      <c r="C17" s="94">
        <v>0.42251758751772123</v>
      </c>
      <c r="D17" s="7">
        <v>0</v>
      </c>
      <c r="E17" s="67">
        <v>0.80957376797971303</v>
      </c>
      <c r="F17" s="7">
        <v>1</v>
      </c>
      <c r="G17" s="5">
        <v>1</v>
      </c>
      <c r="I17" s="67">
        <v>3.2845743160793632E-2</v>
      </c>
      <c r="J17" s="7">
        <v>0</v>
      </c>
      <c r="K17" s="67">
        <v>6.8778916816337313E-2</v>
      </c>
      <c r="L17" s="7">
        <v>0</v>
      </c>
      <c r="M17" s="5">
        <v>0</v>
      </c>
      <c r="O17" s="67">
        <v>0.14326457539144871</v>
      </c>
      <c r="P17" s="7">
        <v>0</v>
      </c>
      <c r="Q17" s="67">
        <v>0.10333994574567</v>
      </c>
      <c r="R17" s="7">
        <v>0</v>
      </c>
      <c r="S17" s="5">
        <v>0</v>
      </c>
    </row>
    <row r="18" spans="2:19">
      <c r="B18" t="s">
        <v>112</v>
      </c>
      <c r="C18" s="94">
        <v>0.19327823557582449</v>
      </c>
      <c r="D18" s="7">
        <v>0</v>
      </c>
      <c r="E18" s="67">
        <v>0.25594413019578288</v>
      </c>
      <c r="F18" s="7">
        <v>0</v>
      </c>
      <c r="G18" s="5">
        <v>0</v>
      </c>
      <c r="I18" s="67">
        <v>5.9885522868134908E-3</v>
      </c>
      <c r="J18" s="7">
        <v>0</v>
      </c>
      <c r="K18" s="67">
        <v>1.297247999212958E-2</v>
      </c>
      <c r="L18" s="7">
        <v>0</v>
      </c>
      <c r="M18" s="5">
        <v>0</v>
      </c>
      <c r="O18" s="67">
        <v>4.9668328615517648E-2</v>
      </c>
      <c r="P18" s="7">
        <v>0</v>
      </c>
      <c r="Q18" s="67">
        <v>0.25456585337126231</v>
      </c>
      <c r="R18" s="7">
        <v>0</v>
      </c>
      <c r="S18" s="5">
        <v>0</v>
      </c>
    </row>
    <row r="19" spans="2:19">
      <c r="B19" t="s">
        <v>65</v>
      </c>
      <c r="C19" s="94">
        <v>0.92336932972087693</v>
      </c>
      <c r="D19" s="7">
        <v>1</v>
      </c>
      <c r="E19" s="67">
        <v>1.1560448757765009</v>
      </c>
      <c r="F19" s="7">
        <v>1</v>
      </c>
      <c r="G19" s="5">
        <v>2</v>
      </c>
      <c r="I19" s="67">
        <v>0.16317585391716791</v>
      </c>
      <c r="J19" s="7">
        <v>1</v>
      </c>
      <c r="K19" s="67">
        <v>0.25112347260683471</v>
      </c>
      <c r="L19" s="7">
        <v>1</v>
      </c>
      <c r="M19" s="5">
        <v>2</v>
      </c>
      <c r="O19" s="67">
        <v>1.0128294408270331</v>
      </c>
      <c r="P19" s="7">
        <v>1</v>
      </c>
      <c r="Q19" s="67">
        <v>1.1748039194956439</v>
      </c>
      <c r="R19" s="7">
        <v>1</v>
      </c>
      <c r="S19" s="5">
        <v>2</v>
      </c>
    </row>
    <row r="20" spans="2:19">
      <c r="B20" t="s">
        <v>14</v>
      </c>
      <c r="C20" s="94">
        <v>9.9270325606198292E-2</v>
      </c>
      <c r="D20" s="7">
        <v>0</v>
      </c>
      <c r="E20" s="67">
        <v>0.13362943567698049</v>
      </c>
      <c r="F20" s="7">
        <v>0</v>
      </c>
      <c r="G20" s="5">
        <v>0</v>
      </c>
      <c r="I20" s="67">
        <v>1.4444165018655549E-2</v>
      </c>
      <c r="J20" s="7">
        <v>0</v>
      </c>
      <c r="K20" s="67">
        <v>3.681830720134506E-2</v>
      </c>
      <c r="L20" s="7">
        <v>0</v>
      </c>
      <c r="M20" s="5">
        <v>0</v>
      </c>
      <c r="O20" s="67">
        <v>5.2411578060416443E-2</v>
      </c>
      <c r="P20" s="7">
        <v>0</v>
      </c>
      <c r="Q20" s="67">
        <v>6.6711359291357339E-2</v>
      </c>
      <c r="R20" s="7">
        <v>0</v>
      </c>
      <c r="S20" s="5">
        <v>0</v>
      </c>
    </row>
    <row r="21" spans="2:19">
      <c r="B21" t="s">
        <v>15</v>
      </c>
      <c r="C21" s="94">
        <v>0.39234250283896832</v>
      </c>
      <c r="D21" s="7">
        <v>0</v>
      </c>
      <c r="E21" s="67">
        <v>0.43453206492303298</v>
      </c>
      <c r="F21" s="7">
        <v>0</v>
      </c>
      <c r="G21" s="5">
        <v>0</v>
      </c>
      <c r="I21" s="67">
        <v>7.3404382118494024E-2</v>
      </c>
      <c r="J21" s="7">
        <v>0</v>
      </c>
      <c r="K21" s="67">
        <v>0.15761229132389609</v>
      </c>
      <c r="L21" s="7">
        <v>1</v>
      </c>
      <c r="M21" s="5">
        <v>1</v>
      </c>
      <c r="O21" s="67">
        <v>0.26341868490415637</v>
      </c>
      <c r="P21" s="7">
        <v>0</v>
      </c>
      <c r="Q21" s="67">
        <v>0.33781611993165628</v>
      </c>
      <c r="R21" s="7">
        <v>0</v>
      </c>
      <c r="S21" s="5">
        <v>0</v>
      </c>
    </row>
    <row r="22" spans="2:19">
      <c r="B22" t="s">
        <v>16</v>
      </c>
      <c r="C22" s="94">
        <v>5.6201468139344707E-2</v>
      </c>
      <c r="D22" s="7">
        <v>0</v>
      </c>
      <c r="E22" s="67">
        <v>0.1106024293350741</v>
      </c>
      <c r="F22" s="7">
        <v>0</v>
      </c>
      <c r="G22" s="5">
        <v>0</v>
      </c>
      <c r="I22" s="67">
        <v>1.121792469645278E-2</v>
      </c>
      <c r="J22" s="7">
        <v>0</v>
      </c>
      <c r="K22" s="67">
        <v>2.339865539053047E-2</v>
      </c>
      <c r="L22" s="7">
        <v>0</v>
      </c>
      <c r="M22" s="5">
        <v>0</v>
      </c>
      <c r="O22" s="67">
        <v>2.9402638223717841E-2</v>
      </c>
      <c r="P22" s="7">
        <v>0</v>
      </c>
      <c r="Q22" s="67">
        <v>4.2509071593696629E-2</v>
      </c>
      <c r="R22" s="7">
        <v>0</v>
      </c>
      <c r="S22" s="5">
        <v>0</v>
      </c>
    </row>
    <row r="23" spans="2:19">
      <c r="B23" t="s">
        <v>17</v>
      </c>
      <c r="C23" s="94">
        <v>1.041964320397601</v>
      </c>
      <c r="D23" s="7">
        <v>1</v>
      </c>
      <c r="E23" s="67">
        <v>0.97151652687775369</v>
      </c>
      <c r="F23" s="7">
        <v>1</v>
      </c>
      <c r="G23" s="5">
        <v>2</v>
      </c>
      <c r="I23" s="67">
        <v>0.22319071090381171</v>
      </c>
      <c r="J23" s="7">
        <v>1</v>
      </c>
      <c r="K23" s="67">
        <v>0.40913945608117391</v>
      </c>
      <c r="L23" s="7">
        <v>1</v>
      </c>
      <c r="M23" s="5">
        <v>2</v>
      </c>
      <c r="O23" s="67">
        <v>1.0720017438530141</v>
      </c>
      <c r="P23" s="7">
        <v>1</v>
      </c>
      <c r="Q23" s="67">
        <v>1.218960427915766</v>
      </c>
      <c r="R23" s="7">
        <v>1</v>
      </c>
      <c r="S23" s="5">
        <v>2</v>
      </c>
    </row>
    <row r="24" spans="2:19">
      <c r="B24" t="s">
        <v>53</v>
      </c>
      <c r="C24" s="94">
        <v>1.6626559729235171</v>
      </c>
      <c r="D24" s="7">
        <v>1</v>
      </c>
      <c r="E24" s="67">
        <v>1.632637552037689</v>
      </c>
      <c r="F24" s="7">
        <v>1</v>
      </c>
      <c r="G24" s="5">
        <v>2</v>
      </c>
      <c r="I24" s="67">
        <v>0.442932292131895</v>
      </c>
      <c r="J24" s="7">
        <v>1</v>
      </c>
      <c r="K24" s="67">
        <v>0.62804307701258533</v>
      </c>
      <c r="L24" s="7">
        <v>1</v>
      </c>
      <c r="M24" s="5">
        <v>2</v>
      </c>
      <c r="O24" s="67">
        <v>1.4335755371257539</v>
      </c>
      <c r="P24" s="7">
        <v>1</v>
      </c>
      <c r="Q24" s="67">
        <v>1.582550623338929</v>
      </c>
      <c r="R24" s="7">
        <v>1</v>
      </c>
      <c r="S24" s="5">
        <v>2</v>
      </c>
    </row>
    <row r="25" spans="2:19">
      <c r="B25" t="s">
        <v>187</v>
      </c>
      <c r="C25" s="94">
        <v>0.86605299894437482</v>
      </c>
      <c r="D25" s="7">
        <v>1</v>
      </c>
      <c r="E25" s="67">
        <v>0.94125740142876357</v>
      </c>
      <c r="F25" s="7">
        <v>1</v>
      </c>
      <c r="G25" s="5">
        <v>2</v>
      </c>
      <c r="I25" s="67">
        <v>0.1408527175852802</v>
      </c>
      <c r="J25" s="7">
        <v>1</v>
      </c>
      <c r="K25" s="67">
        <v>0.1247265192323963</v>
      </c>
      <c r="L25" s="7">
        <v>0</v>
      </c>
      <c r="M25" s="5">
        <v>1</v>
      </c>
      <c r="O25" s="67">
        <v>0.69734621401377295</v>
      </c>
      <c r="P25" s="7">
        <v>1</v>
      </c>
      <c r="Q25" s="67">
        <v>0.87308610214413185</v>
      </c>
      <c r="R25" s="7">
        <v>1</v>
      </c>
      <c r="S25" s="5">
        <v>2</v>
      </c>
    </row>
    <row r="26" spans="2:19">
      <c r="B26" t="s">
        <v>19</v>
      </c>
      <c r="C26" s="94">
        <v>0.1158866918252915</v>
      </c>
      <c r="D26" s="7">
        <v>0</v>
      </c>
      <c r="E26" s="67">
        <v>0.14492762613745969</v>
      </c>
      <c r="F26" s="7">
        <v>0</v>
      </c>
      <c r="G26" s="5">
        <v>0</v>
      </c>
      <c r="I26" s="67">
        <v>2.2550393641567409E-2</v>
      </c>
      <c r="J26" s="7">
        <v>0</v>
      </c>
      <c r="K26" s="67">
        <v>4.1560608281765291E-2</v>
      </c>
      <c r="L26" s="7">
        <v>0</v>
      </c>
      <c r="M26" s="5">
        <v>0</v>
      </c>
      <c r="O26" s="67">
        <v>6.0479540166729413E-2</v>
      </c>
      <c r="P26" s="7">
        <v>0</v>
      </c>
      <c r="Q26" s="67">
        <v>7.6639195820850742E-2</v>
      </c>
      <c r="R26" s="7">
        <v>0</v>
      </c>
      <c r="S26" s="5">
        <v>0</v>
      </c>
    </row>
    <row r="27" spans="2:19">
      <c r="B27" t="s">
        <v>20</v>
      </c>
      <c r="C27" s="94">
        <v>0.27163373481324182</v>
      </c>
      <c r="D27" s="7">
        <v>0</v>
      </c>
      <c r="E27" s="67">
        <v>0.21895102721719961</v>
      </c>
      <c r="F27" s="7">
        <v>0</v>
      </c>
      <c r="G27" s="5">
        <v>0</v>
      </c>
      <c r="I27" s="67">
        <v>3.3433926438922963E-2</v>
      </c>
      <c r="J27" s="7">
        <v>0</v>
      </c>
      <c r="K27" s="67">
        <v>0.10142041687406431</v>
      </c>
      <c r="L27" s="7">
        <v>0</v>
      </c>
      <c r="M27" s="5">
        <v>0</v>
      </c>
      <c r="O27" s="67">
        <v>0.1628997677753205</v>
      </c>
      <c r="P27" s="7">
        <v>0</v>
      </c>
      <c r="Q27" s="67">
        <v>0.25241061800910869</v>
      </c>
      <c r="R27" s="7">
        <v>0</v>
      </c>
      <c r="S27" s="5">
        <v>0</v>
      </c>
    </row>
    <row r="28" spans="2:19">
      <c r="B28" t="s">
        <v>21</v>
      </c>
      <c r="C28" s="94">
        <v>9.172189769811348E-2</v>
      </c>
      <c r="D28" s="7">
        <v>0</v>
      </c>
      <c r="E28" s="67">
        <v>0.1323189168530863</v>
      </c>
      <c r="F28" s="7">
        <v>0</v>
      </c>
      <c r="G28" s="5">
        <v>0</v>
      </c>
      <c r="I28" s="67">
        <v>2.254689130658075E-2</v>
      </c>
      <c r="J28" s="7">
        <v>0</v>
      </c>
      <c r="K28" s="67">
        <v>2.7316768309265261E-2</v>
      </c>
      <c r="L28" s="7">
        <v>0</v>
      </c>
      <c r="M28" s="5">
        <v>0</v>
      </c>
      <c r="O28" s="67">
        <v>3.8226851041028048E-2</v>
      </c>
      <c r="P28" s="7">
        <v>0</v>
      </c>
      <c r="Q28" s="67">
        <v>4.8796869614616302E-2</v>
      </c>
      <c r="R28" s="7">
        <v>0</v>
      </c>
      <c r="S28" s="5">
        <v>0</v>
      </c>
    </row>
    <row r="29" spans="2:19">
      <c r="B29" t="s">
        <v>22</v>
      </c>
      <c r="C29" s="94">
        <v>5.7690503921776459</v>
      </c>
      <c r="D29" s="7">
        <v>1</v>
      </c>
      <c r="E29" s="67">
        <v>3.7901157895587678</v>
      </c>
      <c r="F29" s="7">
        <v>1</v>
      </c>
      <c r="G29" s="5">
        <v>2</v>
      </c>
      <c r="I29" s="67">
        <v>0.14124100946347781</v>
      </c>
      <c r="J29" s="7">
        <v>1</v>
      </c>
      <c r="K29" s="67">
        <v>0.33665635014092282</v>
      </c>
      <c r="L29" s="7">
        <v>1</v>
      </c>
      <c r="M29" s="5">
        <v>2</v>
      </c>
      <c r="O29" s="67">
        <v>0.61356604037164786</v>
      </c>
      <c r="P29" s="7">
        <v>1</v>
      </c>
      <c r="Q29" s="67">
        <v>0.80253626638467812</v>
      </c>
      <c r="R29" s="7">
        <v>1</v>
      </c>
      <c r="S29" s="5">
        <v>2</v>
      </c>
    </row>
    <row r="30" spans="2:19">
      <c r="B30" t="s">
        <v>23</v>
      </c>
      <c r="C30" s="94">
        <v>0.89121840397536733</v>
      </c>
      <c r="D30" s="7">
        <v>1</v>
      </c>
      <c r="E30" s="67">
        <v>1.1668451176191621</v>
      </c>
      <c r="F30" s="7">
        <v>1</v>
      </c>
      <c r="G30" s="5">
        <v>2</v>
      </c>
      <c r="I30" s="67">
        <v>0.2386856972511576</v>
      </c>
      <c r="J30" s="7">
        <v>1</v>
      </c>
      <c r="K30" s="67">
        <v>0.49544304354094071</v>
      </c>
      <c r="L30" s="7">
        <v>1</v>
      </c>
      <c r="M30" s="5">
        <v>2</v>
      </c>
      <c r="O30" s="67">
        <v>1.0942322624787271</v>
      </c>
      <c r="P30" s="7">
        <v>1</v>
      </c>
      <c r="Q30" s="67">
        <v>1.1764768379247219</v>
      </c>
      <c r="R30" s="7">
        <v>1</v>
      </c>
      <c r="S30" s="5">
        <v>2</v>
      </c>
    </row>
    <row r="31" spans="2:19">
      <c r="B31" t="s">
        <v>58</v>
      </c>
      <c r="C31" s="94">
        <v>1.3683776314049301</v>
      </c>
      <c r="D31" s="7">
        <v>1</v>
      </c>
      <c r="E31" s="67">
        <v>1.4808537459029689</v>
      </c>
      <c r="F31" s="7">
        <v>1</v>
      </c>
      <c r="G31" s="5">
        <v>2</v>
      </c>
      <c r="I31" s="67">
        <v>0.24092886815908121</v>
      </c>
      <c r="J31" s="7">
        <v>1</v>
      </c>
      <c r="K31" s="67">
        <v>0.33365557821248909</v>
      </c>
      <c r="L31" s="7">
        <v>1</v>
      </c>
      <c r="M31" s="5">
        <v>2</v>
      </c>
      <c r="O31" s="67">
        <v>1.390312394477967</v>
      </c>
      <c r="P31" s="7">
        <v>1</v>
      </c>
      <c r="Q31" s="67">
        <v>1.5025771889705699</v>
      </c>
      <c r="R31" s="7">
        <v>1</v>
      </c>
      <c r="S31" s="5">
        <v>2</v>
      </c>
    </row>
    <row r="32" spans="2:19">
      <c r="B32" t="s">
        <v>73</v>
      </c>
      <c r="C32" s="94">
        <v>0.68717639449208079</v>
      </c>
      <c r="D32" s="7">
        <v>1</v>
      </c>
      <c r="E32" s="67">
        <v>0.72185070079178726</v>
      </c>
      <c r="F32" s="7">
        <v>1</v>
      </c>
      <c r="G32" s="5">
        <v>2</v>
      </c>
      <c r="I32" s="67">
        <v>0.1161729617756242</v>
      </c>
      <c r="J32" s="7">
        <v>1</v>
      </c>
      <c r="K32" s="67">
        <v>0.31859087200943298</v>
      </c>
      <c r="L32" s="7">
        <v>1</v>
      </c>
      <c r="M32" s="5">
        <v>2</v>
      </c>
      <c r="O32" s="67">
        <v>0.97605947175138352</v>
      </c>
      <c r="P32" s="7">
        <v>1</v>
      </c>
      <c r="Q32" s="67">
        <v>0.77939102143377126</v>
      </c>
      <c r="R32" s="7">
        <v>1</v>
      </c>
      <c r="S32" s="5">
        <v>2</v>
      </c>
    </row>
    <row r="33" spans="2:19">
      <c r="B33" t="s">
        <v>57</v>
      </c>
      <c r="C33" s="94">
        <v>0.73053618631867046</v>
      </c>
      <c r="D33" s="7">
        <v>1</v>
      </c>
      <c r="E33" s="67">
        <v>0.82030228497591806</v>
      </c>
      <c r="F33" s="7">
        <v>1</v>
      </c>
      <c r="G33" s="5">
        <v>2</v>
      </c>
      <c r="I33" s="67">
        <v>0.14223058876740341</v>
      </c>
      <c r="J33" s="7">
        <v>1</v>
      </c>
      <c r="K33" s="67">
        <v>0.29233617103605958</v>
      </c>
      <c r="L33" s="7">
        <v>1</v>
      </c>
      <c r="M33" s="5">
        <v>2</v>
      </c>
      <c r="O33" s="67">
        <v>0.93215160080694526</v>
      </c>
      <c r="P33" s="7">
        <v>1</v>
      </c>
      <c r="Q33" s="67">
        <v>0.84927036406452361</v>
      </c>
      <c r="R33" s="7">
        <v>1</v>
      </c>
      <c r="S33" s="5">
        <v>2</v>
      </c>
    </row>
    <row r="34" spans="2:19">
      <c r="B34" t="s">
        <v>68</v>
      </c>
      <c r="C34" s="94">
        <v>0.72287535393913371</v>
      </c>
      <c r="D34" s="7">
        <v>1</v>
      </c>
      <c r="E34" s="67">
        <v>0.91646893529594187</v>
      </c>
      <c r="F34" s="7">
        <v>1</v>
      </c>
      <c r="G34" s="5">
        <v>2</v>
      </c>
      <c r="I34" s="67">
        <v>0.1068109336772016</v>
      </c>
      <c r="J34" s="7">
        <v>1</v>
      </c>
      <c r="K34" s="67">
        <v>0.30422289409144382</v>
      </c>
      <c r="L34" s="7">
        <v>1</v>
      </c>
      <c r="M34" s="5">
        <v>2</v>
      </c>
      <c r="O34" s="67">
        <v>0.82483954590513808</v>
      </c>
      <c r="P34" s="7">
        <v>1</v>
      </c>
      <c r="Q34" s="67">
        <v>0.9598154770347207</v>
      </c>
      <c r="R34" s="7">
        <v>1</v>
      </c>
      <c r="S34" s="5">
        <v>2</v>
      </c>
    </row>
    <row r="35" spans="2:19">
      <c r="B35" t="s">
        <v>71</v>
      </c>
      <c r="C35" s="94">
        <v>0.73569618543155069</v>
      </c>
      <c r="D35" s="7">
        <v>1</v>
      </c>
      <c r="E35" s="67">
        <v>0.79765510614682233</v>
      </c>
      <c r="F35" s="7">
        <v>1</v>
      </c>
      <c r="G35" s="5">
        <v>2</v>
      </c>
      <c r="I35" s="67">
        <v>5.0094955174785002E-2</v>
      </c>
      <c r="J35" s="7">
        <v>0</v>
      </c>
      <c r="K35" s="67">
        <v>0.1867195895755954</v>
      </c>
      <c r="L35" s="7">
        <v>1</v>
      </c>
      <c r="M35" s="5">
        <v>1</v>
      </c>
      <c r="O35" s="67">
        <v>0.98091316467913925</v>
      </c>
      <c r="P35" s="7">
        <v>1</v>
      </c>
      <c r="Q35" s="67">
        <v>0.8602118084131225</v>
      </c>
      <c r="R35" s="7">
        <v>1</v>
      </c>
      <c r="S35" s="5">
        <v>2</v>
      </c>
    </row>
    <row r="36" spans="2:19">
      <c r="B36" t="s">
        <v>66</v>
      </c>
      <c r="C36" s="94">
        <v>0.70123116381091211</v>
      </c>
      <c r="D36" s="7">
        <v>1</v>
      </c>
      <c r="E36" s="67">
        <v>0.72270946966057736</v>
      </c>
      <c r="F36" s="7">
        <v>1</v>
      </c>
      <c r="G36" s="5">
        <v>2</v>
      </c>
      <c r="I36" s="67">
        <v>2.1189820145866681E-2</v>
      </c>
      <c r="J36" s="7">
        <v>0</v>
      </c>
      <c r="K36" s="67">
        <v>3.5956821760731159E-2</v>
      </c>
      <c r="L36" s="7">
        <v>0</v>
      </c>
      <c r="M36" s="5">
        <v>0</v>
      </c>
      <c r="O36" s="67">
        <v>0.52384824585614864</v>
      </c>
      <c r="P36" s="7">
        <v>1</v>
      </c>
      <c r="Q36" s="67">
        <v>0.64670529378220065</v>
      </c>
      <c r="R36" s="7">
        <v>1</v>
      </c>
      <c r="S36" s="5">
        <v>2</v>
      </c>
    </row>
    <row r="37" spans="2:19">
      <c r="B37" t="s">
        <v>94</v>
      </c>
      <c r="C37" s="94">
        <v>0.31435103162470313</v>
      </c>
      <c r="D37" s="7">
        <v>0</v>
      </c>
      <c r="E37" s="67">
        <v>0.46508714753745961</v>
      </c>
      <c r="F37" s="7">
        <v>0</v>
      </c>
      <c r="G37" s="5">
        <v>0</v>
      </c>
      <c r="I37" s="67">
        <v>2.2717476388894021E-2</v>
      </c>
      <c r="J37" s="7">
        <v>0</v>
      </c>
      <c r="K37" s="67">
        <v>3.7066796493559727E-2</v>
      </c>
      <c r="L37" s="7">
        <v>0</v>
      </c>
      <c r="M37" s="5">
        <v>0</v>
      </c>
      <c r="O37" s="67">
        <v>0.26885135803119192</v>
      </c>
      <c r="P37" s="7">
        <v>0</v>
      </c>
      <c r="Q37" s="67">
        <v>0.46409897111735382</v>
      </c>
      <c r="R37" s="7">
        <v>0</v>
      </c>
      <c r="S37" s="5">
        <v>0</v>
      </c>
    </row>
    <row r="38" spans="2:19">
      <c r="B38" t="s">
        <v>100</v>
      </c>
      <c r="C38" s="94">
        <v>0.28840062923607068</v>
      </c>
      <c r="D38" s="7">
        <v>0</v>
      </c>
      <c r="E38" s="67">
        <v>0.36102110993321768</v>
      </c>
      <c r="F38" s="7">
        <v>0</v>
      </c>
      <c r="G38" s="5">
        <v>0</v>
      </c>
      <c r="I38" s="67">
        <v>3.9273883543123229E-2</v>
      </c>
      <c r="J38" s="7">
        <v>0</v>
      </c>
      <c r="K38" s="67">
        <v>7.8481641382138326E-2</v>
      </c>
      <c r="L38" s="7">
        <v>0</v>
      </c>
      <c r="M38" s="5">
        <v>0</v>
      </c>
      <c r="O38" s="67">
        <v>0.22883076745176861</v>
      </c>
      <c r="P38" s="7">
        <v>0</v>
      </c>
      <c r="Q38" s="67">
        <v>0.35951203174194618</v>
      </c>
      <c r="R38" s="7">
        <v>0</v>
      </c>
      <c r="S38" s="5">
        <v>0</v>
      </c>
    </row>
    <row r="39" spans="2:19">
      <c r="B39" t="s">
        <v>95</v>
      </c>
      <c r="C39" s="94">
        <v>0.30720482554098288</v>
      </c>
      <c r="D39" s="7">
        <v>0</v>
      </c>
      <c r="E39" s="67">
        <v>0.36449820970591051</v>
      </c>
      <c r="F39" s="7">
        <v>0</v>
      </c>
      <c r="G39" s="5">
        <v>0</v>
      </c>
      <c r="I39" s="67">
        <v>1.701261991473265E-2</v>
      </c>
      <c r="J39" s="7">
        <v>0</v>
      </c>
      <c r="K39" s="67">
        <v>6.4300072851943696E-2</v>
      </c>
      <c r="L39" s="7">
        <v>0</v>
      </c>
      <c r="M39" s="5">
        <v>0</v>
      </c>
      <c r="O39" s="67">
        <v>0.140554544529121</v>
      </c>
      <c r="P39" s="7">
        <v>0</v>
      </c>
      <c r="Q39" s="67">
        <v>0.35043527230560712</v>
      </c>
      <c r="R39" s="7">
        <v>0</v>
      </c>
      <c r="S39" s="5">
        <v>0</v>
      </c>
    </row>
    <row r="40" spans="2:19">
      <c r="B40" t="s">
        <v>146</v>
      </c>
      <c r="C40" s="94">
        <v>0.12188862133556561</v>
      </c>
      <c r="D40" s="7">
        <v>0</v>
      </c>
      <c r="E40" s="67">
        <v>0.30044384846895361</v>
      </c>
      <c r="F40" s="7">
        <v>0</v>
      </c>
      <c r="G40" s="5">
        <v>0</v>
      </c>
      <c r="I40" s="67">
        <v>1.7041157610716E-2</v>
      </c>
      <c r="J40" s="7">
        <v>0</v>
      </c>
      <c r="K40" s="67">
        <v>3.4573919219161378E-2</v>
      </c>
      <c r="L40" s="7">
        <v>0</v>
      </c>
      <c r="M40" s="5">
        <v>0</v>
      </c>
      <c r="O40" s="67">
        <v>9.8689284501707414E-2</v>
      </c>
      <c r="P40" s="7">
        <v>0</v>
      </c>
      <c r="Q40" s="67">
        <v>0.30127058860417488</v>
      </c>
      <c r="R40" s="7">
        <v>0</v>
      </c>
      <c r="S40" s="5">
        <v>0</v>
      </c>
    </row>
    <row r="41" spans="2:19">
      <c r="B41" t="s">
        <v>121</v>
      </c>
      <c r="C41" s="94">
        <v>0.16148368070958469</v>
      </c>
      <c r="D41" s="7">
        <v>0</v>
      </c>
      <c r="E41" s="67">
        <v>0.26267537795403872</v>
      </c>
      <c r="F41" s="7">
        <v>0</v>
      </c>
      <c r="G41" s="5">
        <v>0</v>
      </c>
      <c r="I41" s="67">
        <v>1.360343851155222E-2</v>
      </c>
      <c r="J41" s="7">
        <v>0</v>
      </c>
      <c r="K41" s="67">
        <v>3.6906392371595202E-2</v>
      </c>
      <c r="L41" s="7">
        <v>0</v>
      </c>
      <c r="M41" s="5">
        <v>0</v>
      </c>
      <c r="O41" s="67">
        <v>7.2028958232076987E-2</v>
      </c>
      <c r="P41" s="7">
        <v>0</v>
      </c>
      <c r="Q41" s="67">
        <v>0.26089058269894438</v>
      </c>
      <c r="R41" s="7">
        <v>0</v>
      </c>
      <c r="S41" s="5">
        <v>0</v>
      </c>
    </row>
    <row r="42" spans="2:19">
      <c r="B42" t="s">
        <v>126</v>
      </c>
      <c r="C42" s="94">
        <v>0.11932896701974149</v>
      </c>
      <c r="D42" s="7">
        <v>0</v>
      </c>
      <c r="E42" s="67">
        <v>0.20576060844685201</v>
      </c>
      <c r="F42" s="7">
        <v>0</v>
      </c>
      <c r="G42" s="5">
        <v>0</v>
      </c>
      <c r="I42" s="67">
        <v>1.1762689540908349E-2</v>
      </c>
      <c r="J42" s="7">
        <v>0</v>
      </c>
      <c r="K42" s="67">
        <v>2.3703316051548112E-2</v>
      </c>
      <c r="L42" s="7">
        <v>0</v>
      </c>
      <c r="M42" s="5">
        <v>0</v>
      </c>
      <c r="O42" s="67">
        <v>0.11264590427061801</v>
      </c>
      <c r="P42" s="7">
        <v>0</v>
      </c>
      <c r="Q42" s="67">
        <v>0.20818876285146151</v>
      </c>
      <c r="R42" s="7">
        <v>0</v>
      </c>
      <c r="S42" s="5">
        <v>0</v>
      </c>
    </row>
    <row r="43" spans="2:19">
      <c r="B43" t="s">
        <v>130</v>
      </c>
      <c r="C43" s="94">
        <v>0.16822172104399771</v>
      </c>
      <c r="D43" s="7">
        <v>0</v>
      </c>
      <c r="E43" s="67">
        <v>0.31436372194813711</v>
      </c>
      <c r="F43" s="7">
        <v>0</v>
      </c>
      <c r="G43" s="5">
        <v>0</v>
      </c>
      <c r="I43" s="67">
        <v>1.313024970955144E-2</v>
      </c>
      <c r="J43" s="7">
        <v>0</v>
      </c>
      <c r="K43" s="67">
        <v>3.4457340268039087E-2</v>
      </c>
      <c r="L43" s="7">
        <v>0</v>
      </c>
      <c r="M43" s="5">
        <v>0</v>
      </c>
      <c r="O43" s="67">
        <v>0.11428928265361669</v>
      </c>
      <c r="P43" s="7">
        <v>0</v>
      </c>
      <c r="Q43" s="67">
        <v>0.31506889358493118</v>
      </c>
      <c r="R43" s="7">
        <v>0</v>
      </c>
      <c r="S43" s="5">
        <v>0</v>
      </c>
    </row>
    <row r="44" spans="2:19">
      <c r="B44" t="s">
        <v>144</v>
      </c>
      <c r="C44" s="94">
        <v>8.516367201518435E-2</v>
      </c>
      <c r="D44" s="7">
        <v>0</v>
      </c>
      <c r="E44" s="67">
        <v>0.18263958052440291</v>
      </c>
      <c r="F44" s="7">
        <v>0</v>
      </c>
      <c r="G44" s="5">
        <v>0</v>
      </c>
      <c r="I44" s="67">
        <v>7.8621097942739374E-3</v>
      </c>
      <c r="J44" s="7">
        <v>0</v>
      </c>
      <c r="K44" s="67">
        <v>2.0305598318675799E-2</v>
      </c>
      <c r="L44" s="7">
        <v>0</v>
      </c>
      <c r="M44" s="5">
        <v>0</v>
      </c>
      <c r="O44" s="67">
        <v>8.0774399636955402E-2</v>
      </c>
      <c r="P44" s="7">
        <v>0</v>
      </c>
      <c r="Q44" s="67">
        <v>0.18198973267199231</v>
      </c>
      <c r="R44" s="7">
        <v>0</v>
      </c>
      <c r="S44" s="5">
        <v>0</v>
      </c>
    </row>
    <row r="45" spans="2:19">
      <c r="B45" t="s">
        <v>136</v>
      </c>
      <c r="C45" s="94">
        <v>0.11325059438520529</v>
      </c>
      <c r="D45" s="7">
        <v>0</v>
      </c>
      <c r="E45" s="67">
        <v>0.29698334559521172</v>
      </c>
      <c r="F45" s="7">
        <v>0</v>
      </c>
      <c r="G45" s="5">
        <v>0</v>
      </c>
      <c r="I45" s="67">
        <v>1.6577047974384571E-2</v>
      </c>
      <c r="J45" s="7">
        <v>0</v>
      </c>
      <c r="K45" s="67">
        <v>3.5048501521912127E-2</v>
      </c>
      <c r="L45" s="7">
        <v>0</v>
      </c>
      <c r="M45" s="5">
        <v>0</v>
      </c>
      <c r="O45" s="67">
        <v>0.1300481784707232</v>
      </c>
      <c r="P45" s="7">
        <v>0</v>
      </c>
      <c r="Q45" s="67">
        <v>0.29055544142989059</v>
      </c>
      <c r="R45" s="7">
        <v>0</v>
      </c>
      <c r="S45" s="5">
        <v>0</v>
      </c>
    </row>
    <row r="46" spans="2:19">
      <c r="B46" t="s">
        <v>151</v>
      </c>
      <c r="C46" s="94">
        <v>8.6098718319967529E-2</v>
      </c>
      <c r="D46" s="7">
        <v>0</v>
      </c>
      <c r="E46" s="67">
        <v>0.28813307204282751</v>
      </c>
      <c r="F46" s="7">
        <v>0</v>
      </c>
      <c r="G46" s="5">
        <v>0</v>
      </c>
      <c r="I46" s="67">
        <v>6.7356068349758314E-3</v>
      </c>
      <c r="J46" s="7">
        <v>0</v>
      </c>
      <c r="K46" s="67">
        <v>2.411625381356846E-2</v>
      </c>
      <c r="L46" s="7">
        <v>0</v>
      </c>
      <c r="M46" s="5">
        <v>0</v>
      </c>
      <c r="O46" s="67">
        <v>9.6503464498862726E-2</v>
      </c>
      <c r="P46" s="7">
        <v>0</v>
      </c>
      <c r="Q46" s="67">
        <v>0.30014489640550912</v>
      </c>
      <c r="R46" s="7">
        <v>0</v>
      </c>
      <c r="S46" s="5">
        <v>0</v>
      </c>
    </row>
    <row r="47" spans="2:19">
      <c r="B47" t="s">
        <v>107</v>
      </c>
      <c r="C47" s="94">
        <v>0.23526711236050851</v>
      </c>
      <c r="D47" s="7">
        <v>0</v>
      </c>
      <c r="E47" s="67">
        <v>0.37007304549810011</v>
      </c>
      <c r="F47" s="7">
        <v>0</v>
      </c>
      <c r="G47" s="5">
        <v>0</v>
      </c>
      <c r="I47" s="67">
        <v>1.09339701638355E-2</v>
      </c>
      <c r="J47" s="7">
        <v>0</v>
      </c>
      <c r="K47" s="67">
        <v>2.5874680858297309E-2</v>
      </c>
      <c r="L47" s="7">
        <v>0</v>
      </c>
      <c r="M47" s="5">
        <v>0</v>
      </c>
      <c r="O47" s="67">
        <v>8.4490392674593073E-2</v>
      </c>
      <c r="P47" s="7">
        <v>0</v>
      </c>
      <c r="Q47" s="67">
        <v>0.37469611031030942</v>
      </c>
      <c r="R47" s="7">
        <v>0</v>
      </c>
      <c r="S47" s="5">
        <v>0</v>
      </c>
    </row>
    <row r="48" spans="2:19">
      <c r="B48" t="s">
        <v>138</v>
      </c>
      <c r="C48" s="94">
        <v>5.7032015016930497E-2</v>
      </c>
      <c r="D48" s="7">
        <v>0</v>
      </c>
      <c r="E48" s="67">
        <v>0.25294266076087712</v>
      </c>
      <c r="F48" s="7">
        <v>0</v>
      </c>
      <c r="G48" s="5">
        <v>0</v>
      </c>
      <c r="I48" s="67">
        <v>6.7704800903387544E-3</v>
      </c>
      <c r="J48" s="7">
        <v>0</v>
      </c>
      <c r="K48" s="67">
        <v>3.3021030619569527E-2</v>
      </c>
      <c r="L48" s="7">
        <v>0</v>
      </c>
      <c r="M48" s="5">
        <v>0</v>
      </c>
      <c r="O48" s="67">
        <v>5.4668988960507897E-2</v>
      </c>
      <c r="P48" s="7">
        <v>0</v>
      </c>
      <c r="Q48" s="67">
        <v>0.23156057077196149</v>
      </c>
      <c r="R48" s="7">
        <v>0</v>
      </c>
      <c r="S48" s="5">
        <v>0</v>
      </c>
    </row>
    <row r="49" spans="2:19">
      <c r="B49" t="s">
        <v>129</v>
      </c>
      <c r="C49" s="94">
        <v>0.15696548430509111</v>
      </c>
      <c r="D49" s="7">
        <v>0</v>
      </c>
      <c r="E49" s="67">
        <v>0.24575157995965199</v>
      </c>
      <c r="F49" s="7">
        <v>0</v>
      </c>
      <c r="G49" s="5">
        <v>0</v>
      </c>
      <c r="I49" s="67">
        <v>1.6496279160149809E-2</v>
      </c>
      <c r="J49" s="7">
        <v>0</v>
      </c>
      <c r="K49" s="67">
        <v>3.272099735650108E-2</v>
      </c>
      <c r="L49" s="7">
        <v>0</v>
      </c>
      <c r="M49" s="5">
        <v>0</v>
      </c>
      <c r="O49" s="67">
        <v>0.15627256377773521</v>
      </c>
      <c r="P49" s="7">
        <v>0</v>
      </c>
      <c r="Q49" s="67">
        <v>0.24968817343053451</v>
      </c>
      <c r="R49" s="7">
        <v>0</v>
      </c>
      <c r="S49" s="5">
        <v>0</v>
      </c>
    </row>
    <row r="50" spans="2:19">
      <c r="B50" t="s">
        <v>111</v>
      </c>
      <c r="C50" s="94">
        <v>0.171757694482264</v>
      </c>
      <c r="D50" s="7">
        <v>0</v>
      </c>
      <c r="E50" s="67">
        <v>0.23760216636924089</v>
      </c>
      <c r="F50" s="7">
        <v>0</v>
      </c>
      <c r="G50" s="5">
        <v>0</v>
      </c>
      <c r="I50" s="67">
        <v>2.337660938185802E-2</v>
      </c>
      <c r="J50" s="7">
        <v>0</v>
      </c>
      <c r="K50" s="67">
        <v>5.0896183643486179E-2</v>
      </c>
      <c r="L50" s="7">
        <v>0</v>
      </c>
      <c r="M50" s="5">
        <v>0</v>
      </c>
      <c r="O50" s="67">
        <v>0.1192309290487929</v>
      </c>
      <c r="P50" s="7">
        <v>0</v>
      </c>
      <c r="Q50" s="67">
        <v>0.2385247715223906</v>
      </c>
      <c r="R50" s="7">
        <v>0</v>
      </c>
      <c r="S50" s="5">
        <v>0</v>
      </c>
    </row>
    <row r="51" spans="2:19">
      <c r="B51" t="s">
        <v>154</v>
      </c>
      <c r="C51" s="94">
        <v>8.6704985441574289E-2</v>
      </c>
      <c r="D51" s="7">
        <v>0</v>
      </c>
      <c r="E51" s="67">
        <v>0.16899196934358701</v>
      </c>
      <c r="F51" s="7">
        <v>0</v>
      </c>
      <c r="G51" s="5">
        <v>0</v>
      </c>
      <c r="I51" s="67">
        <v>7.9102711376529758E-3</v>
      </c>
      <c r="J51" s="7">
        <v>0</v>
      </c>
      <c r="K51" s="67">
        <v>1.3998648398270089E-2</v>
      </c>
      <c r="L51" s="7">
        <v>0</v>
      </c>
      <c r="M51" s="5">
        <v>0</v>
      </c>
      <c r="O51" s="67">
        <v>7.7613957772356523E-2</v>
      </c>
      <c r="P51" s="7">
        <v>0</v>
      </c>
      <c r="Q51" s="67">
        <v>0.17445442949907999</v>
      </c>
      <c r="R51" s="7">
        <v>0</v>
      </c>
      <c r="S51" s="5">
        <v>0</v>
      </c>
    </row>
    <row r="52" spans="2:19">
      <c r="B52" t="s">
        <v>148</v>
      </c>
      <c r="C52" s="94">
        <v>0.1197163850847736</v>
      </c>
      <c r="D52" s="7">
        <v>0</v>
      </c>
      <c r="E52" s="67">
        <v>0.31055860480429381</v>
      </c>
      <c r="F52" s="7">
        <v>0</v>
      </c>
      <c r="G52" s="5">
        <v>0</v>
      </c>
      <c r="I52" s="67">
        <v>1.383938585234968E-2</v>
      </c>
      <c r="J52" s="7">
        <v>0</v>
      </c>
      <c r="K52" s="67">
        <v>2.9678778706603959E-2</v>
      </c>
      <c r="L52" s="7">
        <v>0</v>
      </c>
      <c r="M52" s="5">
        <v>0</v>
      </c>
      <c r="O52" s="67">
        <v>0.1189900707656384</v>
      </c>
      <c r="P52" s="7">
        <v>0</v>
      </c>
      <c r="Q52" s="67">
        <v>0.29831317155991632</v>
      </c>
      <c r="R52" s="7">
        <v>0</v>
      </c>
      <c r="S52" s="5">
        <v>0</v>
      </c>
    </row>
    <row r="53" spans="2:19">
      <c r="B53" t="s">
        <v>141</v>
      </c>
      <c r="C53" s="94">
        <v>0.1424641136210647</v>
      </c>
      <c r="D53" s="7">
        <v>0</v>
      </c>
      <c r="E53" s="67">
        <v>0.22472792400969679</v>
      </c>
      <c r="F53" s="7">
        <v>0</v>
      </c>
      <c r="G53" s="5">
        <v>0</v>
      </c>
      <c r="I53" s="67">
        <v>1.4767320394266431E-2</v>
      </c>
      <c r="J53" s="7">
        <v>0</v>
      </c>
      <c r="K53" s="67">
        <v>2.3326733592286798E-2</v>
      </c>
      <c r="L53" s="7">
        <v>0</v>
      </c>
      <c r="M53" s="5">
        <v>0</v>
      </c>
      <c r="O53" s="67">
        <v>0.12874324186049921</v>
      </c>
      <c r="P53" s="7">
        <v>0</v>
      </c>
      <c r="Q53" s="67">
        <v>0.23242843657443199</v>
      </c>
      <c r="R53" s="7">
        <v>0</v>
      </c>
      <c r="S53" s="5">
        <v>0</v>
      </c>
    </row>
    <row r="54" spans="2:19">
      <c r="B54" t="s">
        <v>120</v>
      </c>
      <c r="C54" s="94">
        <v>0.18434005351322061</v>
      </c>
      <c r="D54" s="7">
        <v>0</v>
      </c>
      <c r="E54" s="67">
        <v>0.34816414627600878</v>
      </c>
      <c r="F54" s="7">
        <v>0</v>
      </c>
      <c r="G54" s="5">
        <v>0</v>
      </c>
      <c r="I54" s="67">
        <v>1.262825516990118E-2</v>
      </c>
      <c r="J54" s="7">
        <v>0</v>
      </c>
      <c r="K54" s="67">
        <v>3.6621559280847288E-2</v>
      </c>
      <c r="L54" s="7">
        <v>0</v>
      </c>
      <c r="M54" s="5">
        <v>0</v>
      </c>
      <c r="O54" s="67">
        <v>0.15083427711664249</v>
      </c>
      <c r="P54" s="7">
        <v>0</v>
      </c>
      <c r="Q54" s="67">
        <v>0.35209025074551731</v>
      </c>
      <c r="R54" s="7">
        <v>0</v>
      </c>
      <c r="S54" s="5">
        <v>0</v>
      </c>
    </row>
    <row r="55" spans="2:19">
      <c r="B55" t="s">
        <v>123</v>
      </c>
      <c r="C55" s="94">
        <v>0.20754781261827229</v>
      </c>
      <c r="D55" s="7">
        <v>0</v>
      </c>
      <c r="E55" s="67">
        <v>0.3241969836994204</v>
      </c>
      <c r="F55" s="7">
        <v>0</v>
      </c>
      <c r="G55" s="5">
        <v>0</v>
      </c>
      <c r="I55" s="67">
        <v>1.125061049196016E-2</v>
      </c>
      <c r="J55" s="7">
        <v>0</v>
      </c>
      <c r="K55" s="67">
        <v>2.783561125988419E-2</v>
      </c>
      <c r="L55" s="7">
        <v>0</v>
      </c>
      <c r="M55" s="5">
        <v>0</v>
      </c>
      <c r="O55" s="67">
        <v>9.639902552177626E-2</v>
      </c>
      <c r="P55" s="7">
        <v>0</v>
      </c>
      <c r="Q55" s="67">
        <v>0.32458049456375643</v>
      </c>
      <c r="R55" s="7">
        <v>0</v>
      </c>
      <c r="S55" s="5">
        <v>0</v>
      </c>
    </row>
    <row r="56" spans="2:19">
      <c r="B56" t="s">
        <v>125</v>
      </c>
      <c r="C56" s="94">
        <v>0.17609556499983689</v>
      </c>
      <c r="D56" s="7">
        <v>0</v>
      </c>
      <c r="E56" s="67">
        <v>0.43298840935794469</v>
      </c>
      <c r="F56" s="7">
        <v>0</v>
      </c>
      <c r="G56" s="5">
        <v>0</v>
      </c>
      <c r="I56" s="67">
        <v>1.1328101891231389E-2</v>
      </c>
      <c r="J56" s="7">
        <v>0</v>
      </c>
      <c r="K56" s="67">
        <v>1.816493042211545E-2</v>
      </c>
      <c r="L56" s="7">
        <v>0</v>
      </c>
      <c r="M56" s="5">
        <v>0</v>
      </c>
      <c r="O56" s="67">
        <v>0.13776063552445469</v>
      </c>
      <c r="P56" s="7">
        <v>0</v>
      </c>
      <c r="Q56" s="67">
        <v>0.42698011658489893</v>
      </c>
      <c r="R56" s="7">
        <v>0</v>
      </c>
      <c r="S56" s="5">
        <v>0</v>
      </c>
    </row>
    <row r="57" spans="2:19">
      <c r="B57" t="s">
        <v>135</v>
      </c>
      <c r="C57" s="94">
        <v>5.5879596207585952E-2</v>
      </c>
      <c r="D57" s="7">
        <v>0</v>
      </c>
      <c r="E57" s="67">
        <v>0.25634941132662797</v>
      </c>
      <c r="F57" s="7">
        <v>0</v>
      </c>
      <c r="G57" s="5">
        <v>0</v>
      </c>
      <c r="I57" s="67">
        <v>8.8905947165382835E-3</v>
      </c>
      <c r="J57" s="7">
        <v>0</v>
      </c>
      <c r="K57" s="67">
        <v>3.3984932114535932E-2</v>
      </c>
      <c r="L57" s="7">
        <v>0</v>
      </c>
      <c r="M57" s="5">
        <v>0</v>
      </c>
      <c r="O57" s="67">
        <v>4.9081850211411253E-2</v>
      </c>
      <c r="P57" s="7">
        <v>0</v>
      </c>
      <c r="Q57" s="67">
        <v>0.25510613603441551</v>
      </c>
      <c r="R57" s="7">
        <v>0</v>
      </c>
      <c r="S57" s="5">
        <v>0</v>
      </c>
    </row>
    <row r="58" spans="2:19">
      <c r="B58" t="s">
        <v>140</v>
      </c>
      <c r="C58" s="94">
        <v>0.1321204496359934</v>
      </c>
      <c r="D58" s="7">
        <v>0</v>
      </c>
      <c r="E58" s="67">
        <v>0.3341643155084103</v>
      </c>
      <c r="F58" s="7">
        <v>0</v>
      </c>
      <c r="G58" s="5">
        <v>0</v>
      </c>
      <c r="I58" s="67">
        <v>1.6490952849971579E-2</v>
      </c>
      <c r="J58" s="7">
        <v>0</v>
      </c>
      <c r="K58" s="67">
        <v>3.6576033440220743E-2</v>
      </c>
      <c r="L58" s="7">
        <v>0</v>
      </c>
      <c r="M58" s="5">
        <v>0</v>
      </c>
      <c r="O58" s="67">
        <v>0.1164497847490963</v>
      </c>
      <c r="P58" s="7">
        <v>0</v>
      </c>
      <c r="Q58" s="67">
        <v>0.33161883215245008</v>
      </c>
      <c r="R58" s="7">
        <v>0</v>
      </c>
      <c r="S58" s="5">
        <v>0</v>
      </c>
    </row>
    <row r="59" spans="2:19">
      <c r="B59" t="s">
        <v>90</v>
      </c>
      <c r="C59" s="94">
        <v>0.19046787289128739</v>
      </c>
      <c r="D59" s="7">
        <v>0</v>
      </c>
      <c r="E59" s="67">
        <v>0.24914866359171689</v>
      </c>
      <c r="F59" s="7">
        <v>0</v>
      </c>
      <c r="G59" s="5">
        <v>0</v>
      </c>
      <c r="I59" s="67">
        <v>3.8184218173741701E-2</v>
      </c>
      <c r="J59" s="7">
        <v>0</v>
      </c>
      <c r="K59" s="67">
        <v>6.9315935109706475E-2</v>
      </c>
      <c r="L59" s="7">
        <v>0</v>
      </c>
      <c r="M59" s="5">
        <v>0</v>
      </c>
      <c r="O59" s="67">
        <v>0.16966367584680381</v>
      </c>
      <c r="P59" s="7">
        <v>0</v>
      </c>
      <c r="Q59" s="67">
        <v>0.24981400009417071</v>
      </c>
      <c r="R59" s="7">
        <v>0</v>
      </c>
      <c r="S59" s="5">
        <v>0</v>
      </c>
    </row>
    <row r="60" spans="2:19">
      <c r="B60" t="s">
        <v>150</v>
      </c>
      <c r="C60" s="94">
        <v>0.106677250155016</v>
      </c>
      <c r="D60" s="7">
        <v>0</v>
      </c>
      <c r="E60" s="67">
        <v>0.31759884501717989</v>
      </c>
      <c r="F60" s="7">
        <v>0</v>
      </c>
      <c r="G60" s="5">
        <v>0</v>
      </c>
      <c r="I60" s="67">
        <v>1.1903570092551651E-2</v>
      </c>
      <c r="J60" s="7">
        <v>0</v>
      </c>
      <c r="K60" s="67">
        <v>3.2526734748012473E-2</v>
      </c>
      <c r="L60" s="7">
        <v>0</v>
      </c>
      <c r="M60" s="5">
        <v>0</v>
      </c>
      <c r="O60" s="67">
        <v>9.3391713748053162E-2</v>
      </c>
      <c r="P60" s="7">
        <v>0</v>
      </c>
      <c r="Q60" s="67">
        <v>0.31343753907134569</v>
      </c>
      <c r="R60" s="7">
        <v>0</v>
      </c>
      <c r="S60" s="5">
        <v>0</v>
      </c>
    </row>
    <row r="61" spans="2:19">
      <c r="B61" t="s">
        <v>114</v>
      </c>
      <c r="C61" s="94">
        <v>0.21538355176137691</v>
      </c>
      <c r="D61" s="7">
        <v>0</v>
      </c>
      <c r="E61" s="67">
        <v>0.30690480104328127</v>
      </c>
      <c r="F61" s="7">
        <v>0</v>
      </c>
      <c r="G61" s="5">
        <v>0</v>
      </c>
      <c r="I61" s="67">
        <v>1.2464978936064051E-2</v>
      </c>
      <c r="J61" s="7">
        <v>0</v>
      </c>
      <c r="K61" s="67">
        <v>3.027483254483895E-2</v>
      </c>
      <c r="L61" s="7">
        <v>0</v>
      </c>
      <c r="M61" s="5">
        <v>0</v>
      </c>
      <c r="O61" s="67">
        <v>0.12726102751806889</v>
      </c>
      <c r="P61" s="7">
        <v>0</v>
      </c>
      <c r="Q61" s="67">
        <v>0.3040327571755716</v>
      </c>
      <c r="R61" s="7">
        <v>0</v>
      </c>
      <c r="S61" s="5">
        <v>0</v>
      </c>
    </row>
    <row r="62" spans="2:19">
      <c r="B62" t="s">
        <v>152</v>
      </c>
      <c r="C62" s="94">
        <v>7.6424201172768769E-2</v>
      </c>
      <c r="D62" s="7">
        <v>0</v>
      </c>
      <c r="E62" s="67">
        <v>0.24422784818655091</v>
      </c>
      <c r="F62" s="7">
        <v>0</v>
      </c>
      <c r="G62" s="5">
        <v>0</v>
      </c>
      <c r="I62" s="67">
        <v>1.265671730828331E-2</v>
      </c>
      <c r="J62" s="7">
        <v>0</v>
      </c>
      <c r="K62" s="67">
        <v>2.435400115530743E-2</v>
      </c>
      <c r="L62" s="7">
        <v>0</v>
      </c>
      <c r="M62" s="5">
        <v>0</v>
      </c>
      <c r="O62" s="67">
        <v>5.0906652348464997E-2</v>
      </c>
      <c r="P62" s="7">
        <v>0</v>
      </c>
      <c r="Q62" s="67">
        <v>0.24303560599815319</v>
      </c>
      <c r="R62" s="7">
        <v>0</v>
      </c>
      <c r="S62" s="5">
        <v>0</v>
      </c>
    </row>
    <row r="63" spans="2:19">
      <c r="B63" t="s">
        <v>105</v>
      </c>
      <c r="C63" s="94">
        <v>0.26645839472475619</v>
      </c>
      <c r="D63" s="7">
        <v>0</v>
      </c>
      <c r="E63" s="67">
        <v>0.49310470387391231</v>
      </c>
      <c r="F63" s="7">
        <v>0</v>
      </c>
      <c r="G63" s="5">
        <v>0</v>
      </c>
      <c r="I63" s="67">
        <v>3.5880741831911547E-2</v>
      </c>
      <c r="J63" s="7">
        <v>0</v>
      </c>
      <c r="K63" s="67">
        <v>9.1178398073491693E-2</v>
      </c>
      <c r="L63" s="7">
        <v>0</v>
      </c>
      <c r="M63" s="5">
        <v>0</v>
      </c>
      <c r="O63" s="67">
        <v>0.28222489540217233</v>
      </c>
      <c r="P63" s="7">
        <v>0</v>
      </c>
      <c r="Q63" s="67">
        <v>0.49467462253196992</v>
      </c>
      <c r="R63" s="7">
        <v>0</v>
      </c>
      <c r="S63" s="5">
        <v>0</v>
      </c>
    </row>
    <row r="64" spans="2:19">
      <c r="B64" t="s">
        <v>157</v>
      </c>
      <c r="C64" s="94">
        <v>9.9551426767800849E-2</v>
      </c>
      <c r="D64" s="7">
        <v>0</v>
      </c>
      <c r="E64" s="67">
        <v>0.2266392273424678</v>
      </c>
      <c r="F64" s="7">
        <v>0</v>
      </c>
      <c r="G64" s="5">
        <v>0</v>
      </c>
      <c r="I64" s="67">
        <v>7.3517258339242378E-3</v>
      </c>
      <c r="J64" s="7">
        <v>0</v>
      </c>
      <c r="K64" s="67">
        <v>1.638981599527051E-2</v>
      </c>
      <c r="L64" s="7">
        <v>0</v>
      </c>
      <c r="M64" s="5">
        <v>0</v>
      </c>
      <c r="O64" s="67">
        <v>0.1072578614330853</v>
      </c>
      <c r="P64" s="7">
        <v>0</v>
      </c>
      <c r="Q64" s="67">
        <v>0.2261967955514213</v>
      </c>
      <c r="R64" s="7">
        <v>0</v>
      </c>
      <c r="S64" s="5">
        <v>0</v>
      </c>
    </row>
    <row r="65" spans="2:19">
      <c r="B65" t="s">
        <v>108</v>
      </c>
      <c r="C65" s="94">
        <v>0.12962672869134559</v>
      </c>
      <c r="D65" s="7">
        <v>0</v>
      </c>
      <c r="E65" s="67">
        <v>0.20350759791046891</v>
      </c>
      <c r="F65" s="7">
        <v>0</v>
      </c>
      <c r="G65" s="5">
        <v>0</v>
      </c>
      <c r="I65" s="67">
        <v>2.6148792665157631E-2</v>
      </c>
      <c r="J65" s="7">
        <v>0</v>
      </c>
      <c r="K65" s="67">
        <v>4.5510269010515927E-2</v>
      </c>
      <c r="L65" s="7">
        <v>0</v>
      </c>
      <c r="M65" s="5">
        <v>0</v>
      </c>
      <c r="O65" s="67">
        <v>0.13040017278697111</v>
      </c>
      <c r="P65" s="7">
        <v>0</v>
      </c>
      <c r="Q65" s="67">
        <v>0.18673023805626771</v>
      </c>
      <c r="R65" s="7">
        <v>0</v>
      </c>
      <c r="S65" s="5">
        <v>0</v>
      </c>
    </row>
    <row r="66" spans="2:19">
      <c r="B66" t="s">
        <v>85</v>
      </c>
      <c r="C66" s="94">
        <v>0.1778595085153121</v>
      </c>
      <c r="D66" s="7">
        <v>0</v>
      </c>
      <c r="E66" s="67">
        <v>0.27415154352752619</v>
      </c>
      <c r="F66" s="7">
        <v>0</v>
      </c>
      <c r="G66" s="5">
        <v>0</v>
      </c>
      <c r="I66" s="67">
        <v>4.908074777840471E-2</v>
      </c>
      <c r="J66" s="7">
        <v>0</v>
      </c>
      <c r="K66" s="67">
        <v>6.0075444569287241E-2</v>
      </c>
      <c r="L66" s="7">
        <v>0</v>
      </c>
      <c r="M66" s="5">
        <v>0</v>
      </c>
      <c r="O66" s="67">
        <v>0.14612582098571941</v>
      </c>
      <c r="P66" s="7">
        <v>0</v>
      </c>
      <c r="Q66" s="67">
        <v>0.27115546244068212</v>
      </c>
      <c r="R66" s="7">
        <v>0</v>
      </c>
      <c r="S66" s="5">
        <v>0</v>
      </c>
    </row>
    <row r="67" spans="2:19">
      <c r="B67" t="s">
        <v>137</v>
      </c>
      <c r="C67" s="94">
        <v>0.1227008044945806</v>
      </c>
      <c r="D67" s="7">
        <v>0</v>
      </c>
      <c r="E67" s="67">
        <v>0.23756067363577199</v>
      </c>
      <c r="F67" s="7">
        <v>0</v>
      </c>
      <c r="G67" s="5">
        <v>0</v>
      </c>
      <c r="I67" s="67">
        <v>1.9996345617523191E-2</v>
      </c>
      <c r="J67" s="7">
        <v>0</v>
      </c>
      <c r="K67" s="67">
        <v>2.7135509384618939E-2</v>
      </c>
      <c r="L67" s="7">
        <v>0</v>
      </c>
      <c r="M67" s="5">
        <v>0</v>
      </c>
      <c r="O67" s="67">
        <v>0.11466508555042471</v>
      </c>
      <c r="P67" s="7">
        <v>0</v>
      </c>
      <c r="Q67" s="67">
        <v>0.2471974579658342</v>
      </c>
      <c r="R67" s="7">
        <v>0</v>
      </c>
      <c r="S67" s="5">
        <v>0</v>
      </c>
    </row>
    <row r="68" spans="2:19">
      <c r="B68" t="s">
        <v>128</v>
      </c>
      <c r="C68" s="94">
        <v>0.12065138702467899</v>
      </c>
      <c r="D68" s="7">
        <v>0</v>
      </c>
      <c r="E68" s="67">
        <v>0.26245648971927238</v>
      </c>
      <c r="F68" s="7">
        <v>0</v>
      </c>
      <c r="G68" s="5">
        <v>0</v>
      </c>
      <c r="I68" s="67">
        <v>1.6193040785138391E-2</v>
      </c>
      <c r="J68" s="7">
        <v>0</v>
      </c>
      <c r="K68" s="67">
        <v>3.3166252901680793E-2</v>
      </c>
      <c r="L68" s="7">
        <v>0</v>
      </c>
      <c r="M68" s="5">
        <v>0</v>
      </c>
      <c r="O68" s="67">
        <v>0.1160588283734037</v>
      </c>
      <c r="P68" s="7">
        <v>0</v>
      </c>
      <c r="Q68" s="67">
        <v>0.25728687455353261</v>
      </c>
      <c r="R68" s="7">
        <v>0</v>
      </c>
      <c r="S68" s="5">
        <v>0</v>
      </c>
    </row>
    <row r="69" spans="2:19">
      <c r="B69" t="s">
        <v>117</v>
      </c>
      <c r="C69" s="94">
        <v>0.1127703363399211</v>
      </c>
      <c r="D69" s="7">
        <v>0</v>
      </c>
      <c r="E69" s="67">
        <v>0.28375822994406591</v>
      </c>
      <c r="F69" s="7">
        <v>0</v>
      </c>
      <c r="G69" s="5">
        <v>0</v>
      </c>
      <c r="I69" s="67">
        <v>2.7020286430610069E-2</v>
      </c>
      <c r="J69" s="7">
        <v>0</v>
      </c>
      <c r="K69" s="67">
        <v>5.471738620930644E-2</v>
      </c>
      <c r="L69" s="7">
        <v>0</v>
      </c>
      <c r="M69" s="5">
        <v>0</v>
      </c>
      <c r="O69" s="67">
        <v>9.1467963100383257E-2</v>
      </c>
      <c r="P69" s="7">
        <v>0</v>
      </c>
      <c r="Q69" s="67">
        <v>0.27765876597789441</v>
      </c>
      <c r="R69" s="7">
        <v>0</v>
      </c>
      <c r="S69" s="5">
        <v>0</v>
      </c>
    </row>
    <row r="70" spans="2:19">
      <c r="B70" t="s">
        <v>127</v>
      </c>
      <c r="C70" s="94">
        <v>0.1448678833256595</v>
      </c>
      <c r="D70" s="7">
        <v>0</v>
      </c>
      <c r="E70" s="67">
        <v>0.2498466568760305</v>
      </c>
      <c r="F70" s="7">
        <v>0</v>
      </c>
      <c r="G70" s="5">
        <v>0</v>
      </c>
      <c r="I70" s="67">
        <v>1.720279143442836E-2</v>
      </c>
      <c r="J70" s="7">
        <v>0</v>
      </c>
      <c r="K70" s="67">
        <v>2.5859174343355211E-2</v>
      </c>
      <c r="L70" s="7">
        <v>0</v>
      </c>
      <c r="M70" s="5">
        <v>0</v>
      </c>
      <c r="O70" s="67">
        <v>0.13594950745889131</v>
      </c>
      <c r="P70" s="7">
        <v>0</v>
      </c>
      <c r="Q70" s="67">
        <v>0.25155583181083208</v>
      </c>
      <c r="R70" s="7">
        <v>0</v>
      </c>
      <c r="S70" s="5">
        <v>0</v>
      </c>
    </row>
    <row r="71" spans="2:19">
      <c r="B71" t="s">
        <v>118</v>
      </c>
      <c r="C71" s="94">
        <v>0.16071079914007361</v>
      </c>
      <c r="D71" s="7">
        <v>0</v>
      </c>
      <c r="E71" s="67">
        <v>0.1966409864330862</v>
      </c>
      <c r="F71" s="7">
        <v>0</v>
      </c>
      <c r="G71" s="5">
        <v>0</v>
      </c>
      <c r="I71" s="67">
        <v>1.8626389088741532E-2</v>
      </c>
      <c r="J71" s="7">
        <v>0</v>
      </c>
      <c r="K71" s="67">
        <v>4.2154615124788491E-2</v>
      </c>
      <c r="L71" s="7">
        <v>0</v>
      </c>
      <c r="M71" s="5">
        <v>0</v>
      </c>
      <c r="O71" s="67">
        <v>0.14338138602470979</v>
      </c>
      <c r="P71" s="7">
        <v>0</v>
      </c>
      <c r="Q71" s="67">
        <v>0.2020837891901581</v>
      </c>
      <c r="R71" s="7">
        <v>0</v>
      </c>
      <c r="S71" s="5">
        <v>0</v>
      </c>
    </row>
    <row r="72" spans="2:19">
      <c r="B72" t="s">
        <v>115</v>
      </c>
      <c r="C72" s="94">
        <v>0.19768938134614569</v>
      </c>
      <c r="D72" s="7">
        <v>0</v>
      </c>
      <c r="E72" s="67">
        <v>0.34322578531167669</v>
      </c>
      <c r="F72" s="7">
        <v>0</v>
      </c>
      <c r="G72" s="5">
        <v>0</v>
      </c>
      <c r="I72" s="67">
        <v>9.6317231087462186E-3</v>
      </c>
      <c r="J72" s="7">
        <v>0</v>
      </c>
      <c r="K72" s="67">
        <v>2.768004730964824E-2</v>
      </c>
      <c r="L72" s="7">
        <v>0</v>
      </c>
      <c r="M72" s="5">
        <v>0</v>
      </c>
      <c r="O72" s="67">
        <v>0.15049406220408751</v>
      </c>
      <c r="P72" s="7">
        <v>0</v>
      </c>
      <c r="Q72" s="67">
        <v>0.34039457174710458</v>
      </c>
      <c r="R72" s="7">
        <v>0</v>
      </c>
      <c r="S72" s="5">
        <v>0</v>
      </c>
    </row>
    <row r="73" spans="2:19">
      <c r="B73" t="s">
        <v>143</v>
      </c>
      <c r="C73" s="94">
        <v>0.12878741187308429</v>
      </c>
      <c r="D73" s="7">
        <v>0</v>
      </c>
      <c r="E73" s="67">
        <v>0.32765905543752688</v>
      </c>
      <c r="F73" s="7">
        <v>0</v>
      </c>
      <c r="G73" s="5">
        <v>0</v>
      </c>
      <c r="I73" s="67">
        <v>1.7023639232692778E-2</v>
      </c>
      <c r="J73" s="7">
        <v>0</v>
      </c>
      <c r="K73" s="67">
        <v>3.4574587405406892E-2</v>
      </c>
      <c r="L73" s="7">
        <v>0</v>
      </c>
      <c r="M73" s="5">
        <v>0</v>
      </c>
      <c r="O73" s="67">
        <v>9.7667950290536015E-2</v>
      </c>
      <c r="P73" s="7">
        <v>0</v>
      </c>
      <c r="Q73" s="67">
        <v>0.31572894073719032</v>
      </c>
      <c r="R73" s="7">
        <v>0</v>
      </c>
      <c r="S73" s="5">
        <v>0</v>
      </c>
    </row>
    <row r="74" spans="2:19">
      <c r="B74" t="s">
        <v>116</v>
      </c>
      <c r="C74" s="94">
        <v>0.19016520607341619</v>
      </c>
      <c r="D74" s="7">
        <v>0</v>
      </c>
      <c r="E74" s="67">
        <v>0.32388846118258091</v>
      </c>
      <c r="F74" s="7">
        <v>0</v>
      </c>
      <c r="G74" s="5">
        <v>0</v>
      </c>
      <c r="I74" s="67">
        <v>1.425934002970345E-2</v>
      </c>
      <c r="J74" s="7">
        <v>0</v>
      </c>
      <c r="K74" s="67">
        <v>2.3628812054692649E-2</v>
      </c>
      <c r="L74" s="7">
        <v>0</v>
      </c>
      <c r="M74" s="5">
        <v>0</v>
      </c>
      <c r="O74" s="67">
        <v>0.15367357295266371</v>
      </c>
      <c r="P74" s="7">
        <v>0</v>
      </c>
      <c r="Q74" s="67">
        <v>0.33296479693814052</v>
      </c>
      <c r="R74" s="7">
        <v>0</v>
      </c>
      <c r="S74" s="5">
        <v>0</v>
      </c>
    </row>
    <row r="75" spans="2:19">
      <c r="B75" t="s">
        <v>106</v>
      </c>
      <c r="C75" s="94">
        <v>0.26566896589081512</v>
      </c>
      <c r="D75" s="7">
        <v>0</v>
      </c>
      <c r="E75" s="67">
        <v>0.3932680063232421</v>
      </c>
      <c r="F75" s="7">
        <v>0</v>
      </c>
      <c r="G75" s="5">
        <v>0</v>
      </c>
      <c r="I75" s="67">
        <v>2.006503866775565E-2</v>
      </c>
      <c r="J75" s="7">
        <v>0</v>
      </c>
      <c r="K75" s="67">
        <v>3.365538121917995E-2</v>
      </c>
      <c r="L75" s="7">
        <v>0</v>
      </c>
      <c r="M75" s="5">
        <v>0</v>
      </c>
      <c r="O75" s="67">
        <v>0.27634703929372723</v>
      </c>
      <c r="P75" s="7">
        <v>0</v>
      </c>
      <c r="Q75" s="67">
        <v>0.39548663457699579</v>
      </c>
      <c r="R75" s="7">
        <v>0</v>
      </c>
      <c r="S75" s="5">
        <v>0</v>
      </c>
    </row>
    <row r="76" spans="2:19">
      <c r="B76" t="s">
        <v>92</v>
      </c>
      <c r="C76" s="94">
        <v>0.1705864468089297</v>
      </c>
      <c r="D76" s="7">
        <v>0</v>
      </c>
      <c r="E76" s="67">
        <v>0.23669290807082299</v>
      </c>
      <c r="F76" s="7">
        <v>0</v>
      </c>
      <c r="G76" s="5">
        <v>0</v>
      </c>
      <c r="I76" s="67">
        <v>3.35158296848811E-2</v>
      </c>
      <c r="J76" s="7">
        <v>0</v>
      </c>
      <c r="K76" s="67">
        <v>6.2731757761493798E-2</v>
      </c>
      <c r="L76" s="7">
        <v>0</v>
      </c>
      <c r="M76" s="5">
        <v>0</v>
      </c>
      <c r="O76" s="67">
        <v>0.15300927621237839</v>
      </c>
      <c r="P76" s="7">
        <v>0</v>
      </c>
      <c r="Q76" s="67">
        <v>0.2294175083810488</v>
      </c>
      <c r="R76" s="7">
        <v>0</v>
      </c>
      <c r="S76" s="5">
        <v>0</v>
      </c>
    </row>
    <row r="77" spans="2:19">
      <c r="B77" t="s">
        <v>142</v>
      </c>
      <c r="C77" s="94">
        <v>0.12753408695212229</v>
      </c>
      <c r="D77" s="7">
        <v>0</v>
      </c>
      <c r="E77" s="67">
        <v>0.3148152863083119</v>
      </c>
      <c r="F77" s="7">
        <v>0</v>
      </c>
      <c r="G77" s="5">
        <v>0</v>
      </c>
      <c r="I77" s="67">
        <v>1.4646612358222301E-2</v>
      </c>
      <c r="J77" s="7">
        <v>0</v>
      </c>
      <c r="K77" s="67">
        <v>3.0579750482944371E-2</v>
      </c>
      <c r="L77" s="7">
        <v>0</v>
      </c>
      <c r="M77" s="5">
        <v>0</v>
      </c>
      <c r="O77" s="67">
        <v>0.17944231402231631</v>
      </c>
      <c r="P77" s="7">
        <v>0</v>
      </c>
      <c r="Q77" s="67">
        <v>0.32588724035016442</v>
      </c>
      <c r="R77" s="7">
        <v>0</v>
      </c>
      <c r="S77" s="5">
        <v>0</v>
      </c>
    </row>
    <row r="78" spans="2:19">
      <c r="B78" t="s">
        <v>124</v>
      </c>
      <c r="C78" s="94">
        <v>0.15336311287160259</v>
      </c>
      <c r="D78" s="7">
        <v>0</v>
      </c>
      <c r="E78" s="67">
        <v>0.19490124145877091</v>
      </c>
      <c r="F78" s="7">
        <v>0</v>
      </c>
      <c r="G78" s="5">
        <v>0</v>
      </c>
      <c r="I78" s="67">
        <v>1.360175660148347E-2</v>
      </c>
      <c r="J78" s="7">
        <v>0</v>
      </c>
      <c r="K78" s="67">
        <v>2.86815381197769E-2</v>
      </c>
      <c r="L78" s="7">
        <v>0</v>
      </c>
      <c r="M78" s="5">
        <v>0</v>
      </c>
      <c r="O78" s="67">
        <v>0.15684980140918761</v>
      </c>
      <c r="P78" s="7">
        <v>0</v>
      </c>
      <c r="Q78" s="67">
        <v>0.17535606288850361</v>
      </c>
      <c r="R78" s="7">
        <v>0</v>
      </c>
      <c r="S78" s="5">
        <v>0</v>
      </c>
    </row>
    <row r="79" spans="2:19">
      <c r="B79" t="s">
        <v>119</v>
      </c>
      <c r="C79" s="94">
        <v>0.109216335159201</v>
      </c>
      <c r="D79" s="7">
        <v>0</v>
      </c>
      <c r="E79" s="67">
        <v>0.18247712853974349</v>
      </c>
      <c r="F79" s="7">
        <v>0</v>
      </c>
      <c r="G79" s="5">
        <v>0</v>
      </c>
      <c r="I79" s="67">
        <v>1.8691151439033871E-2</v>
      </c>
      <c r="J79" s="7">
        <v>0</v>
      </c>
      <c r="K79" s="67">
        <v>2.2500228377635399E-2</v>
      </c>
      <c r="L79" s="7">
        <v>0</v>
      </c>
      <c r="M79" s="5">
        <v>0</v>
      </c>
      <c r="O79" s="67">
        <v>0.1095824276715066</v>
      </c>
      <c r="P79" s="7">
        <v>0</v>
      </c>
      <c r="Q79" s="67">
        <v>0.18327642468961239</v>
      </c>
      <c r="R79" s="7">
        <v>0</v>
      </c>
      <c r="S79" s="5">
        <v>0</v>
      </c>
    </row>
    <row r="80" spans="2:19">
      <c r="B80" t="s">
        <v>122</v>
      </c>
      <c r="C80" s="94">
        <v>0.12621208017359689</v>
      </c>
      <c r="D80" s="7">
        <v>0</v>
      </c>
      <c r="E80" s="67">
        <v>0.25394800337543438</v>
      </c>
      <c r="F80" s="7">
        <v>0</v>
      </c>
      <c r="G80" s="5">
        <v>0</v>
      </c>
      <c r="I80" s="67">
        <v>1.5317061226422761E-2</v>
      </c>
      <c r="J80" s="7">
        <v>0</v>
      </c>
      <c r="K80" s="67">
        <v>3.8536711687968329E-2</v>
      </c>
      <c r="L80" s="7">
        <v>0</v>
      </c>
      <c r="M80" s="5">
        <v>0</v>
      </c>
      <c r="O80" s="67">
        <v>6.9387859497373722E-2</v>
      </c>
      <c r="P80" s="7">
        <v>0</v>
      </c>
      <c r="Q80" s="67">
        <v>0.2355689666182873</v>
      </c>
      <c r="R80" s="7">
        <v>0</v>
      </c>
      <c r="S80" s="5">
        <v>0</v>
      </c>
    </row>
    <row r="81" spans="2:19">
      <c r="B81" t="s">
        <v>156</v>
      </c>
      <c r="C81" s="94">
        <v>8.2487003010123461E-2</v>
      </c>
      <c r="D81" s="7">
        <v>0</v>
      </c>
      <c r="E81" s="67">
        <v>0.19865338443635089</v>
      </c>
      <c r="F81" s="7">
        <v>0</v>
      </c>
      <c r="G81" s="5">
        <v>0</v>
      </c>
      <c r="I81" s="67">
        <v>7.4636031420621122E-3</v>
      </c>
      <c r="J81" s="7">
        <v>0</v>
      </c>
      <c r="K81" s="67">
        <v>2.5852650696640962E-2</v>
      </c>
      <c r="L81" s="7">
        <v>0</v>
      </c>
      <c r="M81" s="5">
        <v>0</v>
      </c>
      <c r="O81" s="67">
        <v>7.5433454397589195E-2</v>
      </c>
      <c r="P81" s="7">
        <v>0</v>
      </c>
      <c r="Q81" s="67">
        <v>0.2026957071431916</v>
      </c>
      <c r="R81" s="7">
        <v>0</v>
      </c>
      <c r="S81" s="5">
        <v>0</v>
      </c>
    </row>
    <row r="82" spans="2:19">
      <c r="B82" t="s">
        <v>139</v>
      </c>
      <c r="C82" s="94">
        <v>0.13964713960927519</v>
      </c>
      <c r="D82" s="7">
        <v>0</v>
      </c>
      <c r="E82" s="67">
        <v>0.3237968970953391</v>
      </c>
      <c r="F82" s="7">
        <v>0</v>
      </c>
      <c r="G82" s="5">
        <v>0</v>
      </c>
      <c r="I82" s="67">
        <v>1.094711918769516E-2</v>
      </c>
      <c r="J82" s="7">
        <v>0</v>
      </c>
      <c r="K82" s="67">
        <v>2.0158163718924649E-2</v>
      </c>
      <c r="L82" s="7">
        <v>0</v>
      </c>
      <c r="M82" s="5">
        <v>0</v>
      </c>
      <c r="O82" s="67">
        <v>0.1116415917863208</v>
      </c>
      <c r="P82" s="7">
        <v>0</v>
      </c>
      <c r="Q82" s="67">
        <v>0.31574780548014958</v>
      </c>
      <c r="R82" s="7">
        <v>0</v>
      </c>
      <c r="S82" s="5">
        <v>0</v>
      </c>
    </row>
    <row r="83" spans="2:19">
      <c r="B83" t="s">
        <v>155</v>
      </c>
      <c r="C83" s="94">
        <v>0.1153366527704893</v>
      </c>
      <c r="D83" s="7">
        <v>0</v>
      </c>
      <c r="E83" s="67">
        <v>0.24390245326627419</v>
      </c>
      <c r="F83" s="7">
        <v>0</v>
      </c>
      <c r="G83" s="5">
        <v>0</v>
      </c>
      <c r="I83" s="67">
        <v>8.4446793506827884E-3</v>
      </c>
      <c r="J83" s="7">
        <v>0</v>
      </c>
      <c r="K83" s="67">
        <v>1.968659854305483E-2</v>
      </c>
      <c r="L83" s="7">
        <v>0</v>
      </c>
      <c r="M83" s="5">
        <v>0</v>
      </c>
      <c r="O83" s="67">
        <v>7.6690238779353589E-2</v>
      </c>
      <c r="P83" s="7">
        <v>0</v>
      </c>
      <c r="Q83" s="67">
        <v>0.2443299349435514</v>
      </c>
      <c r="R83" s="7">
        <v>0</v>
      </c>
      <c r="S83" s="5">
        <v>0</v>
      </c>
    </row>
    <row r="84" spans="2:19">
      <c r="B84" t="s">
        <v>131</v>
      </c>
      <c r="C84" s="94">
        <v>0.1433936152754415</v>
      </c>
      <c r="D84" s="7">
        <v>0</v>
      </c>
      <c r="E84" s="67">
        <v>0.26209775036107658</v>
      </c>
      <c r="F84" s="7">
        <v>0</v>
      </c>
      <c r="G84" s="5">
        <v>0</v>
      </c>
      <c r="I84" s="67">
        <v>7.9015409263313591E-3</v>
      </c>
      <c r="J84" s="7">
        <v>0</v>
      </c>
      <c r="K84" s="67">
        <v>2.1249178614861811E-2</v>
      </c>
      <c r="L84" s="7">
        <v>0</v>
      </c>
      <c r="M84" s="5">
        <v>0</v>
      </c>
      <c r="O84" s="67">
        <v>0.11248646102716971</v>
      </c>
      <c r="P84" s="7">
        <v>0</v>
      </c>
      <c r="Q84" s="67">
        <v>0.26416867483518869</v>
      </c>
      <c r="R84" s="7">
        <v>0</v>
      </c>
      <c r="S84" s="5">
        <v>0</v>
      </c>
    </row>
    <row r="85" spans="2:19">
      <c r="B85" t="s">
        <v>149</v>
      </c>
      <c r="C85" s="94">
        <v>8.7033520399869918E-2</v>
      </c>
      <c r="D85" s="7">
        <v>0</v>
      </c>
      <c r="E85" s="67">
        <v>0.16108128158621021</v>
      </c>
      <c r="F85" s="7">
        <v>0</v>
      </c>
      <c r="G85" s="5">
        <v>0</v>
      </c>
      <c r="I85" s="67">
        <v>1.09744448866941E-2</v>
      </c>
      <c r="J85" s="7">
        <v>0</v>
      </c>
      <c r="K85" s="67">
        <v>2.470648239219983E-2</v>
      </c>
      <c r="L85" s="7">
        <v>0</v>
      </c>
      <c r="M85" s="5">
        <v>0</v>
      </c>
      <c r="O85" s="67">
        <v>9.2309408331760989E-2</v>
      </c>
      <c r="P85" s="7">
        <v>0</v>
      </c>
      <c r="Q85" s="67">
        <v>0.16476336830689001</v>
      </c>
      <c r="R85" s="7">
        <v>0</v>
      </c>
      <c r="S85" s="5">
        <v>0</v>
      </c>
    </row>
    <row r="86" spans="2:19">
      <c r="B86" t="s">
        <v>88</v>
      </c>
      <c r="C86" s="94">
        <v>0.42895273539280271</v>
      </c>
      <c r="D86" s="7">
        <v>0</v>
      </c>
      <c r="E86" s="67">
        <v>0.56203571695061572</v>
      </c>
      <c r="F86" s="7">
        <v>0</v>
      </c>
      <c r="G86" s="5">
        <v>0</v>
      </c>
      <c r="I86" s="67">
        <v>1.9226307375704112E-2</v>
      </c>
      <c r="J86" s="7">
        <v>0</v>
      </c>
      <c r="K86" s="67">
        <v>4.0627126259008689E-2</v>
      </c>
      <c r="L86" s="7">
        <v>0</v>
      </c>
      <c r="M86" s="5">
        <v>0</v>
      </c>
      <c r="O86" s="67">
        <v>0.16560014044723859</v>
      </c>
      <c r="P86" s="7">
        <v>0</v>
      </c>
      <c r="Q86" s="67">
        <v>0.55564807155973583</v>
      </c>
      <c r="R86" s="7">
        <v>1</v>
      </c>
      <c r="S86" s="5">
        <v>1</v>
      </c>
    </row>
    <row r="87" spans="2:19">
      <c r="B87" t="s">
        <v>81</v>
      </c>
      <c r="C87" s="94">
        <v>0.13083145895969001</v>
      </c>
      <c r="D87" s="7">
        <v>0</v>
      </c>
      <c r="E87" s="67">
        <v>0.14414124978941609</v>
      </c>
      <c r="F87" s="7">
        <v>0</v>
      </c>
      <c r="G87" s="5">
        <v>0</v>
      </c>
      <c r="I87" s="67">
        <v>2.6723652639520399E-2</v>
      </c>
      <c r="J87" s="7">
        <v>0</v>
      </c>
      <c r="K87" s="67">
        <v>3.8390238424210743E-2</v>
      </c>
      <c r="L87" s="7">
        <v>0</v>
      </c>
      <c r="M87" s="5">
        <v>0</v>
      </c>
      <c r="O87" s="67">
        <v>0.13827460218863541</v>
      </c>
      <c r="P87" s="7">
        <v>0</v>
      </c>
      <c r="Q87" s="67">
        <v>0.15519725689770439</v>
      </c>
      <c r="R87" s="7">
        <v>0</v>
      </c>
      <c r="S87" s="5">
        <v>0</v>
      </c>
    </row>
    <row r="88" spans="2:19">
      <c r="B88" t="s">
        <v>97</v>
      </c>
      <c r="C88" s="94">
        <v>0.32246878981086069</v>
      </c>
      <c r="D88" s="7">
        <v>0</v>
      </c>
      <c r="E88" s="67">
        <v>0.45385485025014022</v>
      </c>
      <c r="F88" s="7">
        <v>0</v>
      </c>
      <c r="G88" s="5">
        <v>0</v>
      </c>
      <c r="I88" s="67">
        <v>2.038837899101795E-2</v>
      </c>
      <c r="J88" s="7">
        <v>0</v>
      </c>
      <c r="K88" s="67">
        <v>4.210847263561876E-2</v>
      </c>
      <c r="L88" s="7">
        <v>0</v>
      </c>
      <c r="M88" s="5">
        <v>0</v>
      </c>
      <c r="O88" s="67">
        <v>0.2748085483541981</v>
      </c>
      <c r="P88" s="7">
        <v>0</v>
      </c>
      <c r="Q88" s="67">
        <v>0.46055191853217992</v>
      </c>
      <c r="R88" s="7">
        <v>0</v>
      </c>
      <c r="S88" s="5">
        <v>0</v>
      </c>
    </row>
    <row r="89" spans="2:19">
      <c r="B89" t="s">
        <v>147</v>
      </c>
      <c r="C89" s="94">
        <v>4.510387159874326E-2</v>
      </c>
      <c r="D89" s="7">
        <v>0</v>
      </c>
      <c r="E89" s="67">
        <v>0.1093704112005127</v>
      </c>
      <c r="F89" s="7">
        <v>0</v>
      </c>
      <c r="G89" s="5">
        <v>0</v>
      </c>
      <c r="I89" s="67">
        <v>7.8399650348891133E-3</v>
      </c>
      <c r="J89" s="7">
        <v>0</v>
      </c>
      <c r="K89" s="67">
        <v>1.2584078813562889E-2</v>
      </c>
      <c r="L89" s="7">
        <v>0</v>
      </c>
      <c r="M89" s="5">
        <v>0</v>
      </c>
      <c r="O89" s="67">
        <v>4.3852377926141037E-2</v>
      </c>
      <c r="P89" s="7">
        <v>0</v>
      </c>
      <c r="Q89" s="67">
        <v>0.1120288780559567</v>
      </c>
      <c r="R89" s="7">
        <v>0</v>
      </c>
      <c r="S89" s="5">
        <v>0</v>
      </c>
    </row>
    <row r="90" spans="2:19">
      <c r="B90" t="s">
        <v>153</v>
      </c>
      <c r="C90" s="94">
        <v>2.476809529947031E-2</v>
      </c>
      <c r="D90" s="7">
        <v>0</v>
      </c>
      <c r="E90" s="67">
        <v>0.11825197683762791</v>
      </c>
      <c r="F90" s="7">
        <v>0</v>
      </c>
      <c r="G90" s="5">
        <v>0</v>
      </c>
      <c r="I90" s="67">
        <v>6.8883597847328899E-3</v>
      </c>
      <c r="J90" s="7">
        <v>0</v>
      </c>
      <c r="K90" s="67">
        <v>1.058047241954512E-2</v>
      </c>
      <c r="L90" s="7">
        <v>0</v>
      </c>
      <c r="M90" s="5">
        <v>0</v>
      </c>
      <c r="O90" s="67">
        <v>2.9825745292785401E-2</v>
      </c>
      <c r="P90" s="7">
        <v>0</v>
      </c>
      <c r="Q90" s="67">
        <v>0.1209666245017877</v>
      </c>
      <c r="R90" s="7">
        <v>0</v>
      </c>
      <c r="S90" s="5">
        <v>0</v>
      </c>
    </row>
    <row r="91" spans="2:19">
      <c r="B91" t="s">
        <v>132</v>
      </c>
      <c r="C91" s="94">
        <v>0.165190482998923</v>
      </c>
      <c r="D91" s="7">
        <v>0</v>
      </c>
      <c r="E91" s="67">
        <v>0.37830506342101072</v>
      </c>
      <c r="F91" s="7">
        <v>0</v>
      </c>
      <c r="G91" s="5">
        <v>0</v>
      </c>
      <c r="I91" s="67">
        <v>1.1165073290801131E-2</v>
      </c>
      <c r="J91" s="7">
        <v>0</v>
      </c>
      <c r="K91" s="67">
        <v>3.8394777084413842E-2</v>
      </c>
      <c r="L91" s="7">
        <v>0</v>
      </c>
      <c r="M91" s="5">
        <v>0</v>
      </c>
      <c r="O91" s="67">
        <v>0.16809952947323259</v>
      </c>
      <c r="P91" s="7">
        <v>0</v>
      </c>
      <c r="Q91" s="67">
        <v>0.38685065650092493</v>
      </c>
      <c r="R91" s="7">
        <v>0</v>
      </c>
      <c r="S91" s="5">
        <v>0</v>
      </c>
    </row>
    <row r="92" spans="2:19">
      <c r="B92" t="s">
        <v>72</v>
      </c>
      <c r="C92" s="94">
        <v>0.67801686447034593</v>
      </c>
      <c r="D92" s="7">
        <v>1</v>
      </c>
      <c r="E92" s="67">
        <v>0.74727499080293169</v>
      </c>
      <c r="F92" s="7">
        <v>1</v>
      </c>
      <c r="G92" s="5">
        <v>2</v>
      </c>
      <c r="I92" s="67">
        <v>2.9678950538391341E-2</v>
      </c>
      <c r="J92" s="7">
        <v>0</v>
      </c>
      <c r="K92" s="67">
        <v>5.5572116570593258E-2</v>
      </c>
      <c r="L92" s="7">
        <v>0</v>
      </c>
      <c r="M92" s="5">
        <v>0</v>
      </c>
      <c r="O92" s="67">
        <v>0.35307662898630182</v>
      </c>
      <c r="P92" s="7">
        <v>0</v>
      </c>
      <c r="Q92" s="67">
        <v>0.73544655163694572</v>
      </c>
      <c r="R92" s="7">
        <v>1</v>
      </c>
      <c r="S92" s="5">
        <v>1</v>
      </c>
    </row>
    <row r="93" spans="2:19">
      <c r="B93" t="s">
        <v>98</v>
      </c>
      <c r="C93" s="94">
        <v>0.29724104234876891</v>
      </c>
      <c r="D93" s="7">
        <v>0</v>
      </c>
      <c r="E93" s="67">
        <v>0.37139043775879182</v>
      </c>
      <c r="F93" s="7">
        <v>0</v>
      </c>
      <c r="G93" s="5">
        <v>0</v>
      </c>
      <c r="I93" s="67">
        <v>1.6867520456703609E-2</v>
      </c>
      <c r="J93" s="7">
        <v>0</v>
      </c>
      <c r="K93" s="67">
        <v>3.2077328430993077E-2</v>
      </c>
      <c r="L93" s="7">
        <v>0</v>
      </c>
      <c r="M93" s="5">
        <v>0</v>
      </c>
      <c r="O93" s="67">
        <v>0.1316868004382353</v>
      </c>
      <c r="P93" s="7">
        <v>0</v>
      </c>
      <c r="Q93" s="67">
        <v>0.37325321564858349</v>
      </c>
      <c r="R93" s="7">
        <v>0</v>
      </c>
      <c r="S93" s="5">
        <v>0</v>
      </c>
    </row>
    <row r="94" spans="2:19">
      <c r="B94" t="s">
        <v>145</v>
      </c>
      <c r="C94" s="94">
        <v>4.9222854847545343E-2</v>
      </c>
      <c r="D94" s="7">
        <v>0</v>
      </c>
      <c r="E94" s="67">
        <v>0.16385954884546311</v>
      </c>
      <c r="F94" s="7">
        <v>0</v>
      </c>
      <c r="G94" s="5">
        <v>0</v>
      </c>
      <c r="I94" s="67">
        <v>7.3516255406971282E-3</v>
      </c>
      <c r="J94" s="7">
        <v>0</v>
      </c>
      <c r="K94" s="67">
        <v>1.6865783766644198E-2</v>
      </c>
      <c r="L94" s="7">
        <v>0</v>
      </c>
      <c r="M94" s="5">
        <v>0</v>
      </c>
      <c r="O94" s="67">
        <v>6.8200649255190454E-2</v>
      </c>
      <c r="P94" s="7">
        <v>0</v>
      </c>
      <c r="Q94" s="67">
        <v>0.17733076512645041</v>
      </c>
      <c r="R94" s="7">
        <v>0</v>
      </c>
      <c r="S94" s="5">
        <v>0</v>
      </c>
    </row>
    <row r="95" spans="2:19">
      <c r="B95" t="s">
        <v>133</v>
      </c>
      <c r="C95" s="94">
        <v>0.1226758580172197</v>
      </c>
      <c r="D95" s="7">
        <v>0</v>
      </c>
      <c r="E95" s="67">
        <v>0.27116025027071189</v>
      </c>
      <c r="F95" s="7">
        <v>0</v>
      </c>
      <c r="G95" s="5">
        <v>0</v>
      </c>
      <c r="I95" s="67">
        <v>1.129698678112394E-2</v>
      </c>
      <c r="J95" s="7">
        <v>0</v>
      </c>
      <c r="K95" s="67">
        <v>2.1302008639454001E-2</v>
      </c>
      <c r="L95" s="7">
        <v>0</v>
      </c>
      <c r="M95" s="5">
        <v>0</v>
      </c>
      <c r="O95" s="67">
        <v>9.1716773918945768E-2</v>
      </c>
      <c r="P95" s="7">
        <v>0</v>
      </c>
      <c r="Q95" s="67">
        <v>0.26765690531807629</v>
      </c>
      <c r="R95" s="7">
        <v>0</v>
      </c>
      <c r="S95" s="5">
        <v>0</v>
      </c>
    </row>
    <row r="96" spans="2:19">
      <c r="B96" t="s">
        <v>110</v>
      </c>
      <c r="C96" s="94">
        <v>3.7396387747067897E-2</v>
      </c>
      <c r="D96" s="7">
        <v>0</v>
      </c>
      <c r="E96" s="67">
        <v>0.111486162297977</v>
      </c>
      <c r="F96" s="7">
        <v>0</v>
      </c>
      <c r="G96" s="5">
        <v>0</v>
      </c>
      <c r="I96" s="67">
        <v>1.8697461346302739E-2</v>
      </c>
      <c r="J96" s="7">
        <v>0</v>
      </c>
      <c r="K96" s="67">
        <v>2.6601226510563122E-2</v>
      </c>
      <c r="L96" s="7">
        <v>0</v>
      </c>
      <c r="M96" s="5">
        <v>0</v>
      </c>
      <c r="O96" s="67">
        <v>5.1724799636371742E-2</v>
      </c>
      <c r="P96" s="7">
        <v>0</v>
      </c>
      <c r="Q96" s="67">
        <v>0.11683563233059931</v>
      </c>
      <c r="R96" s="7">
        <v>0</v>
      </c>
      <c r="S96" s="5">
        <v>0</v>
      </c>
    </row>
    <row r="97" spans="2:19">
      <c r="B97" t="s">
        <v>134</v>
      </c>
      <c r="C97" s="94">
        <v>0.12586348776509351</v>
      </c>
      <c r="D97" s="7">
        <v>0</v>
      </c>
      <c r="E97" s="67">
        <v>0.25590600212611442</v>
      </c>
      <c r="F97" s="7">
        <v>0</v>
      </c>
      <c r="G97" s="5">
        <v>0</v>
      </c>
      <c r="I97" s="67">
        <v>7.9042265392818469E-3</v>
      </c>
      <c r="J97" s="7">
        <v>0</v>
      </c>
      <c r="K97" s="67">
        <v>1.8620766689013309E-2</v>
      </c>
      <c r="L97" s="7">
        <v>0</v>
      </c>
      <c r="M97" s="5">
        <v>0</v>
      </c>
      <c r="O97" s="67">
        <v>0.1055667344853736</v>
      </c>
      <c r="P97" s="7">
        <v>0</v>
      </c>
      <c r="Q97" s="67">
        <v>0.258009043297314</v>
      </c>
      <c r="R97" s="7">
        <v>0</v>
      </c>
      <c r="S97" s="5">
        <v>0</v>
      </c>
    </row>
    <row r="98" spans="2:19">
      <c r="B98" t="s">
        <v>109</v>
      </c>
      <c r="C98" s="94">
        <v>0.2353991251665172</v>
      </c>
      <c r="D98" s="7">
        <v>0</v>
      </c>
      <c r="E98" s="67">
        <v>0.410991747490554</v>
      </c>
      <c r="F98" s="7">
        <v>0</v>
      </c>
      <c r="G98" s="5">
        <v>0</v>
      </c>
      <c r="I98" s="67">
        <v>1.158602563677104E-2</v>
      </c>
      <c r="J98" s="7">
        <v>0</v>
      </c>
      <c r="K98" s="67">
        <v>2.749654749467282E-2</v>
      </c>
      <c r="L98" s="7">
        <v>0</v>
      </c>
      <c r="M98" s="5">
        <v>0</v>
      </c>
      <c r="O98" s="67">
        <v>0.16049250542816071</v>
      </c>
      <c r="P98" s="7">
        <v>0</v>
      </c>
      <c r="Q98" s="67">
        <v>0.40965347768441229</v>
      </c>
      <c r="R98" s="7">
        <v>0</v>
      </c>
      <c r="S98" s="5">
        <v>0</v>
      </c>
    </row>
    <row r="99" spans="2:19">
      <c r="B99" t="s">
        <v>99</v>
      </c>
      <c r="C99" s="94">
        <v>0.26748234965706591</v>
      </c>
      <c r="D99" s="7">
        <v>0</v>
      </c>
      <c r="E99" s="67">
        <v>0.36080038598626291</v>
      </c>
      <c r="F99" s="7">
        <v>0</v>
      </c>
      <c r="G99" s="5">
        <v>0</v>
      </c>
      <c r="I99" s="67">
        <v>4.0570685486138278E-2</v>
      </c>
      <c r="J99" s="7">
        <v>0</v>
      </c>
      <c r="K99" s="67">
        <v>7.1395344780838754E-2</v>
      </c>
      <c r="L99" s="7">
        <v>0</v>
      </c>
      <c r="M99" s="5">
        <v>0</v>
      </c>
      <c r="O99" s="67">
        <v>0.26209585003248559</v>
      </c>
      <c r="P99" s="7">
        <v>0</v>
      </c>
      <c r="Q99" s="67">
        <v>0.35054989603361109</v>
      </c>
      <c r="R99" s="7">
        <v>0</v>
      </c>
      <c r="S99" s="5">
        <v>0</v>
      </c>
    </row>
    <row r="100" spans="2:19">
      <c r="B100" t="s">
        <v>101</v>
      </c>
      <c r="C100" s="94">
        <v>0.24153940956694259</v>
      </c>
      <c r="D100" s="7">
        <v>0</v>
      </c>
      <c r="E100" s="67">
        <v>0.2425222533502569</v>
      </c>
      <c r="F100" s="7">
        <v>0</v>
      </c>
      <c r="G100" s="5">
        <v>0</v>
      </c>
      <c r="I100" s="67">
        <v>4.5255333636637862E-2</v>
      </c>
      <c r="J100" s="7">
        <v>0</v>
      </c>
      <c r="K100" s="67">
        <v>6.4295491867563156E-2</v>
      </c>
      <c r="L100" s="7">
        <v>0</v>
      </c>
      <c r="M100" s="5">
        <v>0</v>
      </c>
      <c r="O100" s="67">
        <v>0.27460228595760222</v>
      </c>
      <c r="P100" s="7">
        <v>0</v>
      </c>
      <c r="Q100" s="67">
        <v>0.24000225728341029</v>
      </c>
      <c r="R100" s="7">
        <v>0</v>
      </c>
      <c r="S100" s="5">
        <v>0</v>
      </c>
    </row>
    <row r="101" spans="2:19">
      <c r="B101" t="s">
        <v>79</v>
      </c>
      <c r="C101" s="94">
        <v>0.1068618014053488</v>
      </c>
      <c r="D101" s="7">
        <v>0</v>
      </c>
      <c r="E101" s="67">
        <v>0.2317658043082674</v>
      </c>
      <c r="F101" s="7">
        <v>0</v>
      </c>
      <c r="G101" s="5">
        <v>0</v>
      </c>
      <c r="I101" s="67">
        <v>2.2078626843373781E-2</v>
      </c>
      <c r="J101" s="7">
        <v>0</v>
      </c>
      <c r="K101" s="67">
        <v>4.3426466991274899E-2</v>
      </c>
      <c r="L101" s="7">
        <v>0</v>
      </c>
      <c r="M101" s="5">
        <v>0</v>
      </c>
      <c r="O101" s="67">
        <v>0.13650985647911171</v>
      </c>
      <c r="P101" s="7">
        <v>0</v>
      </c>
      <c r="Q101" s="67">
        <v>0.2348429642563005</v>
      </c>
      <c r="R101" s="7">
        <v>0</v>
      </c>
      <c r="S101" s="5">
        <v>0</v>
      </c>
    </row>
    <row r="102" spans="2:19">
      <c r="B102" t="s">
        <v>70</v>
      </c>
      <c r="C102" s="94">
        <v>0.3920431902515647</v>
      </c>
      <c r="D102" s="7">
        <v>0</v>
      </c>
      <c r="E102" s="67">
        <v>0.42279895933862138</v>
      </c>
      <c r="F102" s="7">
        <v>0</v>
      </c>
      <c r="G102" s="5">
        <v>0</v>
      </c>
      <c r="I102" s="67">
        <v>6.9891753869241749E-2</v>
      </c>
      <c r="J102" s="7">
        <v>0</v>
      </c>
      <c r="K102" s="67">
        <v>0.1386405364971556</v>
      </c>
      <c r="L102" s="7">
        <v>1</v>
      </c>
      <c r="M102" s="5">
        <v>1</v>
      </c>
      <c r="O102" s="67">
        <v>0.42045925729868761</v>
      </c>
      <c r="P102" s="7">
        <v>1</v>
      </c>
      <c r="Q102" s="67">
        <v>0.42154272948139099</v>
      </c>
      <c r="R102" s="7">
        <v>0</v>
      </c>
      <c r="S102" s="5">
        <v>1</v>
      </c>
    </row>
    <row r="103" spans="2:19">
      <c r="B103" t="s">
        <v>87</v>
      </c>
      <c r="C103" s="94">
        <v>0.40011941603693529</v>
      </c>
      <c r="D103" s="7">
        <v>0</v>
      </c>
      <c r="E103" s="67">
        <v>0.42886812185490669</v>
      </c>
      <c r="F103" s="7">
        <v>0</v>
      </c>
      <c r="G103" s="5">
        <v>0</v>
      </c>
      <c r="I103" s="67">
        <v>4.65831084090794E-2</v>
      </c>
      <c r="J103" s="7">
        <v>0</v>
      </c>
      <c r="K103" s="67">
        <v>9.2791763845047351E-2</v>
      </c>
      <c r="L103" s="7">
        <v>0</v>
      </c>
      <c r="M103" s="5">
        <v>0</v>
      </c>
      <c r="O103" s="67">
        <v>0.28625871914870998</v>
      </c>
      <c r="P103" s="7">
        <v>0</v>
      </c>
      <c r="Q103" s="67">
        <v>0.43106027386276091</v>
      </c>
      <c r="R103" s="7">
        <v>0</v>
      </c>
      <c r="S103" s="5">
        <v>0</v>
      </c>
    </row>
    <row r="104" spans="2:19">
      <c r="B104" t="s">
        <v>82</v>
      </c>
      <c r="C104" s="94">
        <v>0.48448152188377469</v>
      </c>
      <c r="D104" s="7">
        <v>0</v>
      </c>
      <c r="E104" s="67">
        <v>0.52015716569815462</v>
      </c>
      <c r="F104" s="7">
        <v>0</v>
      </c>
      <c r="G104" s="5">
        <v>0</v>
      </c>
      <c r="I104" s="67">
        <v>4.9380985209595801E-2</v>
      </c>
      <c r="J104" s="7">
        <v>0</v>
      </c>
      <c r="K104" s="67">
        <v>4.5359942000219623E-2</v>
      </c>
      <c r="L104" s="7">
        <v>0</v>
      </c>
      <c r="M104" s="5">
        <v>0</v>
      </c>
      <c r="O104" s="67">
        <v>0.48269683777579908</v>
      </c>
      <c r="P104" s="7">
        <v>1</v>
      </c>
      <c r="Q104" s="67">
        <v>0.53335320829766952</v>
      </c>
      <c r="R104" s="7">
        <v>0</v>
      </c>
      <c r="S104" s="5">
        <v>1</v>
      </c>
    </row>
    <row r="105" spans="2:19">
      <c r="B105" t="s">
        <v>91</v>
      </c>
      <c r="C105" s="94">
        <v>0.19325077247771091</v>
      </c>
      <c r="D105" s="7">
        <v>0</v>
      </c>
      <c r="E105" s="67">
        <v>0.1763281448157186</v>
      </c>
      <c r="F105" s="7">
        <v>0</v>
      </c>
      <c r="G105" s="5">
        <v>0</v>
      </c>
      <c r="I105" s="67">
        <v>3.0954682670953481E-2</v>
      </c>
      <c r="J105" s="7">
        <v>0</v>
      </c>
      <c r="K105" s="67">
        <v>4.6579585126482692E-2</v>
      </c>
      <c r="L105" s="7">
        <v>0</v>
      </c>
      <c r="M105" s="5">
        <v>0</v>
      </c>
      <c r="O105" s="67">
        <v>0.20949025407158101</v>
      </c>
      <c r="P105" s="7">
        <v>0</v>
      </c>
      <c r="Q105" s="67">
        <v>0.17633034477530271</v>
      </c>
      <c r="R105" s="7">
        <v>0</v>
      </c>
      <c r="S105" s="5">
        <v>0</v>
      </c>
    </row>
    <row r="106" spans="2:19">
      <c r="B106" t="s">
        <v>28</v>
      </c>
      <c r="C106" s="94">
        <v>1.9964496478913181</v>
      </c>
      <c r="D106" s="7">
        <v>1</v>
      </c>
      <c r="E106" s="67">
        <v>2.020005215820194</v>
      </c>
      <c r="F106" s="7">
        <v>1</v>
      </c>
      <c r="G106" s="5">
        <v>2</v>
      </c>
      <c r="I106" s="67">
        <v>0.29561051394983279</v>
      </c>
      <c r="J106" s="7">
        <v>1</v>
      </c>
      <c r="K106" s="67">
        <v>0.56618330945230511</v>
      </c>
      <c r="L106" s="7">
        <v>1</v>
      </c>
      <c r="M106" s="5">
        <v>2</v>
      </c>
      <c r="O106" s="67">
        <v>1.6571318227130281</v>
      </c>
      <c r="P106" s="7">
        <v>1</v>
      </c>
      <c r="Q106" s="67">
        <v>1.952297766322695</v>
      </c>
      <c r="R106" s="7">
        <v>1</v>
      </c>
      <c r="S106" s="5">
        <v>2</v>
      </c>
    </row>
    <row r="107" spans="2:19">
      <c r="B107" t="s">
        <v>64</v>
      </c>
      <c r="C107" s="94">
        <v>0.40500393432992732</v>
      </c>
      <c r="D107" s="7">
        <v>0</v>
      </c>
      <c r="E107" s="67">
        <v>0.44762098770799169</v>
      </c>
      <c r="F107" s="7">
        <v>0</v>
      </c>
      <c r="G107" s="5">
        <v>0</v>
      </c>
      <c r="I107" s="67">
        <v>8.4383586729804214E-2</v>
      </c>
      <c r="J107" s="7">
        <v>1</v>
      </c>
      <c r="K107" s="67">
        <v>0.1668326117384403</v>
      </c>
      <c r="L107" s="7">
        <v>1</v>
      </c>
      <c r="M107" s="5">
        <v>2</v>
      </c>
      <c r="O107" s="67">
        <v>0.4369736015296648</v>
      </c>
      <c r="P107" s="7">
        <v>1</v>
      </c>
      <c r="Q107" s="67">
        <v>0.44639152109873448</v>
      </c>
      <c r="R107" s="7">
        <v>0</v>
      </c>
      <c r="S107" s="5">
        <v>1</v>
      </c>
    </row>
    <row r="108" spans="2:19">
      <c r="B108" t="s">
        <v>104</v>
      </c>
      <c r="C108" s="94">
        <v>0.2359103038218946</v>
      </c>
      <c r="D108" s="7">
        <v>0</v>
      </c>
      <c r="E108" s="67">
        <v>0.32741518132775838</v>
      </c>
      <c r="F108" s="7">
        <v>0</v>
      </c>
      <c r="G108" s="5">
        <v>0</v>
      </c>
      <c r="I108" s="67">
        <v>2.5894056551177439E-2</v>
      </c>
      <c r="J108" s="7">
        <v>0</v>
      </c>
      <c r="K108" s="67">
        <v>3.7455547281075752E-2</v>
      </c>
      <c r="L108" s="7">
        <v>0</v>
      </c>
      <c r="M108" s="5">
        <v>0</v>
      </c>
      <c r="O108" s="67">
        <v>0.23057370943852171</v>
      </c>
      <c r="P108" s="7">
        <v>0</v>
      </c>
      <c r="Q108" s="67">
        <v>0.32744058879318449</v>
      </c>
      <c r="R108" s="7">
        <v>0</v>
      </c>
      <c r="S108" s="5">
        <v>0</v>
      </c>
    </row>
    <row r="109" spans="2:19">
      <c r="B109" t="s">
        <v>93</v>
      </c>
      <c r="C109" s="94">
        <v>0.31481346545670591</v>
      </c>
      <c r="D109" s="7">
        <v>0</v>
      </c>
      <c r="E109" s="67">
        <v>0.42188043138234932</v>
      </c>
      <c r="F109" s="7">
        <v>0</v>
      </c>
      <c r="G109" s="5">
        <v>0</v>
      </c>
      <c r="I109" s="67">
        <v>5.8335386814314426E-3</v>
      </c>
      <c r="J109" s="7">
        <v>0</v>
      </c>
      <c r="K109" s="67">
        <v>1.085957122620628E-2</v>
      </c>
      <c r="L109" s="7">
        <v>0</v>
      </c>
      <c r="M109" s="5">
        <v>0</v>
      </c>
      <c r="O109" s="67">
        <v>0.21659276849417181</v>
      </c>
      <c r="P109" s="7">
        <v>0</v>
      </c>
      <c r="Q109" s="67">
        <v>0.42081349440718779</v>
      </c>
      <c r="R109" s="7">
        <v>0</v>
      </c>
      <c r="S109" s="5">
        <v>0</v>
      </c>
    </row>
    <row r="110" spans="2:19">
      <c r="B110" t="s">
        <v>30</v>
      </c>
      <c r="C110" s="94">
        <v>2.0020930694248422</v>
      </c>
      <c r="D110" s="7">
        <v>1</v>
      </c>
      <c r="E110" s="67">
        <v>1.8928024187274599</v>
      </c>
      <c r="F110" s="7">
        <v>1</v>
      </c>
      <c r="G110" s="5">
        <v>2</v>
      </c>
      <c r="I110" s="67">
        <v>0.47516184628557151</v>
      </c>
      <c r="J110" s="7">
        <v>1</v>
      </c>
      <c r="K110" s="67">
        <v>0.69825003081957049</v>
      </c>
      <c r="L110" s="7">
        <v>1</v>
      </c>
      <c r="M110" s="5">
        <v>2</v>
      </c>
      <c r="O110" s="67">
        <v>1.7452032040706991</v>
      </c>
      <c r="P110" s="7">
        <v>1</v>
      </c>
      <c r="Q110" s="67">
        <v>1.875283890136862</v>
      </c>
      <c r="R110" s="7">
        <v>1</v>
      </c>
      <c r="S110" s="5">
        <v>2</v>
      </c>
    </row>
    <row r="111" spans="2:19">
      <c r="B111" t="s">
        <v>194</v>
      </c>
      <c r="C111" s="94">
        <v>0.28467786408803719</v>
      </c>
      <c r="D111" s="7">
        <v>0</v>
      </c>
      <c r="E111" s="67">
        <v>0.34879166036526171</v>
      </c>
      <c r="F111" s="7">
        <v>0</v>
      </c>
      <c r="G111" s="5">
        <v>0</v>
      </c>
      <c r="I111" s="67">
        <v>2.4772895081087869E-2</v>
      </c>
      <c r="J111" s="7">
        <v>0</v>
      </c>
      <c r="K111" s="67">
        <v>6.291039471895922E-2</v>
      </c>
      <c r="L111" s="7">
        <v>0</v>
      </c>
      <c r="M111" s="5">
        <v>0</v>
      </c>
      <c r="O111" s="67">
        <v>0.17310437223284891</v>
      </c>
      <c r="P111" s="7">
        <v>0</v>
      </c>
      <c r="Q111" s="67">
        <v>0.3314853638105103</v>
      </c>
      <c r="R111" s="7">
        <v>0</v>
      </c>
      <c r="S111" s="5">
        <v>0</v>
      </c>
    </row>
    <row r="112" spans="2:19">
      <c r="B112" t="s">
        <v>193</v>
      </c>
      <c r="C112" s="94">
        <v>0.3286943953435516</v>
      </c>
      <c r="D112" s="7">
        <v>0</v>
      </c>
      <c r="E112" s="67">
        <v>0.40384351052284212</v>
      </c>
      <c r="F112" s="7">
        <v>0</v>
      </c>
      <c r="G112" s="5">
        <v>0</v>
      </c>
      <c r="I112" s="67">
        <v>2.159677880743607E-2</v>
      </c>
      <c r="J112" s="7">
        <v>0</v>
      </c>
      <c r="K112" s="67">
        <v>3.5850677582965507E-2</v>
      </c>
      <c r="L112" s="7">
        <v>0</v>
      </c>
      <c r="M112" s="5">
        <v>0</v>
      </c>
      <c r="O112" s="67">
        <v>0.23287835081068881</v>
      </c>
      <c r="P112" s="7">
        <v>0</v>
      </c>
      <c r="Q112" s="67">
        <v>0.3960832395945606</v>
      </c>
      <c r="R112" s="7">
        <v>0</v>
      </c>
      <c r="S112" s="5">
        <v>0</v>
      </c>
    </row>
    <row r="113" spans="2:19">
      <c r="B113" t="s">
        <v>197</v>
      </c>
      <c r="C113" s="94">
        <v>0.21961158870229089</v>
      </c>
      <c r="D113" s="7">
        <v>0</v>
      </c>
      <c r="E113" s="67">
        <v>0.31898680170293509</v>
      </c>
      <c r="F113" s="7">
        <v>0</v>
      </c>
      <c r="G113" s="5">
        <v>0</v>
      </c>
      <c r="I113" s="67">
        <v>3.057309924380967E-2</v>
      </c>
      <c r="J113" s="7">
        <v>0</v>
      </c>
      <c r="K113" s="67">
        <v>3.8431373087255388E-2</v>
      </c>
      <c r="L113" s="7">
        <v>0</v>
      </c>
      <c r="M113" s="5">
        <v>0</v>
      </c>
      <c r="O113" s="67">
        <v>0.2259592584809019</v>
      </c>
      <c r="P113" s="7">
        <v>0</v>
      </c>
      <c r="Q113" s="67">
        <v>0.30771798698666059</v>
      </c>
      <c r="R113" s="7">
        <v>0</v>
      </c>
      <c r="S113" s="5">
        <v>0</v>
      </c>
    </row>
    <row r="114" spans="2:19">
      <c r="B114" t="s">
        <v>189</v>
      </c>
      <c r="C114" s="94">
        <v>0.54353692274533283</v>
      </c>
      <c r="D114" s="7">
        <v>1</v>
      </c>
      <c r="E114" s="67">
        <v>0.62901593437036618</v>
      </c>
      <c r="F114" s="7">
        <v>1</v>
      </c>
      <c r="G114" s="5">
        <v>2</v>
      </c>
      <c r="I114" s="67">
        <v>9.9782314030215952E-2</v>
      </c>
      <c r="J114" s="7">
        <v>1</v>
      </c>
      <c r="K114" s="67">
        <v>0.1414134664964555</v>
      </c>
      <c r="L114" s="7">
        <v>1</v>
      </c>
      <c r="M114" s="5">
        <v>2</v>
      </c>
      <c r="O114" s="67">
        <v>0.48280159377093412</v>
      </c>
      <c r="P114" s="7">
        <v>1</v>
      </c>
      <c r="Q114" s="67">
        <v>0.62785237915351111</v>
      </c>
      <c r="R114" s="7">
        <v>1</v>
      </c>
      <c r="S114" s="5">
        <v>2</v>
      </c>
    </row>
    <row r="115" spans="2:19">
      <c r="B115" t="s">
        <v>200</v>
      </c>
      <c r="C115" s="94">
        <v>0.21537342147247579</v>
      </c>
      <c r="D115" s="7">
        <v>0</v>
      </c>
      <c r="E115" s="67">
        <v>0.27356108860014389</v>
      </c>
      <c r="F115" s="7">
        <v>0</v>
      </c>
      <c r="G115" s="5">
        <v>0</v>
      </c>
      <c r="I115" s="67">
        <v>4.5379787618926158E-2</v>
      </c>
      <c r="J115" s="7">
        <v>0</v>
      </c>
      <c r="K115" s="67">
        <v>4.3366913329012949E-2</v>
      </c>
      <c r="L115" s="7">
        <v>0</v>
      </c>
      <c r="M115" s="5">
        <v>0</v>
      </c>
      <c r="O115" s="67">
        <v>0.28033665126217139</v>
      </c>
      <c r="P115" s="7">
        <v>0</v>
      </c>
      <c r="Q115" s="67">
        <v>0.30239712219702608</v>
      </c>
      <c r="R115" s="7">
        <v>0</v>
      </c>
      <c r="S115" s="5">
        <v>0</v>
      </c>
    </row>
    <row r="116" spans="2:19">
      <c r="B116" t="s">
        <v>204</v>
      </c>
      <c r="C116" s="94">
        <v>0.1505539996197427</v>
      </c>
      <c r="D116" s="7">
        <v>0</v>
      </c>
      <c r="E116" s="67">
        <v>0.19589073527764389</v>
      </c>
      <c r="F116" s="7">
        <v>0</v>
      </c>
      <c r="G116" s="5">
        <v>0</v>
      </c>
      <c r="I116" s="67">
        <v>1.9711873304793931E-2</v>
      </c>
      <c r="J116" s="7">
        <v>0</v>
      </c>
      <c r="K116" s="67">
        <v>2.39167330786305E-2</v>
      </c>
      <c r="L116" s="7">
        <v>0</v>
      </c>
      <c r="M116" s="5">
        <v>0</v>
      </c>
      <c r="O116" s="67">
        <v>0.1806297662390631</v>
      </c>
      <c r="P116" s="7">
        <v>0</v>
      </c>
      <c r="Q116" s="67">
        <v>0.2131231639904293</v>
      </c>
      <c r="R116" s="7">
        <v>0</v>
      </c>
      <c r="S116" s="5">
        <v>0</v>
      </c>
    </row>
    <row r="117" spans="2:19">
      <c r="B117" t="s">
        <v>198</v>
      </c>
      <c r="C117" s="94">
        <v>0.21645593327005841</v>
      </c>
      <c r="D117" s="7">
        <v>0</v>
      </c>
      <c r="E117" s="67">
        <v>0.2476166925234328</v>
      </c>
      <c r="F117" s="7">
        <v>0</v>
      </c>
      <c r="G117" s="5">
        <v>0</v>
      </c>
      <c r="I117" s="67">
        <v>6.5019708993737199E-2</v>
      </c>
      <c r="J117" s="7">
        <v>0</v>
      </c>
      <c r="K117" s="67">
        <v>7.1072629046619165E-2</v>
      </c>
      <c r="L117" s="7">
        <v>0</v>
      </c>
      <c r="M117" s="5">
        <v>0</v>
      </c>
      <c r="O117" s="67">
        <v>0.22963238468148089</v>
      </c>
      <c r="P117" s="7">
        <v>0</v>
      </c>
      <c r="Q117" s="67">
        <v>0.23823938192570709</v>
      </c>
      <c r="R117" s="7">
        <v>0</v>
      </c>
      <c r="S117" s="5">
        <v>0</v>
      </c>
    </row>
    <row r="118" spans="2:19">
      <c r="B118" t="s">
        <v>196</v>
      </c>
      <c r="C118" s="94">
        <v>0.2437587913540154</v>
      </c>
      <c r="D118" s="7">
        <v>0</v>
      </c>
      <c r="E118" s="67">
        <v>0.32639061004179409</v>
      </c>
      <c r="F118" s="7">
        <v>0</v>
      </c>
      <c r="G118" s="5">
        <v>0</v>
      </c>
      <c r="I118" s="67">
        <v>3.256720041338735E-2</v>
      </c>
      <c r="J118" s="7">
        <v>0</v>
      </c>
      <c r="K118" s="67">
        <v>4.7358589766130291E-2</v>
      </c>
      <c r="L118" s="7">
        <v>0</v>
      </c>
      <c r="M118" s="5">
        <v>0</v>
      </c>
      <c r="O118" s="67">
        <v>0.2499123083507433</v>
      </c>
      <c r="P118" s="7">
        <v>0</v>
      </c>
      <c r="Q118" s="67">
        <v>0.32680349419722421</v>
      </c>
      <c r="R118" s="7">
        <v>0</v>
      </c>
      <c r="S118" s="5">
        <v>0</v>
      </c>
    </row>
    <row r="119" spans="2:19">
      <c r="B119" t="s">
        <v>202</v>
      </c>
      <c r="C119" s="94">
        <v>0.1938238928515828</v>
      </c>
      <c r="D119" s="7">
        <v>0</v>
      </c>
      <c r="E119" s="67">
        <v>0.35364965821060701</v>
      </c>
      <c r="F119" s="7">
        <v>0</v>
      </c>
      <c r="G119" s="5">
        <v>0</v>
      </c>
      <c r="I119" s="67">
        <v>1.0232868509089089E-2</v>
      </c>
      <c r="J119" s="7">
        <v>0</v>
      </c>
      <c r="K119" s="67">
        <v>3.7809621856810541E-2</v>
      </c>
      <c r="L119" s="7">
        <v>0</v>
      </c>
      <c r="M119" s="5">
        <v>0</v>
      </c>
      <c r="O119" s="67">
        <v>0.1295787304894068</v>
      </c>
      <c r="P119" s="7">
        <v>0</v>
      </c>
      <c r="Q119" s="67">
        <v>0.35063399611158891</v>
      </c>
      <c r="R119" s="7">
        <v>0</v>
      </c>
      <c r="S119" s="5">
        <v>0</v>
      </c>
    </row>
    <row r="120" spans="2:19">
      <c r="B120" t="s">
        <v>199</v>
      </c>
      <c r="C120" s="94">
        <v>0.21579978879795919</v>
      </c>
      <c r="D120" s="7">
        <v>0</v>
      </c>
      <c r="E120" s="67">
        <v>0.28198539690253649</v>
      </c>
      <c r="F120" s="7">
        <v>0</v>
      </c>
      <c r="G120" s="5">
        <v>0</v>
      </c>
      <c r="I120" s="67">
        <v>4.0386560751532227E-2</v>
      </c>
      <c r="J120" s="7">
        <v>0</v>
      </c>
      <c r="K120" s="67">
        <v>5.8258071746372847E-2</v>
      </c>
      <c r="L120" s="7">
        <v>0</v>
      </c>
      <c r="M120" s="5">
        <v>0</v>
      </c>
      <c r="O120" s="67">
        <v>0.2172699316267106</v>
      </c>
      <c r="P120" s="7">
        <v>0</v>
      </c>
      <c r="Q120" s="67">
        <v>0.26683811853299499</v>
      </c>
      <c r="R120" s="7">
        <v>0</v>
      </c>
      <c r="S120" s="5">
        <v>0</v>
      </c>
    </row>
    <row r="121" spans="2:19">
      <c r="B121" t="s">
        <v>195</v>
      </c>
      <c r="C121" s="94">
        <v>0.2757221791452209</v>
      </c>
      <c r="D121" s="7">
        <v>0</v>
      </c>
      <c r="E121" s="67">
        <v>0.39851408424791901</v>
      </c>
      <c r="F121" s="7">
        <v>0</v>
      </c>
      <c r="G121" s="5">
        <v>0</v>
      </c>
      <c r="I121" s="67">
        <v>1.4510772532166691E-2</v>
      </c>
      <c r="J121" s="7">
        <v>0</v>
      </c>
      <c r="K121" s="67">
        <v>2.3527063202207831E-2</v>
      </c>
      <c r="L121" s="7">
        <v>0</v>
      </c>
      <c r="M121" s="5">
        <v>0</v>
      </c>
      <c r="O121" s="67">
        <v>0.1708938028290424</v>
      </c>
      <c r="P121" s="7">
        <v>0</v>
      </c>
      <c r="Q121" s="67">
        <v>0.39033421657212192</v>
      </c>
      <c r="R121" s="7">
        <v>0</v>
      </c>
      <c r="S121" s="5">
        <v>0</v>
      </c>
    </row>
    <row r="122" spans="2:19">
      <c r="B122" t="s">
        <v>192</v>
      </c>
      <c r="C122" s="94">
        <v>0.3482574955639135</v>
      </c>
      <c r="D122" s="7">
        <v>0</v>
      </c>
      <c r="E122" s="67">
        <v>0.38991519198498159</v>
      </c>
      <c r="F122" s="7">
        <v>0</v>
      </c>
      <c r="G122" s="5">
        <v>0</v>
      </c>
      <c r="I122" s="67">
        <v>2.4226900740518101E-2</v>
      </c>
      <c r="J122" s="7">
        <v>0</v>
      </c>
      <c r="K122" s="67">
        <v>6.4823006526167626E-2</v>
      </c>
      <c r="L122" s="7">
        <v>0</v>
      </c>
      <c r="M122" s="5">
        <v>0</v>
      </c>
      <c r="O122" s="67">
        <v>0.24025001217487851</v>
      </c>
      <c r="P122" s="7">
        <v>0</v>
      </c>
      <c r="Q122" s="67">
        <v>0.39755951764018632</v>
      </c>
      <c r="R122" s="7">
        <v>0</v>
      </c>
      <c r="S122" s="5">
        <v>0</v>
      </c>
    </row>
    <row r="123" spans="2:19">
      <c r="B123" t="s">
        <v>206</v>
      </c>
      <c r="C123" s="94">
        <v>0.13577346039325841</v>
      </c>
      <c r="D123" s="7">
        <v>0</v>
      </c>
      <c r="E123" s="67">
        <v>0.19365536632949129</v>
      </c>
      <c r="F123" s="7">
        <v>0</v>
      </c>
      <c r="G123" s="5">
        <v>0</v>
      </c>
      <c r="I123" s="67">
        <v>1.6039640876291238E-2</v>
      </c>
      <c r="J123" s="7">
        <v>0</v>
      </c>
      <c r="K123" s="67">
        <v>2.6879423623394249E-2</v>
      </c>
      <c r="L123" s="7">
        <v>0</v>
      </c>
      <c r="M123" s="5">
        <v>0</v>
      </c>
      <c r="O123" s="67">
        <v>0.14346924266925701</v>
      </c>
      <c r="P123" s="7">
        <v>0</v>
      </c>
      <c r="Q123" s="67">
        <v>0.19041224645777971</v>
      </c>
      <c r="R123" s="7">
        <v>0</v>
      </c>
      <c r="S123" s="5">
        <v>0</v>
      </c>
    </row>
    <row r="124" spans="2:19">
      <c r="B124" t="s">
        <v>190</v>
      </c>
      <c r="C124" s="94">
        <v>0.45302683125898902</v>
      </c>
      <c r="D124" s="7">
        <v>0</v>
      </c>
      <c r="E124" s="67">
        <v>0.51085708184321699</v>
      </c>
      <c r="F124" s="7">
        <v>0</v>
      </c>
      <c r="G124" s="5">
        <v>0</v>
      </c>
      <c r="I124" s="67">
        <v>0.1215992831627493</v>
      </c>
      <c r="J124" s="7">
        <v>1</v>
      </c>
      <c r="K124" s="67">
        <v>0.16798852043863999</v>
      </c>
      <c r="L124" s="7">
        <v>1</v>
      </c>
      <c r="M124" s="5">
        <v>2</v>
      </c>
      <c r="O124" s="67">
        <v>0.54318287806906518</v>
      </c>
      <c r="P124" s="7">
        <v>1</v>
      </c>
      <c r="Q124" s="67">
        <v>0.49575842684275379</v>
      </c>
      <c r="R124" s="7">
        <v>0</v>
      </c>
      <c r="S124" s="5">
        <v>1</v>
      </c>
    </row>
    <row r="125" spans="2:19">
      <c r="B125" t="s">
        <v>207</v>
      </c>
      <c r="C125" s="94">
        <v>7.7003911542067621E-2</v>
      </c>
      <c r="D125" s="7">
        <v>0</v>
      </c>
      <c r="E125" s="67">
        <v>0.18122653025466171</v>
      </c>
      <c r="F125" s="7">
        <v>0</v>
      </c>
      <c r="G125" s="5">
        <v>0</v>
      </c>
      <c r="I125" s="67">
        <v>8.0056121335880352E-3</v>
      </c>
      <c r="J125" s="7">
        <v>0</v>
      </c>
      <c r="K125" s="67">
        <v>2.5410816215932139E-2</v>
      </c>
      <c r="L125" s="7">
        <v>0</v>
      </c>
      <c r="M125" s="5">
        <v>0</v>
      </c>
      <c r="O125" s="67">
        <v>3.8857519780614878E-2</v>
      </c>
      <c r="P125" s="7">
        <v>0</v>
      </c>
      <c r="Q125" s="67">
        <v>0.15418482704586811</v>
      </c>
      <c r="R125" s="7">
        <v>0</v>
      </c>
      <c r="S125" s="5">
        <v>0</v>
      </c>
    </row>
    <row r="126" spans="2:19">
      <c r="B126" t="s">
        <v>201</v>
      </c>
      <c r="C126" s="94">
        <v>0.21094645775790291</v>
      </c>
      <c r="D126" s="7">
        <v>0</v>
      </c>
      <c r="E126" s="67">
        <v>0.24806516791657299</v>
      </c>
      <c r="F126" s="7">
        <v>0</v>
      </c>
      <c r="G126" s="5">
        <v>0</v>
      </c>
      <c r="I126" s="67">
        <v>4.0161809499116949E-2</v>
      </c>
      <c r="J126" s="7">
        <v>0</v>
      </c>
      <c r="K126" s="67">
        <v>7.5301916172097694E-2</v>
      </c>
      <c r="L126" s="7">
        <v>0</v>
      </c>
      <c r="M126" s="5">
        <v>0</v>
      </c>
      <c r="O126" s="67">
        <v>0.1979094158012705</v>
      </c>
      <c r="P126" s="7">
        <v>0</v>
      </c>
      <c r="Q126" s="67">
        <v>0.25738190126074528</v>
      </c>
      <c r="R126" s="7">
        <v>0</v>
      </c>
      <c r="S126" s="5">
        <v>0</v>
      </c>
    </row>
    <row r="127" spans="2:19">
      <c r="B127" t="s">
        <v>205</v>
      </c>
      <c r="C127" s="94">
        <v>0.1390014649865608</v>
      </c>
      <c r="D127" s="7">
        <v>0</v>
      </c>
      <c r="E127" s="67">
        <v>0.18076063017796801</v>
      </c>
      <c r="F127" s="7">
        <v>0</v>
      </c>
      <c r="G127" s="5">
        <v>0</v>
      </c>
      <c r="I127" s="67">
        <v>3.2433090355208062E-2</v>
      </c>
      <c r="J127" s="7">
        <v>0</v>
      </c>
      <c r="K127" s="67">
        <v>4.6716070818716468E-2</v>
      </c>
      <c r="L127" s="7">
        <v>0</v>
      </c>
      <c r="M127" s="5">
        <v>0</v>
      </c>
      <c r="O127" s="67">
        <v>0.24708482823749059</v>
      </c>
      <c r="P127" s="7">
        <v>0</v>
      </c>
      <c r="Q127" s="67">
        <v>0.1700523620477731</v>
      </c>
      <c r="R127" s="7">
        <v>0</v>
      </c>
      <c r="S127" s="5">
        <v>0</v>
      </c>
    </row>
    <row r="128" spans="2:19">
      <c r="B128" t="s">
        <v>191</v>
      </c>
      <c r="C128" s="94">
        <v>0.38349677912722002</v>
      </c>
      <c r="D128" s="7">
        <v>0</v>
      </c>
      <c r="E128" s="67">
        <v>0.47729167965143632</v>
      </c>
      <c r="F128" s="7">
        <v>0</v>
      </c>
      <c r="G128" s="5">
        <v>0</v>
      </c>
      <c r="I128" s="67">
        <v>2.7080248561481699E-2</v>
      </c>
      <c r="J128" s="7">
        <v>0</v>
      </c>
      <c r="K128" s="67">
        <v>3.9172881074013753E-2</v>
      </c>
      <c r="L128" s="7">
        <v>0</v>
      </c>
      <c r="M128" s="5">
        <v>0</v>
      </c>
      <c r="O128" s="67">
        <v>0.38458250454474902</v>
      </c>
      <c r="P128" s="7">
        <v>0</v>
      </c>
      <c r="Q128" s="67">
        <v>0.46857887924885488</v>
      </c>
      <c r="R128" s="7">
        <v>0</v>
      </c>
      <c r="S128" s="5">
        <v>0</v>
      </c>
    </row>
    <row r="129" spans="2:19">
      <c r="B129" t="s">
        <v>188</v>
      </c>
      <c r="C129" s="94">
        <v>0.58237291574712047</v>
      </c>
      <c r="D129" s="7">
        <v>1</v>
      </c>
      <c r="E129" s="67">
        <v>0.74150979254832894</v>
      </c>
      <c r="F129" s="7">
        <v>1</v>
      </c>
      <c r="G129" s="5">
        <v>2</v>
      </c>
      <c r="I129" s="67">
        <v>9.3423166083967099E-2</v>
      </c>
      <c r="J129" s="7">
        <v>1</v>
      </c>
      <c r="K129" s="67">
        <v>0.1092028133561285</v>
      </c>
      <c r="L129" s="7">
        <v>0</v>
      </c>
      <c r="M129" s="5">
        <v>1</v>
      </c>
      <c r="O129" s="67">
        <v>0.6493875709528989</v>
      </c>
      <c r="P129" s="7">
        <v>1</v>
      </c>
      <c r="Q129" s="67">
        <v>0.72317610406550736</v>
      </c>
      <c r="R129" s="7">
        <v>1</v>
      </c>
      <c r="S129" s="5">
        <v>2</v>
      </c>
    </row>
    <row r="130" spans="2:19">
      <c r="B130" t="s">
        <v>203</v>
      </c>
      <c r="C130" s="94">
        <v>0.18919923281710291</v>
      </c>
      <c r="D130" s="7">
        <v>0</v>
      </c>
      <c r="E130" s="67">
        <v>0.26737155735806711</v>
      </c>
      <c r="F130" s="7">
        <v>0</v>
      </c>
      <c r="G130" s="5">
        <v>0</v>
      </c>
      <c r="I130" s="67">
        <v>2.15782559516513E-2</v>
      </c>
      <c r="J130" s="7">
        <v>0</v>
      </c>
      <c r="K130" s="67">
        <v>5.1206872331600428E-2</v>
      </c>
      <c r="L130" s="7">
        <v>0</v>
      </c>
      <c r="M130" s="5">
        <v>0</v>
      </c>
      <c r="O130" s="67">
        <v>0.15078870755397381</v>
      </c>
      <c r="P130" s="7">
        <v>0</v>
      </c>
      <c r="Q130" s="67">
        <v>0.27065733976548623</v>
      </c>
      <c r="R130" s="7">
        <v>0</v>
      </c>
      <c r="S130" s="5">
        <v>0</v>
      </c>
    </row>
    <row r="131" spans="2:19">
      <c r="B131" t="s">
        <v>96</v>
      </c>
      <c r="C131" s="94">
        <v>0.11011657293218</v>
      </c>
      <c r="D131" s="7">
        <v>0</v>
      </c>
      <c r="E131" s="67">
        <v>0.13082865241115921</v>
      </c>
      <c r="F131" s="7">
        <v>0</v>
      </c>
      <c r="G131" s="5">
        <v>0</v>
      </c>
      <c r="I131" s="67">
        <v>2.3773744702014502E-2</v>
      </c>
      <c r="J131" s="7">
        <v>0</v>
      </c>
      <c r="K131" s="67">
        <v>3.5406808047601768E-2</v>
      </c>
      <c r="L131" s="7">
        <v>0</v>
      </c>
      <c r="M131" s="5">
        <v>0</v>
      </c>
      <c r="O131" s="67">
        <v>0.16153081566476679</v>
      </c>
      <c r="P131" s="7">
        <v>0</v>
      </c>
      <c r="Q131" s="67">
        <v>0.1320575014801578</v>
      </c>
      <c r="R131" s="7">
        <v>0</v>
      </c>
      <c r="S131" s="5">
        <v>0</v>
      </c>
    </row>
    <row r="132" spans="2:19">
      <c r="B132" t="s">
        <v>113</v>
      </c>
      <c r="C132" s="94">
        <v>0.1931683838839858</v>
      </c>
      <c r="D132" s="7">
        <v>0</v>
      </c>
      <c r="E132" s="67">
        <v>0.24428008063772341</v>
      </c>
      <c r="F132" s="7">
        <v>0</v>
      </c>
      <c r="G132" s="5">
        <v>0</v>
      </c>
      <c r="I132" s="67">
        <v>1.0667683715286711E-2</v>
      </c>
      <c r="J132" s="7">
        <v>0</v>
      </c>
      <c r="K132" s="67">
        <v>4.9994326011690508E-2</v>
      </c>
      <c r="L132" s="7">
        <v>0</v>
      </c>
      <c r="M132" s="5">
        <v>0</v>
      </c>
      <c r="O132" s="67">
        <v>0.180929562062771</v>
      </c>
      <c r="P132" s="7">
        <v>0</v>
      </c>
      <c r="Q132" s="67">
        <v>0.2512635653152811</v>
      </c>
      <c r="R132" s="7">
        <v>0</v>
      </c>
      <c r="S132" s="5">
        <v>0</v>
      </c>
    </row>
    <row r="133" spans="2:19">
      <c r="B133" t="s">
        <v>76</v>
      </c>
      <c r="C133" s="94">
        <v>0.1462639629068235</v>
      </c>
      <c r="D133" s="7">
        <v>0</v>
      </c>
      <c r="E133" s="67">
        <v>0.1445315631302132</v>
      </c>
      <c r="F133" s="7">
        <v>0</v>
      </c>
      <c r="G133" s="5">
        <v>0</v>
      </c>
      <c r="I133" s="67">
        <v>4.7234125019483778E-2</v>
      </c>
      <c r="J133" s="7">
        <v>0</v>
      </c>
      <c r="K133" s="67">
        <v>7.5175410583853366E-2</v>
      </c>
      <c r="L133" s="7">
        <v>0</v>
      </c>
      <c r="M133" s="5">
        <v>0</v>
      </c>
      <c r="O133" s="67">
        <v>0.22508816490691311</v>
      </c>
      <c r="P133" s="7">
        <v>0</v>
      </c>
      <c r="Q133" s="67">
        <v>0.15219450751191591</v>
      </c>
      <c r="R133" s="7">
        <v>0</v>
      </c>
      <c r="S133" s="5">
        <v>0</v>
      </c>
    </row>
    <row r="134" spans="2:19">
      <c r="B134" t="s">
        <v>103</v>
      </c>
      <c r="C134" s="94">
        <v>0.19164691275349169</v>
      </c>
      <c r="D134" s="7">
        <v>0</v>
      </c>
      <c r="E134" s="67">
        <v>0.25278024504243068</v>
      </c>
      <c r="F134" s="7">
        <v>0</v>
      </c>
      <c r="G134" s="5">
        <v>0</v>
      </c>
      <c r="I134" s="67">
        <v>3.8430388470289088E-2</v>
      </c>
      <c r="J134" s="7">
        <v>0</v>
      </c>
      <c r="K134" s="67">
        <v>6.4870327867481689E-2</v>
      </c>
      <c r="L134" s="7">
        <v>0</v>
      </c>
      <c r="M134" s="5">
        <v>0</v>
      </c>
      <c r="O134" s="67">
        <v>0.18774064509316779</v>
      </c>
      <c r="P134" s="7">
        <v>0</v>
      </c>
      <c r="Q134" s="67">
        <v>0.25130734660158027</v>
      </c>
      <c r="R134" s="7">
        <v>0</v>
      </c>
      <c r="S134" s="5">
        <v>0</v>
      </c>
    </row>
    <row r="135" spans="2:19">
      <c r="B135" t="s">
        <v>33</v>
      </c>
      <c r="C135" s="94">
        <v>7.0844034749317386E-2</v>
      </c>
      <c r="D135" s="7">
        <v>0</v>
      </c>
      <c r="E135" s="67">
        <v>0.12097603443825471</v>
      </c>
      <c r="F135" s="7">
        <v>0</v>
      </c>
      <c r="G135" s="5">
        <v>0</v>
      </c>
      <c r="I135" s="67">
        <v>7.021934414885851E-3</v>
      </c>
      <c r="J135" s="7">
        <v>0</v>
      </c>
      <c r="K135" s="67">
        <v>2.8611664902694161E-2</v>
      </c>
      <c r="L135" s="7">
        <v>0</v>
      </c>
      <c r="M135" s="5">
        <v>0</v>
      </c>
      <c r="O135" s="67">
        <v>4.7265147263992863E-2</v>
      </c>
      <c r="P135" s="7">
        <v>0</v>
      </c>
      <c r="Q135" s="67">
        <v>8.3560838592475498E-2</v>
      </c>
      <c r="R135" s="7">
        <v>0</v>
      </c>
      <c r="S135" s="5">
        <v>0</v>
      </c>
    </row>
    <row r="136" spans="2:19">
      <c r="B136" t="s">
        <v>80</v>
      </c>
      <c r="C136" s="94">
        <v>0.48565480318835952</v>
      </c>
      <c r="D136" s="7">
        <v>0</v>
      </c>
      <c r="E136" s="67">
        <v>0.60218741793351804</v>
      </c>
      <c r="F136" s="7">
        <v>0</v>
      </c>
      <c r="G136" s="5">
        <v>0</v>
      </c>
      <c r="I136" s="67">
        <v>6.0821140778511522E-2</v>
      </c>
      <c r="J136" s="7">
        <v>0</v>
      </c>
      <c r="K136" s="67">
        <v>8.6522600059062094E-2</v>
      </c>
      <c r="L136" s="7">
        <v>0</v>
      </c>
      <c r="M136" s="5">
        <v>0</v>
      </c>
      <c r="O136" s="67">
        <v>0.46676559214218288</v>
      </c>
      <c r="P136" s="7">
        <v>1</v>
      </c>
      <c r="Q136" s="67">
        <v>0.55759371663187896</v>
      </c>
      <c r="R136" s="7">
        <v>1</v>
      </c>
      <c r="S136" s="5">
        <v>2</v>
      </c>
    </row>
    <row r="137" spans="2:19">
      <c r="B137" t="s">
        <v>63</v>
      </c>
      <c r="C137" s="94">
        <v>0.26382651374533228</v>
      </c>
      <c r="D137" s="7">
        <v>0</v>
      </c>
      <c r="E137" s="67">
        <v>0.28862796729628748</v>
      </c>
      <c r="F137" s="7">
        <v>0</v>
      </c>
      <c r="G137" s="5">
        <v>0</v>
      </c>
      <c r="I137" s="67">
        <v>0.10787662911886491</v>
      </c>
      <c r="J137" s="7">
        <v>1</v>
      </c>
      <c r="K137" s="67">
        <v>0.1078236306424898</v>
      </c>
      <c r="L137" s="7">
        <v>0</v>
      </c>
      <c r="M137" s="5">
        <v>1</v>
      </c>
      <c r="O137" s="67">
        <v>0.33443496882262291</v>
      </c>
      <c r="P137" s="7">
        <v>0</v>
      </c>
      <c r="Q137" s="67">
        <v>0.30385249595698621</v>
      </c>
      <c r="R137" s="7">
        <v>0</v>
      </c>
      <c r="S137" s="5">
        <v>0</v>
      </c>
    </row>
    <row r="138" spans="2:19">
      <c r="B138" t="s">
        <v>84</v>
      </c>
      <c r="C138" s="94">
        <v>0.432782356624552</v>
      </c>
      <c r="D138" s="7">
        <v>0</v>
      </c>
      <c r="E138" s="67">
        <v>0.47915643366092942</v>
      </c>
      <c r="F138" s="7">
        <v>0</v>
      </c>
      <c r="G138" s="5">
        <v>0</v>
      </c>
      <c r="I138" s="67">
        <v>4.8150149353949331E-2</v>
      </c>
      <c r="J138" s="7">
        <v>0</v>
      </c>
      <c r="K138" s="67">
        <v>8.4451359143611793E-2</v>
      </c>
      <c r="L138" s="7">
        <v>0</v>
      </c>
      <c r="M138" s="5">
        <v>0</v>
      </c>
      <c r="O138" s="67">
        <v>0.42386981100951743</v>
      </c>
      <c r="P138" s="7">
        <v>1</v>
      </c>
      <c r="Q138" s="67">
        <v>0.48484035238482159</v>
      </c>
      <c r="R138" s="7">
        <v>0</v>
      </c>
      <c r="S138" s="5">
        <v>1</v>
      </c>
    </row>
    <row r="139" spans="2:19">
      <c r="B139" t="s">
        <v>69</v>
      </c>
      <c r="C139" s="94">
        <v>0.36214260902837642</v>
      </c>
      <c r="D139" s="7">
        <v>0</v>
      </c>
      <c r="E139" s="67">
        <v>0.66330928773748332</v>
      </c>
      <c r="F139" s="7">
        <v>1</v>
      </c>
      <c r="G139" s="5">
        <v>1</v>
      </c>
      <c r="I139" s="67">
        <v>0.10104812181417321</v>
      </c>
      <c r="J139" s="7">
        <v>1</v>
      </c>
      <c r="K139" s="67">
        <v>0.13638296744530271</v>
      </c>
      <c r="L139" s="7">
        <v>1</v>
      </c>
      <c r="M139" s="5">
        <v>2</v>
      </c>
      <c r="O139" s="67">
        <v>0.64605715822035048</v>
      </c>
      <c r="P139" s="7">
        <v>1</v>
      </c>
      <c r="Q139" s="67">
        <v>0.68941327229790728</v>
      </c>
      <c r="R139" s="7">
        <v>1</v>
      </c>
      <c r="S139" s="5">
        <v>2</v>
      </c>
    </row>
    <row r="140" spans="2:19">
      <c r="B140" t="s">
        <v>62</v>
      </c>
      <c r="C140" s="94">
        <v>0.28076361338248801</v>
      </c>
      <c r="D140" s="7">
        <v>0</v>
      </c>
      <c r="E140" s="67">
        <v>0.40655090461617321</v>
      </c>
      <c r="F140" s="7">
        <v>0</v>
      </c>
      <c r="G140" s="5">
        <v>0</v>
      </c>
      <c r="I140" s="67">
        <v>8.2697516814439043E-2</v>
      </c>
      <c r="J140" s="7">
        <v>1</v>
      </c>
      <c r="K140" s="67">
        <v>0.13131428749980581</v>
      </c>
      <c r="L140" s="7">
        <v>1</v>
      </c>
      <c r="M140" s="5">
        <v>2</v>
      </c>
      <c r="O140" s="67">
        <v>0.38316141651798302</v>
      </c>
      <c r="P140" s="7">
        <v>0</v>
      </c>
      <c r="Q140" s="67">
        <v>0.40180797479799851</v>
      </c>
      <c r="R140" s="7">
        <v>0</v>
      </c>
      <c r="S140" s="5">
        <v>0</v>
      </c>
    </row>
    <row r="141" spans="2:19">
      <c r="B141" t="s">
        <v>78</v>
      </c>
      <c r="C141" s="94">
        <v>0.29026626523485788</v>
      </c>
      <c r="D141" s="7">
        <v>0</v>
      </c>
      <c r="E141" s="67">
        <v>0.38578672963091309</v>
      </c>
      <c r="F141" s="7">
        <v>0</v>
      </c>
      <c r="G141" s="5">
        <v>0</v>
      </c>
      <c r="I141" s="67">
        <v>5.1249945576101748E-2</v>
      </c>
      <c r="J141" s="7">
        <v>0</v>
      </c>
      <c r="K141" s="67">
        <v>7.2033880610611195E-2</v>
      </c>
      <c r="L141" s="7">
        <v>0</v>
      </c>
      <c r="M141" s="5">
        <v>0</v>
      </c>
      <c r="O141" s="67">
        <v>0.32053426561815468</v>
      </c>
      <c r="P141" s="7">
        <v>0</v>
      </c>
      <c r="Q141" s="67">
        <v>0.38788852343211472</v>
      </c>
      <c r="R141" s="7">
        <v>0</v>
      </c>
      <c r="S141" s="5">
        <v>0</v>
      </c>
    </row>
    <row r="142" spans="2:19">
      <c r="B142" t="s">
        <v>54</v>
      </c>
      <c r="C142" s="94">
        <v>0.47483719451219081</v>
      </c>
      <c r="D142" s="7">
        <v>0</v>
      </c>
      <c r="E142" s="67">
        <v>0.61671604580713757</v>
      </c>
      <c r="F142" s="7">
        <v>1</v>
      </c>
      <c r="G142" s="5">
        <v>1</v>
      </c>
      <c r="I142" s="67">
        <v>7.6338773281491509E-2</v>
      </c>
      <c r="J142" s="7">
        <v>1</v>
      </c>
      <c r="K142" s="67">
        <v>0.1786556975906177</v>
      </c>
      <c r="L142" s="7">
        <v>1</v>
      </c>
      <c r="M142" s="5">
        <v>2</v>
      </c>
      <c r="O142" s="67">
        <v>0.68787272188169213</v>
      </c>
      <c r="P142" s="7">
        <v>1</v>
      </c>
      <c r="Q142" s="67">
        <v>0.65953747517321737</v>
      </c>
      <c r="R142" s="7">
        <v>1</v>
      </c>
      <c r="S142" s="5">
        <v>2</v>
      </c>
    </row>
    <row r="143" spans="2:19">
      <c r="B143" t="s">
        <v>89</v>
      </c>
      <c r="C143" s="94">
        <v>0.31534316603680812</v>
      </c>
      <c r="D143" s="7">
        <v>0</v>
      </c>
      <c r="E143" s="67">
        <v>0.53065865738495377</v>
      </c>
      <c r="F143" s="7">
        <v>0</v>
      </c>
      <c r="G143" s="5">
        <v>0</v>
      </c>
      <c r="I143" s="67">
        <v>4.8203040689881807E-2</v>
      </c>
      <c r="J143" s="7">
        <v>0</v>
      </c>
      <c r="K143" s="67">
        <v>7.9891962599654726E-2</v>
      </c>
      <c r="L143" s="7">
        <v>0</v>
      </c>
      <c r="M143" s="5">
        <v>0</v>
      </c>
      <c r="O143" s="67">
        <v>0.3954357522786015</v>
      </c>
      <c r="P143" s="7">
        <v>0</v>
      </c>
      <c r="Q143" s="67">
        <v>0.53335850951429165</v>
      </c>
      <c r="R143" s="7">
        <v>0</v>
      </c>
      <c r="S143" s="5">
        <v>0</v>
      </c>
    </row>
    <row r="144" spans="2:19">
      <c r="B144" t="s">
        <v>83</v>
      </c>
      <c r="C144" s="94">
        <v>0.24055070007416379</v>
      </c>
      <c r="D144" s="7">
        <v>0</v>
      </c>
      <c r="E144" s="67">
        <v>0.32177165758659632</v>
      </c>
      <c r="F144" s="7">
        <v>0</v>
      </c>
      <c r="G144" s="5">
        <v>0</v>
      </c>
      <c r="I144" s="67">
        <v>6.9817528103926094E-2</v>
      </c>
      <c r="J144" s="7">
        <v>0</v>
      </c>
      <c r="K144" s="67">
        <v>0.1142933538364386</v>
      </c>
      <c r="L144" s="7">
        <v>0</v>
      </c>
      <c r="M144" s="5">
        <v>0</v>
      </c>
      <c r="O144" s="67">
        <v>0.31633286236640029</v>
      </c>
      <c r="P144" s="7">
        <v>0</v>
      </c>
      <c r="Q144" s="67">
        <v>0.32068167166877021</v>
      </c>
      <c r="R144" s="7">
        <v>0</v>
      </c>
      <c r="S144" s="5">
        <v>0</v>
      </c>
    </row>
    <row r="145" spans="2:19">
      <c r="B145" t="s">
        <v>102</v>
      </c>
      <c r="C145" s="94">
        <v>0.33157224072223251</v>
      </c>
      <c r="D145" s="7">
        <v>0</v>
      </c>
      <c r="E145" s="67">
        <v>0.4500770039195946</v>
      </c>
      <c r="F145" s="7">
        <v>0</v>
      </c>
      <c r="G145" s="5">
        <v>0</v>
      </c>
      <c r="I145" s="67">
        <v>2.1700255149525768E-2</v>
      </c>
      <c r="J145" s="7">
        <v>0</v>
      </c>
      <c r="K145" s="67">
        <v>3.6637874723149257E-2</v>
      </c>
      <c r="L145" s="7">
        <v>0</v>
      </c>
      <c r="M145" s="5">
        <v>0</v>
      </c>
      <c r="O145" s="67">
        <v>0.32255133891908211</v>
      </c>
      <c r="P145" s="7">
        <v>0</v>
      </c>
      <c r="Q145" s="67">
        <v>0.45712436736509959</v>
      </c>
      <c r="R145" s="7">
        <v>0</v>
      </c>
      <c r="S145" s="5">
        <v>0</v>
      </c>
    </row>
    <row r="146" spans="2:19">
      <c r="B146" t="s">
        <v>59</v>
      </c>
      <c r="C146" s="94">
        <v>1.0029342585028229</v>
      </c>
      <c r="D146" s="7">
        <v>1</v>
      </c>
      <c r="E146" s="67">
        <v>0.99276421830164852</v>
      </c>
      <c r="F146" s="7">
        <v>1</v>
      </c>
      <c r="G146" s="5">
        <v>2</v>
      </c>
      <c r="I146" s="67">
        <v>0.1980033912088334</v>
      </c>
      <c r="J146" s="7">
        <v>1</v>
      </c>
      <c r="K146" s="67">
        <v>0.3040281171782323</v>
      </c>
      <c r="L146" s="7">
        <v>1</v>
      </c>
      <c r="M146" s="5">
        <v>2</v>
      </c>
      <c r="O146" s="67">
        <v>0.91918586884526166</v>
      </c>
      <c r="P146" s="7">
        <v>1</v>
      </c>
      <c r="Q146" s="67">
        <v>0.97851022995977299</v>
      </c>
      <c r="R146" s="7">
        <v>1</v>
      </c>
      <c r="S146" s="5">
        <v>2</v>
      </c>
    </row>
    <row r="147" spans="2:19">
      <c r="B147" t="s">
        <v>75</v>
      </c>
      <c r="C147" s="94">
        <v>0.52465804446875808</v>
      </c>
      <c r="D147" s="7">
        <v>1</v>
      </c>
      <c r="E147" s="67">
        <v>0.5168510058092628</v>
      </c>
      <c r="F147" s="7">
        <v>0</v>
      </c>
      <c r="G147" s="5">
        <v>1</v>
      </c>
      <c r="I147" s="67">
        <v>7.9724765028895139E-2</v>
      </c>
      <c r="J147" s="7">
        <v>1</v>
      </c>
      <c r="K147" s="67">
        <v>0.13661693984171719</v>
      </c>
      <c r="L147" s="7">
        <v>1</v>
      </c>
      <c r="M147" s="5">
        <v>2</v>
      </c>
      <c r="O147" s="67">
        <v>0.45954713443497031</v>
      </c>
      <c r="P147" s="7">
        <v>1</v>
      </c>
      <c r="Q147" s="67">
        <v>0.47083171696590281</v>
      </c>
      <c r="R147" s="7">
        <v>0</v>
      </c>
      <c r="S147" s="5">
        <v>1</v>
      </c>
    </row>
    <row r="148" spans="2:19">
      <c r="B148" t="s">
        <v>61</v>
      </c>
      <c r="C148" s="94">
        <v>0.81450467865219356</v>
      </c>
      <c r="D148" s="7">
        <v>1</v>
      </c>
      <c r="E148" s="67">
        <v>0.8090753070119171</v>
      </c>
      <c r="F148" s="7">
        <v>1</v>
      </c>
      <c r="G148" s="5">
        <v>2</v>
      </c>
      <c r="I148" s="67">
        <v>7.6181212404758031E-2</v>
      </c>
      <c r="J148" s="7">
        <v>1</v>
      </c>
      <c r="K148" s="67">
        <v>0.12782677189431321</v>
      </c>
      <c r="L148" s="7">
        <v>1</v>
      </c>
      <c r="M148" s="5">
        <v>2</v>
      </c>
      <c r="O148" s="67">
        <v>0.83109024897278316</v>
      </c>
      <c r="P148" s="7">
        <v>1</v>
      </c>
      <c r="Q148" s="67">
        <v>0.82055331578960955</v>
      </c>
      <c r="R148" s="7">
        <v>1</v>
      </c>
      <c r="S148" s="5">
        <v>2</v>
      </c>
    </row>
    <row r="149" spans="2:19">
      <c r="B149" t="s">
        <v>67</v>
      </c>
      <c r="C149" s="94">
        <v>0.47630777577893829</v>
      </c>
      <c r="D149" s="7">
        <v>0</v>
      </c>
      <c r="E149" s="67">
        <v>0.53084382401120578</v>
      </c>
      <c r="F149" s="7">
        <v>0</v>
      </c>
      <c r="G149" s="5">
        <v>0</v>
      </c>
      <c r="I149" s="67">
        <v>4.9811547567662887E-2</v>
      </c>
      <c r="J149" s="7">
        <v>0</v>
      </c>
      <c r="K149" s="67">
        <v>0.1439922475674624</v>
      </c>
      <c r="L149" s="7">
        <v>1</v>
      </c>
      <c r="M149" s="5">
        <v>1</v>
      </c>
      <c r="O149" s="67">
        <v>0.38040386508453727</v>
      </c>
      <c r="P149" s="7">
        <v>0</v>
      </c>
      <c r="Q149" s="67">
        <v>0.50806502162737455</v>
      </c>
      <c r="R149" s="7">
        <v>0</v>
      </c>
      <c r="S149" s="5">
        <v>0</v>
      </c>
    </row>
    <row r="150" spans="2:19">
      <c r="B150" t="s">
        <v>77</v>
      </c>
      <c r="C150" s="94">
        <v>0.43777999363766917</v>
      </c>
      <c r="D150" s="7">
        <v>0</v>
      </c>
      <c r="E150" s="67">
        <v>0.47749811618866828</v>
      </c>
      <c r="F150" s="7">
        <v>0</v>
      </c>
      <c r="G150" s="5">
        <v>0</v>
      </c>
      <c r="I150" s="67">
        <v>4.8798603300022579E-2</v>
      </c>
      <c r="J150" s="7">
        <v>0</v>
      </c>
      <c r="K150" s="67">
        <v>5.5024192888733989E-2</v>
      </c>
      <c r="L150" s="7">
        <v>0</v>
      </c>
      <c r="M150" s="5">
        <v>0</v>
      </c>
      <c r="O150" s="67">
        <v>0.39149366300860372</v>
      </c>
      <c r="P150" s="7">
        <v>0</v>
      </c>
      <c r="Q150" s="67">
        <v>0.46740552504410321</v>
      </c>
      <c r="R150" s="7">
        <v>0</v>
      </c>
      <c r="S150" s="5">
        <v>0</v>
      </c>
    </row>
    <row r="151" spans="2:19">
      <c r="B151" t="s">
        <v>56</v>
      </c>
      <c r="C151" s="94">
        <v>1.2393124185117721</v>
      </c>
      <c r="D151" s="7">
        <v>1</v>
      </c>
      <c r="E151" s="67">
        <v>1.2780179003737211</v>
      </c>
      <c r="F151" s="7">
        <v>1</v>
      </c>
      <c r="G151" s="5">
        <v>2</v>
      </c>
      <c r="I151" s="67">
        <v>0.13250755919672741</v>
      </c>
      <c r="J151" s="7">
        <v>1</v>
      </c>
      <c r="K151" s="67">
        <v>0.35392706282238312</v>
      </c>
      <c r="L151" s="7">
        <v>1</v>
      </c>
      <c r="M151" s="5">
        <v>2</v>
      </c>
      <c r="O151" s="67">
        <v>1.2606701967199929</v>
      </c>
      <c r="P151" s="7">
        <v>1</v>
      </c>
      <c r="Q151" s="67">
        <v>1.3147306071074409</v>
      </c>
      <c r="R151" s="7">
        <v>1</v>
      </c>
      <c r="S151" s="5">
        <v>2</v>
      </c>
    </row>
    <row r="152" spans="2:19">
      <c r="B152" t="s">
        <v>55</v>
      </c>
      <c r="C152" s="94">
        <v>0.53012022253070423</v>
      </c>
      <c r="D152" s="7">
        <v>1</v>
      </c>
      <c r="E152" s="67">
        <v>0.57321539371062757</v>
      </c>
      <c r="F152" s="7">
        <v>0</v>
      </c>
      <c r="G152" s="5">
        <v>1</v>
      </c>
      <c r="I152" s="67">
        <v>0.19971371914235031</v>
      </c>
      <c r="J152" s="7">
        <v>1</v>
      </c>
      <c r="K152" s="67">
        <v>0.2361257141999816</v>
      </c>
      <c r="L152" s="7">
        <v>1</v>
      </c>
      <c r="M152" s="5">
        <v>2</v>
      </c>
      <c r="O152" s="67">
        <v>0.54088185591240689</v>
      </c>
      <c r="P152" s="7">
        <v>1</v>
      </c>
      <c r="Q152" s="67">
        <v>0.54650790074712674</v>
      </c>
      <c r="R152" s="7">
        <v>0</v>
      </c>
      <c r="S152" s="5">
        <v>1</v>
      </c>
    </row>
    <row r="153" spans="2:19">
      <c r="B153" t="s">
        <v>60</v>
      </c>
      <c r="C153" s="94">
        <v>1.012377262293195</v>
      </c>
      <c r="D153" s="7">
        <v>1</v>
      </c>
      <c r="E153" s="67">
        <v>1.0728794493425611</v>
      </c>
      <c r="F153" s="7">
        <v>1</v>
      </c>
      <c r="G153" s="5">
        <v>2</v>
      </c>
      <c r="I153" s="67">
        <v>0.1189421227476264</v>
      </c>
      <c r="J153" s="7">
        <v>1</v>
      </c>
      <c r="K153" s="67">
        <v>0.30606882352169751</v>
      </c>
      <c r="L153" s="7">
        <v>1</v>
      </c>
      <c r="M153" s="5">
        <v>2</v>
      </c>
      <c r="O153" s="67">
        <v>1.0753350911291311</v>
      </c>
      <c r="P153" s="7">
        <v>1</v>
      </c>
      <c r="Q153" s="67">
        <v>1.1118476980508201</v>
      </c>
      <c r="R153" s="7">
        <v>1</v>
      </c>
      <c r="S153" s="5">
        <v>2</v>
      </c>
    </row>
    <row r="154" spans="2:19">
      <c r="B154" t="s">
        <v>74</v>
      </c>
      <c r="C154" s="94">
        <v>0.32906681181276198</v>
      </c>
      <c r="D154" s="7">
        <v>0</v>
      </c>
      <c r="E154" s="67">
        <v>0.40469217513406941</v>
      </c>
      <c r="F154" s="7">
        <v>0</v>
      </c>
      <c r="G154" s="95">
        <v>0</v>
      </c>
      <c r="I154" s="67">
        <v>4.124816993406534E-2</v>
      </c>
      <c r="J154" s="7">
        <v>0</v>
      </c>
      <c r="K154" s="94">
        <v>0.1335439044378266</v>
      </c>
      <c r="L154" s="7">
        <v>1</v>
      </c>
      <c r="M154" s="5">
        <v>1</v>
      </c>
      <c r="O154" s="67">
        <v>0.44075911496359688</v>
      </c>
      <c r="P154" s="7">
        <v>1</v>
      </c>
      <c r="Q154" s="94">
        <v>0.43497522500432489</v>
      </c>
      <c r="R154" s="7">
        <v>0</v>
      </c>
      <c r="S154" s="5">
        <v>1</v>
      </c>
    </row>
    <row r="155" spans="2:19" ht="15" thickBot="1">
      <c r="B155" s="2" t="s">
        <v>37</v>
      </c>
      <c r="C155" s="93">
        <v>2.941951930645534</v>
      </c>
      <c r="D155" s="8">
        <v>1</v>
      </c>
      <c r="E155" s="68">
        <v>3.2906537777036609</v>
      </c>
      <c r="F155" s="8">
        <v>1</v>
      </c>
      <c r="G155" s="96">
        <v>2</v>
      </c>
      <c r="I155" s="68">
        <v>1.218864423961419</v>
      </c>
      <c r="J155" s="8">
        <v>1</v>
      </c>
      <c r="K155" s="93">
        <v>1.5073138837214131</v>
      </c>
      <c r="L155" s="8">
        <v>1</v>
      </c>
      <c r="M155" s="6">
        <v>2</v>
      </c>
      <c r="O155" s="68">
        <v>3.202544437967239</v>
      </c>
      <c r="P155" s="8">
        <v>1</v>
      </c>
      <c r="Q155" s="93">
        <v>3.2967622477789189</v>
      </c>
      <c r="R155" s="8">
        <v>1</v>
      </c>
      <c r="S155" s="6">
        <v>2</v>
      </c>
    </row>
    <row r="157" spans="2:19">
      <c r="B157" s="88" t="s">
        <v>397</v>
      </c>
      <c r="D157">
        <f>SUM(D11:D155)</f>
        <v>27</v>
      </c>
      <c r="F157">
        <f>SUM(F11:F155)</f>
        <v>28</v>
      </c>
      <c r="G157">
        <f>SUM(G11:G155)</f>
        <v>55</v>
      </c>
      <c r="J157">
        <f>SUM(J11:J155)</f>
        <v>30</v>
      </c>
      <c r="L157">
        <f>SUM(L11:L155)</f>
        <v>31</v>
      </c>
      <c r="M157">
        <f>SUM(M11:M155)</f>
        <v>61</v>
      </c>
      <c r="P157">
        <f>SUM(P11:P155)</f>
        <v>33</v>
      </c>
      <c r="R157">
        <f>SUM(R11:R155)</f>
        <v>27</v>
      </c>
      <c r="S157">
        <f>SUM(S11:S155)</f>
        <v>60</v>
      </c>
    </row>
  </sheetData>
  <mergeCells count="17">
    <mergeCell ref="B8:G9"/>
    <mergeCell ref="C10:D10"/>
    <mergeCell ref="E10:F10"/>
    <mergeCell ref="I10:J10"/>
    <mergeCell ref="B2:C3"/>
    <mergeCell ref="D2:P2"/>
    <mergeCell ref="D3:P3"/>
    <mergeCell ref="S4:U4"/>
    <mergeCell ref="S3:U3"/>
    <mergeCell ref="R2:U2"/>
    <mergeCell ref="K10:L10"/>
    <mergeCell ref="I8:M9"/>
    <mergeCell ref="O8:S9"/>
    <mergeCell ref="O10:P10"/>
    <mergeCell ref="Q10:R10"/>
    <mergeCell ref="S5:U5"/>
    <mergeCell ref="S6:U6"/>
  </mergeCells>
  <conditionalFormatting sqref="C11:M155">
    <cfRule type="expression" dxfId="8" priority="1">
      <formula>ISNA($C$11:$M$155)</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iconSet" priority="36" id="{9FE52B34-61B1-4110-B6D5-AE0B11AC2B29}">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D11:D155</xm:sqref>
        </x14:conditionalFormatting>
        <x14:conditionalFormatting xmlns:xm="http://schemas.microsoft.com/office/excel/2006/main">
          <x14:cfRule type="iconSet" priority="37" id="{B8495DAD-30F2-4861-9EA5-B98445B54F94}">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F11:F155</xm:sqref>
        </x14:conditionalFormatting>
        <x14:conditionalFormatting xmlns:xm="http://schemas.microsoft.com/office/excel/2006/main">
          <x14:cfRule type="iconSet" priority="38" id="{FDEC44B9-A6E4-4082-9942-B798165FD4BC}">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G11:G153</xm:sqref>
        </x14:conditionalFormatting>
        <x14:conditionalFormatting xmlns:xm="http://schemas.microsoft.com/office/excel/2006/main">
          <x14:cfRule type="iconSet" priority="39" id="{89E39EB2-8DD1-4D52-A481-D49A6D9698FD}">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J11:J155</xm:sqref>
        </x14:conditionalFormatting>
        <x14:conditionalFormatting xmlns:xm="http://schemas.microsoft.com/office/excel/2006/main">
          <x14:cfRule type="iconSet" priority="40" id="{8D830023-2E65-4D06-BF9C-36EA4EB16373}">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L11:L155</xm:sqref>
        </x14:conditionalFormatting>
        <x14:conditionalFormatting xmlns:xm="http://schemas.microsoft.com/office/excel/2006/main">
          <x14:cfRule type="iconSet" priority="41" id="{24C6F7D8-AC19-410E-AB1B-D508F3254D53}">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M11:M155</xm:sqref>
        </x14:conditionalFormatting>
        <x14:conditionalFormatting xmlns:xm="http://schemas.microsoft.com/office/excel/2006/main">
          <x14:cfRule type="iconSet" priority="2" id="{C9064F23-815A-4343-B13F-1A5691860FC5}">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P11:P155</xm:sqref>
        </x14:conditionalFormatting>
        <x14:conditionalFormatting xmlns:xm="http://schemas.microsoft.com/office/excel/2006/main">
          <x14:cfRule type="iconSet" priority="5" id="{0619E183-8ED5-4DF7-BE6A-CBFAB8630ECB}">
            <x14:iconSet iconSet="4RedToBlack" showValue="0" custom="1">
              <x14:cfvo type="percent">
                <xm:f>0</xm:f>
              </x14:cfvo>
              <x14:cfvo type="num" gte="0">
                <xm:f>0</xm:f>
              </x14:cfvo>
              <x14:cfvo type="num" gte="0">
                <xm:f>1</xm:f>
              </x14:cfvo>
              <x14:cfvo type="num" gte="0">
                <xm:f>2</xm:f>
              </x14:cfvo>
              <x14:cfIcon iconSet="5Quarters" iconId="0"/>
              <x14:cfIcon iconSet="4RedToBlack" iconId="1"/>
              <x14:cfIcon iconSet="4RedToBlack" iconId="0"/>
              <x14:cfIcon iconSet="5Boxes" iconId="4"/>
            </x14:iconSet>
          </x14:cfRule>
          <xm:sqref>R3:R6</xm:sqref>
        </x14:conditionalFormatting>
        <x14:conditionalFormatting xmlns:xm="http://schemas.microsoft.com/office/excel/2006/main">
          <x14:cfRule type="iconSet" priority="3" id="{DB947070-ABE7-4EA8-9002-7AA06E14FD0E}">
            <x14:iconSet iconSet="4RedToBlack" showValue="0" custom="1">
              <x14:cfvo type="percent">
                <xm:f>0</xm:f>
              </x14:cfvo>
              <x14:cfvo type="num">
                <xm:f>1</xm:f>
              </x14:cfvo>
              <x14:cfvo type="num">
                <xm:f>2</xm:f>
              </x14:cfvo>
              <x14:cfvo type="num">
                <xm:f>2</xm:f>
              </x14:cfvo>
              <x14:cfIcon iconSet="5Quarters" iconId="0"/>
              <x14:cfIcon iconSet="4RedToBlack" iconId="1"/>
              <x14:cfIcon iconSet="4TrafficLights" iconId="0"/>
              <x14:cfIcon iconSet="3TrafficLights1" iconId="2"/>
            </x14:iconSet>
          </x14:cfRule>
          <xm:sqref>R11:R155</xm:sqref>
        </x14:conditionalFormatting>
        <x14:conditionalFormatting xmlns:xm="http://schemas.microsoft.com/office/excel/2006/main">
          <x14:cfRule type="iconSet" priority="4" id="{E7328FBD-8796-4DA1-B8AC-1B06306A47B4}">
            <x14:iconSet iconSet="4RedToBlack" showValue="0" custom="1">
              <x14:cfvo type="percent">
                <xm:f>0</xm:f>
              </x14:cfvo>
              <x14:cfvo type="num">
                <xm:f>0.5</xm:f>
              </x14:cfvo>
              <x14:cfvo type="num">
                <xm:f>1</xm:f>
              </x14:cfvo>
              <x14:cfvo type="num">
                <xm:f>2</xm:f>
              </x14:cfvo>
              <x14:cfIcon iconSet="5Quarters" iconId="0"/>
              <x14:cfIcon iconSet="4RedToBlack" iconId="1"/>
              <x14:cfIcon iconSet="4TrafficLights" iconId="0"/>
              <x14:cfIcon iconSet="5Boxes" iconId="4"/>
            </x14:iconSet>
          </x14:cfRule>
          <xm:sqref>S11:S155</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9A0090-7923-436E-BC20-5B99108FEB0B}">
  <sheetPr>
    <tabColor theme="4" tint="-0.249977111117893"/>
  </sheetPr>
  <dimension ref="A1:R191"/>
  <sheetViews>
    <sheetView topLeftCell="A28" zoomScale="71" zoomScaleNormal="100" workbookViewId="0">
      <selection activeCell="B50" sqref="B50:Q51"/>
    </sheetView>
  </sheetViews>
  <sheetFormatPr defaultColWidth="8.6328125" defaultRowHeight="14.5"/>
  <cols>
    <col min="1" max="1" width="9.1796875" customWidth="1"/>
    <col min="2" max="2" width="93.453125" bestFit="1" customWidth="1"/>
    <col min="3" max="3" width="26.36328125" style="10" customWidth="1"/>
    <col min="4" max="4" width="31.453125" style="10" bestFit="1" customWidth="1"/>
    <col min="5" max="5" width="28" style="10" customWidth="1"/>
    <col min="6" max="6" width="25" style="10" customWidth="1"/>
    <col min="7" max="7" width="14.1796875" style="10" bestFit="1" customWidth="1"/>
    <col min="8" max="8" width="14.6328125" style="10" bestFit="1" customWidth="1"/>
    <col min="9" max="9" width="13" style="10" bestFit="1" customWidth="1"/>
    <col min="10" max="10" width="13.453125" style="10" bestFit="1" customWidth="1"/>
    <col min="11" max="11" width="13.81640625" style="10" bestFit="1" customWidth="1"/>
    <col min="12" max="12" width="12.1796875" style="10" bestFit="1" customWidth="1"/>
    <col min="13" max="13" width="13.1796875" style="10" bestFit="1" customWidth="1"/>
    <col min="14" max="14" width="13.453125" style="10" bestFit="1" customWidth="1"/>
    <col min="15" max="15" width="12" style="10" bestFit="1" customWidth="1"/>
    <col min="16" max="16" width="23.1796875" style="10" customWidth="1"/>
    <col min="17" max="17" width="16.453125" style="10" customWidth="1"/>
    <col min="18" max="18" width="10.81640625" style="10" customWidth="1"/>
    <col min="19" max="19" width="66.81640625" style="10" bestFit="1" customWidth="1"/>
    <col min="20" max="20" width="21.6328125" style="10" bestFit="1" customWidth="1"/>
    <col min="21" max="16384" width="8.6328125" style="10"/>
  </cols>
  <sheetData>
    <row r="1" spans="2:18" customFormat="1"/>
    <row r="2" spans="2:18" customFormat="1" ht="14.5" customHeight="1">
      <c r="B2" s="294" t="s">
        <v>403</v>
      </c>
      <c r="C2" s="295"/>
      <c r="D2" s="220" t="s">
        <v>159</v>
      </c>
      <c r="E2" s="220"/>
      <c r="F2" s="220"/>
      <c r="G2" s="220"/>
      <c r="H2" s="220"/>
      <c r="I2" s="220"/>
      <c r="J2" s="220"/>
      <c r="K2" s="220"/>
      <c r="L2" s="220"/>
      <c r="M2" s="220"/>
      <c r="N2" s="220"/>
      <c r="O2" s="220"/>
      <c r="P2" s="221"/>
    </row>
    <row r="3" spans="2:18" customFormat="1" ht="14.5" customHeight="1">
      <c r="B3" s="296"/>
      <c r="C3" s="297"/>
      <c r="D3" s="222"/>
      <c r="E3" s="222"/>
      <c r="F3" s="222"/>
      <c r="G3" s="222"/>
      <c r="H3" s="222"/>
      <c r="I3" s="222"/>
      <c r="J3" s="222"/>
      <c r="K3" s="222"/>
      <c r="L3" s="222"/>
      <c r="M3" s="222"/>
      <c r="N3" s="222"/>
      <c r="O3" s="222"/>
      <c r="P3" s="223"/>
    </row>
    <row r="4" spans="2:18" customFormat="1" ht="14.5" customHeight="1">
      <c r="B4" s="99"/>
      <c r="C4" s="99"/>
      <c r="D4" s="98"/>
      <c r="E4" s="98"/>
      <c r="F4" s="98"/>
      <c r="G4" s="98"/>
      <c r="H4" s="98"/>
      <c r="I4" s="98"/>
      <c r="J4" s="98"/>
      <c r="K4" s="100"/>
      <c r="L4" s="98"/>
      <c r="M4" s="98"/>
      <c r="N4" s="100"/>
      <c r="O4" s="98"/>
      <c r="P4" s="98"/>
    </row>
    <row r="5" spans="2:18" customFormat="1" ht="20.25" customHeight="1">
      <c r="B5" s="103" t="s">
        <v>404</v>
      </c>
      <c r="C5" s="103" t="s">
        <v>405</v>
      </c>
      <c r="D5" s="103" t="s">
        <v>406</v>
      </c>
      <c r="E5" s="103" t="s">
        <v>407</v>
      </c>
      <c r="F5" s="103" t="s">
        <v>408</v>
      </c>
      <c r="K5" s="100"/>
      <c r="L5" s="98"/>
      <c r="M5" s="98"/>
      <c r="N5" s="100"/>
      <c r="O5" s="98"/>
      <c r="P5" s="98"/>
    </row>
    <row r="6" spans="2:18" customFormat="1" ht="42.75" customHeight="1">
      <c r="B6" s="104" t="s">
        <v>685</v>
      </c>
      <c r="C6" s="102" t="s">
        <v>410</v>
      </c>
      <c r="D6" s="102" t="s">
        <v>411</v>
      </c>
      <c r="E6" s="105" t="s">
        <v>412</v>
      </c>
      <c r="F6" s="253" t="s">
        <v>413</v>
      </c>
      <c r="K6" s="100"/>
      <c r="L6" s="98"/>
      <c r="M6" s="98"/>
      <c r="N6" s="100"/>
      <c r="O6" s="98"/>
      <c r="P6" s="98"/>
    </row>
    <row r="7" spans="2:18" customFormat="1" ht="88.5" customHeight="1">
      <c r="B7" s="104" t="s">
        <v>409</v>
      </c>
      <c r="C7" s="253" t="s">
        <v>414</v>
      </c>
      <c r="D7" s="102" t="s">
        <v>411</v>
      </c>
      <c r="E7" s="285" t="s">
        <v>415</v>
      </c>
      <c r="F7" s="253"/>
      <c r="G7" s="291" t="s">
        <v>416</v>
      </c>
      <c r="H7" s="291"/>
      <c r="I7" s="10"/>
      <c r="J7" s="10"/>
      <c r="K7" s="100"/>
      <c r="L7" s="98"/>
      <c r="M7" s="98"/>
      <c r="N7" s="100"/>
      <c r="O7" s="98"/>
      <c r="P7" s="98"/>
    </row>
    <row r="8" spans="2:18" customFormat="1" ht="53" customHeight="1">
      <c r="B8" s="104" t="s">
        <v>417</v>
      </c>
      <c r="C8" s="253"/>
      <c r="D8" s="102" t="s">
        <v>418</v>
      </c>
      <c r="E8" s="285"/>
      <c r="F8" s="253"/>
      <c r="G8" s="253" t="s">
        <v>419</v>
      </c>
      <c r="H8" s="253"/>
      <c r="K8" s="81"/>
      <c r="L8" s="81"/>
      <c r="M8" s="81"/>
      <c r="N8" s="81"/>
      <c r="O8" s="81"/>
      <c r="P8" s="81"/>
      <c r="Q8" s="81"/>
    </row>
    <row r="9" spans="2:18" customFormat="1" ht="75.75" customHeight="1">
      <c r="B9" s="104" t="s">
        <v>409</v>
      </c>
      <c r="C9" s="253" t="s">
        <v>420</v>
      </c>
      <c r="D9" s="102" t="s">
        <v>421</v>
      </c>
      <c r="E9" s="285" t="s">
        <v>422</v>
      </c>
      <c r="F9" s="253" t="s">
        <v>423</v>
      </c>
      <c r="G9" s="291" t="s">
        <v>416</v>
      </c>
      <c r="H9" s="291"/>
      <c r="I9" s="253"/>
      <c r="J9" s="253"/>
      <c r="K9" s="10"/>
      <c r="L9" s="10"/>
      <c r="M9" s="10"/>
      <c r="N9" s="10"/>
      <c r="O9" s="10"/>
      <c r="P9" s="10"/>
      <c r="Q9" s="10"/>
      <c r="R9" s="10"/>
    </row>
    <row r="10" spans="2:18" customFormat="1" ht="75.5" customHeight="1">
      <c r="B10" s="104" t="s">
        <v>417</v>
      </c>
      <c r="C10" s="253"/>
      <c r="D10" s="102" t="s">
        <v>424</v>
      </c>
      <c r="E10" s="285"/>
      <c r="F10" s="253"/>
      <c r="G10" s="253" t="s">
        <v>425</v>
      </c>
      <c r="H10" s="253"/>
      <c r="I10" s="10"/>
      <c r="J10" s="10"/>
      <c r="K10" s="10"/>
      <c r="L10" s="10"/>
      <c r="M10" s="10"/>
      <c r="N10" s="10"/>
      <c r="O10" s="10"/>
      <c r="P10" s="10"/>
      <c r="Q10" s="10"/>
      <c r="R10" s="10"/>
    </row>
    <row r="11" spans="2:18" customFormat="1" ht="28.5" customHeight="1">
      <c r="B11" s="104" t="s">
        <v>426</v>
      </c>
      <c r="C11" s="102" t="s">
        <v>427</v>
      </c>
      <c r="D11" s="102" t="s">
        <v>411</v>
      </c>
      <c r="E11" s="105" t="s">
        <v>428</v>
      </c>
      <c r="F11" s="102" t="s">
        <v>429</v>
      </c>
      <c r="G11" s="10"/>
      <c r="H11" s="10"/>
      <c r="I11" s="10"/>
      <c r="J11" s="10"/>
      <c r="K11" s="10"/>
      <c r="L11" s="10"/>
      <c r="M11" s="10"/>
      <c r="N11" s="10"/>
      <c r="O11" s="10"/>
      <c r="P11" s="10"/>
      <c r="Q11" s="10"/>
      <c r="R11" s="10"/>
    </row>
    <row r="12" spans="2:18" customFormat="1" ht="28.5" customHeight="1">
      <c r="B12" s="104"/>
      <c r="C12" s="102"/>
      <c r="D12" s="102"/>
      <c r="E12" s="105"/>
      <c r="F12" s="102"/>
      <c r="G12" s="10"/>
      <c r="H12" s="10"/>
      <c r="I12" s="10"/>
      <c r="J12" s="10"/>
      <c r="K12" s="10"/>
      <c r="L12" s="10"/>
      <c r="M12" s="10"/>
      <c r="N12" s="10"/>
      <c r="O12" s="10"/>
      <c r="P12" s="10"/>
      <c r="Q12" s="10"/>
      <c r="R12" s="10"/>
    </row>
    <row r="13" spans="2:18" customFormat="1" ht="28.5" customHeight="1">
      <c r="B13" s="103" t="s">
        <v>430</v>
      </c>
      <c r="C13" s="292" t="s">
        <v>431</v>
      </c>
      <c r="D13" s="292"/>
      <c r="E13" s="105"/>
      <c r="F13" s="102"/>
      <c r="G13" s="10"/>
      <c r="H13" s="10"/>
      <c r="I13" s="10"/>
      <c r="J13" s="10"/>
      <c r="K13" s="10"/>
      <c r="L13" s="10"/>
      <c r="M13" s="10"/>
      <c r="N13" s="10"/>
      <c r="O13" s="10"/>
      <c r="P13" s="10"/>
      <c r="Q13" s="10"/>
      <c r="R13" s="10"/>
    </row>
    <row r="14" spans="2:18" customFormat="1" ht="28.5" customHeight="1">
      <c r="B14" s="104" t="s">
        <v>432</v>
      </c>
      <c r="C14" s="253" t="s">
        <v>433</v>
      </c>
      <c r="D14" s="253"/>
      <c r="E14" s="105"/>
      <c r="F14" s="102"/>
      <c r="G14" s="10"/>
      <c r="H14" s="10"/>
      <c r="I14" s="10"/>
      <c r="J14" s="10"/>
      <c r="K14" s="10"/>
      <c r="L14" s="10"/>
      <c r="M14" s="10"/>
      <c r="N14" s="10"/>
      <c r="O14" s="10"/>
      <c r="P14" s="10"/>
      <c r="Q14" s="10"/>
      <c r="R14" s="10"/>
    </row>
    <row r="15" spans="2:18" customFormat="1" ht="29" customHeight="1">
      <c r="B15" s="104" t="s">
        <v>434</v>
      </c>
      <c r="C15" s="293" t="s">
        <v>435</v>
      </c>
      <c r="D15" s="293"/>
      <c r="E15" s="10"/>
      <c r="F15" s="10"/>
      <c r="G15" s="10"/>
      <c r="H15" s="10"/>
      <c r="I15" s="10"/>
      <c r="J15" s="10"/>
      <c r="K15" s="10"/>
      <c r="L15" s="10"/>
      <c r="M15" s="10"/>
      <c r="N15" s="10"/>
      <c r="O15" s="10"/>
      <c r="P15" s="10"/>
      <c r="Q15" s="10"/>
      <c r="R15" s="10"/>
    </row>
    <row r="16" spans="2:18" customFormat="1">
      <c r="C16" s="10"/>
      <c r="D16" s="10"/>
      <c r="E16" s="10"/>
      <c r="F16" s="10"/>
      <c r="G16" s="10"/>
      <c r="H16" s="10"/>
      <c r="I16" s="10"/>
      <c r="J16" s="10"/>
      <c r="K16" s="10"/>
      <c r="L16" s="10"/>
      <c r="M16" s="10"/>
      <c r="N16" s="10"/>
      <c r="O16" s="10"/>
      <c r="P16" s="10"/>
      <c r="Q16" s="10"/>
      <c r="R16" s="10"/>
    </row>
    <row r="17" spans="1:18" customFormat="1">
      <c r="C17" s="10"/>
      <c r="D17" s="10"/>
      <c r="E17" s="10"/>
      <c r="F17" s="10"/>
      <c r="G17" s="10"/>
      <c r="H17" s="10"/>
      <c r="I17" s="10"/>
      <c r="J17" s="10"/>
      <c r="K17" s="10"/>
      <c r="L17" s="10"/>
      <c r="M17" s="10"/>
      <c r="N17" s="10"/>
      <c r="O17" s="10"/>
      <c r="P17" s="10"/>
      <c r="Q17" s="10"/>
      <c r="R17" s="10"/>
    </row>
    <row r="18" spans="1:18" customFormat="1" ht="14.5" customHeight="1">
      <c r="C18" s="113"/>
      <c r="D18" s="113"/>
      <c r="E18" s="113"/>
      <c r="F18" s="113"/>
      <c r="G18" s="113"/>
      <c r="H18" s="113"/>
      <c r="I18" s="113"/>
      <c r="J18" s="113"/>
      <c r="K18" s="113"/>
      <c r="L18" s="113"/>
      <c r="M18" s="113"/>
      <c r="N18" s="113"/>
      <c r="O18" s="113"/>
      <c r="P18" s="113"/>
      <c r="Q18" s="113"/>
      <c r="R18" s="113"/>
    </row>
    <row r="19" spans="1:18" customFormat="1" ht="14.5" customHeight="1">
      <c r="B19" s="290" t="s">
        <v>436</v>
      </c>
      <c r="C19" s="290"/>
      <c r="D19" s="290"/>
      <c r="E19" s="290"/>
      <c r="F19" s="290"/>
      <c r="G19" s="290"/>
      <c r="H19" s="290"/>
      <c r="I19" s="290"/>
      <c r="J19" s="290"/>
      <c r="K19" s="290"/>
      <c r="L19" s="290"/>
      <c r="M19" s="290"/>
      <c r="N19" s="290"/>
      <c r="O19" s="290"/>
      <c r="P19" s="290"/>
      <c r="Q19" s="112"/>
      <c r="R19" s="112"/>
    </row>
    <row r="20" spans="1:18" customFormat="1" ht="14.5" customHeight="1">
      <c r="B20" s="290"/>
      <c r="C20" s="290"/>
      <c r="D20" s="290"/>
      <c r="E20" s="290"/>
      <c r="F20" s="290"/>
      <c r="G20" s="290"/>
      <c r="H20" s="290"/>
      <c r="I20" s="290"/>
      <c r="J20" s="290"/>
      <c r="K20" s="290"/>
      <c r="L20" s="290"/>
      <c r="M20" s="290"/>
      <c r="N20" s="290"/>
      <c r="O20" s="290"/>
      <c r="P20" s="290"/>
      <c r="Q20" s="112"/>
      <c r="R20" s="112"/>
    </row>
    <row r="22" spans="1:18" ht="14.5" customHeight="1">
      <c r="B22" s="288" t="s">
        <v>437</v>
      </c>
      <c r="C22" s="288"/>
      <c r="D22" s="288"/>
      <c r="E22" s="288"/>
      <c r="F22" s="288"/>
      <c r="G22" s="288"/>
      <c r="H22" s="288"/>
      <c r="I22" s="288"/>
      <c r="J22" s="288"/>
      <c r="K22" s="288"/>
      <c r="L22" s="288"/>
      <c r="M22" s="288"/>
      <c r="N22" s="288"/>
      <c r="O22" s="288"/>
      <c r="P22" s="288"/>
      <c r="Q22" s="81"/>
      <c r="R22"/>
    </row>
    <row r="23" spans="1:18" ht="14.5" customHeight="1">
      <c r="B23" s="289"/>
      <c r="C23" s="289"/>
      <c r="D23" s="289"/>
      <c r="E23" s="289"/>
      <c r="F23" s="289"/>
      <c r="G23" s="289"/>
      <c r="H23" s="289"/>
      <c r="I23" s="289"/>
      <c r="J23" s="289"/>
      <c r="K23" s="289"/>
      <c r="L23" s="289"/>
      <c r="M23" s="289"/>
      <c r="N23" s="289"/>
      <c r="O23" s="289"/>
      <c r="P23" s="289"/>
      <c r="Q23" s="81"/>
      <c r="R23"/>
    </row>
    <row r="24" spans="1:18" ht="14.5" customHeight="1" thickBot="1">
      <c r="B24" s="81"/>
      <c r="C24" s="97" t="s">
        <v>438</v>
      </c>
      <c r="D24" s="97" t="s">
        <v>438</v>
      </c>
      <c r="E24" s="97"/>
      <c r="F24" s="97" t="s">
        <v>439</v>
      </c>
      <c r="G24" s="97" t="s">
        <v>440</v>
      </c>
      <c r="H24" s="97" t="s">
        <v>441</v>
      </c>
      <c r="I24" s="97" t="s">
        <v>442</v>
      </c>
      <c r="J24" s="97"/>
      <c r="K24" s="97"/>
      <c r="L24" s="97"/>
      <c r="M24" s="97"/>
      <c r="N24" s="97"/>
      <c r="O24" s="97" t="s">
        <v>439</v>
      </c>
      <c r="P24" s="97"/>
      <c r="Q24"/>
      <c r="R24"/>
    </row>
    <row r="25" spans="1:18" ht="30" thickTop="1" thickBot="1">
      <c r="A25" s="88" t="s">
        <v>443</v>
      </c>
      <c r="B25" s="34" t="s">
        <v>3</v>
      </c>
      <c r="C25" s="109" t="s">
        <v>444</v>
      </c>
      <c r="D25" s="109" t="s">
        <v>445</v>
      </c>
      <c r="E25" s="109" t="s">
        <v>446</v>
      </c>
      <c r="F25" s="109" t="s">
        <v>447</v>
      </c>
      <c r="G25" s="109" t="s">
        <v>448</v>
      </c>
      <c r="H25" s="109" t="s">
        <v>449</v>
      </c>
      <c r="I25" s="109" t="s">
        <v>450</v>
      </c>
      <c r="J25" s="109" t="s">
        <v>451</v>
      </c>
      <c r="K25" s="109" t="s">
        <v>452</v>
      </c>
      <c r="L25" s="109" t="s">
        <v>453</v>
      </c>
      <c r="M25" s="109" t="s">
        <v>454</v>
      </c>
      <c r="N25" s="109" t="s">
        <v>455</v>
      </c>
      <c r="O25" s="109" t="s">
        <v>456</v>
      </c>
      <c r="P25" s="84" t="s">
        <v>457</v>
      </c>
      <c r="Q25"/>
      <c r="R25" s="101"/>
    </row>
    <row r="26" spans="1:18" ht="14.5" customHeight="1" thickTop="1">
      <c r="A26" s="39">
        <v>1</v>
      </c>
      <c r="B26" s="13" t="s">
        <v>8</v>
      </c>
      <c r="C26" s="91" t="s">
        <v>458</v>
      </c>
      <c r="D26" s="91" t="s">
        <v>459</v>
      </c>
      <c r="E26" s="107" t="str">
        <f>IF(VLOOKUP($B26, RFE_Final!$B$8:$G$154,5, FALSE), "Selected", "Not Selected")</f>
        <v>Selected</v>
      </c>
      <c r="F26" s="107" t="str">
        <f>IF(VLOOKUP(B26, RFE_Final!$B$8:$G$154,6, FALSE), "Selected", "Not Selected")</f>
        <v>Not Selected</v>
      </c>
      <c r="G26" s="107" t="str">
        <f>IF(VLOOKUP($B26, RFE_Final!$B$8:$G$154,2, FALSE), "Selected", "Not Selected")</f>
        <v>Not Selected</v>
      </c>
      <c r="H26" s="107" t="str">
        <f>IF(VLOOKUP($B26, RFE_Final!$B$8:$G$154,3, FALSE), "Selected", "Not Selected")</f>
        <v>Selected</v>
      </c>
      <c r="I26" s="107" t="str">
        <f>IF(VLOOKUP($B26, RFE_Final!$B$8:$G$154,4, FALSE), "Selected", "Not Selected")</f>
        <v>Selected</v>
      </c>
      <c r="J26" s="91" t="str">
        <f>IF(VLOOKUP($B26, 'RIDGE &amp; LASSO_Final'!$B$11:$S$155, 5, FALSE)=1, "Selected", "Not Selected")</f>
        <v>Not Selected</v>
      </c>
      <c r="K26" s="91" t="str">
        <f>IF(VLOOKUP($B26, 'RIDGE &amp; LASSO_Final'!$B$11:$S$155,11, FALSE)=1, "Selected", "Not Selected")</f>
        <v>Not Selected</v>
      </c>
      <c r="L26" s="91" t="str">
        <f>IF(VLOOKUP($B26, 'RIDGE &amp; LASSO_Final'!$B$11:$S$155,17, FALSE)=1, "Selected", "Not Selected")</f>
        <v>Not Selected</v>
      </c>
      <c r="M26" s="91" t="str">
        <f>IF(VLOOKUP($B26, 'RIDGE &amp; LASSO_Final'!$B$11:$S$155, 3, FALSE)=1, "Selected", "Not Selected")</f>
        <v>Not Selected</v>
      </c>
      <c r="N26" s="91" t="str">
        <f>IF(VLOOKUP($B26, 'RIDGE &amp; LASSO_Final'!$B$11:$S$155,9, FALSE)=1, "Selected", "Not Selected")</f>
        <v>Not Selected</v>
      </c>
      <c r="O26" s="91" t="str">
        <f>IF(VLOOKUP($B26, 'RIDGE &amp; LASSO_Final'!$B$11:$S$155,15, FALSE)=1, "Selected", "Not Selected")</f>
        <v>Not Selected</v>
      </c>
      <c r="P26" s="91" t="str">
        <f t="shared" ref="P26:P39" si="0">IF(COUNTIF(C26:O26,"Selected")&gt;=9,"Keep","Drop")</f>
        <v>Drop</v>
      </c>
      <c r="Q26" s="10" cm="1">
        <f t="array" ref="Q26">SUM(IF(C26:O26="Selected", 1, 0), IF(C26:O26="Not Selected", 0, 0))</f>
        <v>4</v>
      </c>
    </row>
    <row r="27" spans="1:18" ht="14.5" customHeight="1">
      <c r="A27" s="39">
        <v>2</v>
      </c>
      <c r="B27" s="13" t="s">
        <v>9</v>
      </c>
      <c r="C27" s="91" t="s">
        <v>458</v>
      </c>
      <c r="D27" s="91" t="s">
        <v>459</v>
      </c>
      <c r="E27" s="91" t="str">
        <f>IF(VLOOKUP($B27, RFE_Final!$B$8:$G$154,5, FALSE), "Selected", "Not Selected")</f>
        <v>Selected</v>
      </c>
      <c r="F27" s="91" t="str">
        <f>IF(VLOOKUP(B27, RFE_Final!$B$8:$G$154,6, FALSE), "Selected", "Not Selected")</f>
        <v>Not Selected</v>
      </c>
      <c r="G27" s="91" t="str">
        <f>IF(VLOOKUP($B27, RFE_Final!$B$8:$G$154,2, FALSE), "Selected", "Not Selected")</f>
        <v>Not Selected</v>
      </c>
      <c r="H27" s="91" t="str">
        <f>IF(VLOOKUP($B27, RFE_Final!$B$8:$G$154,3, FALSE), "Selected", "Not Selected")</f>
        <v>Not Selected</v>
      </c>
      <c r="I27" s="91" t="str">
        <f>IF(VLOOKUP($B27, RFE_Final!$B$8:$G$154,4, FALSE), "Selected", "Not Selected")</f>
        <v>Not Selected</v>
      </c>
      <c r="J27" s="91" t="str">
        <f>IF(VLOOKUP($B27, 'RIDGE &amp; LASSO_Final'!$B$11:$S$155, 5, FALSE)=1, "Selected", "Not Selected")</f>
        <v>Not Selected</v>
      </c>
      <c r="K27" s="91" t="str">
        <f>IF(VLOOKUP($B27, 'RIDGE &amp; LASSO_Final'!$B$11:$S$155,11, FALSE)=1, "Selected", "Not Selected")</f>
        <v>Not Selected</v>
      </c>
      <c r="L27" s="91" t="str">
        <f>IF(VLOOKUP($B27, 'RIDGE &amp; LASSO_Final'!$B$11:$S$155,17, FALSE)=1, "Selected", "Not Selected")</f>
        <v>Not Selected</v>
      </c>
      <c r="M27" s="91" t="str">
        <f>IF(VLOOKUP($B27, 'RIDGE &amp; LASSO_Final'!$B$11:$S$155, 3, FALSE)=1, "Selected", "Not Selected")</f>
        <v>Not Selected</v>
      </c>
      <c r="N27" s="91" t="str">
        <f>IF(VLOOKUP($B27, 'RIDGE &amp; LASSO_Final'!$B$11:$S$155,9, FALSE)=1, "Selected", "Not Selected")</f>
        <v>Not Selected</v>
      </c>
      <c r="O27" s="91" t="str">
        <f>IF(VLOOKUP($B27, 'RIDGE &amp; LASSO_Final'!$B$11:$S$155,15, FALSE)=1, "Selected", "Not Selected")</f>
        <v>Not Selected</v>
      </c>
      <c r="P27" s="91" t="str">
        <f t="shared" si="0"/>
        <v>Drop</v>
      </c>
      <c r="Q27" s="10" cm="1">
        <f t="array" ref="Q27">SUM(IF(C27:O27="Selected", 1, 0), IF(C27:O27="Not Selected", 0, 0))</f>
        <v>2</v>
      </c>
    </row>
    <row r="28" spans="1:18" ht="14.5" customHeight="1">
      <c r="A28" s="39">
        <v>3</v>
      </c>
      <c r="B28" s="13" t="s">
        <v>10</v>
      </c>
      <c r="C28" s="91" t="s">
        <v>458</v>
      </c>
      <c r="D28" s="91" t="s">
        <v>459</v>
      </c>
      <c r="E28" s="91" t="str">
        <f>IF(VLOOKUP($B28, RFE_Final!$B$8:$G$154,5, FALSE), "Selected", "Not Selected")</f>
        <v>Selected</v>
      </c>
      <c r="F28" s="91" t="str">
        <f>IF(VLOOKUP(B28, RFE_Final!$B$8:$G$154,6, FALSE), "Selected", "Not Selected")</f>
        <v>Not Selected</v>
      </c>
      <c r="G28" s="91" t="str">
        <f>IF(VLOOKUP($B28, RFE_Final!$B$8:$G$154,2, FALSE), "Selected", "Not Selected")</f>
        <v>Not Selected</v>
      </c>
      <c r="H28" s="91" t="str">
        <f>IF(VLOOKUP($B28, RFE_Final!$B$8:$G$154,3, FALSE), "Selected", "Not Selected")</f>
        <v>Selected</v>
      </c>
      <c r="I28" s="91" t="str">
        <f>IF(VLOOKUP($B28, RFE_Final!$B$8:$G$154,4, FALSE), "Selected", "Not Selected")</f>
        <v>Selected</v>
      </c>
      <c r="J28" s="91" t="str">
        <f>IF(VLOOKUP($B28, 'RIDGE &amp; LASSO_Final'!$B$11:$S$155, 5, FALSE)=1, "Selected", "Not Selected")</f>
        <v>Not Selected</v>
      </c>
      <c r="K28" s="91" t="str">
        <f>IF(VLOOKUP($B28, 'RIDGE &amp; LASSO_Final'!$B$11:$S$155,11, FALSE)=1, "Selected", "Not Selected")</f>
        <v>Not Selected</v>
      </c>
      <c r="L28" s="91" t="str">
        <f>IF(VLOOKUP($B28, 'RIDGE &amp; LASSO_Final'!$B$11:$S$155,17, FALSE)=1, "Selected", "Not Selected")</f>
        <v>Not Selected</v>
      </c>
      <c r="M28" s="91" t="str">
        <f>IF(VLOOKUP($B28, 'RIDGE &amp; LASSO_Final'!$B$11:$S$155, 3, FALSE)=1, "Selected", "Not Selected")</f>
        <v>Not Selected</v>
      </c>
      <c r="N28" s="91" t="str">
        <f>IF(VLOOKUP($B28, 'RIDGE &amp; LASSO_Final'!$B$11:$S$155,9, FALSE)=1, "Selected", "Not Selected")</f>
        <v>Not Selected</v>
      </c>
      <c r="O28" s="91" t="str">
        <f>IF(VLOOKUP($B28, 'RIDGE &amp; LASSO_Final'!$B$11:$S$155,15, FALSE)=1, "Selected", "Not Selected")</f>
        <v>Not Selected</v>
      </c>
      <c r="P28" s="91" t="str">
        <f t="shared" si="0"/>
        <v>Drop</v>
      </c>
      <c r="Q28" s="10" cm="1">
        <f t="array" ref="Q28">SUM(IF(C28:O28="Selected", 1, 0), IF(C28:O28="Not Selected", 0, 0))</f>
        <v>4</v>
      </c>
    </row>
    <row r="29" spans="1:18" ht="14.5" customHeight="1">
      <c r="A29" s="39">
        <v>4</v>
      </c>
      <c r="B29" s="13" t="s">
        <v>11</v>
      </c>
      <c r="C29" s="91" t="s">
        <v>459</v>
      </c>
      <c r="D29" s="91" t="s">
        <v>459</v>
      </c>
      <c r="E29" s="91" t="str">
        <f>IF(VLOOKUP($B29, RFE_Final!$B$8:$G$154,5, FALSE), "Selected", "Not Selected")</f>
        <v>Selected</v>
      </c>
      <c r="F29" s="91" t="str">
        <f>IF(VLOOKUP(B29, RFE_Final!$B$8:$G$154,6, FALSE), "Selected", "Not Selected")</f>
        <v>Selected</v>
      </c>
      <c r="G29" s="91" t="str">
        <f>IF(VLOOKUP($B29, RFE_Final!$B$8:$G$154,2, FALSE), "Selected", "Not Selected")</f>
        <v>Selected</v>
      </c>
      <c r="H29" s="91" t="str">
        <f>IF(VLOOKUP($B29, RFE_Final!$B$8:$G$154,3, FALSE), "Selected", "Not Selected")</f>
        <v>Selected</v>
      </c>
      <c r="I29" s="91" t="str">
        <f>IF(VLOOKUP($B29, RFE_Final!$B$8:$G$154,4, FALSE), "Selected", "Not Selected")</f>
        <v>Selected</v>
      </c>
      <c r="J29" s="91" t="str">
        <f>IF(VLOOKUP($B29, 'RIDGE &amp; LASSO_Final'!$B$11:$S$155, 5, FALSE)=1, "Selected", "Not Selected")</f>
        <v>Selected</v>
      </c>
      <c r="K29" s="91" t="str">
        <f>IF(VLOOKUP($B29, 'RIDGE &amp; LASSO_Final'!$B$11:$S$155,11, FALSE)=1, "Selected", "Not Selected")</f>
        <v>Not Selected</v>
      </c>
      <c r="L29" s="91" t="str">
        <f>IF(VLOOKUP($B29, 'RIDGE &amp; LASSO_Final'!$B$11:$S$155,17, FALSE)=1, "Selected", "Not Selected")</f>
        <v>Not Selected</v>
      </c>
      <c r="M29" s="91" t="str">
        <f>IF(VLOOKUP($B29, 'RIDGE &amp; LASSO_Final'!$B$11:$S$155, 3, FALSE)=1, "Selected", "Not Selected")</f>
        <v>Selected</v>
      </c>
      <c r="N29" s="91" t="str">
        <f>IF(VLOOKUP($B29, 'RIDGE &amp; LASSO_Final'!$B$11:$S$155,9, FALSE)=1, "Selected", "Not Selected")</f>
        <v>Selected</v>
      </c>
      <c r="O29" s="91" t="str">
        <f>IF(VLOOKUP($B29, 'RIDGE &amp; LASSO_Final'!$B$11:$S$155,15, FALSE)=1, "Selected", "Not Selected")</f>
        <v>Not Selected</v>
      </c>
      <c r="P29" s="91" t="str">
        <f t="shared" si="0"/>
        <v>Drop</v>
      </c>
      <c r="Q29" s="10" cm="1">
        <f t="array" ref="Q29">SUM(IF(C29:O29="Selected", 1, 0), IF(C29:O29="Not Selected", 0, 0))</f>
        <v>8</v>
      </c>
    </row>
    <row r="30" spans="1:18" ht="14.5" customHeight="1">
      <c r="A30" s="39">
        <v>5</v>
      </c>
      <c r="B30" s="114" t="s">
        <v>12</v>
      </c>
      <c r="C30" s="115" t="s">
        <v>458</v>
      </c>
      <c r="D30" s="115" t="s">
        <v>459</v>
      </c>
      <c r="E30" s="115" t="str">
        <f>IF(VLOOKUP($B30, RFE_Final!$B$8:$G$154,5, FALSE), "Selected", "Not Selected")</f>
        <v>Selected</v>
      </c>
      <c r="F30" s="115" t="str">
        <f>IF(VLOOKUP(B30, RFE_Final!$B$8:$G$154,6, FALSE), "Selected", "Not Selected")</f>
        <v>Selected</v>
      </c>
      <c r="G30" s="115" t="str">
        <f>IF(VLOOKUP($B30, RFE_Final!$B$8:$G$154,2, FALSE), "Selected", "Not Selected")</f>
        <v>Selected</v>
      </c>
      <c r="H30" s="115" t="str">
        <f>IF(VLOOKUP($B30, RFE_Final!$B$8:$G$154,3, FALSE), "Selected", "Not Selected")</f>
        <v>Selected</v>
      </c>
      <c r="I30" s="115" t="str">
        <f>IF(VLOOKUP($B30, RFE_Final!$B$8:$G$154,4, FALSE), "Selected", "Not Selected")</f>
        <v>Selected</v>
      </c>
      <c r="J30" s="115" t="str">
        <f>IF(VLOOKUP($B30, 'RIDGE &amp; LASSO_Final'!$B$11:$S$155, 5, FALSE)=1, "Selected", "Not Selected")</f>
        <v>Selected</v>
      </c>
      <c r="K30" s="115" t="str">
        <f>IF(VLOOKUP($B30, 'RIDGE &amp; LASSO_Final'!$B$11:$S$155,11, FALSE)=1, "Selected", "Not Selected")</f>
        <v>Selected</v>
      </c>
      <c r="L30" s="115" t="str">
        <f>IF(VLOOKUP($B30, 'RIDGE &amp; LASSO_Final'!$B$11:$S$155,17, FALSE)=1, "Selected", "Not Selected")</f>
        <v>Not Selected</v>
      </c>
      <c r="M30" s="115" t="str">
        <f>IF(VLOOKUP($B30, 'RIDGE &amp; LASSO_Final'!$B$11:$S$155, 3, FALSE)=1, "Selected", "Not Selected")</f>
        <v>Selected</v>
      </c>
      <c r="N30" s="115" t="str">
        <f>IF(VLOOKUP($B30, 'RIDGE &amp; LASSO_Final'!$B$11:$S$155,9, FALSE)=1, "Selected", "Not Selected")</f>
        <v>Selected</v>
      </c>
      <c r="O30" s="115" t="str">
        <f>IF(VLOOKUP($B30, 'RIDGE &amp; LASSO_Final'!$B$11:$S$155,15, FALSE)=1, "Selected", "Not Selected")</f>
        <v>Not Selected</v>
      </c>
      <c r="P30" s="115" t="str">
        <f t="shared" si="0"/>
        <v>Keep</v>
      </c>
      <c r="Q30" s="10" cm="1">
        <f t="array" ref="Q30">SUM(IF(C30:O30="Selected", 1, 0), IF(C30:O30="Not Selected", 0, 0))</f>
        <v>10</v>
      </c>
    </row>
    <row r="31" spans="1:18" ht="14.5" customHeight="1">
      <c r="A31" s="39">
        <v>6</v>
      </c>
      <c r="B31" s="13" t="s">
        <v>14</v>
      </c>
      <c r="C31" s="91" t="s">
        <v>458</v>
      </c>
      <c r="D31" s="91" t="s">
        <v>459</v>
      </c>
      <c r="E31" s="91" t="str">
        <f>IF(VLOOKUP($B31, RFE_Final!$B$8:$G$154,5, FALSE), "Selected", "Not Selected")</f>
        <v>Selected</v>
      </c>
      <c r="F31" s="91" t="str">
        <f>IF(VLOOKUP(B31, RFE_Final!$B$8:$G$154,6, FALSE), "Selected", "Not Selected")</f>
        <v>Not Selected</v>
      </c>
      <c r="G31" s="91" t="str">
        <f>IF(VLOOKUP($B31, RFE_Final!$B$8:$G$154,2, FALSE), "Selected", "Not Selected")</f>
        <v>Not Selected</v>
      </c>
      <c r="H31" s="91" t="str">
        <f>IF(VLOOKUP($B31, RFE_Final!$B$8:$G$154,3, FALSE), "Selected", "Not Selected")</f>
        <v>Not Selected</v>
      </c>
      <c r="I31" s="91" t="str">
        <f>IF(VLOOKUP($B31, RFE_Final!$B$8:$G$154,4, FALSE), "Selected", "Not Selected")</f>
        <v>Not Selected</v>
      </c>
      <c r="J31" s="91" t="str">
        <f>IF(VLOOKUP($B31, 'RIDGE &amp; LASSO_Final'!$B$11:$S$155, 5, FALSE)=1, "Selected", "Not Selected")</f>
        <v>Not Selected</v>
      </c>
      <c r="K31" s="91" t="str">
        <f>IF(VLOOKUP($B31, 'RIDGE &amp; LASSO_Final'!$B$11:$S$155,11, FALSE)=1, "Selected", "Not Selected")</f>
        <v>Not Selected</v>
      </c>
      <c r="L31" s="91" t="str">
        <f>IF(VLOOKUP($B31, 'RIDGE &amp; LASSO_Final'!$B$11:$S$155,17, FALSE)=1, "Selected", "Not Selected")</f>
        <v>Not Selected</v>
      </c>
      <c r="M31" s="91" t="str">
        <f>IF(VLOOKUP($B31, 'RIDGE &amp; LASSO_Final'!$B$11:$S$155, 3, FALSE)=1, "Selected", "Not Selected")</f>
        <v>Not Selected</v>
      </c>
      <c r="N31" s="91" t="str">
        <f>IF(VLOOKUP($B31, 'RIDGE &amp; LASSO_Final'!$B$11:$S$155,9, FALSE)=1, "Selected", "Not Selected")</f>
        <v>Not Selected</v>
      </c>
      <c r="O31" s="91" t="str">
        <f>IF(VLOOKUP($B31, 'RIDGE &amp; LASSO_Final'!$B$11:$S$155,15, FALSE)=1, "Selected", "Not Selected")</f>
        <v>Not Selected</v>
      </c>
      <c r="P31" s="91" t="str">
        <f t="shared" si="0"/>
        <v>Drop</v>
      </c>
      <c r="Q31" s="10" cm="1">
        <f t="array" ref="Q31">SUM(IF(C31:O31="Selected", 1, 0), IF(C31:O31="Not Selected", 0, 0))</f>
        <v>2</v>
      </c>
    </row>
    <row r="32" spans="1:18" ht="14.5" customHeight="1">
      <c r="A32" s="39">
        <v>7</v>
      </c>
      <c r="B32" s="13" t="s">
        <v>15</v>
      </c>
      <c r="C32" s="91" t="s">
        <v>459</v>
      </c>
      <c r="D32" s="91" t="s">
        <v>459</v>
      </c>
      <c r="E32" s="91" t="str">
        <f>IF(VLOOKUP($B32, RFE_Final!$B$8:$G$154,5, FALSE), "Selected", "Not Selected")</f>
        <v>Selected</v>
      </c>
      <c r="F32" s="91" t="str">
        <f>IF(VLOOKUP(B32, RFE_Final!$B$8:$G$154,6, FALSE), "Selected", "Not Selected")</f>
        <v>Not Selected</v>
      </c>
      <c r="G32" s="91" t="str">
        <f>IF(VLOOKUP($B32, RFE_Final!$B$8:$G$154,2, FALSE), "Selected", "Not Selected")</f>
        <v>Selected</v>
      </c>
      <c r="H32" s="91" t="str">
        <f>IF(VLOOKUP($B32, RFE_Final!$B$8:$G$154,3, FALSE), "Selected", "Not Selected")</f>
        <v>Selected</v>
      </c>
      <c r="I32" s="91" t="str">
        <f>IF(VLOOKUP($B32, RFE_Final!$B$8:$G$154,4, FALSE), "Selected", "Not Selected")</f>
        <v>Selected</v>
      </c>
      <c r="J32" s="91" t="str">
        <f>IF(VLOOKUP($B32, 'RIDGE &amp; LASSO_Final'!$B$11:$S$155, 5, FALSE)=1, "Selected", "Not Selected")</f>
        <v>Not Selected</v>
      </c>
      <c r="K32" s="91" t="str">
        <f>IF(VLOOKUP($B32, 'RIDGE &amp; LASSO_Final'!$B$11:$S$155,11, FALSE)=1, "Selected", "Not Selected")</f>
        <v>Selected</v>
      </c>
      <c r="L32" s="91" t="str">
        <f>IF(VLOOKUP($B32, 'RIDGE &amp; LASSO_Final'!$B$11:$S$155,17, FALSE)=1, "Selected", "Not Selected")</f>
        <v>Not Selected</v>
      </c>
      <c r="M32" s="91" t="str">
        <f>IF(VLOOKUP($B32, 'RIDGE &amp; LASSO_Final'!$B$11:$S$155, 3, FALSE)=1, "Selected", "Not Selected")</f>
        <v>Not Selected</v>
      </c>
      <c r="N32" s="91" t="str">
        <f>IF(VLOOKUP($B32, 'RIDGE &amp; LASSO_Final'!$B$11:$S$155,9, FALSE)=1, "Selected", "Not Selected")</f>
        <v>Not Selected</v>
      </c>
      <c r="O32" s="91" t="str">
        <f>IF(VLOOKUP($B32, 'RIDGE &amp; LASSO_Final'!$B$11:$S$155,15, FALSE)=1, "Selected", "Not Selected")</f>
        <v>Not Selected</v>
      </c>
      <c r="P32" s="91" t="str">
        <f t="shared" si="0"/>
        <v>Drop</v>
      </c>
      <c r="Q32" s="10" cm="1">
        <f t="array" ref="Q32">SUM(IF(C32:O32="Selected", 1, 0), IF(C32:O32="Not Selected", 0, 0))</f>
        <v>5</v>
      </c>
    </row>
    <row r="33" spans="1:18" ht="14.5" customHeight="1">
      <c r="A33" s="39">
        <v>8</v>
      </c>
      <c r="B33" s="13" t="s">
        <v>16</v>
      </c>
      <c r="C33" s="91" t="s">
        <v>458</v>
      </c>
      <c r="D33" s="91" t="s">
        <v>459</v>
      </c>
      <c r="E33" s="91" t="str">
        <f>IF(VLOOKUP($B33, RFE_Final!$B$8:$G$154,5, FALSE), "Selected", "Not Selected")</f>
        <v>Selected</v>
      </c>
      <c r="F33" s="91" t="str">
        <f>IF(VLOOKUP(B33, RFE_Final!$B$8:$G$154,6, FALSE), "Selected", "Not Selected")</f>
        <v>Not Selected</v>
      </c>
      <c r="G33" s="91" t="str">
        <f>IF(VLOOKUP($B33, RFE_Final!$B$8:$G$154,2, FALSE), "Selected", "Not Selected")</f>
        <v>Not Selected</v>
      </c>
      <c r="H33" s="91" t="str">
        <f>IF(VLOOKUP($B33, RFE_Final!$B$8:$G$154,3, FALSE), "Selected", "Not Selected")</f>
        <v>Not Selected</v>
      </c>
      <c r="I33" s="91" t="str">
        <f>IF(VLOOKUP($B33, RFE_Final!$B$8:$G$154,4, FALSE), "Selected", "Not Selected")</f>
        <v>Not Selected</v>
      </c>
      <c r="J33" s="91" t="str">
        <f>IF(VLOOKUP($B33, 'RIDGE &amp; LASSO_Final'!$B$11:$S$155, 5, FALSE)=1, "Selected", "Not Selected")</f>
        <v>Not Selected</v>
      </c>
      <c r="K33" s="91" t="str">
        <f>IF(VLOOKUP($B33, 'RIDGE &amp; LASSO_Final'!$B$11:$S$155,11, FALSE)=1, "Selected", "Not Selected")</f>
        <v>Not Selected</v>
      </c>
      <c r="L33" s="91" t="str">
        <f>IF(VLOOKUP($B33, 'RIDGE &amp; LASSO_Final'!$B$11:$S$155,17, FALSE)=1, "Selected", "Not Selected")</f>
        <v>Not Selected</v>
      </c>
      <c r="M33" s="91" t="str">
        <f>IF(VLOOKUP($B33, 'RIDGE &amp; LASSO_Final'!$B$11:$S$155, 3, FALSE)=1, "Selected", "Not Selected")</f>
        <v>Not Selected</v>
      </c>
      <c r="N33" s="91" t="str">
        <f>IF(VLOOKUP($B33, 'RIDGE &amp; LASSO_Final'!$B$11:$S$155,9, FALSE)=1, "Selected", "Not Selected")</f>
        <v>Not Selected</v>
      </c>
      <c r="O33" s="91" t="str">
        <f>IF(VLOOKUP($B33, 'RIDGE &amp; LASSO_Final'!$B$11:$S$155,15, FALSE)=1, "Selected", "Not Selected")</f>
        <v>Not Selected</v>
      </c>
      <c r="P33" s="91" t="str">
        <f t="shared" si="0"/>
        <v>Drop</v>
      </c>
      <c r="Q33" s="10" cm="1">
        <f t="array" ref="Q33">SUM(IF(C33:O33="Selected", 1, 0), IF(C33:O33="Not Selected", 0, 0))</f>
        <v>2</v>
      </c>
    </row>
    <row r="34" spans="1:18" ht="14.5" customHeight="1">
      <c r="A34" s="39">
        <v>9</v>
      </c>
      <c r="B34" s="114" t="s">
        <v>17</v>
      </c>
      <c r="C34" s="115" t="s">
        <v>459</v>
      </c>
      <c r="D34" s="115" t="s">
        <v>459</v>
      </c>
      <c r="E34" s="115" t="str">
        <f>IF(VLOOKUP($B34, RFE_Final!$B$8:$G$154,5, FALSE), "Selected", "Not Selected")</f>
        <v>Selected</v>
      </c>
      <c r="F34" s="115" t="str">
        <f>IF(VLOOKUP(B34, RFE_Final!$B$8:$G$154,6, FALSE), "Selected", "Not Selected")</f>
        <v>Selected</v>
      </c>
      <c r="G34" s="115" t="str">
        <f>IF(VLOOKUP($B34, RFE_Final!$B$8:$G$154,2, FALSE), "Selected", "Not Selected")</f>
        <v>Selected</v>
      </c>
      <c r="H34" s="115" t="str">
        <f>IF(VLOOKUP($B34, RFE_Final!$B$8:$G$154,3, FALSE), "Selected", "Not Selected")</f>
        <v>Selected</v>
      </c>
      <c r="I34" s="115" t="str">
        <f>IF(VLOOKUP($B34, RFE_Final!$B$8:$G$154,4, FALSE), "Selected", "Not Selected")</f>
        <v>Selected</v>
      </c>
      <c r="J34" s="115" t="str">
        <f>IF(VLOOKUP($B34, 'RIDGE &amp; LASSO_Final'!$B$11:$S$155, 5, FALSE)=1, "Selected", "Not Selected")</f>
        <v>Selected</v>
      </c>
      <c r="K34" s="115" t="str">
        <f>IF(VLOOKUP($B34, 'RIDGE &amp; LASSO_Final'!$B$11:$S$155,11, FALSE)=1, "Selected", "Not Selected")</f>
        <v>Selected</v>
      </c>
      <c r="L34" s="115" t="str">
        <f>IF(VLOOKUP($B34, 'RIDGE &amp; LASSO_Final'!$B$11:$S$155,17, FALSE)=1, "Selected", "Not Selected")</f>
        <v>Selected</v>
      </c>
      <c r="M34" s="115" t="str">
        <f>IF(VLOOKUP($B34, 'RIDGE &amp; LASSO_Final'!$B$11:$S$155, 3, FALSE)=1, "Selected", "Not Selected")</f>
        <v>Selected</v>
      </c>
      <c r="N34" s="115" t="str">
        <f>IF(VLOOKUP($B34, 'RIDGE &amp; LASSO_Final'!$B$11:$S$155,9, FALSE)=1, "Selected", "Not Selected")</f>
        <v>Selected</v>
      </c>
      <c r="O34" s="115" t="str">
        <f>IF(VLOOKUP($B34, 'RIDGE &amp; LASSO_Final'!$B$11:$S$155,15, FALSE)=1, "Selected", "Not Selected")</f>
        <v>Selected</v>
      </c>
      <c r="P34" s="115" t="str">
        <f t="shared" si="0"/>
        <v>Keep</v>
      </c>
      <c r="Q34" s="10" cm="1">
        <f t="array" ref="Q34">SUM(IF(C34:O34="Selected", 1, 0), IF(C34:O34="Not Selected", 0, 0))</f>
        <v>11</v>
      </c>
    </row>
    <row r="35" spans="1:18" ht="14.5" customHeight="1">
      <c r="A35" s="39">
        <v>10</v>
      </c>
      <c r="B35" s="13" t="s">
        <v>19</v>
      </c>
      <c r="C35" s="91" t="s">
        <v>458</v>
      </c>
      <c r="D35" s="91" t="s">
        <v>459</v>
      </c>
      <c r="E35" s="91" t="str">
        <f>IF(VLOOKUP($B35, RFE_Final!$B$8:$G$154,5, FALSE), "Selected", "Not Selected")</f>
        <v>Selected</v>
      </c>
      <c r="F35" s="91" t="str">
        <f>IF(VLOOKUP(B35, RFE_Final!$B$8:$G$154,6, FALSE), "Selected", "Not Selected")</f>
        <v>Not Selected</v>
      </c>
      <c r="G35" s="91" t="str">
        <f>IF(VLOOKUP($B35, RFE_Final!$B$8:$G$154,2, FALSE), "Selected", "Not Selected")</f>
        <v>Not Selected</v>
      </c>
      <c r="H35" s="91" t="str">
        <f>IF(VLOOKUP($B35, RFE_Final!$B$8:$G$154,3, FALSE), "Selected", "Not Selected")</f>
        <v>Not Selected</v>
      </c>
      <c r="I35" s="91" t="str">
        <f>IF(VLOOKUP($B35, RFE_Final!$B$8:$G$154,4, FALSE), "Selected", "Not Selected")</f>
        <v>Not Selected</v>
      </c>
      <c r="J35" s="91" t="str">
        <f>IF(VLOOKUP($B35, 'RIDGE &amp; LASSO_Final'!$B$11:$S$155, 5, FALSE)=1, "Selected", "Not Selected")</f>
        <v>Not Selected</v>
      </c>
      <c r="K35" s="91" t="str">
        <f>IF(VLOOKUP($B35, 'RIDGE &amp; LASSO_Final'!$B$11:$S$155,11, FALSE)=1, "Selected", "Not Selected")</f>
        <v>Not Selected</v>
      </c>
      <c r="L35" s="91" t="str">
        <f>IF(VLOOKUP($B35, 'RIDGE &amp; LASSO_Final'!$B$11:$S$155,17, FALSE)=1, "Selected", "Not Selected")</f>
        <v>Not Selected</v>
      </c>
      <c r="M35" s="91" t="str">
        <f>IF(VLOOKUP($B35, 'RIDGE &amp; LASSO_Final'!$B$11:$S$155, 3, FALSE)=1, "Selected", "Not Selected")</f>
        <v>Not Selected</v>
      </c>
      <c r="N35" s="91" t="str">
        <f>IF(VLOOKUP($B35, 'RIDGE &amp; LASSO_Final'!$B$11:$S$155,9, FALSE)=1, "Selected", "Not Selected")</f>
        <v>Not Selected</v>
      </c>
      <c r="O35" s="91" t="str">
        <f>IF(VLOOKUP($B35, 'RIDGE &amp; LASSO_Final'!$B$11:$S$155,15, FALSE)=1, "Selected", "Not Selected")</f>
        <v>Not Selected</v>
      </c>
      <c r="P35" s="91" t="str">
        <f t="shared" si="0"/>
        <v>Drop</v>
      </c>
      <c r="Q35" s="10" cm="1">
        <f t="array" ref="Q35">SUM(IF(C35:O35="Selected", 1, 0), IF(C35:O35="Not Selected", 0, 0))</f>
        <v>2</v>
      </c>
    </row>
    <row r="36" spans="1:18" ht="14.5" customHeight="1">
      <c r="A36" s="39">
        <v>11</v>
      </c>
      <c r="B36" s="13" t="s">
        <v>20</v>
      </c>
      <c r="C36" s="91" t="s">
        <v>459</v>
      </c>
      <c r="D36" s="91" t="s">
        <v>459</v>
      </c>
      <c r="E36" s="91" t="str">
        <f>IF(VLOOKUP($B36, RFE_Final!$B$8:$G$154,5, FALSE), "Selected", "Not Selected")</f>
        <v>Selected</v>
      </c>
      <c r="F36" s="91" t="str">
        <f>IF(VLOOKUP(B36, RFE_Final!$B$8:$G$154,6, FALSE), "Selected", "Not Selected")</f>
        <v>Not Selected</v>
      </c>
      <c r="G36" s="91" t="str">
        <f>IF(VLOOKUP($B36, RFE_Final!$B$8:$G$154,2, FALSE), "Selected", "Not Selected")</f>
        <v>Not Selected</v>
      </c>
      <c r="H36" s="91" t="str">
        <f>IF(VLOOKUP($B36, RFE_Final!$B$8:$G$154,3, FALSE), "Selected", "Not Selected")</f>
        <v>Selected</v>
      </c>
      <c r="I36" s="91" t="str">
        <f>IF(VLOOKUP($B36, RFE_Final!$B$8:$G$154,4, FALSE), "Selected", "Not Selected")</f>
        <v>Selected</v>
      </c>
      <c r="J36" s="91" t="str">
        <f>IF(VLOOKUP($B36, 'RIDGE &amp; LASSO_Final'!$B$11:$S$155, 5, FALSE)=1, "Selected", "Not Selected")</f>
        <v>Not Selected</v>
      </c>
      <c r="K36" s="91" t="str">
        <f>IF(VLOOKUP($B36, 'RIDGE &amp; LASSO_Final'!$B$11:$S$155,11, FALSE)=1, "Selected", "Not Selected")</f>
        <v>Not Selected</v>
      </c>
      <c r="L36" s="91" t="str">
        <f>IF(VLOOKUP($B36, 'RIDGE &amp; LASSO_Final'!$B$11:$S$155,17, FALSE)=1, "Selected", "Not Selected")</f>
        <v>Not Selected</v>
      </c>
      <c r="M36" s="91" t="str">
        <f>IF(VLOOKUP($B36, 'RIDGE &amp; LASSO_Final'!$B$11:$S$155, 3, FALSE)=1, "Selected", "Not Selected")</f>
        <v>Not Selected</v>
      </c>
      <c r="N36" s="91" t="str">
        <f>IF(VLOOKUP($B36, 'RIDGE &amp; LASSO_Final'!$B$11:$S$155,9, FALSE)=1, "Selected", "Not Selected")</f>
        <v>Not Selected</v>
      </c>
      <c r="O36" s="91" t="str">
        <f>IF(VLOOKUP($B36, 'RIDGE &amp; LASSO_Final'!$B$11:$S$155,15, FALSE)=1, "Selected", "Not Selected")</f>
        <v>Not Selected</v>
      </c>
      <c r="P36" s="91" t="str">
        <f t="shared" si="0"/>
        <v>Drop</v>
      </c>
      <c r="Q36" s="10" cm="1">
        <f t="array" ref="Q36">SUM(IF(C36:O36="Selected", 1, 0), IF(C36:O36="Not Selected", 0, 0))</f>
        <v>3</v>
      </c>
    </row>
    <row r="37" spans="1:18" ht="14.5" customHeight="1">
      <c r="A37" s="39">
        <v>12</v>
      </c>
      <c r="B37" s="13" t="s">
        <v>21</v>
      </c>
      <c r="C37" s="91" t="s">
        <v>458</v>
      </c>
      <c r="D37" s="91" t="s">
        <v>459</v>
      </c>
      <c r="E37" s="91" t="str">
        <f>IF(VLOOKUP($B37, RFE_Final!$B$8:$G$154,5, FALSE), "Selected", "Not Selected")</f>
        <v>Selected</v>
      </c>
      <c r="F37" s="91" t="str">
        <f>IF(VLOOKUP(B37, RFE_Final!$B$8:$G$154,6, FALSE), "Selected", "Not Selected")</f>
        <v>Not Selected</v>
      </c>
      <c r="G37" s="91" t="str">
        <f>IF(VLOOKUP($B37, RFE_Final!$B$8:$G$154,2, FALSE), "Selected", "Not Selected")</f>
        <v>Not Selected</v>
      </c>
      <c r="H37" s="91" t="str">
        <f>IF(VLOOKUP($B37, RFE_Final!$B$8:$G$154,3, FALSE), "Selected", "Not Selected")</f>
        <v>Not Selected</v>
      </c>
      <c r="I37" s="91" t="str">
        <f>IF(VLOOKUP($B37, RFE_Final!$B$8:$G$154,4, FALSE), "Selected", "Not Selected")</f>
        <v>Not Selected</v>
      </c>
      <c r="J37" s="91" t="str">
        <f>IF(VLOOKUP($B37, 'RIDGE &amp; LASSO_Final'!$B$11:$S$155, 5, FALSE)=1, "Selected", "Not Selected")</f>
        <v>Not Selected</v>
      </c>
      <c r="K37" s="91" t="str">
        <f>IF(VLOOKUP($B37, 'RIDGE &amp; LASSO_Final'!$B$11:$S$155,11, FALSE)=1, "Selected", "Not Selected")</f>
        <v>Not Selected</v>
      </c>
      <c r="L37" s="91" t="str">
        <f>IF(VLOOKUP($B37, 'RIDGE &amp; LASSO_Final'!$B$11:$S$155,17, FALSE)=1, "Selected", "Not Selected")</f>
        <v>Not Selected</v>
      </c>
      <c r="M37" s="91" t="str">
        <f>IF(VLOOKUP($B37, 'RIDGE &amp; LASSO_Final'!$B$11:$S$155, 3, FALSE)=1, "Selected", "Not Selected")</f>
        <v>Not Selected</v>
      </c>
      <c r="N37" s="91" t="str">
        <f>IF(VLOOKUP($B37, 'RIDGE &amp; LASSO_Final'!$B$11:$S$155,9, FALSE)=1, "Selected", "Not Selected")</f>
        <v>Not Selected</v>
      </c>
      <c r="O37" s="91" t="str">
        <f>IF(VLOOKUP($B37, 'RIDGE &amp; LASSO_Final'!$B$11:$S$155,15, FALSE)=1, "Selected", "Not Selected")</f>
        <v>Not Selected</v>
      </c>
      <c r="P37" s="91" t="str">
        <f t="shared" si="0"/>
        <v>Drop</v>
      </c>
      <c r="Q37" s="10" cm="1">
        <f t="array" ref="Q37">SUM(IF(C37:O37="Selected", 1, 0), IF(C37:O37="Not Selected", 0, 0))</f>
        <v>2</v>
      </c>
    </row>
    <row r="38" spans="1:18" ht="14.5" customHeight="1">
      <c r="A38" s="39">
        <v>13</v>
      </c>
      <c r="B38" s="114" t="s">
        <v>22</v>
      </c>
      <c r="C38" s="115" t="s">
        <v>459</v>
      </c>
      <c r="D38" s="115" t="s">
        <v>459</v>
      </c>
      <c r="E38" s="115" t="str">
        <f>IF(VLOOKUP($B38, RFE_Final!$B$8:$G$154,5, FALSE), "Selected", "Not Selected")</f>
        <v>Selected</v>
      </c>
      <c r="F38" s="115" t="str">
        <f>IF(VLOOKUP(B38, RFE_Final!$B$8:$G$154,6, FALSE), "Selected", "Not Selected")</f>
        <v>Selected</v>
      </c>
      <c r="G38" s="115" t="str">
        <f>IF(VLOOKUP($B38, RFE_Final!$B$8:$G$154,2, FALSE), "Selected", "Not Selected")</f>
        <v>Selected</v>
      </c>
      <c r="H38" s="115" t="str">
        <f>IF(VLOOKUP($B38, RFE_Final!$B$8:$G$154,3, FALSE), "Selected", "Not Selected")</f>
        <v>Selected</v>
      </c>
      <c r="I38" s="115" t="str">
        <f>IF(VLOOKUP($B38, RFE_Final!$B$8:$G$154,4, FALSE), "Selected", "Not Selected")</f>
        <v>Selected</v>
      </c>
      <c r="J38" s="115" t="str">
        <f>IF(VLOOKUP($B38, 'RIDGE &amp; LASSO_Final'!$B$11:$S$155, 5, FALSE)=1, "Selected", "Not Selected")</f>
        <v>Selected</v>
      </c>
      <c r="K38" s="115" t="str">
        <f>IF(VLOOKUP($B38, 'RIDGE &amp; LASSO_Final'!$B$11:$S$155,11, FALSE)=1, "Selected", "Not Selected")</f>
        <v>Selected</v>
      </c>
      <c r="L38" s="115" t="str">
        <f>IF(VLOOKUP($B38, 'RIDGE &amp; LASSO_Final'!$B$11:$S$155,17, FALSE)=1, "Selected", "Not Selected")</f>
        <v>Selected</v>
      </c>
      <c r="M38" s="115" t="str">
        <f>IF(VLOOKUP($B38, 'RIDGE &amp; LASSO_Final'!$B$11:$S$155, 3, FALSE)=1, "Selected", "Not Selected")</f>
        <v>Selected</v>
      </c>
      <c r="N38" s="115" t="str">
        <f>IF(VLOOKUP($B38, 'RIDGE &amp; LASSO_Final'!$B$11:$S$155,9, FALSE)=1, "Selected", "Not Selected")</f>
        <v>Selected</v>
      </c>
      <c r="O38" s="115" t="str">
        <f>IF(VLOOKUP($B38, 'RIDGE &amp; LASSO_Final'!$B$11:$S$155,15, FALSE)=1, "Selected", "Not Selected")</f>
        <v>Selected</v>
      </c>
      <c r="P38" s="115" t="str">
        <f t="shared" si="0"/>
        <v>Keep</v>
      </c>
      <c r="Q38" s="10" cm="1">
        <f t="array" ref="Q38">SUM(IF(C38:O38="Selected", 1, 0), IF(C38:O38="Not Selected", 0, 0))</f>
        <v>11</v>
      </c>
    </row>
    <row r="39" spans="1:18" s="92" customFormat="1" ht="14.5" customHeight="1">
      <c r="A39" s="39">
        <v>14</v>
      </c>
      <c r="B39" s="83" t="s">
        <v>33</v>
      </c>
      <c r="C39" s="106" t="s">
        <v>458</v>
      </c>
      <c r="D39" s="106" t="s">
        <v>459</v>
      </c>
      <c r="E39" s="106" t="str">
        <f>IF(VLOOKUP($B39, RFE_Final!$B$8:$G$154,5, FALSE), "Selected", "Not Selected")</f>
        <v>Selected</v>
      </c>
      <c r="F39" s="106" t="str">
        <f>IF(VLOOKUP(B39, RFE_Final!$B$8:$G$154,6, FALSE), "Selected", "Not Selected")</f>
        <v>Not Selected</v>
      </c>
      <c r="G39" s="106" t="str">
        <f>IF(VLOOKUP($B39, RFE_Final!$B$8:$G$154,2, FALSE), "Selected", "Not Selected")</f>
        <v>Not Selected</v>
      </c>
      <c r="H39" s="106" t="str">
        <f>IF(VLOOKUP($B39, RFE_Final!$B$8:$G$154,3, FALSE), "Selected", "Not Selected")</f>
        <v>Not Selected</v>
      </c>
      <c r="I39" s="106" t="str">
        <f>IF(VLOOKUP($B39, RFE_Final!$B$8:$G$154,4, FALSE), "Selected", "Not Selected")</f>
        <v>Not Selected</v>
      </c>
      <c r="J39" s="106" t="str">
        <f>IF(VLOOKUP($B39, 'RIDGE &amp; LASSO_Final'!$B$11:$S$155, 5, FALSE)=1, "Selected", "Not Selected")</f>
        <v>Not Selected</v>
      </c>
      <c r="K39" s="106" t="str">
        <f>IF(VLOOKUP($B39, 'RIDGE &amp; LASSO_Final'!$B$11:$S$155,11, FALSE)=1, "Selected", "Not Selected")</f>
        <v>Not Selected</v>
      </c>
      <c r="L39" s="106" t="str">
        <f>IF(VLOOKUP($B39, 'RIDGE &amp; LASSO_Final'!$B$11:$S$155,17, FALSE)=1, "Selected", "Not Selected")</f>
        <v>Not Selected</v>
      </c>
      <c r="M39" s="106" t="str">
        <f>IF(VLOOKUP($B39, 'RIDGE &amp; LASSO_Final'!$B$11:$S$155, 3, FALSE)=1, "Selected", "Not Selected")</f>
        <v>Not Selected</v>
      </c>
      <c r="N39" s="106" t="str">
        <f>IF(VLOOKUP($B39, 'RIDGE &amp; LASSO_Final'!$B$11:$S$155,9, FALSE)=1, "Selected", "Not Selected")</f>
        <v>Not Selected</v>
      </c>
      <c r="O39" s="106" t="str">
        <f>IF(VLOOKUP($B39, 'RIDGE &amp; LASSO_Final'!$B$11:$S$155,15, FALSE)=1, "Selected", "Not Selected")</f>
        <v>Not Selected</v>
      </c>
      <c r="P39" s="106" t="str">
        <f t="shared" si="0"/>
        <v>Drop</v>
      </c>
      <c r="Q39" s="10" cm="1">
        <f t="array" ref="Q39">SUM(IF(C39:O39="Selected", 1, 0), IF(C39:O39="Not Selected", 0, 0))</f>
        <v>2</v>
      </c>
      <c r="R39" s="10"/>
    </row>
    <row r="40" spans="1:18" customFormat="1" ht="14.5" customHeight="1">
      <c r="B40">
        <f>COUNTA(B26:B39)</f>
        <v>14</v>
      </c>
      <c r="C40" s="91"/>
      <c r="D40" s="91"/>
      <c r="E40" s="91"/>
      <c r="F40" s="91"/>
      <c r="G40" s="91"/>
      <c r="H40" s="91"/>
      <c r="I40" s="91"/>
      <c r="J40" s="91"/>
      <c r="K40" s="91"/>
      <c r="L40" s="91"/>
      <c r="M40" s="91"/>
      <c r="N40" s="91"/>
      <c r="O40" s="91"/>
      <c r="P40" s="91"/>
      <c r="Q40" s="91"/>
      <c r="R40" s="10"/>
    </row>
    <row r="41" spans="1:18" customFormat="1" ht="14.5" customHeight="1">
      <c r="B41" s="88" t="s">
        <v>397</v>
      </c>
      <c r="C41" s="89">
        <f t="shared" ref="C41:O41" si="1">COUNTIF(C26:C39,"Selected")</f>
        <v>9</v>
      </c>
      <c r="D41" s="89">
        <f t="shared" si="1"/>
        <v>0</v>
      </c>
      <c r="E41" s="89">
        <f t="shared" si="1"/>
        <v>14</v>
      </c>
      <c r="F41" s="89">
        <f t="shared" si="1"/>
        <v>4</v>
      </c>
      <c r="G41" s="89">
        <f t="shared" si="1"/>
        <v>5</v>
      </c>
      <c r="H41" s="89">
        <f t="shared" si="1"/>
        <v>8</v>
      </c>
      <c r="I41" s="89">
        <f t="shared" si="1"/>
        <v>8</v>
      </c>
      <c r="J41" s="89">
        <f t="shared" si="1"/>
        <v>4</v>
      </c>
      <c r="K41" s="89">
        <f t="shared" si="1"/>
        <v>4</v>
      </c>
      <c r="L41" s="89">
        <f t="shared" si="1"/>
        <v>2</v>
      </c>
      <c r="M41" s="89">
        <f t="shared" si="1"/>
        <v>4</v>
      </c>
      <c r="N41" s="89">
        <f t="shared" si="1"/>
        <v>4</v>
      </c>
      <c r="O41" s="89">
        <f t="shared" si="1"/>
        <v>2</v>
      </c>
      <c r="P41" s="89" cm="1">
        <f t="array" ref="P41">SUM(IF(P26:P39="Keep",1,0))</f>
        <v>3</v>
      </c>
      <c r="Q41" s="90" cm="1">
        <f t="array" ref="Q41">SUM(IF(Q26:Q39&gt;8,1,0))</f>
        <v>3</v>
      </c>
      <c r="R41" s="92"/>
    </row>
    <row r="42" spans="1:18" customFormat="1" ht="14.5" customHeight="1">
      <c r="C42" s="81"/>
      <c r="D42" s="81"/>
      <c r="E42" s="81"/>
      <c r="F42" s="81"/>
      <c r="G42" s="81"/>
      <c r="H42" s="81"/>
      <c r="I42" s="81"/>
      <c r="J42" s="81"/>
      <c r="K42" s="81"/>
      <c r="L42" s="81"/>
      <c r="M42" s="81"/>
      <c r="N42" s="81"/>
      <c r="O42" s="81"/>
      <c r="P42" s="81"/>
      <c r="Q42" s="81"/>
    </row>
    <row r="43" spans="1:18" customFormat="1" ht="14.5" customHeight="1">
      <c r="B43" t="s">
        <v>460</v>
      </c>
      <c r="C43" s="81"/>
      <c r="D43" s="81"/>
      <c r="E43" s="81"/>
      <c r="F43" s="81"/>
      <c r="G43" s="81"/>
      <c r="H43" s="81"/>
      <c r="I43" s="81"/>
      <c r="J43" s="81"/>
      <c r="K43" s="81"/>
      <c r="L43" s="81"/>
      <c r="M43" s="81"/>
      <c r="N43" s="81"/>
      <c r="O43" s="81"/>
      <c r="P43" s="81"/>
      <c r="Q43" s="81"/>
    </row>
    <row r="44" spans="1:18" customFormat="1" ht="14.5" customHeight="1">
      <c r="B44" t="s">
        <v>461</v>
      </c>
      <c r="C44" s="81"/>
      <c r="D44" s="81"/>
      <c r="E44" s="81"/>
      <c r="F44" s="81"/>
      <c r="G44" s="81"/>
      <c r="H44" s="81"/>
      <c r="I44" s="81"/>
      <c r="J44" s="81"/>
      <c r="K44" s="81"/>
      <c r="L44" s="81"/>
      <c r="M44" s="81"/>
      <c r="N44" s="81"/>
      <c r="O44" s="81"/>
      <c r="P44" s="81"/>
      <c r="Q44" s="81"/>
    </row>
    <row r="45" spans="1:18" customFormat="1" ht="14.5" customHeight="1">
      <c r="C45" s="81"/>
      <c r="D45" s="81"/>
      <c r="E45" s="81"/>
      <c r="F45" s="81"/>
      <c r="G45" s="81"/>
      <c r="H45" s="81"/>
      <c r="I45" s="81"/>
      <c r="J45" s="81"/>
      <c r="K45" s="81"/>
      <c r="L45" s="81"/>
      <c r="M45" s="81"/>
      <c r="N45" s="81"/>
      <c r="O45" s="81"/>
      <c r="P45" s="81"/>
      <c r="Q45" s="81"/>
    </row>
    <row r="46" spans="1:18" customFormat="1" ht="14.5" customHeight="1">
      <c r="C46" s="81"/>
      <c r="D46" s="81"/>
      <c r="E46" s="81"/>
      <c r="F46" s="81"/>
      <c r="G46" s="81"/>
      <c r="H46" s="81"/>
      <c r="I46" s="81"/>
      <c r="J46" s="81"/>
      <c r="K46" s="81"/>
      <c r="L46" s="81"/>
      <c r="M46" s="81"/>
      <c r="N46" s="81"/>
      <c r="O46" s="81"/>
      <c r="P46" s="81"/>
      <c r="Q46" s="81"/>
    </row>
    <row r="47" spans="1:18" customFormat="1" ht="14.5" customHeight="1">
      <c r="C47" s="81"/>
      <c r="D47" s="81"/>
      <c r="E47" s="81"/>
      <c r="F47" s="81"/>
      <c r="G47" s="81"/>
      <c r="H47" s="81"/>
      <c r="I47" s="81"/>
      <c r="J47" s="81"/>
      <c r="K47" s="81"/>
      <c r="L47" s="81"/>
      <c r="M47" s="81"/>
      <c r="N47" s="81"/>
      <c r="O47" s="81"/>
      <c r="P47" s="81"/>
      <c r="Q47" s="81"/>
    </row>
    <row r="48" spans="1:18" customFormat="1" ht="14.5" customHeight="1">
      <c r="C48" s="81"/>
      <c r="D48" s="81"/>
      <c r="E48" s="81"/>
      <c r="F48" s="81"/>
      <c r="G48" s="81"/>
      <c r="H48" s="81"/>
      <c r="I48" s="81"/>
      <c r="J48" s="81"/>
      <c r="K48" s="81"/>
      <c r="L48" s="81"/>
      <c r="M48" s="81"/>
      <c r="N48" s="81"/>
      <c r="O48" s="81"/>
      <c r="P48" s="81"/>
      <c r="Q48" s="81"/>
    </row>
    <row r="49" spans="1:18" ht="14.5" customHeight="1">
      <c r="C49" s="81"/>
      <c r="D49" s="81"/>
      <c r="E49" s="81"/>
      <c r="F49" s="81"/>
      <c r="G49" s="81"/>
      <c r="H49" s="81"/>
      <c r="I49" s="81"/>
      <c r="J49" s="81"/>
      <c r="K49" s="81"/>
      <c r="L49" s="81"/>
      <c r="M49" s="81"/>
      <c r="N49" s="81"/>
      <c r="O49" s="81"/>
      <c r="P49" s="81"/>
      <c r="Q49" s="81"/>
      <c r="R49"/>
    </row>
    <row r="50" spans="1:18" ht="14.5" customHeight="1">
      <c r="B50" s="286" t="s">
        <v>462</v>
      </c>
      <c r="C50" s="286"/>
      <c r="D50" s="286"/>
      <c r="E50" s="286"/>
      <c r="F50" s="286"/>
      <c r="G50" s="286"/>
      <c r="H50" s="286"/>
      <c r="I50" s="286"/>
      <c r="J50" s="286"/>
      <c r="K50" s="286"/>
      <c r="L50" s="286"/>
      <c r="M50" s="286"/>
      <c r="N50" s="286"/>
      <c r="O50" s="286"/>
      <c r="P50" s="286"/>
      <c r="Q50" s="286"/>
      <c r="R50"/>
    </row>
    <row r="51" spans="1:18" ht="14.5" customHeight="1">
      <c r="B51" s="287"/>
      <c r="C51" s="287"/>
      <c r="D51" s="287"/>
      <c r="E51" s="287"/>
      <c r="F51" s="287"/>
      <c r="G51" s="287"/>
      <c r="H51" s="287"/>
      <c r="I51" s="287"/>
      <c r="J51" s="287"/>
      <c r="K51" s="287"/>
      <c r="L51" s="287"/>
      <c r="M51" s="287"/>
      <c r="N51" s="287"/>
      <c r="O51" s="287"/>
      <c r="P51" s="287"/>
      <c r="Q51" s="287"/>
      <c r="R51"/>
    </row>
    <row r="52" spans="1:18" ht="14.5" customHeight="1" thickBot="1">
      <c r="B52" s="81"/>
      <c r="C52" s="97" t="s">
        <v>438</v>
      </c>
      <c r="D52" s="97" t="s">
        <v>438</v>
      </c>
      <c r="E52" s="97"/>
      <c r="F52" s="97" t="s">
        <v>463</v>
      </c>
      <c r="G52" s="97" t="s">
        <v>440</v>
      </c>
      <c r="H52" s="97" t="s">
        <v>441</v>
      </c>
      <c r="I52" s="97" t="s">
        <v>442</v>
      </c>
      <c r="J52" s="97" t="s">
        <v>464</v>
      </c>
      <c r="K52" s="97" t="s">
        <v>464</v>
      </c>
      <c r="L52" s="97" t="s">
        <v>439</v>
      </c>
      <c r="M52" s="97"/>
      <c r="N52" s="97"/>
      <c r="O52" s="97" t="s">
        <v>439</v>
      </c>
      <c r="P52" s="97" t="s">
        <v>438</v>
      </c>
      <c r="Q52"/>
      <c r="R52"/>
    </row>
    <row r="53" spans="1:18" ht="30" thickTop="1" thickBot="1">
      <c r="A53" s="88" t="s">
        <v>443</v>
      </c>
      <c r="B53" s="34" t="s">
        <v>3</v>
      </c>
      <c r="C53" s="109" t="s">
        <v>465</v>
      </c>
      <c r="D53" s="109" t="s">
        <v>466</v>
      </c>
      <c r="E53" s="109" t="s">
        <v>446</v>
      </c>
      <c r="F53" s="109" t="s">
        <v>447</v>
      </c>
      <c r="G53" s="109" t="s">
        <v>448</v>
      </c>
      <c r="H53" s="109" t="s">
        <v>449</v>
      </c>
      <c r="I53" s="109" t="s">
        <v>450</v>
      </c>
      <c r="J53" s="109" t="s">
        <v>451</v>
      </c>
      <c r="K53" s="109" t="s">
        <v>452</v>
      </c>
      <c r="L53" s="109" t="s">
        <v>453</v>
      </c>
      <c r="M53" s="109" t="s">
        <v>454</v>
      </c>
      <c r="N53" s="109" t="s">
        <v>455</v>
      </c>
      <c r="O53" s="109" t="s">
        <v>456</v>
      </c>
      <c r="P53" s="109" t="s">
        <v>467</v>
      </c>
      <c r="Q53" s="85" t="s">
        <v>457</v>
      </c>
      <c r="R53"/>
    </row>
    <row r="54" spans="1:18" ht="14.5" customHeight="1" thickTop="1">
      <c r="A54" s="39">
        <v>15</v>
      </c>
      <c r="B54" s="116" t="s">
        <v>184</v>
      </c>
      <c r="C54" s="117" t="s">
        <v>458</v>
      </c>
      <c r="D54" s="118" t="str">
        <f>IF(VLOOKUP($B54, Sheet1__15[[Column1]:[Claim Injury Type]], 2, FALSE) &gt; 0.3, "Selected","Not Selected")</f>
        <v>Not Selected</v>
      </c>
      <c r="E54" s="118" t="str">
        <f>IF(VLOOKUP($B54, RFE_Final!$B$8:$G$154,5, FALSE), "Selected", "Not Selected")</f>
        <v>Selected</v>
      </c>
      <c r="F54" s="117" t="str">
        <f>IF(VLOOKUP(B54, RFE_Final!$B$8:$G$154,6, FALSE), "Selected", "Not Selected")</f>
        <v>Not Selected</v>
      </c>
      <c r="G54" s="118" t="str">
        <f>IF(VLOOKUP($B54, RFE_Final!$B$8:$G$154,2, FALSE), "Selected", "Not Selected")</f>
        <v>Selected</v>
      </c>
      <c r="H54" s="118" t="str">
        <f>IF(VLOOKUP($B54, RFE_Final!$B$8:$G$154,3, FALSE), "Selected", "Not Selected")</f>
        <v>Selected</v>
      </c>
      <c r="I54" s="118" t="str">
        <f>IF(VLOOKUP($B54, RFE_Final!$B$8:$G$154,4, FALSE), "Selected", "Not Selected")</f>
        <v>Selected</v>
      </c>
      <c r="J54" s="117" t="str">
        <f>IF(VLOOKUP($B54, 'RIDGE &amp; LASSO_Final'!$B$11:$S$155, 5, FALSE)=1, "Selected", "Not Selected")</f>
        <v>Selected</v>
      </c>
      <c r="K54" s="117" t="str">
        <f>IF(VLOOKUP($B54, 'RIDGE &amp; LASSO_Final'!$B$11:$S$155,11, FALSE)=1, "Selected", "Not Selected")</f>
        <v>Selected</v>
      </c>
      <c r="L54" s="117" t="str">
        <f>IF(VLOOKUP($B54, 'RIDGE &amp; LASSO_Final'!$B$11:$S$155,17, FALSE)=1, "Selected", "Not Selected")</f>
        <v>Selected</v>
      </c>
      <c r="M54" s="117" t="str">
        <f>IF(VLOOKUP($B54, 'RIDGE &amp; LASSO_Final'!$B$11:$S$155, 3, FALSE)=1, "Selected", "Not Selected")</f>
        <v>Selected</v>
      </c>
      <c r="N54" s="117" t="str">
        <f>IF(VLOOKUP($B54, 'RIDGE &amp; LASSO_Final'!$B$11:$S$155,9, FALSE)=1, "Selected", "Not Selected")</f>
        <v>Selected</v>
      </c>
      <c r="O54" s="117" t="str">
        <f>IF(VLOOKUP($B54, 'RIDGE &amp; LASSO_Final'!$B$11:$S$155,15, FALSE)=1, "Selected", "Not Selected")</f>
        <v>Selected</v>
      </c>
      <c r="P54" s="117" t="s">
        <v>468</v>
      </c>
      <c r="Q54" s="91" t="str" cm="1">
        <f t="array" ref="Q54">IF(SUM(IF(C54:O54="Selected", 1, 0), IF(C54:O54="Not Selected", 0, 0)) + IF(P54="Important",1,0)&gt;=9,"Keep","Drop")</f>
        <v>Keep</v>
      </c>
      <c r="R54" s="10" cm="1">
        <f t="array" ref="R54">SUM(IF(C54:O54="Selected", 1, 0), IF(C54:O54="Not Selected", 0, 0)) + IF(P54="Important",1,0)</f>
        <v>12</v>
      </c>
    </row>
    <row r="55" spans="1:18" ht="14.5" customHeight="1">
      <c r="A55" s="39">
        <v>16</v>
      </c>
      <c r="B55" s="13" t="s">
        <v>186</v>
      </c>
      <c r="C55" s="91" t="s">
        <v>458</v>
      </c>
      <c r="D55" s="91" t="s">
        <v>459</v>
      </c>
      <c r="E55" s="91" t="str">
        <f>IF(VLOOKUP($B55, RFE_Final!$B$8:$G$154,5, FALSE), "Selected", "Not Selected")</f>
        <v>Selected</v>
      </c>
      <c r="F55" s="91" t="str">
        <f>IF(VLOOKUP(B55, RFE_Final!$B$8:$G$154,6, FALSE), "Selected", "Not Selected")</f>
        <v>Not Selected</v>
      </c>
      <c r="G55" s="91" t="str">
        <f>IF(VLOOKUP($B55, RFE_Final!$B$8:$G$154,2, FALSE), "Selected", "Not Selected")</f>
        <v>Selected</v>
      </c>
      <c r="H55" s="91" t="str">
        <f>IF(VLOOKUP($B55, RFE_Final!$B$8:$G$154,3, FALSE), "Selected", "Not Selected")</f>
        <v>Selected</v>
      </c>
      <c r="I55" s="91" t="str">
        <f>IF(VLOOKUP($B55, RFE_Final!$B$8:$G$154,4, FALSE), "Selected", "Not Selected")</f>
        <v>Selected</v>
      </c>
      <c r="J55" s="91" t="str">
        <f>IF(VLOOKUP($B55, 'RIDGE &amp; LASSO_Final'!$B$11:$S$155, 5, FALSE)=1, "Selected", "Not Selected")</f>
        <v>Selected</v>
      </c>
      <c r="K55" s="91" t="str">
        <f>IF(VLOOKUP($B55, 'RIDGE &amp; LASSO_Final'!$B$11:$S$155,11, FALSE)=1, "Selected", "Not Selected")</f>
        <v>Not Selected</v>
      </c>
      <c r="L55" s="91" t="str">
        <f>IF(VLOOKUP($B55, 'RIDGE &amp; LASSO_Final'!$B$11:$S$155,17, FALSE)=1, "Selected", "Not Selected")</f>
        <v>Not Selected</v>
      </c>
      <c r="M55" s="91" t="str">
        <f>IF(VLOOKUP($B55, 'RIDGE &amp; LASSO_Final'!$B$11:$S$155, 3, FALSE)=1, "Selected", "Not Selected")</f>
        <v>Not Selected</v>
      </c>
      <c r="N55" s="91" t="str">
        <f>IF(VLOOKUP($B55, 'RIDGE &amp; LASSO_Final'!$B$11:$S$155,9, FALSE)=1, "Selected", "Not Selected")</f>
        <v>Not Selected</v>
      </c>
      <c r="O55" s="91" t="str">
        <f>IF(VLOOKUP($B55, 'RIDGE &amp; LASSO_Final'!$B$11:$S$155,15, FALSE)=1, "Selected", "Not Selected")</f>
        <v>Not Selected</v>
      </c>
      <c r="P55" s="91" t="s">
        <v>468</v>
      </c>
      <c r="Q55" s="91" t="str" cm="1">
        <f t="array" ref="Q55">IF(SUM(IF(C55:O55="Selected", 1, 0), IF(C55:O55="Not Selected", 0, 0)) + IF(P55="Important",1,0)&gt;=9,"Keep","Drop")</f>
        <v>Drop</v>
      </c>
      <c r="R55" s="10" cm="1">
        <f t="array" ref="R55">SUM(IF(C55:O55="Selected", 1, 0), IF(C55:O55="Not Selected", 0, 0)) + IF(P55="Important",1,0)</f>
        <v>7</v>
      </c>
    </row>
    <row r="56" spans="1:18" ht="14.5" customHeight="1">
      <c r="A56" s="39">
        <v>17</v>
      </c>
      <c r="B56" s="13" t="s">
        <v>112</v>
      </c>
      <c r="C56" s="91" t="s">
        <v>459</v>
      </c>
      <c r="D56" s="91" t="str">
        <f>IF(VLOOKUP($B56, Sheet1__15[[Column1]:[Claim Injury Type]], 2, FALSE) &gt; 0.3, "Selected","Not Selected")</f>
        <v>Not Selected</v>
      </c>
      <c r="E56" s="91" t="str">
        <f>IF(VLOOKUP($B56, RFE_Final!$B$8:$G$154,5, FALSE), "Selected", "Not Selected")</f>
        <v>Not Selected</v>
      </c>
      <c r="F56" s="91" t="str">
        <f>IF(VLOOKUP(B56, RFE_Final!$B$8:$G$154,6, FALSE), "Selected", "Not Selected")</f>
        <v>Not Selected</v>
      </c>
      <c r="G56" s="91" t="str">
        <f>IF(VLOOKUP($B56, RFE_Final!$B$8:$G$154,2, FALSE), "Selected", "Not Selected")</f>
        <v>Not Selected</v>
      </c>
      <c r="H56" s="91" t="str">
        <f>IF(VLOOKUP($B56, RFE_Final!$B$8:$G$154,3, FALSE), "Selected", "Not Selected")</f>
        <v>Not Selected</v>
      </c>
      <c r="I56" s="91" t="str">
        <f>IF(VLOOKUP($B56, RFE_Final!$B$8:$G$154,4, FALSE), "Selected", "Not Selected")</f>
        <v>Not Selected</v>
      </c>
      <c r="J56" s="91" t="str">
        <f>IF(VLOOKUP($B56, 'RIDGE &amp; LASSO_Final'!$B$11:$S$155, 5, FALSE)=1, "Selected", "Not Selected")</f>
        <v>Not Selected</v>
      </c>
      <c r="K56" s="91" t="str">
        <f>IF(VLOOKUP($B56, 'RIDGE &amp; LASSO_Final'!$B$11:$S$155,11, FALSE)=1, "Selected", "Not Selected")</f>
        <v>Not Selected</v>
      </c>
      <c r="L56" s="91" t="str">
        <f>IF(VLOOKUP($B56, 'RIDGE &amp; LASSO_Final'!$B$11:$S$155,17, FALSE)=1, "Selected", "Not Selected")</f>
        <v>Not Selected</v>
      </c>
      <c r="M56" s="91" t="str">
        <f>IF(VLOOKUP($B56, 'RIDGE &amp; LASSO_Final'!$B$11:$S$155, 3, FALSE)=1, "Selected", "Not Selected")</f>
        <v>Not Selected</v>
      </c>
      <c r="N56" s="91" t="str">
        <f>IF(VLOOKUP($B56, 'RIDGE &amp; LASSO_Final'!$B$11:$S$155,9, FALSE)=1, "Selected", "Not Selected")</f>
        <v>Not Selected</v>
      </c>
      <c r="O56" s="91" t="str">
        <f>IF(VLOOKUP($B56, 'RIDGE &amp; LASSO_Final'!$B$11:$S$155,15, FALSE)=1, "Selected", "Not Selected")</f>
        <v>Not Selected</v>
      </c>
      <c r="P56" s="91" t="s">
        <v>469</v>
      </c>
      <c r="Q56" s="91" t="str" cm="1">
        <f t="array" ref="Q56">IF(SUM(IF(C56:O56="Selected", 1, 0), IF(C56:O56="Not Selected", 0, 0)) + IF(P56="Important",1,0)&gt;=9,"Keep","Drop")</f>
        <v>Drop</v>
      </c>
      <c r="R56" s="10" cm="1">
        <f t="array" ref="R56">SUM(IF(C56:O56="Selected", 1, 0), IF(C56:O56="Not Selected", 0, 0)) + IF(P56="Important",1,0)</f>
        <v>0</v>
      </c>
    </row>
    <row r="57" spans="1:18" ht="14.5" customHeight="1">
      <c r="A57" s="39">
        <v>18</v>
      </c>
      <c r="B57" s="116" t="s">
        <v>65</v>
      </c>
      <c r="C57" s="117" t="s">
        <v>458</v>
      </c>
      <c r="D57" s="117" t="str">
        <f>IF(VLOOKUP($B57, Sheet1__15[[Column1]:[Claim Injury Type]], 2, FALSE) &gt; 0.3, "Selected","Not Selected")</f>
        <v>Not Selected</v>
      </c>
      <c r="E57" s="117" t="str">
        <f>IF(VLOOKUP($B57, RFE_Final!$B$8:$G$154,5, FALSE), "Selected", "Not Selected")</f>
        <v>Selected</v>
      </c>
      <c r="F57" s="117" t="str">
        <f>IF(VLOOKUP(B57, RFE_Final!$B$8:$G$154,6, FALSE), "Selected", "Not Selected")</f>
        <v>Selected</v>
      </c>
      <c r="G57" s="117" t="str">
        <f>IF(VLOOKUP($B57, RFE_Final!$B$8:$G$154,2, FALSE), "Selected", "Not Selected")</f>
        <v>Selected</v>
      </c>
      <c r="H57" s="117" t="str">
        <f>IF(VLOOKUP($B57, RFE_Final!$B$8:$G$154,3, FALSE), "Selected", "Not Selected")</f>
        <v>Selected</v>
      </c>
      <c r="I57" s="117" t="str">
        <f>IF(VLOOKUP($B57, RFE_Final!$B$8:$G$154,4, FALSE), "Selected", "Not Selected")</f>
        <v>Selected</v>
      </c>
      <c r="J57" s="117" t="str">
        <f>IF(VLOOKUP($B57, 'RIDGE &amp; LASSO_Final'!$B$11:$S$155, 5, FALSE)=1, "Selected", "Not Selected")</f>
        <v>Selected</v>
      </c>
      <c r="K57" s="117" t="str">
        <f>IF(VLOOKUP($B57, 'RIDGE &amp; LASSO_Final'!$B$11:$S$155,11, FALSE)=1, "Selected", "Not Selected")</f>
        <v>Selected</v>
      </c>
      <c r="L57" s="117" t="str">
        <f>IF(VLOOKUP($B57, 'RIDGE &amp; LASSO_Final'!$B$11:$S$155,17, FALSE)=1, "Selected", "Not Selected")</f>
        <v>Selected</v>
      </c>
      <c r="M57" s="117" t="str">
        <f>IF(VLOOKUP($B57, 'RIDGE &amp; LASSO_Final'!$B$11:$S$155, 3, FALSE)=1, "Selected", "Not Selected")</f>
        <v>Selected</v>
      </c>
      <c r="N57" s="117" t="str">
        <f>IF(VLOOKUP($B57, 'RIDGE &amp; LASSO_Final'!$B$11:$S$155,9, FALSE)=1, "Selected", "Not Selected")</f>
        <v>Selected</v>
      </c>
      <c r="O57" s="117" t="str">
        <f>IF(VLOOKUP($B57, 'RIDGE &amp; LASSO_Final'!$B$11:$S$155,15, FALSE)=1, "Selected", "Not Selected")</f>
        <v>Selected</v>
      </c>
      <c r="P57" s="117" t="s">
        <v>468</v>
      </c>
      <c r="Q57" s="91" t="str" cm="1">
        <f t="array" ref="Q57">IF(SUM(IF(C57:O57="Selected", 1, 0), IF(C57:O57="Not Selected", 0, 0)) + IF(P57="Important",1,0)&gt;=9,"Keep","Drop")</f>
        <v>Keep</v>
      </c>
      <c r="R57" s="10" cm="1">
        <f t="array" ref="R57">SUM(IF(C57:O57="Selected", 1, 0), IF(C57:O57="Not Selected", 0, 0)) + IF(P57="Important",1,0)</f>
        <v>13</v>
      </c>
    </row>
    <row r="58" spans="1:18" ht="14.5" customHeight="1">
      <c r="A58" s="39">
        <v>19</v>
      </c>
      <c r="B58" s="116" t="s">
        <v>53</v>
      </c>
      <c r="C58" s="117" t="s">
        <v>458</v>
      </c>
      <c r="D58" s="117" t="str">
        <f>IF(VLOOKUP($B58, Sheet1__15[[Column1]:[Claim Injury Type]], 2, FALSE) &gt; 0.3, "Selected","Not Selected")</f>
        <v>Selected</v>
      </c>
      <c r="E58" s="117" t="str">
        <f>IF(VLOOKUP($B58, RFE_Final!$B$8:$G$154,5, FALSE), "Selected", "Not Selected")</f>
        <v>Selected</v>
      </c>
      <c r="F58" s="117" t="str">
        <f>IF(VLOOKUP(B58, RFE_Final!$B$8:$G$154,6, FALSE), "Selected", "Not Selected")</f>
        <v>Selected</v>
      </c>
      <c r="G58" s="117" t="str">
        <f>IF(VLOOKUP($B58, RFE_Final!$B$8:$G$154,2, FALSE), "Selected", "Not Selected")</f>
        <v>Selected</v>
      </c>
      <c r="H58" s="117" t="str">
        <f>IF(VLOOKUP($B58, RFE_Final!$B$8:$G$154,3, FALSE), "Selected", "Not Selected")</f>
        <v>Selected</v>
      </c>
      <c r="I58" s="117" t="str">
        <f>IF(VLOOKUP($B58, RFE_Final!$B$8:$G$154,4, FALSE), "Selected", "Not Selected")</f>
        <v>Selected</v>
      </c>
      <c r="J58" s="117" t="str">
        <f>IF(VLOOKUP($B58, 'RIDGE &amp; LASSO_Final'!$B$11:$S$155, 5, FALSE)=1, "Selected", "Not Selected")</f>
        <v>Selected</v>
      </c>
      <c r="K58" s="117" t="str">
        <f>IF(VLOOKUP($B58, 'RIDGE &amp; LASSO_Final'!$B$11:$S$155,11, FALSE)=1, "Selected", "Not Selected")</f>
        <v>Selected</v>
      </c>
      <c r="L58" s="117" t="str">
        <f>IF(VLOOKUP($B58, 'RIDGE &amp; LASSO_Final'!$B$11:$S$155,17, FALSE)=1, "Selected", "Not Selected")</f>
        <v>Selected</v>
      </c>
      <c r="M58" s="117" t="str">
        <f>IF(VLOOKUP($B58, 'RIDGE &amp; LASSO_Final'!$B$11:$S$155, 3, FALSE)=1, "Selected", "Not Selected")</f>
        <v>Selected</v>
      </c>
      <c r="N58" s="117" t="str">
        <f>IF(VLOOKUP($B58, 'RIDGE &amp; LASSO_Final'!$B$11:$S$155,9, FALSE)=1, "Selected", "Not Selected")</f>
        <v>Selected</v>
      </c>
      <c r="O58" s="117" t="str">
        <f>IF(VLOOKUP($B58, 'RIDGE &amp; LASSO_Final'!$B$11:$S$155,15, FALSE)=1, "Selected", "Not Selected")</f>
        <v>Selected</v>
      </c>
      <c r="P58" s="117" t="s">
        <v>468</v>
      </c>
      <c r="Q58" s="91" t="str" cm="1">
        <f t="array" ref="Q58">IF(SUM(IF(C58:O58="Selected", 1, 0), IF(C58:O58="Not Selected", 0, 0)) + IF(P58="Important",1,0)&gt;=9,"Keep","Drop")</f>
        <v>Keep</v>
      </c>
      <c r="R58" s="10" cm="1">
        <f t="array" ref="R58">SUM(IF(C58:O58="Selected", 1, 0), IF(C58:O58="Not Selected", 0, 0)) + IF(P58="Important",1,0)</f>
        <v>14</v>
      </c>
    </row>
    <row r="59" spans="1:18" ht="14.5" customHeight="1">
      <c r="A59" s="39">
        <v>20</v>
      </c>
      <c r="B59" s="116" t="s">
        <v>187</v>
      </c>
      <c r="C59" s="117" t="s">
        <v>458</v>
      </c>
      <c r="D59" s="117" t="str">
        <f>IF(VLOOKUP($B59, Sheet1__15[[Column1]:[Claim Injury Type]], 2, FALSE) &gt; 0.3, "Selected","Not Selected")</f>
        <v>Selected</v>
      </c>
      <c r="E59" s="117" t="str">
        <f>IF(VLOOKUP($B59, RFE_Final!$B$8:$G$154,5, FALSE), "Selected", "Not Selected")</f>
        <v>Selected</v>
      </c>
      <c r="F59" s="117" t="str">
        <f>IF(VLOOKUP(B59, RFE_Final!$B$8:$G$154,6, FALSE), "Selected", "Not Selected")</f>
        <v>Selected</v>
      </c>
      <c r="G59" s="117" t="str">
        <f>IF(VLOOKUP($B59, RFE_Final!$B$8:$G$154,2, FALSE), "Selected", "Not Selected")</f>
        <v>Selected</v>
      </c>
      <c r="H59" s="117" t="str">
        <f>IF(VLOOKUP($B59, RFE_Final!$B$8:$G$154,3, FALSE), "Selected", "Not Selected")</f>
        <v>Selected</v>
      </c>
      <c r="I59" s="117" t="str">
        <f>IF(VLOOKUP($B59, RFE_Final!$B$8:$G$154,4, FALSE), "Selected", "Not Selected")</f>
        <v>Selected</v>
      </c>
      <c r="J59" s="117" t="str">
        <f>IF(VLOOKUP($B59, 'RIDGE &amp; LASSO_Final'!$B$11:$S$155, 5, FALSE)=1, "Selected", "Not Selected")</f>
        <v>Selected</v>
      </c>
      <c r="K59" s="117" t="str">
        <f>IF(VLOOKUP($B59, 'RIDGE &amp; LASSO_Final'!$B$11:$S$155,11, FALSE)=1, "Selected", "Not Selected")</f>
        <v>Not Selected</v>
      </c>
      <c r="L59" s="117" t="str">
        <f>IF(VLOOKUP($B59, 'RIDGE &amp; LASSO_Final'!$B$11:$S$155,17, FALSE)=1, "Selected", "Not Selected")</f>
        <v>Selected</v>
      </c>
      <c r="M59" s="117" t="str">
        <f>IF(VLOOKUP($B59, 'RIDGE &amp; LASSO_Final'!$B$11:$S$155, 3, FALSE)=1, "Selected", "Not Selected")</f>
        <v>Selected</v>
      </c>
      <c r="N59" s="117" t="str">
        <f>IF(VLOOKUP($B59, 'RIDGE &amp; LASSO_Final'!$B$11:$S$155,9, FALSE)=1, "Selected", "Not Selected")</f>
        <v>Selected</v>
      </c>
      <c r="O59" s="117" t="str">
        <f>IF(VLOOKUP($B59, 'RIDGE &amp; LASSO_Final'!$B$11:$S$155,15, FALSE)=1, "Selected", "Not Selected")</f>
        <v>Selected</v>
      </c>
      <c r="P59" s="117" t="s">
        <v>468</v>
      </c>
      <c r="Q59" s="91" t="str" cm="1">
        <f t="array" ref="Q59">IF(SUM(IF(C59:O59="Selected", 1, 0), IF(C59:O59="Not Selected", 0, 0)) + IF(P59="Important",1,0)&gt;=9,"Keep","Drop")</f>
        <v>Keep</v>
      </c>
      <c r="R59" s="10" cm="1">
        <f t="array" ref="R59">SUM(IF(C59:O59="Selected", 1, 0), IF(C59:O59="Not Selected", 0, 0)) + IF(P59="Important",1,0)</f>
        <v>13</v>
      </c>
    </row>
    <row r="60" spans="1:18" ht="14.5" customHeight="1">
      <c r="A60" s="39">
        <v>21</v>
      </c>
      <c r="B60" s="116" t="s">
        <v>23</v>
      </c>
      <c r="C60" s="117" t="s">
        <v>458</v>
      </c>
      <c r="D60" s="117" t="str">
        <f>IF(VLOOKUP($B60, Sheet1__15[[Column1]:[Claim Injury Type]], 2, FALSE) &gt; 0.3, "Selected","Not Selected")</f>
        <v>Selected</v>
      </c>
      <c r="E60" s="117" t="str">
        <f>IF(VLOOKUP($B60, RFE_Final!$B$8:$G$154,5, FALSE), "Selected", "Not Selected")</f>
        <v>Selected</v>
      </c>
      <c r="F60" s="117" t="str">
        <f>IF(VLOOKUP(B60, RFE_Final!$B$8:$G$154,6, FALSE), "Selected", "Not Selected")</f>
        <v>Selected</v>
      </c>
      <c r="G60" s="117" t="str">
        <f>IF(VLOOKUP($B60, RFE_Final!$B$8:$G$154,2, FALSE), "Selected", "Not Selected")</f>
        <v>Selected</v>
      </c>
      <c r="H60" s="117" t="str">
        <f>IF(VLOOKUP($B60, RFE_Final!$B$8:$G$154,3, FALSE), "Selected", "Not Selected")</f>
        <v>Selected</v>
      </c>
      <c r="I60" s="117" t="str">
        <f>IF(VLOOKUP($B60, RFE_Final!$B$8:$G$154,4, FALSE), "Selected", "Not Selected")</f>
        <v>Selected</v>
      </c>
      <c r="J60" s="117" t="str">
        <f>IF(VLOOKUP($B60, 'RIDGE &amp; LASSO_Final'!$B$11:$S$155, 5, FALSE)=1, "Selected", "Not Selected")</f>
        <v>Selected</v>
      </c>
      <c r="K60" s="117" t="str">
        <f>IF(VLOOKUP($B60, 'RIDGE &amp; LASSO_Final'!$B$11:$S$155,11, FALSE)=1, "Selected", "Not Selected")</f>
        <v>Selected</v>
      </c>
      <c r="L60" s="117" t="str">
        <f>IF(VLOOKUP($B60, 'RIDGE &amp; LASSO_Final'!$B$11:$S$155,17, FALSE)=1, "Selected", "Not Selected")</f>
        <v>Selected</v>
      </c>
      <c r="M60" s="117" t="str">
        <f>IF(VLOOKUP($B60, 'RIDGE &amp; LASSO_Final'!$B$11:$S$155, 3, FALSE)=1, "Selected", "Not Selected")</f>
        <v>Selected</v>
      </c>
      <c r="N60" s="117" t="str">
        <f>IF(VLOOKUP($B60, 'RIDGE &amp; LASSO_Final'!$B$11:$S$155,9, FALSE)=1, "Selected", "Not Selected")</f>
        <v>Selected</v>
      </c>
      <c r="O60" s="117" t="str">
        <f>IF(VLOOKUP($B60, 'RIDGE &amp; LASSO_Final'!$B$11:$S$155,15, FALSE)=1, "Selected", "Not Selected")</f>
        <v>Selected</v>
      </c>
      <c r="P60" s="117" t="s">
        <v>468</v>
      </c>
      <c r="Q60" s="91" t="str" cm="1">
        <f t="array" ref="Q60">IF(SUM(IF(C60:O60="Selected", 1, 0), IF(C60:O60="Not Selected", 0, 0)) + IF(P60="Important",1,0)&gt;=9,"Keep","Drop")</f>
        <v>Keep</v>
      </c>
      <c r="R60" s="10" cm="1">
        <f t="array" ref="R60">SUM(IF(C60:O60="Selected", 1, 0), IF(C60:O60="Not Selected", 0, 0)) + IF(P60="Important",1,0)</f>
        <v>14</v>
      </c>
    </row>
    <row r="61" spans="1:18" ht="14.5" customHeight="1">
      <c r="A61" s="39">
        <v>22</v>
      </c>
      <c r="B61" s="116" t="s">
        <v>58</v>
      </c>
      <c r="C61" s="117" t="s">
        <v>458</v>
      </c>
      <c r="D61" s="117" t="str">
        <f>IF(VLOOKUP($B61, Sheet1__15[[Column1]:[Claim Injury Type]], 2, FALSE) &gt; 0.3, "Selected","Not Selected")</f>
        <v>Not Selected</v>
      </c>
      <c r="E61" s="117" t="str">
        <f>IF(VLOOKUP($B61, RFE_Final!$B$8:$G$154,5, FALSE), "Selected", "Not Selected")</f>
        <v>Selected</v>
      </c>
      <c r="F61" s="117" t="str">
        <f>IF(VLOOKUP(B61, RFE_Final!$B$8:$G$154,6, FALSE), "Selected", "Not Selected")</f>
        <v>Selected</v>
      </c>
      <c r="G61" s="117" t="str">
        <f>IF(VLOOKUP($B61, RFE_Final!$B$8:$G$154,2, FALSE), "Selected", "Not Selected")</f>
        <v>Selected</v>
      </c>
      <c r="H61" s="117" t="str">
        <f>IF(VLOOKUP($B61, RFE_Final!$B$8:$G$154,3, FALSE), "Selected", "Not Selected")</f>
        <v>Selected</v>
      </c>
      <c r="I61" s="117" t="str">
        <f>IF(VLOOKUP($B61, RFE_Final!$B$8:$G$154,4, FALSE), "Selected", "Not Selected")</f>
        <v>Selected</v>
      </c>
      <c r="J61" s="117" t="str">
        <f>IF(VLOOKUP($B61, 'RIDGE &amp; LASSO_Final'!$B$11:$S$155, 5, FALSE)=1, "Selected", "Not Selected")</f>
        <v>Selected</v>
      </c>
      <c r="K61" s="117" t="str">
        <f>IF(VLOOKUP($B61, 'RIDGE &amp; LASSO_Final'!$B$11:$S$155,11, FALSE)=1, "Selected", "Not Selected")</f>
        <v>Selected</v>
      </c>
      <c r="L61" s="117" t="str">
        <f>IF(VLOOKUP($B61, 'RIDGE &amp; LASSO_Final'!$B$11:$S$155,17, FALSE)=1, "Selected", "Not Selected")</f>
        <v>Selected</v>
      </c>
      <c r="M61" s="117" t="str">
        <f>IF(VLOOKUP($B61, 'RIDGE &amp; LASSO_Final'!$B$11:$S$155, 3, FALSE)=1, "Selected", "Not Selected")</f>
        <v>Selected</v>
      </c>
      <c r="N61" s="117" t="str">
        <f>IF(VLOOKUP($B61, 'RIDGE &amp; LASSO_Final'!$B$11:$S$155,9, FALSE)=1, "Selected", "Not Selected")</f>
        <v>Selected</v>
      </c>
      <c r="O61" s="117" t="str">
        <f>IF(VLOOKUP($B61, 'RIDGE &amp; LASSO_Final'!$B$11:$S$155,15, FALSE)=1, "Selected", "Not Selected")</f>
        <v>Selected</v>
      </c>
      <c r="P61" s="117" t="s">
        <v>468</v>
      </c>
      <c r="Q61" s="91" t="str" cm="1">
        <f t="array" ref="Q61">IF(SUM(IF(C61:O61="Selected", 1, 0), IF(C61:O61="Not Selected", 0, 0)) + IF(P61="Important",1,0)&gt;=9,"Keep","Drop")</f>
        <v>Keep</v>
      </c>
      <c r="R61" s="10" cm="1">
        <f t="array" ref="R61">SUM(IF(C61:O61="Selected", 1, 0), IF(C61:O61="Not Selected", 0, 0)) + IF(P61="Important",1,0)</f>
        <v>13</v>
      </c>
    </row>
    <row r="62" spans="1:18" ht="14.5" customHeight="1">
      <c r="A62" s="39">
        <v>23</v>
      </c>
      <c r="B62" s="116" t="s">
        <v>73</v>
      </c>
      <c r="C62" s="117" t="s">
        <v>458</v>
      </c>
      <c r="D62" s="117" t="str">
        <f>IF(VLOOKUP($B62, Sheet1__15[[Column1]:[Claim Injury Type]], 2, FALSE) &gt; 0.3, "Selected","Not Selected")</f>
        <v>Not Selected</v>
      </c>
      <c r="E62" s="117" t="str">
        <f>IF(VLOOKUP($B62, RFE_Final!$B$8:$G$154,5, FALSE), "Selected", "Not Selected")</f>
        <v>Selected</v>
      </c>
      <c r="F62" s="117" t="str">
        <f>IF(VLOOKUP(B62, RFE_Final!$B$8:$G$154,6, FALSE), "Selected", "Not Selected")</f>
        <v>Selected</v>
      </c>
      <c r="G62" s="117" t="str">
        <f>IF(VLOOKUP($B62, RFE_Final!$B$8:$G$154,2, FALSE), "Selected", "Not Selected")</f>
        <v>Selected</v>
      </c>
      <c r="H62" s="117" t="str">
        <f>IF(VLOOKUP($B62, RFE_Final!$B$8:$G$154,3, FALSE), "Selected", "Not Selected")</f>
        <v>Selected</v>
      </c>
      <c r="I62" s="117" t="str">
        <f>IF(VLOOKUP($B62, RFE_Final!$B$8:$G$154,4, FALSE), "Selected", "Not Selected")</f>
        <v>Selected</v>
      </c>
      <c r="J62" s="117" t="str">
        <f>IF(VLOOKUP($B62, 'RIDGE &amp; LASSO_Final'!$B$11:$S$155, 5, FALSE)=1, "Selected", "Not Selected")</f>
        <v>Selected</v>
      </c>
      <c r="K62" s="117" t="str">
        <f>IF(VLOOKUP($B62, 'RIDGE &amp; LASSO_Final'!$B$11:$S$155,11, FALSE)=1, "Selected", "Not Selected")</f>
        <v>Selected</v>
      </c>
      <c r="L62" s="117" t="str">
        <f>IF(VLOOKUP($B62, 'RIDGE &amp; LASSO_Final'!$B$11:$S$155,17, FALSE)=1, "Selected", "Not Selected")</f>
        <v>Selected</v>
      </c>
      <c r="M62" s="117" t="str">
        <f>IF(VLOOKUP($B62, 'RIDGE &amp; LASSO_Final'!$B$11:$S$155, 3, FALSE)=1, "Selected", "Not Selected")</f>
        <v>Selected</v>
      </c>
      <c r="N62" s="117" t="str">
        <f>IF(VLOOKUP($B62, 'RIDGE &amp; LASSO_Final'!$B$11:$S$155,9, FALSE)=1, "Selected", "Not Selected")</f>
        <v>Selected</v>
      </c>
      <c r="O62" s="117" t="str">
        <f>IF(VLOOKUP($B62, 'RIDGE &amp; LASSO_Final'!$B$11:$S$155,15, FALSE)=1, "Selected", "Not Selected")</f>
        <v>Selected</v>
      </c>
      <c r="P62" s="117" t="s">
        <v>468</v>
      </c>
      <c r="Q62" s="91" t="str" cm="1">
        <f t="array" ref="Q62">IF(SUM(IF(C62:O62="Selected", 1, 0), IF(C62:O62="Not Selected", 0, 0)) + IF(P62="Important",1,0)&gt;=9,"Keep","Drop")</f>
        <v>Keep</v>
      </c>
      <c r="R62" s="10" cm="1">
        <f t="array" ref="R62">SUM(IF(C62:O62="Selected", 1, 0), IF(C62:O62="Not Selected", 0, 0)) + IF(P62="Important",1,0)</f>
        <v>13</v>
      </c>
    </row>
    <row r="63" spans="1:18" ht="14.5" customHeight="1">
      <c r="A63" s="39">
        <v>24</v>
      </c>
      <c r="B63" s="116" t="s">
        <v>57</v>
      </c>
      <c r="C63" s="117" t="s">
        <v>458</v>
      </c>
      <c r="D63" s="117" t="str">
        <f>IF(VLOOKUP($B63, Sheet1__15[[Column1]:[Claim Injury Type]], 2, FALSE) &gt; 0.3, "Selected","Not Selected")</f>
        <v>Not Selected</v>
      </c>
      <c r="E63" s="117" t="str">
        <f>IF(VLOOKUP($B63, RFE_Final!$B$8:$G$154,5, FALSE), "Selected", "Not Selected")</f>
        <v>Selected</v>
      </c>
      <c r="F63" s="117" t="str">
        <f>IF(VLOOKUP(B63, RFE_Final!$B$8:$G$154,6, FALSE), "Selected", "Not Selected")</f>
        <v>Selected</v>
      </c>
      <c r="G63" s="117" t="str">
        <f>IF(VLOOKUP($B63, RFE_Final!$B$8:$G$154,2, FALSE), "Selected", "Not Selected")</f>
        <v>Selected</v>
      </c>
      <c r="H63" s="117" t="str">
        <f>IF(VLOOKUP($B63, RFE_Final!$B$8:$G$154,3, FALSE), "Selected", "Not Selected")</f>
        <v>Selected</v>
      </c>
      <c r="I63" s="117" t="str">
        <f>IF(VLOOKUP($B63, RFE_Final!$B$8:$G$154,4, FALSE), "Selected", "Not Selected")</f>
        <v>Selected</v>
      </c>
      <c r="J63" s="117" t="str">
        <f>IF(VLOOKUP($B63, 'RIDGE &amp; LASSO_Final'!$B$11:$S$155, 5, FALSE)=1, "Selected", "Not Selected")</f>
        <v>Selected</v>
      </c>
      <c r="K63" s="117" t="str">
        <f>IF(VLOOKUP($B63, 'RIDGE &amp; LASSO_Final'!$B$11:$S$155,11, FALSE)=1, "Selected", "Not Selected")</f>
        <v>Selected</v>
      </c>
      <c r="L63" s="117" t="str">
        <f>IF(VLOOKUP($B63, 'RIDGE &amp; LASSO_Final'!$B$11:$S$155,17, FALSE)=1, "Selected", "Not Selected")</f>
        <v>Selected</v>
      </c>
      <c r="M63" s="117" t="str">
        <f>IF(VLOOKUP($B63, 'RIDGE &amp; LASSO_Final'!$B$11:$S$155, 3, FALSE)=1, "Selected", "Not Selected")</f>
        <v>Selected</v>
      </c>
      <c r="N63" s="117" t="str">
        <f>IF(VLOOKUP($B63, 'RIDGE &amp; LASSO_Final'!$B$11:$S$155,9, FALSE)=1, "Selected", "Not Selected")</f>
        <v>Selected</v>
      </c>
      <c r="O63" s="117" t="str">
        <f>IF(VLOOKUP($B63, 'RIDGE &amp; LASSO_Final'!$B$11:$S$155,15, FALSE)=1, "Selected", "Not Selected")</f>
        <v>Selected</v>
      </c>
      <c r="P63" s="117" t="s">
        <v>468</v>
      </c>
      <c r="Q63" s="91" t="str" cm="1">
        <f t="array" ref="Q63">IF(SUM(IF(C63:O63="Selected", 1, 0), IF(C63:O63="Not Selected", 0, 0)) + IF(P63="Important",1,0)&gt;=9,"Keep","Drop")</f>
        <v>Keep</v>
      </c>
      <c r="R63" s="10" cm="1">
        <f t="array" ref="R63">SUM(IF(C63:O63="Selected", 1, 0), IF(C63:O63="Not Selected", 0, 0)) + IF(P63="Important",1,0)</f>
        <v>13</v>
      </c>
    </row>
    <row r="64" spans="1:18" ht="14.5" customHeight="1">
      <c r="A64" s="39">
        <v>25</v>
      </c>
      <c r="B64" s="116" t="s">
        <v>68</v>
      </c>
      <c r="C64" s="117" t="s">
        <v>458</v>
      </c>
      <c r="D64" s="117" t="str">
        <f>IF(VLOOKUP($B64, Sheet1__15[[Column1]:[Claim Injury Type]], 2, FALSE) &gt; 0.3, "Selected","Not Selected")</f>
        <v>Not Selected</v>
      </c>
      <c r="E64" s="117" t="str">
        <f>IF(VLOOKUP($B64, RFE_Final!$B$8:$G$154,5, FALSE), "Selected", "Not Selected")</f>
        <v>Selected</v>
      </c>
      <c r="F64" s="117" t="str">
        <f>IF(VLOOKUP(B64, RFE_Final!$B$8:$G$154,6, FALSE), "Selected", "Not Selected")</f>
        <v>Selected</v>
      </c>
      <c r="G64" s="117" t="str">
        <f>IF(VLOOKUP($B64, RFE_Final!$B$8:$G$154,2, FALSE), "Selected", "Not Selected")</f>
        <v>Selected</v>
      </c>
      <c r="H64" s="117" t="str">
        <f>IF(VLOOKUP($B64, RFE_Final!$B$8:$G$154,3, FALSE), "Selected", "Not Selected")</f>
        <v>Selected</v>
      </c>
      <c r="I64" s="117" t="str">
        <f>IF(VLOOKUP($B64, RFE_Final!$B$8:$G$154,4, FALSE), "Selected", "Not Selected")</f>
        <v>Selected</v>
      </c>
      <c r="J64" s="117" t="str">
        <f>IF(VLOOKUP($B64, 'RIDGE &amp; LASSO_Final'!$B$11:$S$155, 5, FALSE)=1, "Selected", "Not Selected")</f>
        <v>Selected</v>
      </c>
      <c r="K64" s="117" t="str">
        <f>IF(VLOOKUP($B64, 'RIDGE &amp; LASSO_Final'!$B$11:$S$155,11, FALSE)=1, "Selected", "Not Selected")</f>
        <v>Selected</v>
      </c>
      <c r="L64" s="117" t="str">
        <f>IF(VLOOKUP($B64, 'RIDGE &amp; LASSO_Final'!$B$11:$S$155,17, FALSE)=1, "Selected", "Not Selected")</f>
        <v>Selected</v>
      </c>
      <c r="M64" s="117" t="str">
        <f>IF(VLOOKUP($B64, 'RIDGE &amp; LASSO_Final'!$B$11:$S$155, 3, FALSE)=1, "Selected", "Not Selected")</f>
        <v>Selected</v>
      </c>
      <c r="N64" s="117" t="str">
        <f>IF(VLOOKUP($B64, 'RIDGE &amp; LASSO_Final'!$B$11:$S$155,9, FALSE)=1, "Selected", "Not Selected")</f>
        <v>Selected</v>
      </c>
      <c r="O64" s="117" t="str">
        <f>IF(VLOOKUP($B64, 'RIDGE &amp; LASSO_Final'!$B$11:$S$155,15, FALSE)=1, "Selected", "Not Selected")</f>
        <v>Selected</v>
      </c>
      <c r="P64" s="117" t="s">
        <v>468</v>
      </c>
      <c r="Q64" s="91" t="str" cm="1">
        <f t="array" ref="Q64">IF(SUM(IF(C64:O64="Selected", 1, 0), IF(C64:O64="Not Selected", 0, 0)) + IF(P64="Important",1,0)&gt;=9,"Keep","Drop")</f>
        <v>Keep</v>
      </c>
      <c r="R64" s="10" cm="1">
        <f t="array" ref="R64">SUM(IF(C64:O64="Selected", 1, 0), IF(C64:O64="Not Selected", 0, 0)) + IF(P64="Important",1,0)</f>
        <v>13</v>
      </c>
    </row>
    <row r="65" spans="1:18" ht="14.5" customHeight="1">
      <c r="A65" s="39">
        <v>26</v>
      </c>
      <c r="B65" s="116" t="s">
        <v>71</v>
      </c>
      <c r="C65" s="117" t="s">
        <v>458</v>
      </c>
      <c r="D65" s="117" t="str">
        <f>IF(VLOOKUP($B65, Sheet1__15[[Column1]:[Claim Injury Type]], 2, FALSE) &gt; 0.3, "Selected","Not Selected")</f>
        <v>Not Selected</v>
      </c>
      <c r="E65" s="117" t="str">
        <f>IF(VLOOKUP($B65, RFE_Final!$B$8:$G$154,5, FALSE), "Selected", "Not Selected")</f>
        <v>Selected</v>
      </c>
      <c r="F65" s="117" t="str">
        <f>IF(VLOOKUP(B65, RFE_Final!$B$8:$G$154,6, FALSE), "Selected", "Not Selected")</f>
        <v>Not Selected</v>
      </c>
      <c r="G65" s="117" t="str">
        <f>IF(VLOOKUP($B65, RFE_Final!$B$8:$G$154,2, FALSE), "Selected", "Not Selected")</f>
        <v>Selected</v>
      </c>
      <c r="H65" s="117" t="str">
        <f>IF(VLOOKUP($B65, RFE_Final!$B$8:$G$154,3, FALSE), "Selected", "Not Selected")</f>
        <v>Selected</v>
      </c>
      <c r="I65" s="117" t="str">
        <f>IF(VLOOKUP($B65, RFE_Final!$B$8:$G$154,4, FALSE), "Selected", "Not Selected")</f>
        <v>Selected</v>
      </c>
      <c r="J65" s="117" t="str">
        <f>IF(VLOOKUP($B65, 'RIDGE &amp; LASSO_Final'!$B$11:$S$155, 5, FALSE)=1, "Selected", "Not Selected")</f>
        <v>Selected</v>
      </c>
      <c r="K65" s="117" t="str">
        <f>IF(VLOOKUP($B65, 'RIDGE &amp; LASSO_Final'!$B$11:$S$155,11, FALSE)=1, "Selected", "Not Selected")</f>
        <v>Selected</v>
      </c>
      <c r="L65" s="117" t="str">
        <f>IF(VLOOKUP($B65, 'RIDGE &amp; LASSO_Final'!$B$11:$S$155,17, FALSE)=1, "Selected", "Not Selected")</f>
        <v>Selected</v>
      </c>
      <c r="M65" s="117" t="str">
        <f>IF(VLOOKUP($B65, 'RIDGE &amp; LASSO_Final'!$B$11:$S$155, 3, FALSE)=1, "Selected", "Not Selected")</f>
        <v>Selected</v>
      </c>
      <c r="N65" s="117" t="str">
        <f>IF(VLOOKUP($B65, 'RIDGE &amp; LASSO_Final'!$B$11:$S$155,9, FALSE)=1, "Selected", "Not Selected")</f>
        <v>Not Selected</v>
      </c>
      <c r="O65" s="117" t="str">
        <f>IF(VLOOKUP($B65, 'RIDGE &amp; LASSO_Final'!$B$11:$S$155,15, FALSE)=1, "Selected", "Not Selected")</f>
        <v>Selected</v>
      </c>
      <c r="P65" s="117" t="s">
        <v>468</v>
      </c>
      <c r="Q65" s="91" t="str" cm="1">
        <f t="array" ref="Q65">IF(SUM(IF(C65:O65="Selected", 1, 0), IF(C65:O65="Not Selected", 0, 0)) + IF(P65="Important",1,0)&gt;=9,"Keep","Drop")</f>
        <v>Keep</v>
      </c>
      <c r="R65" s="10" cm="1">
        <f t="array" ref="R65">SUM(IF(C65:O65="Selected", 1, 0), IF(C65:O65="Not Selected", 0, 0)) + IF(P65="Important",1,0)</f>
        <v>11</v>
      </c>
    </row>
    <row r="66" spans="1:18" ht="14.5" customHeight="1">
      <c r="A66" s="39">
        <v>27</v>
      </c>
      <c r="B66" s="116" t="s">
        <v>66</v>
      </c>
      <c r="C66" s="117" t="s">
        <v>458</v>
      </c>
      <c r="D66" s="117" t="str">
        <f>IF(VLOOKUP($B66, Sheet1__15[[Column1]:[Claim Injury Type]], 2, FALSE) &gt; 0.3, "Selected","Not Selected")</f>
        <v>Not Selected</v>
      </c>
      <c r="E66" s="117" t="str">
        <f>IF(VLOOKUP($B66, RFE_Final!$B$8:$G$154,5, FALSE), "Selected", "Not Selected")</f>
        <v>Selected</v>
      </c>
      <c r="F66" s="117" t="str">
        <f>IF(VLOOKUP(B66, RFE_Final!$B$8:$G$154,6, FALSE), "Selected", "Not Selected")</f>
        <v>Not Selected</v>
      </c>
      <c r="G66" s="117" t="str">
        <f>IF(VLOOKUP($B66, RFE_Final!$B$8:$G$154,2, FALSE), "Selected", "Not Selected")</f>
        <v>Selected</v>
      </c>
      <c r="H66" s="117" t="str">
        <f>IF(VLOOKUP($B66, RFE_Final!$B$8:$G$154,3, FALSE), "Selected", "Not Selected")</f>
        <v>Not Selected</v>
      </c>
      <c r="I66" s="117" t="str">
        <f>IF(VLOOKUP($B66, RFE_Final!$B$8:$G$154,4, FALSE), "Selected", "Not Selected")</f>
        <v>Selected</v>
      </c>
      <c r="J66" s="117" t="str">
        <f>IF(VLOOKUP($B66, 'RIDGE &amp; LASSO_Final'!$B$11:$S$155, 5, FALSE)=1, "Selected", "Not Selected")</f>
        <v>Selected</v>
      </c>
      <c r="K66" s="117" t="str">
        <f>IF(VLOOKUP($B66, 'RIDGE &amp; LASSO_Final'!$B$11:$S$155,11, FALSE)=1, "Selected", "Not Selected")</f>
        <v>Not Selected</v>
      </c>
      <c r="L66" s="117" t="str">
        <f>IF(VLOOKUP($B66, 'RIDGE &amp; LASSO_Final'!$B$11:$S$155,17, FALSE)=1, "Selected", "Not Selected")</f>
        <v>Selected</v>
      </c>
      <c r="M66" s="117" t="str">
        <f>IF(VLOOKUP($B66, 'RIDGE &amp; LASSO_Final'!$B$11:$S$155, 3, FALSE)=1, "Selected", "Not Selected")</f>
        <v>Selected</v>
      </c>
      <c r="N66" s="117" t="str">
        <f>IF(VLOOKUP($B66, 'RIDGE &amp; LASSO_Final'!$B$11:$S$155,9, FALSE)=1, "Selected", "Not Selected")</f>
        <v>Not Selected</v>
      </c>
      <c r="O66" s="117" t="str">
        <f>IF(VLOOKUP($B66, 'RIDGE &amp; LASSO_Final'!$B$11:$S$155,15, FALSE)=1, "Selected", "Not Selected")</f>
        <v>Selected</v>
      </c>
      <c r="P66" s="117" t="s">
        <v>468</v>
      </c>
      <c r="Q66" s="91" t="str" cm="1">
        <f t="array" ref="Q66">IF(SUM(IF(C66:O66="Selected", 1, 0), IF(C66:O66="Not Selected", 0, 0)) + IF(P66="Important",1,0)&gt;=9,"Keep","Drop")</f>
        <v>Keep</v>
      </c>
      <c r="R66" s="10" cm="1">
        <f t="array" ref="R66">SUM(IF(C66:O66="Selected", 1, 0), IF(C66:O66="Not Selected", 0, 0)) + IF(P66="Important",1,0)</f>
        <v>9</v>
      </c>
    </row>
    <row r="67" spans="1:18" ht="14.5" customHeight="1">
      <c r="A67" s="39">
        <v>28</v>
      </c>
      <c r="B67" s="13" t="s">
        <v>94</v>
      </c>
      <c r="C67" s="91" t="s">
        <v>458</v>
      </c>
      <c r="D67" s="91" t="str">
        <f>IF(VLOOKUP($B67, Sheet1__15[[Column1]:[Claim Injury Type]], 2, FALSE) &gt; 0.3, "Selected","Not Selected")</f>
        <v>Not Selected</v>
      </c>
      <c r="E67" s="91" t="str">
        <f>IF(VLOOKUP($B67, RFE_Final!$B$8:$G$154,5, FALSE), "Selected", "Not Selected")</f>
        <v>Selected</v>
      </c>
      <c r="F67" s="91" t="str">
        <f>IF(VLOOKUP(B67, RFE_Final!$B$8:$G$154,6, FALSE), "Selected", "Not Selected")</f>
        <v>Not Selected</v>
      </c>
      <c r="G67" s="91" t="str">
        <f>IF(VLOOKUP($B67, RFE_Final!$B$8:$G$154,2, FALSE), "Selected", "Not Selected")</f>
        <v>Not Selected</v>
      </c>
      <c r="H67" s="91" t="str">
        <f>IF(VLOOKUP($B67, RFE_Final!$B$8:$G$154,3, FALSE), "Selected", "Not Selected")</f>
        <v>Not Selected</v>
      </c>
      <c r="I67" s="91" t="str">
        <f>IF(VLOOKUP($B67, RFE_Final!$B$8:$G$154,4, FALSE), "Selected", "Not Selected")</f>
        <v>Selected</v>
      </c>
      <c r="J67" s="91" t="str">
        <f>IF(VLOOKUP($B67, 'RIDGE &amp; LASSO_Final'!$B$11:$S$155, 5, FALSE)=1, "Selected", "Not Selected")</f>
        <v>Not Selected</v>
      </c>
      <c r="K67" s="91" t="str">
        <f>IF(VLOOKUP($B67, 'RIDGE &amp; LASSO_Final'!$B$11:$S$155,11, FALSE)=1, "Selected", "Not Selected")</f>
        <v>Not Selected</v>
      </c>
      <c r="L67" s="91" t="str">
        <f>IF(VLOOKUP($B67, 'RIDGE &amp; LASSO_Final'!$B$11:$S$155,17, FALSE)=1, "Selected", "Not Selected")</f>
        <v>Not Selected</v>
      </c>
      <c r="M67" s="91" t="str">
        <f>IF(VLOOKUP($B67, 'RIDGE &amp; LASSO_Final'!$B$11:$S$155, 3, FALSE)=1, "Selected", "Not Selected")</f>
        <v>Not Selected</v>
      </c>
      <c r="N67" s="91" t="str">
        <f>IF(VLOOKUP($B67, 'RIDGE &amp; LASSO_Final'!$B$11:$S$155,9, FALSE)=1, "Selected", "Not Selected")</f>
        <v>Not Selected</v>
      </c>
      <c r="O67" s="91" t="str">
        <f>IF(VLOOKUP($B67, 'RIDGE &amp; LASSO_Final'!$B$11:$S$155,15, FALSE)=1, "Selected", "Not Selected")</f>
        <v>Not Selected</v>
      </c>
      <c r="P67" s="91" t="s">
        <v>468</v>
      </c>
      <c r="Q67" s="91" t="str" cm="1">
        <f t="array" ref="Q67">IF(SUM(IF(C67:O67="Selected", 1, 0), IF(C67:O67="Not Selected", 0, 0)) + IF(P67="Important",1,0)&gt;=9,"Keep","Drop")</f>
        <v>Drop</v>
      </c>
      <c r="R67" s="10" cm="1">
        <f t="array" ref="R67">SUM(IF(C67:O67="Selected", 1, 0), IF(C67:O67="Not Selected", 0, 0)) + IF(P67="Important",1,0)</f>
        <v>4</v>
      </c>
    </row>
    <row r="68" spans="1:18" ht="14.5" customHeight="1">
      <c r="A68" s="39">
        <v>29</v>
      </c>
      <c r="B68" s="13" t="s">
        <v>100</v>
      </c>
      <c r="C68" s="91" t="s">
        <v>458</v>
      </c>
      <c r="D68" s="91" t="str">
        <f>IF(VLOOKUP($B68, Sheet1__15[[Column1]:[Claim Injury Type]], 2, FALSE) &gt; 0.3, "Selected","Not Selected")</f>
        <v>Not Selected</v>
      </c>
      <c r="E68" s="91" t="str">
        <f>IF(VLOOKUP($B68, RFE_Final!$B$8:$G$154,5, FALSE), "Selected", "Not Selected")</f>
        <v>Selected</v>
      </c>
      <c r="F68" s="91" t="str">
        <f>IF(VLOOKUP(B68, RFE_Final!$B$8:$G$154,6, FALSE), "Selected", "Not Selected")</f>
        <v>Not Selected</v>
      </c>
      <c r="G68" s="91" t="str">
        <f>IF(VLOOKUP($B68, RFE_Final!$B$8:$G$154,2, FALSE), "Selected", "Not Selected")</f>
        <v>Not Selected</v>
      </c>
      <c r="H68" s="91" t="str">
        <f>IF(VLOOKUP($B68, RFE_Final!$B$8:$G$154,3, FALSE), "Selected", "Not Selected")</f>
        <v>Selected</v>
      </c>
      <c r="I68" s="91" t="str">
        <f>IF(VLOOKUP($B68, RFE_Final!$B$8:$G$154,4, FALSE), "Selected", "Not Selected")</f>
        <v>Selected</v>
      </c>
      <c r="J68" s="91" t="str">
        <f>IF(VLOOKUP($B68, 'RIDGE &amp; LASSO_Final'!$B$11:$S$155, 5, FALSE)=1, "Selected", "Not Selected")</f>
        <v>Not Selected</v>
      </c>
      <c r="K68" s="91" t="str">
        <f>IF(VLOOKUP($B68, 'RIDGE &amp; LASSO_Final'!$B$11:$S$155,11, FALSE)=1, "Selected", "Not Selected")</f>
        <v>Not Selected</v>
      </c>
      <c r="L68" s="91" t="str">
        <f>IF(VLOOKUP($B68, 'RIDGE &amp; LASSO_Final'!$B$11:$S$155,17, FALSE)=1, "Selected", "Not Selected")</f>
        <v>Not Selected</v>
      </c>
      <c r="M68" s="91" t="str">
        <f>IF(VLOOKUP($B68, 'RIDGE &amp; LASSO_Final'!$B$11:$S$155, 3, FALSE)=1, "Selected", "Not Selected")</f>
        <v>Not Selected</v>
      </c>
      <c r="N68" s="91" t="str">
        <f>IF(VLOOKUP($B68, 'RIDGE &amp; LASSO_Final'!$B$11:$S$155,9, FALSE)=1, "Selected", "Not Selected")</f>
        <v>Not Selected</v>
      </c>
      <c r="O68" s="91" t="str">
        <f>IF(VLOOKUP($B68, 'RIDGE &amp; LASSO_Final'!$B$11:$S$155,15, FALSE)=1, "Selected", "Not Selected")</f>
        <v>Not Selected</v>
      </c>
      <c r="P68" s="91" t="s">
        <v>468</v>
      </c>
      <c r="Q68" s="91" t="str" cm="1">
        <f t="array" ref="Q68">IF(SUM(IF(C68:O68="Selected", 1, 0), IF(C68:O68="Not Selected", 0, 0)) + IF(P68="Important",1,0)&gt;=9,"Keep","Drop")</f>
        <v>Drop</v>
      </c>
      <c r="R68" s="10" cm="1">
        <f t="array" ref="R68">SUM(IF(C68:O68="Selected", 1, 0), IF(C68:O68="Not Selected", 0, 0)) + IF(P68="Important",1,0)</f>
        <v>5</v>
      </c>
    </row>
    <row r="69" spans="1:18" ht="14.5" customHeight="1">
      <c r="A69" s="39">
        <v>30</v>
      </c>
      <c r="B69" s="13" t="s">
        <v>95</v>
      </c>
      <c r="C69" s="91" t="s">
        <v>458</v>
      </c>
      <c r="D69" s="91" t="str">
        <f>IF(VLOOKUP($B69, Sheet1__15[[Column1]:[Claim Injury Type]], 2, FALSE) &gt; 0.3, "Selected","Not Selected")</f>
        <v>Not Selected</v>
      </c>
      <c r="E69" s="91" t="str">
        <f>IF(VLOOKUP($B69, RFE_Final!$B$8:$G$154,5, FALSE), "Selected", "Not Selected")</f>
        <v>Selected</v>
      </c>
      <c r="F69" s="91" t="str">
        <f>IF(VLOOKUP(B69, RFE_Final!$B$8:$G$154,6, FALSE), "Selected", "Not Selected")</f>
        <v>Not Selected</v>
      </c>
      <c r="G69" s="91" t="str">
        <f>IF(VLOOKUP($B69, RFE_Final!$B$8:$G$154,2, FALSE), "Selected", "Not Selected")</f>
        <v>Not Selected</v>
      </c>
      <c r="H69" s="91" t="str">
        <f>IF(VLOOKUP($B69, RFE_Final!$B$8:$G$154,3, FALSE), "Selected", "Not Selected")</f>
        <v>Selected</v>
      </c>
      <c r="I69" s="91" t="str">
        <f>IF(VLOOKUP($B69, RFE_Final!$B$8:$G$154,4, FALSE), "Selected", "Not Selected")</f>
        <v>Selected</v>
      </c>
      <c r="J69" s="91" t="str">
        <f>IF(VLOOKUP($B69, 'RIDGE &amp; LASSO_Final'!$B$11:$S$155, 5, FALSE)=1, "Selected", "Not Selected")</f>
        <v>Not Selected</v>
      </c>
      <c r="K69" s="91" t="str">
        <f>IF(VLOOKUP($B69, 'RIDGE &amp; LASSO_Final'!$B$11:$S$155,11, FALSE)=1, "Selected", "Not Selected")</f>
        <v>Not Selected</v>
      </c>
      <c r="L69" s="91" t="str">
        <f>IF(VLOOKUP($B69, 'RIDGE &amp; LASSO_Final'!$B$11:$S$155,17, FALSE)=1, "Selected", "Not Selected")</f>
        <v>Not Selected</v>
      </c>
      <c r="M69" s="91" t="str">
        <f>IF(VLOOKUP($B69, 'RIDGE &amp; LASSO_Final'!$B$11:$S$155, 3, FALSE)=1, "Selected", "Not Selected")</f>
        <v>Not Selected</v>
      </c>
      <c r="N69" s="91" t="str">
        <f>IF(VLOOKUP($B69, 'RIDGE &amp; LASSO_Final'!$B$11:$S$155,9, FALSE)=1, "Selected", "Not Selected")</f>
        <v>Not Selected</v>
      </c>
      <c r="O69" s="91" t="str">
        <f>IF(VLOOKUP($B69, 'RIDGE &amp; LASSO_Final'!$B$11:$S$155,15, FALSE)=1, "Selected", "Not Selected")</f>
        <v>Not Selected</v>
      </c>
      <c r="P69" s="91" t="s">
        <v>468</v>
      </c>
      <c r="Q69" s="91" t="str" cm="1">
        <f t="array" ref="Q69">IF(SUM(IF(C69:O69="Selected", 1, 0), IF(C69:O69="Not Selected", 0, 0)) + IF(P69="Important",1,0)&gt;=9,"Keep","Drop")</f>
        <v>Drop</v>
      </c>
      <c r="R69" s="10" cm="1">
        <f t="array" ref="R69">SUM(IF(C69:O69="Selected", 1, 0), IF(C69:O69="Not Selected", 0, 0)) + IF(P69="Important",1,0)</f>
        <v>5</v>
      </c>
    </row>
    <row r="70" spans="1:18" ht="14.5" customHeight="1">
      <c r="A70" s="39">
        <v>31</v>
      </c>
      <c r="B70" s="13" t="s">
        <v>146</v>
      </c>
      <c r="C70" s="91" t="s">
        <v>458</v>
      </c>
      <c r="D70" s="91" t="str">
        <f>IF(VLOOKUP($B70, Sheet1__15[[Column1]:[Claim Injury Type]], 2, FALSE) &gt; 0.3, "Selected","Not Selected")</f>
        <v>Not Selected</v>
      </c>
      <c r="E70" s="91" t="str">
        <f>IF(VLOOKUP($B70, RFE_Final!$B$8:$G$154,5, FALSE), "Selected", "Not Selected")</f>
        <v>Selected</v>
      </c>
      <c r="F70" s="91" t="str">
        <f>IF(VLOOKUP(B70, RFE_Final!$B$8:$G$154,6, FALSE), "Selected", "Not Selected")</f>
        <v>Not Selected</v>
      </c>
      <c r="G70" s="91" t="str">
        <f>IF(VLOOKUP($B70, RFE_Final!$B$8:$G$154,2, FALSE), "Selected", "Not Selected")</f>
        <v>Not Selected</v>
      </c>
      <c r="H70" s="91" t="str">
        <f>IF(VLOOKUP($B70, RFE_Final!$B$8:$G$154,3, FALSE), "Selected", "Not Selected")</f>
        <v>Not Selected</v>
      </c>
      <c r="I70" s="91" t="str">
        <f>IF(VLOOKUP($B70, RFE_Final!$B$8:$G$154,4, FALSE), "Selected", "Not Selected")</f>
        <v>Selected</v>
      </c>
      <c r="J70" s="91" t="str">
        <f>IF(VLOOKUP($B70, 'RIDGE &amp; LASSO_Final'!$B$11:$S$155, 5, FALSE)=1, "Selected", "Not Selected")</f>
        <v>Not Selected</v>
      </c>
      <c r="K70" s="91" t="str">
        <f>IF(VLOOKUP($B70, 'RIDGE &amp; LASSO_Final'!$B$11:$S$155,11, FALSE)=1, "Selected", "Not Selected")</f>
        <v>Not Selected</v>
      </c>
      <c r="L70" s="91" t="str">
        <f>IF(VLOOKUP($B70, 'RIDGE &amp; LASSO_Final'!$B$11:$S$155,17, FALSE)=1, "Selected", "Not Selected")</f>
        <v>Not Selected</v>
      </c>
      <c r="M70" s="91" t="str">
        <f>IF(VLOOKUP($B70, 'RIDGE &amp; LASSO_Final'!$B$11:$S$155, 3, FALSE)=1, "Selected", "Not Selected")</f>
        <v>Not Selected</v>
      </c>
      <c r="N70" s="91" t="str">
        <f>IF(VLOOKUP($B70, 'RIDGE &amp; LASSO_Final'!$B$11:$S$155,9, FALSE)=1, "Selected", "Not Selected")</f>
        <v>Not Selected</v>
      </c>
      <c r="O70" s="91" t="str">
        <f>IF(VLOOKUP($B70, 'RIDGE &amp; LASSO_Final'!$B$11:$S$155,15, FALSE)=1, "Selected", "Not Selected")</f>
        <v>Not Selected</v>
      </c>
      <c r="P70" s="91" t="s">
        <v>468</v>
      </c>
      <c r="Q70" s="91" t="str" cm="1">
        <f t="array" ref="Q70">IF(SUM(IF(C70:O70="Selected", 1, 0), IF(C70:O70="Not Selected", 0, 0)) + IF(P70="Important",1,0)&gt;=9,"Keep","Drop")</f>
        <v>Drop</v>
      </c>
      <c r="R70" s="10" cm="1">
        <f t="array" ref="R70">SUM(IF(C70:O70="Selected", 1, 0), IF(C70:O70="Not Selected", 0, 0)) + IF(P70="Important",1,0)</f>
        <v>4</v>
      </c>
    </row>
    <row r="71" spans="1:18" ht="14.5" customHeight="1">
      <c r="A71" s="39">
        <v>32</v>
      </c>
      <c r="B71" s="13" t="s">
        <v>121</v>
      </c>
      <c r="C71" s="91" t="s">
        <v>458</v>
      </c>
      <c r="D71" s="91" t="str">
        <f>IF(VLOOKUP($B71, Sheet1__15[[Column1]:[Claim Injury Type]], 2, FALSE) &gt; 0.3, "Selected","Not Selected")</f>
        <v>Not Selected</v>
      </c>
      <c r="E71" s="91" t="str">
        <f>IF(VLOOKUP($B71, RFE_Final!$B$8:$G$154,5, FALSE), "Selected", "Not Selected")</f>
        <v>Selected</v>
      </c>
      <c r="F71" s="91" t="str">
        <f>IF(VLOOKUP(B71, RFE_Final!$B$8:$G$154,6, FALSE), "Selected", "Not Selected")</f>
        <v>Not Selected</v>
      </c>
      <c r="G71" s="91" t="str">
        <f>IF(VLOOKUP($B71, RFE_Final!$B$8:$G$154,2, FALSE), "Selected", "Not Selected")</f>
        <v>Not Selected</v>
      </c>
      <c r="H71" s="91" t="str">
        <f>IF(VLOOKUP($B71, RFE_Final!$B$8:$G$154,3, FALSE), "Selected", "Not Selected")</f>
        <v>Not Selected</v>
      </c>
      <c r="I71" s="91" t="str">
        <f>IF(VLOOKUP($B71, RFE_Final!$B$8:$G$154,4, FALSE), "Selected", "Not Selected")</f>
        <v>Not Selected</v>
      </c>
      <c r="J71" s="91" t="str">
        <f>IF(VLOOKUP($B71, 'RIDGE &amp; LASSO_Final'!$B$11:$S$155, 5, FALSE)=1, "Selected", "Not Selected")</f>
        <v>Not Selected</v>
      </c>
      <c r="K71" s="91" t="str">
        <f>IF(VLOOKUP($B71, 'RIDGE &amp; LASSO_Final'!$B$11:$S$155,11, FALSE)=1, "Selected", "Not Selected")</f>
        <v>Not Selected</v>
      </c>
      <c r="L71" s="91" t="str">
        <f>IF(VLOOKUP($B71, 'RIDGE &amp; LASSO_Final'!$B$11:$S$155,17, FALSE)=1, "Selected", "Not Selected")</f>
        <v>Not Selected</v>
      </c>
      <c r="M71" s="91" t="str">
        <f>IF(VLOOKUP($B71, 'RIDGE &amp; LASSO_Final'!$B$11:$S$155, 3, FALSE)=1, "Selected", "Not Selected")</f>
        <v>Not Selected</v>
      </c>
      <c r="N71" s="91" t="str">
        <f>IF(VLOOKUP($B71, 'RIDGE &amp; LASSO_Final'!$B$11:$S$155,9, FALSE)=1, "Selected", "Not Selected")</f>
        <v>Not Selected</v>
      </c>
      <c r="O71" s="91" t="str">
        <f>IF(VLOOKUP($B71, 'RIDGE &amp; LASSO_Final'!$B$11:$S$155,15, FALSE)=1, "Selected", "Not Selected")</f>
        <v>Not Selected</v>
      </c>
      <c r="P71" s="91" t="s">
        <v>468</v>
      </c>
      <c r="Q71" s="91" t="str" cm="1">
        <f t="array" ref="Q71">IF(SUM(IF(C71:O71="Selected", 1, 0), IF(C71:O71="Not Selected", 0, 0)) + IF(P71="Important",1,0)&gt;=9,"Keep","Drop")</f>
        <v>Drop</v>
      </c>
      <c r="R71" s="10" cm="1">
        <f t="array" ref="R71">SUM(IF(C71:O71="Selected", 1, 0), IF(C71:O71="Not Selected", 0, 0)) + IF(P71="Important",1,0)</f>
        <v>3</v>
      </c>
    </row>
    <row r="72" spans="1:18" ht="14.5" customHeight="1">
      <c r="A72" s="39">
        <v>33</v>
      </c>
      <c r="B72" s="13" t="s">
        <v>126</v>
      </c>
      <c r="C72" s="91" t="s">
        <v>458</v>
      </c>
      <c r="D72" s="91" t="str">
        <f>IF(VLOOKUP($B72, Sheet1__15[[Column1]:[Claim Injury Type]], 2, FALSE) &gt; 0.3, "Selected","Not Selected")</f>
        <v>Not Selected</v>
      </c>
      <c r="E72" s="91" t="str">
        <f>IF(VLOOKUP($B72, RFE_Final!$B$8:$G$154,5, FALSE), "Selected", "Not Selected")</f>
        <v>Selected</v>
      </c>
      <c r="F72" s="91" t="str">
        <f>IF(VLOOKUP(B72, RFE_Final!$B$8:$G$154,6, FALSE), "Selected", "Not Selected")</f>
        <v>Not Selected</v>
      </c>
      <c r="G72" s="91" t="str">
        <f>IF(VLOOKUP($B72, RFE_Final!$B$8:$G$154,2, FALSE), "Selected", "Not Selected")</f>
        <v>Not Selected</v>
      </c>
      <c r="H72" s="91" t="str">
        <f>IF(VLOOKUP($B72, RFE_Final!$B$8:$G$154,3, FALSE), "Selected", "Not Selected")</f>
        <v>Not Selected</v>
      </c>
      <c r="I72" s="91" t="str">
        <f>IF(VLOOKUP($B72, RFE_Final!$B$8:$G$154,4, FALSE), "Selected", "Not Selected")</f>
        <v>Selected</v>
      </c>
      <c r="J72" s="91" t="str">
        <f>IF(VLOOKUP($B72, 'RIDGE &amp; LASSO_Final'!$B$11:$S$155, 5, FALSE)=1, "Selected", "Not Selected")</f>
        <v>Not Selected</v>
      </c>
      <c r="K72" s="91" t="str">
        <f>IF(VLOOKUP($B72, 'RIDGE &amp; LASSO_Final'!$B$11:$S$155,11, FALSE)=1, "Selected", "Not Selected")</f>
        <v>Not Selected</v>
      </c>
      <c r="L72" s="91" t="str">
        <f>IF(VLOOKUP($B72, 'RIDGE &amp; LASSO_Final'!$B$11:$S$155,17, FALSE)=1, "Selected", "Not Selected")</f>
        <v>Not Selected</v>
      </c>
      <c r="M72" s="91" t="str">
        <f>IF(VLOOKUP($B72, 'RIDGE &amp; LASSO_Final'!$B$11:$S$155, 3, FALSE)=1, "Selected", "Not Selected")</f>
        <v>Not Selected</v>
      </c>
      <c r="N72" s="91" t="str">
        <f>IF(VLOOKUP($B72, 'RIDGE &amp; LASSO_Final'!$B$11:$S$155,9, FALSE)=1, "Selected", "Not Selected")</f>
        <v>Not Selected</v>
      </c>
      <c r="O72" s="91" t="str">
        <f>IF(VLOOKUP($B72, 'RIDGE &amp; LASSO_Final'!$B$11:$S$155,15, FALSE)=1, "Selected", "Not Selected")</f>
        <v>Not Selected</v>
      </c>
      <c r="P72" s="91" t="s">
        <v>468</v>
      </c>
      <c r="Q72" s="91" t="str" cm="1">
        <f t="array" ref="Q72">IF(SUM(IF(C72:O72="Selected", 1, 0), IF(C72:O72="Not Selected", 0, 0)) + IF(P72="Important",1,0)&gt;=9,"Keep","Drop")</f>
        <v>Drop</v>
      </c>
      <c r="R72" s="10" cm="1">
        <f t="array" ref="R72">SUM(IF(C72:O72="Selected", 1, 0), IF(C72:O72="Not Selected", 0, 0)) + IF(P72="Important",1,0)</f>
        <v>4</v>
      </c>
    </row>
    <row r="73" spans="1:18" ht="14.5" customHeight="1">
      <c r="A73" s="39">
        <v>34</v>
      </c>
      <c r="B73" s="13" t="s">
        <v>130</v>
      </c>
      <c r="C73" s="91" t="s">
        <v>458</v>
      </c>
      <c r="D73" s="91" t="str">
        <f>IF(VLOOKUP($B73, Sheet1__15[[Column1]:[Claim Injury Type]], 2, FALSE) &gt; 0.3, "Selected","Not Selected")</f>
        <v>Not Selected</v>
      </c>
      <c r="E73" s="91" t="str">
        <f>IF(VLOOKUP($B73, RFE_Final!$B$8:$G$154,5, FALSE), "Selected", "Not Selected")</f>
        <v>Selected</v>
      </c>
      <c r="F73" s="91" t="str">
        <f>IF(VLOOKUP(B73, RFE_Final!$B$8:$G$154,6, FALSE), "Selected", "Not Selected")</f>
        <v>Not Selected</v>
      </c>
      <c r="G73" s="91" t="str">
        <f>IF(VLOOKUP($B73, RFE_Final!$B$8:$G$154,2, FALSE), "Selected", "Not Selected")</f>
        <v>Not Selected</v>
      </c>
      <c r="H73" s="91" t="str">
        <f>IF(VLOOKUP($B73, RFE_Final!$B$8:$G$154,3, FALSE), "Selected", "Not Selected")</f>
        <v>Not Selected</v>
      </c>
      <c r="I73" s="91" t="str">
        <f>IF(VLOOKUP($B73, RFE_Final!$B$8:$G$154,4, FALSE), "Selected", "Not Selected")</f>
        <v>Selected</v>
      </c>
      <c r="J73" s="91" t="str">
        <f>IF(VLOOKUP($B73, 'RIDGE &amp; LASSO_Final'!$B$11:$S$155, 5, FALSE)=1, "Selected", "Not Selected")</f>
        <v>Not Selected</v>
      </c>
      <c r="K73" s="91" t="str">
        <f>IF(VLOOKUP($B73, 'RIDGE &amp; LASSO_Final'!$B$11:$S$155,11, FALSE)=1, "Selected", "Not Selected")</f>
        <v>Not Selected</v>
      </c>
      <c r="L73" s="91" t="str">
        <f>IF(VLOOKUP($B73, 'RIDGE &amp; LASSO_Final'!$B$11:$S$155,17, FALSE)=1, "Selected", "Not Selected")</f>
        <v>Not Selected</v>
      </c>
      <c r="M73" s="91" t="str">
        <f>IF(VLOOKUP($B73, 'RIDGE &amp; LASSO_Final'!$B$11:$S$155, 3, FALSE)=1, "Selected", "Not Selected")</f>
        <v>Not Selected</v>
      </c>
      <c r="N73" s="91" t="str">
        <f>IF(VLOOKUP($B73, 'RIDGE &amp; LASSO_Final'!$B$11:$S$155,9, FALSE)=1, "Selected", "Not Selected")</f>
        <v>Not Selected</v>
      </c>
      <c r="O73" s="91" t="str">
        <f>IF(VLOOKUP($B73, 'RIDGE &amp; LASSO_Final'!$B$11:$S$155,15, FALSE)=1, "Selected", "Not Selected")</f>
        <v>Not Selected</v>
      </c>
      <c r="P73" s="91" t="s">
        <v>468</v>
      </c>
      <c r="Q73" s="91" t="str" cm="1">
        <f t="array" ref="Q73">IF(SUM(IF(C73:O73="Selected", 1, 0), IF(C73:O73="Not Selected", 0, 0)) + IF(P73="Important",1,0)&gt;=9,"Keep","Drop")</f>
        <v>Drop</v>
      </c>
      <c r="R73" s="10" cm="1">
        <f t="array" ref="R73">SUM(IF(C73:O73="Selected", 1, 0), IF(C73:O73="Not Selected", 0, 0)) + IF(P73="Important",1,0)</f>
        <v>4</v>
      </c>
    </row>
    <row r="74" spans="1:18" ht="14.5" customHeight="1">
      <c r="A74" s="39">
        <v>35</v>
      </c>
      <c r="B74" s="13" t="s">
        <v>144</v>
      </c>
      <c r="C74" s="91" t="s">
        <v>458</v>
      </c>
      <c r="D74" s="91" t="str">
        <f>IF(VLOOKUP($B74, Sheet1__15[[Column1]:[Claim Injury Type]], 2, FALSE) &gt; 0.3, "Selected","Not Selected")</f>
        <v>Not Selected</v>
      </c>
      <c r="E74" s="91" t="str">
        <f>IF(VLOOKUP($B74, RFE_Final!$B$8:$G$154,5, FALSE), "Selected", "Not Selected")</f>
        <v>Selected</v>
      </c>
      <c r="F74" s="91" t="str">
        <f>IF(VLOOKUP(B74, RFE_Final!$B$8:$G$154,6, FALSE), "Selected", "Not Selected")</f>
        <v>Not Selected</v>
      </c>
      <c r="G74" s="91" t="str">
        <f>IF(VLOOKUP($B74, RFE_Final!$B$8:$G$154,2, FALSE), "Selected", "Not Selected")</f>
        <v>Not Selected</v>
      </c>
      <c r="H74" s="91" t="str">
        <f>IF(VLOOKUP($B74, RFE_Final!$B$8:$G$154,3, FALSE), "Selected", "Not Selected")</f>
        <v>Not Selected</v>
      </c>
      <c r="I74" s="91" t="str">
        <f>IF(VLOOKUP($B74, RFE_Final!$B$8:$G$154,4, FALSE), "Selected", "Not Selected")</f>
        <v>Not Selected</v>
      </c>
      <c r="J74" s="91" t="str">
        <f>IF(VLOOKUP($B74, 'RIDGE &amp; LASSO_Final'!$B$11:$S$155, 5, FALSE)=1, "Selected", "Not Selected")</f>
        <v>Not Selected</v>
      </c>
      <c r="K74" s="91" t="str">
        <f>IF(VLOOKUP($B74, 'RIDGE &amp; LASSO_Final'!$B$11:$S$155,11, FALSE)=1, "Selected", "Not Selected")</f>
        <v>Not Selected</v>
      </c>
      <c r="L74" s="91" t="str">
        <f>IF(VLOOKUP($B74, 'RIDGE &amp; LASSO_Final'!$B$11:$S$155,17, FALSE)=1, "Selected", "Not Selected")</f>
        <v>Not Selected</v>
      </c>
      <c r="M74" s="91" t="str">
        <f>IF(VLOOKUP($B74, 'RIDGE &amp; LASSO_Final'!$B$11:$S$155, 3, FALSE)=1, "Selected", "Not Selected")</f>
        <v>Not Selected</v>
      </c>
      <c r="N74" s="91" t="str">
        <f>IF(VLOOKUP($B74, 'RIDGE &amp; LASSO_Final'!$B$11:$S$155,9, FALSE)=1, "Selected", "Not Selected")</f>
        <v>Not Selected</v>
      </c>
      <c r="O74" s="91" t="str">
        <f>IF(VLOOKUP($B74, 'RIDGE &amp; LASSO_Final'!$B$11:$S$155,15, FALSE)=1, "Selected", "Not Selected")</f>
        <v>Not Selected</v>
      </c>
      <c r="P74" s="91" t="s">
        <v>468</v>
      </c>
      <c r="Q74" s="91" t="str" cm="1">
        <f t="array" ref="Q74">IF(SUM(IF(C74:O74="Selected", 1, 0), IF(C74:O74="Not Selected", 0, 0)) + IF(P74="Important",1,0)&gt;=9,"Keep","Drop")</f>
        <v>Drop</v>
      </c>
      <c r="R74" s="10" cm="1">
        <f t="array" ref="R74">SUM(IF(C74:O74="Selected", 1, 0), IF(C74:O74="Not Selected", 0, 0)) + IF(P74="Important",1,0)</f>
        <v>3</v>
      </c>
    </row>
    <row r="75" spans="1:18" ht="14.5" customHeight="1">
      <c r="A75" s="39">
        <v>36</v>
      </c>
      <c r="B75" s="13" t="s">
        <v>136</v>
      </c>
      <c r="C75" s="91" t="s">
        <v>458</v>
      </c>
      <c r="D75" s="91" t="str">
        <f>IF(VLOOKUP($B75, Sheet1__15[[Column1]:[Claim Injury Type]], 2, FALSE) &gt; 0.3, "Selected","Not Selected")</f>
        <v>Not Selected</v>
      </c>
      <c r="E75" s="91" t="str">
        <f>IF(VLOOKUP($B75, RFE_Final!$B$8:$G$154,5, FALSE), "Selected", "Not Selected")</f>
        <v>Not Selected</v>
      </c>
      <c r="F75" s="91" t="str">
        <f>IF(VLOOKUP(B75, RFE_Final!$B$8:$G$154,6, FALSE), "Selected", "Not Selected")</f>
        <v>Not Selected</v>
      </c>
      <c r="G75" s="91" t="str">
        <f>IF(VLOOKUP($B75, RFE_Final!$B$8:$G$154,2, FALSE), "Selected", "Not Selected")</f>
        <v>Not Selected</v>
      </c>
      <c r="H75" s="91" t="str">
        <f>IF(VLOOKUP($B75, RFE_Final!$B$8:$G$154,3, FALSE), "Selected", "Not Selected")</f>
        <v>Not Selected</v>
      </c>
      <c r="I75" s="91" t="str">
        <f>IF(VLOOKUP($B75, RFE_Final!$B$8:$G$154,4, FALSE), "Selected", "Not Selected")</f>
        <v>Selected</v>
      </c>
      <c r="J75" s="91" t="str">
        <f>IF(VLOOKUP($B75, 'RIDGE &amp; LASSO_Final'!$B$11:$S$155, 5, FALSE)=1, "Selected", "Not Selected")</f>
        <v>Not Selected</v>
      </c>
      <c r="K75" s="91" t="str">
        <f>IF(VLOOKUP($B75, 'RIDGE &amp; LASSO_Final'!$B$11:$S$155,11, FALSE)=1, "Selected", "Not Selected")</f>
        <v>Not Selected</v>
      </c>
      <c r="L75" s="91" t="str">
        <f>IF(VLOOKUP($B75, 'RIDGE &amp; LASSO_Final'!$B$11:$S$155,17, FALSE)=1, "Selected", "Not Selected")</f>
        <v>Not Selected</v>
      </c>
      <c r="M75" s="91" t="str">
        <f>IF(VLOOKUP($B75, 'RIDGE &amp; LASSO_Final'!$B$11:$S$155, 3, FALSE)=1, "Selected", "Not Selected")</f>
        <v>Not Selected</v>
      </c>
      <c r="N75" s="91" t="str">
        <f>IF(VLOOKUP($B75, 'RIDGE &amp; LASSO_Final'!$B$11:$S$155,9, FALSE)=1, "Selected", "Not Selected")</f>
        <v>Not Selected</v>
      </c>
      <c r="O75" s="91" t="str">
        <f>IF(VLOOKUP($B75, 'RIDGE &amp; LASSO_Final'!$B$11:$S$155,15, FALSE)=1, "Selected", "Not Selected")</f>
        <v>Not Selected</v>
      </c>
      <c r="P75" s="91" t="s">
        <v>468</v>
      </c>
      <c r="Q75" s="91" t="str" cm="1">
        <f t="array" ref="Q75">IF(SUM(IF(C75:O75="Selected", 1, 0), IF(C75:O75="Not Selected", 0, 0)) + IF(P75="Important",1,0)&gt;=9,"Keep","Drop")</f>
        <v>Drop</v>
      </c>
      <c r="R75" s="10" cm="1">
        <f t="array" ref="R75">SUM(IF(C75:O75="Selected", 1, 0), IF(C75:O75="Not Selected", 0, 0)) + IF(P75="Important",1,0)</f>
        <v>3</v>
      </c>
    </row>
    <row r="76" spans="1:18" ht="14.5" customHeight="1">
      <c r="A76" s="39">
        <v>37</v>
      </c>
      <c r="B76" s="13" t="s">
        <v>151</v>
      </c>
      <c r="C76" s="91" t="s">
        <v>458</v>
      </c>
      <c r="D76" s="91" t="str">
        <f>IF(VLOOKUP($B76, Sheet1__15[[Column1]:[Claim Injury Type]], 2, FALSE) &gt; 0.3, "Selected","Not Selected")</f>
        <v>Not Selected</v>
      </c>
      <c r="E76" s="91" t="str">
        <f>IF(VLOOKUP($B76, RFE_Final!$B$8:$G$154,5, FALSE), "Selected", "Not Selected")</f>
        <v>Selected</v>
      </c>
      <c r="F76" s="91" t="str">
        <f>IF(VLOOKUP(B76, RFE_Final!$B$8:$G$154,6, FALSE), "Selected", "Not Selected")</f>
        <v>Not Selected</v>
      </c>
      <c r="G76" s="91" t="str">
        <f>IF(VLOOKUP($B76, RFE_Final!$B$8:$G$154,2, FALSE), "Selected", "Not Selected")</f>
        <v>Not Selected</v>
      </c>
      <c r="H76" s="91" t="str">
        <f>IF(VLOOKUP($B76, RFE_Final!$B$8:$G$154,3, FALSE), "Selected", "Not Selected")</f>
        <v>Not Selected</v>
      </c>
      <c r="I76" s="91" t="str">
        <f>IF(VLOOKUP($B76, RFE_Final!$B$8:$G$154,4, FALSE), "Selected", "Not Selected")</f>
        <v>Selected</v>
      </c>
      <c r="J76" s="91" t="str">
        <f>IF(VLOOKUP($B76, 'RIDGE &amp; LASSO_Final'!$B$11:$S$155, 5, FALSE)=1, "Selected", "Not Selected")</f>
        <v>Not Selected</v>
      </c>
      <c r="K76" s="91" t="str">
        <f>IF(VLOOKUP($B76, 'RIDGE &amp; LASSO_Final'!$B$11:$S$155,11, FALSE)=1, "Selected", "Not Selected")</f>
        <v>Not Selected</v>
      </c>
      <c r="L76" s="91" t="str">
        <f>IF(VLOOKUP($B76, 'RIDGE &amp; LASSO_Final'!$B$11:$S$155,17, FALSE)=1, "Selected", "Not Selected")</f>
        <v>Not Selected</v>
      </c>
      <c r="M76" s="91" t="str">
        <f>IF(VLOOKUP($B76, 'RIDGE &amp; LASSO_Final'!$B$11:$S$155, 3, FALSE)=1, "Selected", "Not Selected")</f>
        <v>Not Selected</v>
      </c>
      <c r="N76" s="91" t="str">
        <f>IF(VLOOKUP($B76, 'RIDGE &amp; LASSO_Final'!$B$11:$S$155,9, FALSE)=1, "Selected", "Not Selected")</f>
        <v>Not Selected</v>
      </c>
      <c r="O76" s="91" t="str">
        <f>IF(VLOOKUP($B76, 'RIDGE &amp; LASSO_Final'!$B$11:$S$155,15, FALSE)=1, "Selected", "Not Selected")</f>
        <v>Not Selected</v>
      </c>
      <c r="P76" s="91" t="s">
        <v>468</v>
      </c>
      <c r="Q76" s="91" t="str" cm="1">
        <f t="array" ref="Q76">IF(SUM(IF(C76:O76="Selected", 1, 0), IF(C76:O76="Not Selected", 0, 0)) + IF(P76="Important",1,0)&gt;=9,"Keep","Drop")</f>
        <v>Drop</v>
      </c>
      <c r="R76" s="10" cm="1">
        <f t="array" ref="R76">SUM(IF(C76:O76="Selected", 1, 0), IF(C76:O76="Not Selected", 0, 0)) + IF(P76="Important",1,0)</f>
        <v>4</v>
      </c>
    </row>
    <row r="77" spans="1:18" ht="14.5" customHeight="1">
      <c r="A77" s="39">
        <v>38</v>
      </c>
      <c r="B77" s="13" t="s">
        <v>107</v>
      </c>
      <c r="C77" s="91" t="s">
        <v>458</v>
      </c>
      <c r="D77" s="91" t="str">
        <f>IF(VLOOKUP($B77, Sheet1__15[[Column1]:[Claim Injury Type]], 2, FALSE) &gt; 0.3, "Selected","Not Selected")</f>
        <v>Not Selected</v>
      </c>
      <c r="E77" s="91" t="str">
        <f>IF(VLOOKUP($B77, RFE_Final!$B$8:$G$154,5, FALSE), "Selected", "Not Selected")</f>
        <v>Not Selected</v>
      </c>
      <c r="F77" s="91" t="str">
        <f>IF(VLOOKUP(B77, RFE_Final!$B$8:$G$154,6, FALSE), "Selected", "Not Selected")</f>
        <v>Not Selected</v>
      </c>
      <c r="G77" s="91" t="str">
        <f>IF(VLOOKUP($B77, RFE_Final!$B$8:$G$154,2, FALSE), "Selected", "Not Selected")</f>
        <v>Not Selected</v>
      </c>
      <c r="H77" s="91" t="str">
        <f>IF(VLOOKUP($B77, RFE_Final!$B$8:$G$154,3, FALSE), "Selected", "Not Selected")</f>
        <v>Not Selected</v>
      </c>
      <c r="I77" s="91" t="str">
        <f>IF(VLOOKUP($B77, RFE_Final!$B$8:$G$154,4, FALSE), "Selected", "Not Selected")</f>
        <v>Selected</v>
      </c>
      <c r="J77" s="91" t="str">
        <f>IF(VLOOKUP($B77, 'RIDGE &amp; LASSO_Final'!$B$11:$S$155, 5, FALSE)=1, "Selected", "Not Selected")</f>
        <v>Not Selected</v>
      </c>
      <c r="K77" s="91" t="str">
        <f>IF(VLOOKUP($B77, 'RIDGE &amp; LASSO_Final'!$B$11:$S$155,11, FALSE)=1, "Selected", "Not Selected")</f>
        <v>Not Selected</v>
      </c>
      <c r="L77" s="91" t="str">
        <f>IF(VLOOKUP($B77, 'RIDGE &amp; LASSO_Final'!$B$11:$S$155,17, FALSE)=1, "Selected", "Not Selected")</f>
        <v>Not Selected</v>
      </c>
      <c r="M77" s="91" t="str">
        <f>IF(VLOOKUP($B77, 'RIDGE &amp; LASSO_Final'!$B$11:$S$155, 3, FALSE)=1, "Selected", "Not Selected")</f>
        <v>Not Selected</v>
      </c>
      <c r="N77" s="91" t="str">
        <f>IF(VLOOKUP($B77, 'RIDGE &amp; LASSO_Final'!$B$11:$S$155,9, FALSE)=1, "Selected", "Not Selected")</f>
        <v>Not Selected</v>
      </c>
      <c r="O77" s="91" t="str">
        <f>IF(VLOOKUP($B77, 'RIDGE &amp; LASSO_Final'!$B$11:$S$155,15, FALSE)=1, "Selected", "Not Selected")</f>
        <v>Not Selected</v>
      </c>
      <c r="P77" s="91" t="s">
        <v>468</v>
      </c>
      <c r="Q77" s="91" t="str" cm="1">
        <f t="array" ref="Q77">IF(SUM(IF(C77:O77="Selected", 1, 0), IF(C77:O77="Not Selected", 0, 0)) + IF(P77="Important",1,0)&gt;=9,"Keep","Drop")</f>
        <v>Drop</v>
      </c>
      <c r="R77" s="10" cm="1">
        <f t="array" ref="R77">SUM(IF(C77:O77="Selected", 1, 0), IF(C77:O77="Not Selected", 0, 0)) + IF(P77="Important",1,0)</f>
        <v>3</v>
      </c>
    </row>
    <row r="78" spans="1:18" ht="14.5" customHeight="1">
      <c r="A78" s="39">
        <v>39</v>
      </c>
      <c r="B78" s="13" t="s">
        <v>138</v>
      </c>
      <c r="C78" s="91" t="s">
        <v>458</v>
      </c>
      <c r="D78" s="91" t="str">
        <f>IF(VLOOKUP($B78, Sheet1__15[[Column1]:[Claim Injury Type]], 2, FALSE) &gt; 0.3, "Selected","Not Selected")</f>
        <v>Not Selected</v>
      </c>
      <c r="E78" s="91" t="str">
        <f>IF(VLOOKUP($B78, RFE_Final!$B$8:$G$154,5, FALSE), "Selected", "Not Selected")</f>
        <v>Not Selected</v>
      </c>
      <c r="F78" s="91" t="str">
        <f>IF(VLOOKUP(B78, RFE_Final!$B$8:$G$154,6, FALSE), "Selected", "Not Selected")</f>
        <v>Not Selected</v>
      </c>
      <c r="G78" s="91" t="str">
        <f>IF(VLOOKUP($B78, RFE_Final!$B$8:$G$154,2, FALSE), "Selected", "Not Selected")</f>
        <v>Not Selected</v>
      </c>
      <c r="H78" s="91" t="str">
        <f>IF(VLOOKUP($B78, RFE_Final!$B$8:$G$154,3, FALSE), "Selected", "Not Selected")</f>
        <v>Not Selected</v>
      </c>
      <c r="I78" s="91" t="str">
        <f>IF(VLOOKUP($B78, RFE_Final!$B$8:$G$154,4, FALSE), "Selected", "Not Selected")</f>
        <v>Not Selected</v>
      </c>
      <c r="J78" s="91" t="str">
        <f>IF(VLOOKUP($B78, 'RIDGE &amp; LASSO_Final'!$B$11:$S$155, 5, FALSE)=1, "Selected", "Not Selected")</f>
        <v>Not Selected</v>
      </c>
      <c r="K78" s="91" t="str">
        <f>IF(VLOOKUP($B78, 'RIDGE &amp; LASSO_Final'!$B$11:$S$155,11, FALSE)=1, "Selected", "Not Selected")</f>
        <v>Not Selected</v>
      </c>
      <c r="L78" s="91" t="str">
        <f>IF(VLOOKUP($B78, 'RIDGE &amp; LASSO_Final'!$B$11:$S$155,17, FALSE)=1, "Selected", "Not Selected")</f>
        <v>Not Selected</v>
      </c>
      <c r="M78" s="91" t="str">
        <f>IF(VLOOKUP($B78, 'RIDGE &amp; LASSO_Final'!$B$11:$S$155, 3, FALSE)=1, "Selected", "Not Selected")</f>
        <v>Not Selected</v>
      </c>
      <c r="N78" s="91" t="str">
        <f>IF(VLOOKUP($B78, 'RIDGE &amp; LASSO_Final'!$B$11:$S$155,9, FALSE)=1, "Selected", "Not Selected")</f>
        <v>Not Selected</v>
      </c>
      <c r="O78" s="91" t="str">
        <f>IF(VLOOKUP($B78, 'RIDGE &amp; LASSO_Final'!$B$11:$S$155,15, FALSE)=1, "Selected", "Not Selected")</f>
        <v>Not Selected</v>
      </c>
      <c r="P78" s="91" t="s">
        <v>468</v>
      </c>
      <c r="Q78" s="91" t="str" cm="1">
        <f t="array" ref="Q78">IF(SUM(IF(C78:O78="Selected", 1, 0), IF(C78:O78="Not Selected", 0, 0)) + IF(P78="Important",1,0)&gt;=9,"Keep","Drop")</f>
        <v>Drop</v>
      </c>
      <c r="R78" s="10" cm="1">
        <f t="array" ref="R78">SUM(IF(C78:O78="Selected", 1, 0), IF(C78:O78="Not Selected", 0, 0)) + IF(P78="Important",1,0)</f>
        <v>2</v>
      </c>
    </row>
    <row r="79" spans="1:18" ht="14.5" customHeight="1">
      <c r="A79" s="39">
        <v>40</v>
      </c>
      <c r="B79" s="13" t="s">
        <v>129</v>
      </c>
      <c r="C79" s="91" t="s">
        <v>458</v>
      </c>
      <c r="D79" s="91" t="str">
        <f>IF(VLOOKUP($B79, Sheet1__15[[Column1]:[Claim Injury Type]], 2, FALSE) &gt; 0.3, "Selected","Not Selected")</f>
        <v>Not Selected</v>
      </c>
      <c r="E79" s="91" t="str">
        <f>IF(VLOOKUP($B79, RFE_Final!$B$8:$G$154,5, FALSE), "Selected", "Not Selected")</f>
        <v>Selected</v>
      </c>
      <c r="F79" s="91" t="str">
        <f>IF(VLOOKUP(B79, RFE_Final!$B$8:$G$154,6, FALSE), "Selected", "Not Selected")</f>
        <v>Not Selected</v>
      </c>
      <c r="G79" s="91" t="str">
        <f>IF(VLOOKUP($B79, RFE_Final!$B$8:$G$154,2, FALSE), "Selected", "Not Selected")</f>
        <v>Not Selected</v>
      </c>
      <c r="H79" s="91" t="str">
        <f>IF(VLOOKUP($B79, RFE_Final!$B$8:$G$154,3, FALSE), "Selected", "Not Selected")</f>
        <v>Not Selected</v>
      </c>
      <c r="I79" s="91" t="str">
        <f>IF(VLOOKUP($B79, RFE_Final!$B$8:$G$154,4, FALSE), "Selected", "Not Selected")</f>
        <v>Selected</v>
      </c>
      <c r="J79" s="91" t="str">
        <f>IF(VLOOKUP($B79, 'RIDGE &amp; LASSO_Final'!$B$11:$S$155, 5, FALSE)=1, "Selected", "Not Selected")</f>
        <v>Not Selected</v>
      </c>
      <c r="K79" s="91" t="str">
        <f>IF(VLOOKUP($B79, 'RIDGE &amp; LASSO_Final'!$B$11:$S$155,11, FALSE)=1, "Selected", "Not Selected")</f>
        <v>Not Selected</v>
      </c>
      <c r="L79" s="91" t="str">
        <f>IF(VLOOKUP($B79, 'RIDGE &amp; LASSO_Final'!$B$11:$S$155,17, FALSE)=1, "Selected", "Not Selected")</f>
        <v>Not Selected</v>
      </c>
      <c r="M79" s="91" t="str">
        <f>IF(VLOOKUP($B79, 'RIDGE &amp; LASSO_Final'!$B$11:$S$155, 3, FALSE)=1, "Selected", "Not Selected")</f>
        <v>Not Selected</v>
      </c>
      <c r="N79" s="91" t="str">
        <f>IF(VLOOKUP($B79, 'RIDGE &amp; LASSO_Final'!$B$11:$S$155,9, FALSE)=1, "Selected", "Not Selected")</f>
        <v>Not Selected</v>
      </c>
      <c r="O79" s="91" t="str">
        <f>IF(VLOOKUP($B79, 'RIDGE &amp; LASSO_Final'!$B$11:$S$155,15, FALSE)=1, "Selected", "Not Selected")</f>
        <v>Not Selected</v>
      </c>
      <c r="P79" s="91" t="s">
        <v>468</v>
      </c>
      <c r="Q79" s="91" t="str" cm="1">
        <f t="array" ref="Q79">IF(SUM(IF(C79:O79="Selected", 1, 0), IF(C79:O79="Not Selected", 0, 0)) + IF(P79="Important",1,0)&gt;=9,"Keep","Drop")</f>
        <v>Drop</v>
      </c>
      <c r="R79" s="10" cm="1">
        <f t="array" ref="R79">SUM(IF(C79:O79="Selected", 1, 0), IF(C79:O79="Not Selected", 0, 0)) + IF(P79="Important",1,0)</f>
        <v>4</v>
      </c>
    </row>
    <row r="80" spans="1:18" ht="14.5" customHeight="1">
      <c r="A80" s="39">
        <v>41</v>
      </c>
      <c r="B80" s="13" t="s">
        <v>111</v>
      </c>
      <c r="C80" s="91" t="s">
        <v>459</v>
      </c>
      <c r="D80" s="91" t="str">
        <f>IF(VLOOKUP($B80, Sheet1__15[[Column1]:[Claim Injury Type]], 2, FALSE) &gt; 0.3, "Selected","Not Selected")</f>
        <v>Not Selected</v>
      </c>
      <c r="E80" s="91" t="str">
        <f>IF(VLOOKUP($B80, RFE_Final!$B$8:$G$154,5, FALSE), "Selected", "Not Selected")</f>
        <v>Selected</v>
      </c>
      <c r="F80" s="91" t="str">
        <f>IF(VLOOKUP(B80, RFE_Final!$B$8:$G$154,6, FALSE), "Selected", "Not Selected")</f>
        <v>Not Selected</v>
      </c>
      <c r="G80" s="91" t="str">
        <f>IF(VLOOKUP($B80, RFE_Final!$B$8:$G$154,2, FALSE), "Selected", "Not Selected")</f>
        <v>Not Selected</v>
      </c>
      <c r="H80" s="91" t="str">
        <f>IF(VLOOKUP($B80, RFE_Final!$B$8:$G$154,3, FALSE), "Selected", "Not Selected")</f>
        <v>Not Selected</v>
      </c>
      <c r="I80" s="91" t="str">
        <f>IF(VLOOKUP($B80, RFE_Final!$B$8:$G$154,4, FALSE), "Selected", "Not Selected")</f>
        <v>Selected</v>
      </c>
      <c r="J80" s="91" t="str">
        <f>IF(VLOOKUP($B80, 'RIDGE &amp; LASSO_Final'!$B$11:$S$155, 5, FALSE)=1, "Selected", "Not Selected")</f>
        <v>Not Selected</v>
      </c>
      <c r="K80" s="91" t="str">
        <f>IF(VLOOKUP($B80, 'RIDGE &amp; LASSO_Final'!$B$11:$S$155,11, FALSE)=1, "Selected", "Not Selected")</f>
        <v>Not Selected</v>
      </c>
      <c r="L80" s="91" t="str">
        <f>IF(VLOOKUP($B80, 'RIDGE &amp; LASSO_Final'!$B$11:$S$155,17, FALSE)=1, "Selected", "Not Selected")</f>
        <v>Not Selected</v>
      </c>
      <c r="M80" s="91" t="str">
        <f>IF(VLOOKUP($B80, 'RIDGE &amp; LASSO_Final'!$B$11:$S$155, 3, FALSE)=1, "Selected", "Not Selected")</f>
        <v>Not Selected</v>
      </c>
      <c r="N80" s="91" t="str">
        <f>IF(VLOOKUP($B80, 'RIDGE &amp; LASSO_Final'!$B$11:$S$155,9, FALSE)=1, "Selected", "Not Selected")</f>
        <v>Not Selected</v>
      </c>
      <c r="O80" s="91" t="str">
        <f>IF(VLOOKUP($B80, 'RIDGE &amp; LASSO_Final'!$B$11:$S$155,15, FALSE)=1, "Selected", "Not Selected")</f>
        <v>Not Selected</v>
      </c>
      <c r="P80" s="91" t="s">
        <v>468</v>
      </c>
      <c r="Q80" s="91" t="str" cm="1">
        <f t="array" ref="Q80">IF(SUM(IF(C80:O80="Selected", 1, 0), IF(C80:O80="Not Selected", 0, 0)) + IF(P80="Important",1,0)&gt;=9,"Keep","Drop")</f>
        <v>Drop</v>
      </c>
      <c r="R80" s="10" cm="1">
        <f t="array" ref="R80">SUM(IF(C80:O80="Selected", 1, 0), IF(C80:O80="Not Selected", 0, 0)) + IF(P80="Important",1,0)</f>
        <v>3</v>
      </c>
    </row>
    <row r="81" spans="1:18" ht="14.5" customHeight="1">
      <c r="A81" s="39">
        <v>42</v>
      </c>
      <c r="B81" s="13" t="s">
        <v>154</v>
      </c>
      <c r="C81" s="91" t="s">
        <v>458</v>
      </c>
      <c r="D81" s="91" t="str">
        <f>IF(VLOOKUP($B81, Sheet1__15[[Column1]:[Claim Injury Type]], 2, FALSE) &gt; 0.3, "Selected","Not Selected")</f>
        <v>Not Selected</v>
      </c>
      <c r="E81" s="91" t="str">
        <f>IF(VLOOKUP($B81, RFE_Final!$B$8:$G$154,5, FALSE), "Selected", "Not Selected")</f>
        <v>Not Selected</v>
      </c>
      <c r="F81" s="91" t="str">
        <f>IF(VLOOKUP(B81, RFE_Final!$B$8:$G$154,6, FALSE), "Selected", "Not Selected")</f>
        <v>Not Selected</v>
      </c>
      <c r="G81" s="91" t="str">
        <f>IF(VLOOKUP($B81, RFE_Final!$B$8:$G$154,2, FALSE), "Selected", "Not Selected")</f>
        <v>Not Selected</v>
      </c>
      <c r="H81" s="91" t="str">
        <f>IF(VLOOKUP($B81, RFE_Final!$B$8:$G$154,3, FALSE), "Selected", "Not Selected")</f>
        <v>Not Selected</v>
      </c>
      <c r="I81" s="91" t="str">
        <f>IF(VLOOKUP($B81, RFE_Final!$B$8:$G$154,4, FALSE), "Selected", "Not Selected")</f>
        <v>Selected</v>
      </c>
      <c r="J81" s="91" t="str">
        <f>IF(VLOOKUP($B81, 'RIDGE &amp; LASSO_Final'!$B$11:$S$155, 5, FALSE)=1, "Selected", "Not Selected")</f>
        <v>Not Selected</v>
      </c>
      <c r="K81" s="91" t="str">
        <f>IF(VLOOKUP($B81, 'RIDGE &amp; LASSO_Final'!$B$11:$S$155,11, FALSE)=1, "Selected", "Not Selected")</f>
        <v>Not Selected</v>
      </c>
      <c r="L81" s="91" t="str">
        <f>IF(VLOOKUP($B81, 'RIDGE &amp; LASSO_Final'!$B$11:$S$155,17, FALSE)=1, "Selected", "Not Selected")</f>
        <v>Not Selected</v>
      </c>
      <c r="M81" s="91" t="str">
        <f>IF(VLOOKUP($B81, 'RIDGE &amp; LASSO_Final'!$B$11:$S$155, 3, FALSE)=1, "Selected", "Not Selected")</f>
        <v>Not Selected</v>
      </c>
      <c r="N81" s="91" t="str">
        <f>IF(VLOOKUP($B81, 'RIDGE &amp; LASSO_Final'!$B$11:$S$155,9, FALSE)=1, "Selected", "Not Selected")</f>
        <v>Not Selected</v>
      </c>
      <c r="O81" s="91" t="str">
        <f>IF(VLOOKUP($B81, 'RIDGE &amp; LASSO_Final'!$B$11:$S$155,15, FALSE)=1, "Selected", "Not Selected")</f>
        <v>Not Selected</v>
      </c>
      <c r="P81" s="91" t="s">
        <v>468</v>
      </c>
      <c r="Q81" s="91" t="str" cm="1">
        <f t="array" ref="Q81">IF(SUM(IF(C81:O81="Selected", 1, 0), IF(C81:O81="Not Selected", 0, 0)) + IF(P81="Important",1,0)&gt;=9,"Keep","Drop")</f>
        <v>Drop</v>
      </c>
      <c r="R81" s="10" cm="1">
        <f t="array" ref="R81">SUM(IF(C81:O81="Selected", 1, 0), IF(C81:O81="Not Selected", 0, 0)) + IF(P81="Important",1,0)</f>
        <v>3</v>
      </c>
    </row>
    <row r="82" spans="1:18" ht="14.5" customHeight="1">
      <c r="A82" s="39">
        <v>43</v>
      </c>
      <c r="B82" s="13" t="s">
        <v>148</v>
      </c>
      <c r="C82" s="91" t="s">
        <v>458</v>
      </c>
      <c r="D82" s="91" t="str">
        <f>IF(VLOOKUP($B82, Sheet1__15[[Column1]:[Claim Injury Type]], 2, FALSE) &gt; 0.3, "Selected","Not Selected")</f>
        <v>Not Selected</v>
      </c>
      <c r="E82" s="91" t="str">
        <f>IF(VLOOKUP($B82, RFE_Final!$B$8:$G$154,5, FALSE), "Selected", "Not Selected")</f>
        <v>Selected</v>
      </c>
      <c r="F82" s="91" t="str">
        <f>IF(VLOOKUP(B82, RFE_Final!$B$8:$G$154,6, FALSE), "Selected", "Not Selected")</f>
        <v>Not Selected</v>
      </c>
      <c r="G82" s="91" t="str">
        <f>IF(VLOOKUP($B82, RFE_Final!$B$8:$G$154,2, FALSE), "Selected", "Not Selected")</f>
        <v>Not Selected</v>
      </c>
      <c r="H82" s="91" t="str">
        <f>IF(VLOOKUP($B82, RFE_Final!$B$8:$G$154,3, FALSE), "Selected", "Not Selected")</f>
        <v>Not Selected</v>
      </c>
      <c r="I82" s="91" t="str">
        <f>IF(VLOOKUP($B82, RFE_Final!$B$8:$G$154,4, FALSE), "Selected", "Not Selected")</f>
        <v>Selected</v>
      </c>
      <c r="J82" s="91" t="str">
        <f>IF(VLOOKUP($B82, 'RIDGE &amp; LASSO_Final'!$B$11:$S$155, 5, FALSE)=1, "Selected", "Not Selected")</f>
        <v>Not Selected</v>
      </c>
      <c r="K82" s="91" t="str">
        <f>IF(VLOOKUP($B82, 'RIDGE &amp; LASSO_Final'!$B$11:$S$155,11, FALSE)=1, "Selected", "Not Selected")</f>
        <v>Not Selected</v>
      </c>
      <c r="L82" s="91" t="str">
        <f>IF(VLOOKUP($B82, 'RIDGE &amp; LASSO_Final'!$B$11:$S$155,17, FALSE)=1, "Selected", "Not Selected")</f>
        <v>Not Selected</v>
      </c>
      <c r="M82" s="91" t="str">
        <f>IF(VLOOKUP($B82, 'RIDGE &amp; LASSO_Final'!$B$11:$S$155, 3, FALSE)=1, "Selected", "Not Selected")</f>
        <v>Not Selected</v>
      </c>
      <c r="N82" s="91" t="str">
        <f>IF(VLOOKUP($B82, 'RIDGE &amp; LASSO_Final'!$B$11:$S$155,9, FALSE)=1, "Selected", "Not Selected")</f>
        <v>Not Selected</v>
      </c>
      <c r="O82" s="91" t="str">
        <f>IF(VLOOKUP($B82, 'RIDGE &amp; LASSO_Final'!$B$11:$S$155,15, FALSE)=1, "Selected", "Not Selected")</f>
        <v>Not Selected</v>
      </c>
      <c r="P82" s="91" t="s">
        <v>468</v>
      </c>
      <c r="Q82" s="91" t="str" cm="1">
        <f t="array" ref="Q82">IF(SUM(IF(C82:O82="Selected", 1, 0), IF(C82:O82="Not Selected", 0, 0)) + IF(P82="Important",1,0)&gt;=9,"Keep","Drop")</f>
        <v>Drop</v>
      </c>
      <c r="R82" s="10" cm="1">
        <f t="array" ref="R82">SUM(IF(C82:O82="Selected", 1, 0), IF(C82:O82="Not Selected", 0, 0)) + IF(P82="Important",1,0)</f>
        <v>4</v>
      </c>
    </row>
    <row r="83" spans="1:18" ht="14.5" customHeight="1">
      <c r="A83" s="39">
        <v>44</v>
      </c>
      <c r="B83" s="13" t="s">
        <v>141</v>
      </c>
      <c r="C83" s="91" t="s">
        <v>458</v>
      </c>
      <c r="D83" s="91" t="str">
        <f>IF(VLOOKUP($B83, Sheet1__15[[Column1]:[Claim Injury Type]], 2, FALSE) &gt; 0.3, "Selected","Not Selected")</f>
        <v>Not Selected</v>
      </c>
      <c r="E83" s="91" t="str">
        <f>IF(VLOOKUP($B83, RFE_Final!$B$8:$G$154,5, FALSE), "Selected", "Not Selected")</f>
        <v>Selected</v>
      </c>
      <c r="F83" s="91" t="str">
        <f>IF(VLOOKUP(B83, RFE_Final!$B$8:$G$154,6, FALSE), "Selected", "Not Selected")</f>
        <v>Not Selected</v>
      </c>
      <c r="G83" s="91" t="str">
        <f>IF(VLOOKUP($B83, RFE_Final!$B$8:$G$154,2, FALSE), "Selected", "Not Selected")</f>
        <v>Not Selected</v>
      </c>
      <c r="H83" s="91" t="str">
        <f>IF(VLOOKUP($B83, RFE_Final!$B$8:$G$154,3, FALSE), "Selected", "Not Selected")</f>
        <v>Not Selected</v>
      </c>
      <c r="I83" s="91" t="str">
        <f>IF(VLOOKUP($B83, RFE_Final!$B$8:$G$154,4, FALSE), "Selected", "Not Selected")</f>
        <v>Selected</v>
      </c>
      <c r="J83" s="91" t="str">
        <f>IF(VLOOKUP($B83, 'RIDGE &amp; LASSO_Final'!$B$11:$S$155, 5, FALSE)=1, "Selected", "Not Selected")</f>
        <v>Not Selected</v>
      </c>
      <c r="K83" s="91" t="str">
        <f>IF(VLOOKUP($B83, 'RIDGE &amp; LASSO_Final'!$B$11:$S$155,11, FALSE)=1, "Selected", "Not Selected")</f>
        <v>Not Selected</v>
      </c>
      <c r="L83" s="91" t="str">
        <f>IF(VLOOKUP($B83, 'RIDGE &amp; LASSO_Final'!$B$11:$S$155,17, FALSE)=1, "Selected", "Not Selected")</f>
        <v>Not Selected</v>
      </c>
      <c r="M83" s="91" t="str">
        <f>IF(VLOOKUP($B83, 'RIDGE &amp; LASSO_Final'!$B$11:$S$155, 3, FALSE)=1, "Selected", "Not Selected")</f>
        <v>Not Selected</v>
      </c>
      <c r="N83" s="91" t="str">
        <f>IF(VLOOKUP($B83, 'RIDGE &amp; LASSO_Final'!$B$11:$S$155,9, FALSE)=1, "Selected", "Not Selected")</f>
        <v>Not Selected</v>
      </c>
      <c r="O83" s="91" t="str">
        <f>IF(VLOOKUP($B83, 'RIDGE &amp; LASSO_Final'!$B$11:$S$155,15, FALSE)=1, "Selected", "Not Selected")</f>
        <v>Not Selected</v>
      </c>
      <c r="P83" s="91" t="s">
        <v>468</v>
      </c>
      <c r="Q83" s="91" t="str" cm="1">
        <f t="array" ref="Q83">IF(SUM(IF(C83:O83="Selected", 1, 0), IF(C83:O83="Not Selected", 0, 0)) + IF(P83="Important",1,0)&gt;=9,"Keep","Drop")</f>
        <v>Drop</v>
      </c>
      <c r="R83" s="10" cm="1">
        <f t="array" ref="R83">SUM(IF(C83:O83="Selected", 1, 0), IF(C83:O83="Not Selected", 0, 0)) + IF(P83="Important",1,0)</f>
        <v>4</v>
      </c>
    </row>
    <row r="84" spans="1:18" ht="14.5" customHeight="1">
      <c r="A84" s="39">
        <v>45</v>
      </c>
      <c r="B84" s="13" t="s">
        <v>120</v>
      </c>
      <c r="C84" s="91" t="s">
        <v>458</v>
      </c>
      <c r="D84" s="91" t="str">
        <f>IF(VLOOKUP($B84, Sheet1__15[[Column1]:[Claim Injury Type]], 2, FALSE) &gt; 0.3, "Selected","Not Selected")</f>
        <v>Not Selected</v>
      </c>
      <c r="E84" s="91" t="str">
        <f>IF(VLOOKUP($B84, RFE_Final!$B$8:$G$154,5, FALSE), "Selected", "Not Selected")</f>
        <v>Selected</v>
      </c>
      <c r="F84" s="91" t="str">
        <f>IF(VLOOKUP(B84, RFE_Final!$B$8:$G$154,6, FALSE), "Selected", "Not Selected")</f>
        <v>Not Selected</v>
      </c>
      <c r="G84" s="91" t="str">
        <f>IF(VLOOKUP($B84, RFE_Final!$B$8:$G$154,2, FALSE), "Selected", "Not Selected")</f>
        <v>Not Selected</v>
      </c>
      <c r="H84" s="91" t="str">
        <f>IF(VLOOKUP($B84, RFE_Final!$B$8:$G$154,3, FALSE), "Selected", "Not Selected")</f>
        <v>Not Selected</v>
      </c>
      <c r="I84" s="91" t="str">
        <f>IF(VLOOKUP($B84, RFE_Final!$B$8:$G$154,4, FALSE), "Selected", "Not Selected")</f>
        <v>Selected</v>
      </c>
      <c r="J84" s="91" t="str">
        <f>IF(VLOOKUP($B84, 'RIDGE &amp; LASSO_Final'!$B$11:$S$155, 5, FALSE)=1, "Selected", "Not Selected")</f>
        <v>Not Selected</v>
      </c>
      <c r="K84" s="91" t="str">
        <f>IF(VLOOKUP($B84, 'RIDGE &amp; LASSO_Final'!$B$11:$S$155,11, FALSE)=1, "Selected", "Not Selected")</f>
        <v>Not Selected</v>
      </c>
      <c r="L84" s="91" t="str">
        <f>IF(VLOOKUP($B84, 'RIDGE &amp; LASSO_Final'!$B$11:$S$155,17, FALSE)=1, "Selected", "Not Selected")</f>
        <v>Not Selected</v>
      </c>
      <c r="M84" s="91" t="str">
        <f>IF(VLOOKUP($B84, 'RIDGE &amp; LASSO_Final'!$B$11:$S$155, 3, FALSE)=1, "Selected", "Not Selected")</f>
        <v>Not Selected</v>
      </c>
      <c r="N84" s="91" t="str">
        <f>IF(VLOOKUP($B84, 'RIDGE &amp; LASSO_Final'!$B$11:$S$155,9, FALSE)=1, "Selected", "Not Selected")</f>
        <v>Not Selected</v>
      </c>
      <c r="O84" s="91" t="str">
        <f>IF(VLOOKUP($B84, 'RIDGE &amp; LASSO_Final'!$B$11:$S$155,15, FALSE)=1, "Selected", "Not Selected")</f>
        <v>Not Selected</v>
      </c>
      <c r="P84" s="91" t="s">
        <v>468</v>
      </c>
      <c r="Q84" s="91" t="str" cm="1">
        <f t="array" ref="Q84">IF(SUM(IF(C84:O84="Selected", 1, 0), IF(C84:O84="Not Selected", 0, 0)) + IF(P84="Important",1,0)&gt;=9,"Keep","Drop")</f>
        <v>Drop</v>
      </c>
      <c r="R84" s="10" cm="1">
        <f t="array" ref="R84">SUM(IF(C84:O84="Selected", 1, 0), IF(C84:O84="Not Selected", 0, 0)) + IF(P84="Important",1,0)</f>
        <v>4</v>
      </c>
    </row>
    <row r="85" spans="1:18" ht="14.5" customHeight="1">
      <c r="A85" s="39">
        <v>46</v>
      </c>
      <c r="B85" s="13" t="s">
        <v>123</v>
      </c>
      <c r="C85" s="91" t="s">
        <v>458</v>
      </c>
      <c r="D85" s="91" t="str">
        <f>IF(VLOOKUP($B85, Sheet1__15[[Column1]:[Claim Injury Type]], 2, FALSE) &gt; 0.3, "Selected","Not Selected")</f>
        <v>Not Selected</v>
      </c>
      <c r="E85" s="91" t="str">
        <f>IF(VLOOKUP($B85, RFE_Final!$B$8:$G$154,5, FALSE), "Selected", "Not Selected")</f>
        <v>Selected</v>
      </c>
      <c r="F85" s="91" t="str">
        <f>IF(VLOOKUP(B85, RFE_Final!$B$8:$G$154,6, FALSE), "Selected", "Not Selected")</f>
        <v>Not Selected</v>
      </c>
      <c r="G85" s="91" t="str">
        <f>IF(VLOOKUP($B85, RFE_Final!$B$8:$G$154,2, FALSE), "Selected", "Not Selected")</f>
        <v>Not Selected</v>
      </c>
      <c r="H85" s="91" t="str">
        <f>IF(VLOOKUP($B85, RFE_Final!$B$8:$G$154,3, FALSE), "Selected", "Not Selected")</f>
        <v>Not Selected</v>
      </c>
      <c r="I85" s="91" t="str">
        <f>IF(VLOOKUP($B85, RFE_Final!$B$8:$G$154,4, FALSE), "Selected", "Not Selected")</f>
        <v>Selected</v>
      </c>
      <c r="J85" s="91" t="str">
        <f>IF(VLOOKUP($B85, 'RIDGE &amp; LASSO_Final'!$B$11:$S$155, 5, FALSE)=1, "Selected", "Not Selected")</f>
        <v>Not Selected</v>
      </c>
      <c r="K85" s="91" t="str">
        <f>IF(VLOOKUP($B85, 'RIDGE &amp; LASSO_Final'!$B$11:$S$155,11, FALSE)=1, "Selected", "Not Selected")</f>
        <v>Not Selected</v>
      </c>
      <c r="L85" s="91" t="str">
        <f>IF(VLOOKUP($B85, 'RIDGE &amp; LASSO_Final'!$B$11:$S$155,17, FALSE)=1, "Selected", "Not Selected")</f>
        <v>Not Selected</v>
      </c>
      <c r="M85" s="91" t="str">
        <f>IF(VLOOKUP($B85, 'RIDGE &amp; LASSO_Final'!$B$11:$S$155, 3, FALSE)=1, "Selected", "Not Selected")</f>
        <v>Not Selected</v>
      </c>
      <c r="N85" s="91" t="str">
        <f>IF(VLOOKUP($B85, 'RIDGE &amp; LASSO_Final'!$B$11:$S$155,9, FALSE)=1, "Selected", "Not Selected")</f>
        <v>Not Selected</v>
      </c>
      <c r="O85" s="91" t="str">
        <f>IF(VLOOKUP($B85, 'RIDGE &amp; LASSO_Final'!$B$11:$S$155,15, FALSE)=1, "Selected", "Not Selected")</f>
        <v>Not Selected</v>
      </c>
      <c r="P85" s="91" t="s">
        <v>468</v>
      </c>
      <c r="Q85" s="91" t="str" cm="1">
        <f t="array" ref="Q85">IF(SUM(IF(C85:O85="Selected", 1, 0), IF(C85:O85="Not Selected", 0, 0)) + IF(P85="Important",1,0)&gt;=9,"Keep","Drop")</f>
        <v>Drop</v>
      </c>
      <c r="R85" s="10" cm="1">
        <f t="array" ref="R85">SUM(IF(C85:O85="Selected", 1, 0), IF(C85:O85="Not Selected", 0, 0)) + IF(P85="Important",1,0)</f>
        <v>4</v>
      </c>
    </row>
    <row r="86" spans="1:18" ht="14.5" customHeight="1">
      <c r="A86" s="39">
        <v>47</v>
      </c>
      <c r="B86" s="13" t="s">
        <v>125</v>
      </c>
      <c r="C86" s="91" t="s">
        <v>458</v>
      </c>
      <c r="D86" s="91" t="str">
        <f>IF(VLOOKUP($B86, Sheet1__15[[Column1]:[Claim Injury Type]], 2, FALSE) &gt; 0.3, "Selected","Not Selected")</f>
        <v>Not Selected</v>
      </c>
      <c r="E86" s="91" t="str">
        <f>IF(VLOOKUP($B86, RFE_Final!$B$8:$G$154,5, FALSE), "Selected", "Not Selected")</f>
        <v>Not Selected</v>
      </c>
      <c r="F86" s="91" t="str">
        <f>IF(VLOOKUP(B86, RFE_Final!$B$8:$G$154,6, FALSE), "Selected", "Not Selected")</f>
        <v>Not Selected</v>
      </c>
      <c r="G86" s="91" t="str">
        <f>IF(VLOOKUP($B86, RFE_Final!$B$8:$G$154,2, FALSE), "Selected", "Not Selected")</f>
        <v>Not Selected</v>
      </c>
      <c r="H86" s="91" t="str">
        <f>IF(VLOOKUP($B86, RFE_Final!$B$8:$G$154,3, FALSE), "Selected", "Not Selected")</f>
        <v>Not Selected</v>
      </c>
      <c r="I86" s="91" t="str">
        <f>IF(VLOOKUP($B86, RFE_Final!$B$8:$G$154,4, FALSE), "Selected", "Not Selected")</f>
        <v>Selected</v>
      </c>
      <c r="J86" s="91" t="str">
        <f>IF(VLOOKUP($B86, 'RIDGE &amp; LASSO_Final'!$B$11:$S$155, 5, FALSE)=1, "Selected", "Not Selected")</f>
        <v>Not Selected</v>
      </c>
      <c r="K86" s="91" t="str">
        <f>IF(VLOOKUP($B86, 'RIDGE &amp; LASSO_Final'!$B$11:$S$155,11, FALSE)=1, "Selected", "Not Selected")</f>
        <v>Not Selected</v>
      </c>
      <c r="L86" s="91" t="str">
        <f>IF(VLOOKUP($B86, 'RIDGE &amp; LASSO_Final'!$B$11:$S$155,17, FALSE)=1, "Selected", "Not Selected")</f>
        <v>Not Selected</v>
      </c>
      <c r="M86" s="91" t="str">
        <f>IF(VLOOKUP($B86, 'RIDGE &amp; LASSO_Final'!$B$11:$S$155, 3, FALSE)=1, "Selected", "Not Selected")</f>
        <v>Not Selected</v>
      </c>
      <c r="N86" s="91" t="str">
        <f>IF(VLOOKUP($B86, 'RIDGE &amp; LASSO_Final'!$B$11:$S$155,9, FALSE)=1, "Selected", "Not Selected")</f>
        <v>Not Selected</v>
      </c>
      <c r="O86" s="91" t="str">
        <f>IF(VLOOKUP($B86, 'RIDGE &amp; LASSO_Final'!$B$11:$S$155,15, FALSE)=1, "Selected", "Not Selected")</f>
        <v>Not Selected</v>
      </c>
      <c r="P86" s="91" t="s">
        <v>468</v>
      </c>
      <c r="Q86" s="91" t="str" cm="1">
        <f t="array" ref="Q86">IF(SUM(IF(C86:O86="Selected", 1, 0), IF(C86:O86="Not Selected", 0, 0)) + IF(P86="Important",1,0)&gt;=9,"Keep","Drop")</f>
        <v>Drop</v>
      </c>
      <c r="R86" s="10" cm="1">
        <f t="array" ref="R86">SUM(IF(C86:O86="Selected", 1, 0), IF(C86:O86="Not Selected", 0, 0)) + IF(P86="Important",1,0)</f>
        <v>3</v>
      </c>
    </row>
    <row r="87" spans="1:18" ht="14.5" customHeight="1">
      <c r="A87" s="39">
        <v>48</v>
      </c>
      <c r="B87" s="13" t="s">
        <v>135</v>
      </c>
      <c r="C87" s="91" t="s">
        <v>458</v>
      </c>
      <c r="D87" s="91" t="str">
        <f>IF(VLOOKUP($B87, Sheet1__15[[Column1]:[Claim Injury Type]], 2, FALSE) &gt; 0.3, "Selected","Not Selected")</f>
        <v>Not Selected</v>
      </c>
      <c r="E87" s="91" t="str">
        <f>IF(VLOOKUP($B87, RFE_Final!$B$8:$G$154,5, FALSE), "Selected", "Not Selected")</f>
        <v>Selected</v>
      </c>
      <c r="F87" s="91" t="str">
        <f>IF(VLOOKUP(B87, RFE_Final!$B$8:$G$154,6, FALSE), "Selected", "Not Selected")</f>
        <v>Not Selected</v>
      </c>
      <c r="G87" s="91" t="str">
        <f>IF(VLOOKUP($B87, RFE_Final!$B$8:$G$154,2, FALSE), "Selected", "Not Selected")</f>
        <v>Not Selected</v>
      </c>
      <c r="H87" s="91" t="str">
        <f>IF(VLOOKUP($B87, RFE_Final!$B$8:$G$154,3, FALSE), "Selected", "Not Selected")</f>
        <v>Not Selected</v>
      </c>
      <c r="I87" s="91" t="str">
        <f>IF(VLOOKUP($B87, RFE_Final!$B$8:$G$154,4, FALSE), "Selected", "Not Selected")</f>
        <v>Not Selected</v>
      </c>
      <c r="J87" s="91" t="str">
        <f>IF(VLOOKUP($B87, 'RIDGE &amp; LASSO_Final'!$B$11:$S$155, 5, FALSE)=1, "Selected", "Not Selected")</f>
        <v>Not Selected</v>
      </c>
      <c r="K87" s="91" t="str">
        <f>IF(VLOOKUP($B87, 'RIDGE &amp; LASSO_Final'!$B$11:$S$155,11, FALSE)=1, "Selected", "Not Selected")</f>
        <v>Not Selected</v>
      </c>
      <c r="L87" s="91" t="str">
        <f>IF(VLOOKUP($B87, 'RIDGE &amp; LASSO_Final'!$B$11:$S$155,17, FALSE)=1, "Selected", "Not Selected")</f>
        <v>Not Selected</v>
      </c>
      <c r="M87" s="91" t="str">
        <f>IF(VLOOKUP($B87, 'RIDGE &amp; LASSO_Final'!$B$11:$S$155, 3, FALSE)=1, "Selected", "Not Selected")</f>
        <v>Not Selected</v>
      </c>
      <c r="N87" s="91" t="str">
        <f>IF(VLOOKUP($B87, 'RIDGE &amp; LASSO_Final'!$B$11:$S$155,9, FALSE)=1, "Selected", "Not Selected")</f>
        <v>Not Selected</v>
      </c>
      <c r="O87" s="91" t="str">
        <f>IF(VLOOKUP($B87, 'RIDGE &amp; LASSO_Final'!$B$11:$S$155,15, FALSE)=1, "Selected", "Not Selected")</f>
        <v>Not Selected</v>
      </c>
      <c r="P87" s="91" t="s">
        <v>468</v>
      </c>
      <c r="Q87" s="91" t="str" cm="1">
        <f t="array" ref="Q87">IF(SUM(IF(C87:O87="Selected", 1, 0), IF(C87:O87="Not Selected", 0, 0)) + IF(P87="Important",1,0)&gt;=9,"Keep","Drop")</f>
        <v>Drop</v>
      </c>
      <c r="R87" s="10" cm="1">
        <f t="array" ref="R87">SUM(IF(C87:O87="Selected", 1, 0), IF(C87:O87="Not Selected", 0, 0)) + IF(P87="Important",1,0)</f>
        <v>3</v>
      </c>
    </row>
    <row r="88" spans="1:18" ht="14.5" customHeight="1">
      <c r="A88" s="39">
        <v>49</v>
      </c>
      <c r="B88" s="13" t="s">
        <v>140</v>
      </c>
      <c r="C88" s="91" t="s">
        <v>458</v>
      </c>
      <c r="D88" s="91" t="str">
        <f>IF(VLOOKUP($B88, Sheet1__15[[Column1]:[Claim Injury Type]], 2, FALSE) &gt; 0.3, "Selected","Not Selected")</f>
        <v>Not Selected</v>
      </c>
      <c r="E88" s="91" t="str">
        <f>IF(VLOOKUP($B88, RFE_Final!$B$8:$G$154,5, FALSE), "Selected", "Not Selected")</f>
        <v>Selected</v>
      </c>
      <c r="F88" s="91" t="str">
        <f>IF(VLOOKUP(B88, RFE_Final!$B$8:$G$154,6, FALSE), "Selected", "Not Selected")</f>
        <v>Not Selected</v>
      </c>
      <c r="G88" s="91" t="str">
        <f>IF(VLOOKUP($B88, RFE_Final!$B$8:$G$154,2, FALSE), "Selected", "Not Selected")</f>
        <v>Not Selected</v>
      </c>
      <c r="H88" s="91" t="str">
        <f>IF(VLOOKUP($B88, RFE_Final!$B$8:$G$154,3, FALSE), "Selected", "Not Selected")</f>
        <v>Not Selected</v>
      </c>
      <c r="I88" s="91" t="str">
        <f>IF(VLOOKUP($B88, RFE_Final!$B$8:$G$154,4, FALSE), "Selected", "Not Selected")</f>
        <v>Selected</v>
      </c>
      <c r="J88" s="91" t="str">
        <f>IF(VLOOKUP($B88, 'RIDGE &amp; LASSO_Final'!$B$11:$S$155, 5, FALSE)=1, "Selected", "Not Selected")</f>
        <v>Not Selected</v>
      </c>
      <c r="K88" s="91" t="str">
        <f>IF(VLOOKUP($B88, 'RIDGE &amp; LASSO_Final'!$B$11:$S$155,11, FALSE)=1, "Selected", "Not Selected")</f>
        <v>Not Selected</v>
      </c>
      <c r="L88" s="91" t="str">
        <f>IF(VLOOKUP($B88, 'RIDGE &amp; LASSO_Final'!$B$11:$S$155,17, FALSE)=1, "Selected", "Not Selected")</f>
        <v>Not Selected</v>
      </c>
      <c r="M88" s="91" t="str">
        <f>IF(VLOOKUP($B88, 'RIDGE &amp; LASSO_Final'!$B$11:$S$155, 3, FALSE)=1, "Selected", "Not Selected")</f>
        <v>Not Selected</v>
      </c>
      <c r="N88" s="91" t="str">
        <f>IF(VLOOKUP($B88, 'RIDGE &amp; LASSO_Final'!$B$11:$S$155,9, FALSE)=1, "Selected", "Not Selected")</f>
        <v>Not Selected</v>
      </c>
      <c r="O88" s="91" t="str">
        <f>IF(VLOOKUP($B88, 'RIDGE &amp; LASSO_Final'!$B$11:$S$155,15, FALSE)=1, "Selected", "Not Selected")</f>
        <v>Not Selected</v>
      </c>
      <c r="P88" s="91" t="s">
        <v>468</v>
      </c>
      <c r="Q88" s="91" t="str" cm="1">
        <f t="array" ref="Q88">IF(SUM(IF(C88:O88="Selected", 1, 0), IF(C88:O88="Not Selected", 0, 0)) + IF(P88="Important",1,0)&gt;=9,"Keep","Drop")</f>
        <v>Drop</v>
      </c>
      <c r="R88" s="10" cm="1">
        <f t="array" ref="R88">SUM(IF(C88:O88="Selected", 1, 0), IF(C88:O88="Not Selected", 0, 0)) + IF(P88="Important",1,0)</f>
        <v>4</v>
      </c>
    </row>
    <row r="89" spans="1:18" ht="14.5" customHeight="1">
      <c r="A89" s="39">
        <v>50</v>
      </c>
      <c r="B89" s="13" t="s">
        <v>90</v>
      </c>
      <c r="C89" s="91" t="s">
        <v>458</v>
      </c>
      <c r="D89" s="91" t="str">
        <f>IF(VLOOKUP($B89, Sheet1__15[[Column1]:[Claim Injury Type]], 2, FALSE) &gt; 0.3, "Selected","Not Selected")</f>
        <v>Not Selected</v>
      </c>
      <c r="E89" s="91" t="str">
        <f>IF(VLOOKUP($B89, RFE_Final!$B$8:$G$154,5, FALSE), "Selected", "Not Selected")</f>
        <v>Selected</v>
      </c>
      <c r="F89" s="91" t="str">
        <f>IF(VLOOKUP(B89, RFE_Final!$B$8:$G$154,6, FALSE), "Selected", "Not Selected")</f>
        <v>Not Selected</v>
      </c>
      <c r="G89" s="91" t="str">
        <f>IF(VLOOKUP($B89, RFE_Final!$B$8:$G$154,2, FALSE), "Selected", "Not Selected")</f>
        <v>Not Selected</v>
      </c>
      <c r="H89" s="91" t="str">
        <f>IF(VLOOKUP($B89, RFE_Final!$B$8:$G$154,3, FALSE), "Selected", "Not Selected")</f>
        <v>Selected</v>
      </c>
      <c r="I89" s="91" t="str">
        <f>IF(VLOOKUP($B89, RFE_Final!$B$8:$G$154,4, FALSE), "Selected", "Not Selected")</f>
        <v>Selected</v>
      </c>
      <c r="J89" s="91" t="str">
        <f>IF(VLOOKUP($B89, 'RIDGE &amp; LASSO_Final'!$B$11:$S$155, 5, FALSE)=1, "Selected", "Not Selected")</f>
        <v>Not Selected</v>
      </c>
      <c r="K89" s="91" t="str">
        <f>IF(VLOOKUP($B89, 'RIDGE &amp; LASSO_Final'!$B$11:$S$155,11, FALSE)=1, "Selected", "Not Selected")</f>
        <v>Not Selected</v>
      </c>
      <c r="L89" s="91" t="str">
        <f>IF(VLOOKUP($B89, 'RIDGE &amp; LASSO_Final'!$B$11:$S$155,17, FALSE)=1, "Selected", "Not Selected")</f>
        <v>Not Selected</v>
      </c>
      <c r="M89" s="91" t="str">
        <f>IF(VLOOKUP($B89, 'RIDGE &amp; LASSO_Final'!$B$11:$S$155, 3, FALSE)=1, "Selected", "Not Selected")</f>
        <v>Not Selected</v>
      </c>
      <c r="N89" s="91" t="str">
        <f>IF(VLOOKUP($B89, 'RIDGE &amp; LASSO_Final'!$B$11:$S$155,9, FALSE)=1, "Selected", "Not Selected")</f>
        <v>Not Selected</v>
      </c>
      <c r="O89" s="91" t="str">
        <f>IF(VLOOKUP($B89, 'RIDGE &amp; LASSO_Final'!$B$11:$S$155,15, FALSE)=1, "Selected", "Not Selected")</f>
        <v>Not Selected</v>
      </c>
      <c r="P89" s="91" t="s">
        <v>468</v>
      </c>
      <c r="Q89" s="91" t="str" cm="1">
        <f t="array" ref="Q89">IF(SUM(IF(C89:O89="Selected", 1, 0), IF(C89:O89="Not Selected", 0, 0)) + IF(P89="Important",1,0)&gt;=9,"Keep","Drop")</f>
        <v>Drop</v>
      </c>
      <c r="R89" s="10" cm="1">
        <f t="array" ref="R89">SUM(IF(C89:O89="Selected", 1, 0), IF(C89:O89="Not Selected", 0, 0)) + IF(P89="Important",1,0)</f>
        <v>5</v>
      </c>
    </row>
    <row r="90" spans="1:18" ht="14.5" customHeight="1">
      <c r="A90" s="39">
        <v>51</v>
      </c>
      <c r="B90" s="13" t="s">
        <v>150</v>
      </c>
      <c r="C90" s="91" t="s">
        <v>458</v>
      </c>
      <c r="D90" s="91" t="str">
        <f>IF(VLOOKUP($B90, Sheet1__15[[Column1]:[Claim Injury Type]], 2, FALSE) &gt; 0.3, "Selected","Not Selected")</f>
        <v>Not Selected</v>
      </c>
      <c r="E90" s="91" t="str">
        <f>IF(VLOOKUP($B90, RFE_Final!$B$8:$G$154,5, FALSE), "Selected", "Not Selected")</f>
        <v>Selected</v>
      </c>
      <c r="F90" s="91" t="str">
        <f>IF(VLOOKUP(B90, RFE_Final!$B$8:$G$154,6, FALSE), "Selected", "Not Selected")</f>
        <v>Not Selected</v>
      </c>
      <c r="G90" s="91" t="str">
        <f>IF(VLOOKUP($B90, RFE_Final!$B$8:$G$154,2, FALSE), "Selected", "Not Selected")</f>
        <v>Not Selected</v>
      </c>
      <c r="H90" s="91" t="str">
        <f>IF(VLOOKUP($B90, RFE_Final!$B$8:$G$154,3, FALSE), "Selected", "Not Selected")</f>
        <v>Not Selected</v>
      </c>
      <c r="I90" s="91" t="str">
        <f>IF(VLOOKUP($B90, RFE_Final!$B$8:$G$154,4, FALSE), "Selected", "Not Selected")</f>
        <v>Selected</v>
      </c>
      <c r="J90" s="91" t="str">
        <f>IF(VLOOKUP($B90, 'RIDGE &amp; LASSO_Final'!$B$11:$S$155, 5, FALSE)=1, "Selected", "Not Selected")</f>
        <v>Not Selected</v>
      </c>
      <c r="K90" s="91" t="str">
        <f>IF(VLOOKUP($B90, 'RIDGE &amp; LASSO_Final'!$B$11:$S$155,11, FALSE)=1, "Selected", "Not Selected")</f>
        <v>Not Selected</v>
      </c>
      <c r="L90" s="91" t="str">
        <f>IF(VLOOKUP($B90, 'RIDGE &amp; LASSO_Final'!$B$11:$S$155,17, FALSE)=1, "Selected", "Not Selected")</f>
        <v>Not Selected</v>
      </c>
      <c r="M90" s="91" t="str">
        <f>IF(VLOOKUP($B90, 'RIDGE &amp; LASSO_Final'!$B$11:$S$155, 3, FALSE)=1, "Selected", "Not Selected")</f>
        <v>Not Selected</v>
      </c>
      <c r="N90" s="91" t="str">
        <f>IF(VLOOKUP($B90, 'RIDGE &amp; LASSO_Final'!$B$11:$S$155,9, FALSE)=1, "Selected", "Not Selected")</f>
        <v>Not Selected</v>
      </c>
      <c r="O90" s="91" t="str">
        <f>IF(VLOOKUP($B90, 'RIDGE &amp; LASSO_Final'!$B$11:$S$155,15, FALSE)=1, "Selected", "Not Selected")</f>
        <v>Not Selected</v>
      </c>
      <c r="P90" s="91" t="s">
        <v>468</v>
      </c>
      <c r="Q90" s="91" t="str" cm="1">
        <f t="array" ref="Q90">IF(SUM(IF(C90:O90="Selected", 1, 0), IF(C90:O90="Not Selected", 0, 0)) + IF(P90="Important",1,0)&gt;=9,"Keep","Drop")</f>
        <v>Drop</v>
      </c>
      <c r="R90" s="10" cm="1">
        <f t="array" ref="R90">SUM(IF(C90:O90="Selected", 1, 0), IF(C90:O90="Not Selected", 0, 0)) + IF(P90="Important",1,0)</f>
        <v>4</v>
      </c>
    </row>
    <row r="91" spans="1:18" ht="14.5" customHeight="1">
      <c r="A91" s="39">
        <v>52</v>
      </c>
      <c r="B91" s="13" t="s">
        <v>114</v>
      </c>
      <c r="C91" s="91" t="s">
        <v>458</v>
      </c>
      <c r="D91" s="91" t="str">
        <f>IF(VLOOKUP($B91, Sheet1__15[[Column1]:[Claim Injury Type]], 2, FALSE) &gt; 0.3, "Selected","Not Selected")</f>
        <v>Not Selected</v>
      </c>
      <c r="E91" s="91" t="str">
        <f>IF(VLOOKUP($B91, RFE_Final!$B$8:$G$154,5, FALSE), "Selected", "Not Selected")</f>
        <v>Selected</v>
      </c>
      <c r="F91" s="91" t="str">
        <f>IF(VLOOKUP(B91, RFE_Final!$B$8:$G$154,6, FALSE), "Selected", "Not Selected")</f>
        <v>Not Selected</v>
      </c>
      <c r="G91" s="91" t="str">
        <f>IF(VLOOKUP($B91, RFE_Final!$B$8:$G$154,2, FALSE), "Selected", "Not Selected")</f>
        <v>Not Selected</v>
      </c>
      <c r="H91" s="91" t="str">
        <f>IF(VLOOKUP($B91, RFE_Final!$B$8:$G$154,3, FALSE), "Selected", "Not Selected")</f>
        <v>Not Selected</v>
      </c>
      <c r="I91" s="91" t="str">
        <f>IF(VLOOKUP($B91, RFE_Final!$B$8:$G$154,4, FALSE), "Selected", "Not Selected")</f>
        <v>Selected</v>
      </c>
      <c r="J91" s="91" t="str">
        <f>IF(VLOOKUP($B91, 'RIDGE &amp; LASSO_Final'!$B$11:$S$155, 5, FALSE)=1, "Selected", "Not Selected")</f>
        <v>Not Selected</v>
      </c>
      <c r="K91" s="91" t="str">
        <f>IF(VLOOKUP($B91, 'RIDGE &amp; LASSO_Final'!$B$11:$S$155,11, FALSE)=1, "Selected", "Not Selected")</f>
        <v>Not Selected</v>
      </c>
      <c r="L91" s="91" t="str">
        <f>IF(VLOOKUP($B91, 'RIDGE &amp; LASSO_Final'!$B$11:$S$155,17, FALSE)=1, "Selected", "Not Selected")</f>
        <v>Not Selected</v>
      </c>
      <c r="M91" s="91" t="str">
        <f>IF(VLOOKUP($B91, 'RIDGE &amp; LASSO_Final'!$B$11:$S$155, 3, FALSE)=1, "Selected", "Not Selected")</f>
        <v>Not Selected</v>
      </c>
      <c r="N91" s="91" t="str">
        <f>IF(VLOOKUP($B91, 'RIDGE &amp; LASSO_Final'!$B$11:$S$155,9, FALSE)=1, "Selected", "Not Selected")</f>
        <v>Not Selected</v>
      </c>
      <c r="O91" s="91" t="str">
        <f>IF(VLOOKUP($B91, 'RIDGE &amp; LASSO_Final'!$B$11:$S$155,15, FALSE)=1, "Selected", "Not Selected")</f>
        <v>Not Selected</v>
      </c>
      <c r="P91" s="91" t="s">
        <v>468</v>
      </c>
      <c r="Q91" s="91" t="str" cm="1">
        <f t="array" ref="Q91">IF(SUM(IF(C91:O91="Selected", 1, 0), IF(C91:O91="Not Selected", 0, 0)) + IF(P91="Important",1,0)&gt;=9,"Keep","Drop")</f>
        <v>Drop</v>
      </c>
      <c r="R91" s="10" cm="1">
        <f t="array" ref="R91">SUM(IF(C91:O91="Selected", 1, 0), IF(C91:O91="Not Selected", 0, 0)) + IF(P91="Important",1,0)</f>
        <v>4</v>
      </c>
    </row>
    <row r="92" spans="1:18" ht="14.5" customHeight="1">
      <c r="A92" s="39">
        <v>53</v>
      </c>
      <c r="B92" s="13" t="s">
        <v>152</v>
      </c>
      <c r="C92" s="91" t="s">
        <v>458</v>
      </c>
      <c r="D92" s="91" t="str">
        <f>IF(VLOOKUP($B92, Sheet1__15[[Column1]:[Claim Injury Type]], 2, FALSE) &gt; 0.3, "Selected","Not Selected")</f>
        <v>Not Selected</v>
      </c>
      <c r="E92" s="91" t="str">
        <f>IF(VLOOKUP($B92, RFE_Final!$B$8:$G$154,5, FALSE), "Selected", "Not Selected")</f>
        <v>Selected</v>
      </c>
      <c r="F92" s="91" t="str">
        <f>IF(VLOOKUP(B92, RFE_Final!$B$8:$G$154,6, FALSE), "Selected", "Not Selected")</f>
        <v>Not Selected</v>
      </c>
      <c r="G92" s="91" t="str">
        <f>IF(VLOOKUP($B92, RFE_Final!$B$8:$G$154,2, FALSE), "Selected", "Not Selected")</f>
        <v>Not Selected</v>
      </c>
      <c r="H92" s="91" t="str">
        <f>IF(VLOOKUP($B92, RFE_Final!$B$8:$G$154,3, FALSE), "Selected", "Not Selected")</f>
        <v>Not Selected</v>
      </c>
      <c r="I92" s="91" t="str">
        <f>IF(VLOOKUP($B92, RFE_Final!$B$8:$G$154,4, FALSE), "Selected", "Not Selected")</f>
        <v>Not Selected</v>
      </c>
      <c r="J92" s="91" t="str">
        <f>IF(VLOOKUP($B92, 'RIDGE &amp; LASSO_Final'!$B$11:$S$155, 5, FALSE)=1, "Selected", "Not Selected")</f>
        <v>Not Selected</v>
      </c>
      <c r="K92" s="91" t="str">
        <f>IF(VLOOKUP($B92, 'RIDGE &amp; LASSO_Final'!$B$11:$S$155,11, FALSE)=1, "Selected", "Not Selected")</f>
        <v>Not Selected</v>
      </c>
      <c r="L92" s="91" t="str">
        <f>IF(VLOOKUP($B92, 'RIDGE &amp; LASSO_Final'!$B$11:$S$155,17, FALSE)=1, "Selected", "Not Selected")</f>
        <v>Not Selected</v>
      </c>
      <c r="M92" s="91" t="str">
        <f>IF(VLOOKUP($B92, 'RIDGE &amp; LASSO_Final'!$B$11:$S$155, 3, FALSE)=1, "Selected", "Not Selected")</f>
        <v>Not Selected</v>
      </c>
      <c r="N92" s="91" t="str">
        <f>IF(VLOOKUP($B92, 'RIDGE &amp; LASSO_Final'!$B$11:$S$155,9, FALSE)=1, "Selected", "Not Selected")</f>
        <v>Not Selected</v>
      </c>
      <c r="O92" s="91" t="str">
        <f>IF(VLOOKUP($B92, 'RIDGE &amp; LASSO_Final'!$B$11:$S$155,15, FALSE)=1, "Selected", "Not Selected")</f>
        <v>Not Selected</v>
      </c>
      <c r="P92" s="91" t="s">
        <v>468</v>
      </c>
      <c r="Q92" s="91" t="str" cm="1">
        <f t="array" ref="Q92">IF(SUM(IF(C92:O92="Selected", 1, 0), IF(C92:O92="Not Selected", 0, 0)) + IF(P92="Important",1,0)&gt;=9,"Keep","Drop")</f>
        <v>Drop</v>
      </c>
      <c r="R92" s="10" cm="1">
        <f t="array" ref="R92">SUM(IF(C92:O92="Selected", 1, 0), IF(C92:O92="Not Selected", 0, 0)) + IF(P92="Important",1,0)</f>
        <v>3</v>
      </c>
    </row>
    <row r="93" spans="1:18" ht="14.5" customHeight="1">
      <c r="A93" s="39">
        <v>54</v>
      </c>
      <c r="B93" s="13" t="s">
        <v>105</v>
      </c>
      <c r="C93" s="91" t="s">
        <v>458</v>
      </c>
      <c r="D93" s="91" t="str">
        <f>IF(VLOOKUP($B93, Sheet1__15[[Column1]:[Claim Injury Type]], 2, FALSE) &gt; 0.3, "Selected","Not Selected")</f>
        <v>Not Selected</v>
      </c>
      <c r="E93" s="91" t="str">
        <f>IF(VLOOKUP($B93, RFE_Final!$B$8:$G$154,5, FALSE), "Selected", "Not Selected")</f>
        <v>Selected</v>
      </c>
      <c r="F93" s="91" t="str">
        <f>IF(VLOOKUP(B93, RFE_Final!$B$8:$G$154,6, FALSE), "Selected", "Not Selected")</f>
        <v>Not Selected</v>
      </c>
      <c r="G93" s="91" t="str">
        <f>IF(VLOOKUP($B93, RFE_Final!$B$8:$G$154,2, FALSE), "Selected", "Not Selected")</f>
        <v>Not Selected</v>
      </c>
      <c r="H93" s="91" t="str">
        <f>IF(VLOOKUP($B93, RFE_Final!$B$8:$G$154,3, FALSE), "Selected", "Not Selected")</f>
        <v>Selected</v>
      </c>
      <c r="I93" s="91" t="str">
        <f>IF(VLOOKUP($B93, RFE_Final!$B$8:$G$154,4, FALSE), "Selected", "Not Selected")</f>
        <v>Selected</v>
      </c>
      <c r="J93" s="91" t="str">
        <f>IF(VLOOKUP($B93, 'RIDGE &amp; LASSO_Final'!$B$11:$S$155, 5, FALSE)=1, "Selected", "Not Selected")</f>
        <v>Not Selected</v>
      </c>
      <c r="K93" s="91" t="str">
        <f>IF(VLOOKUP($B93, 'RIDGE &amp; LASSO_Final'!$B$11:$S$155,11, FALSE)=1, "Selected", "Not Selected")</f>
        <v>Not Selected</v>
      </c>
      <c r="L93" s="91" t="str">
        <f>IF(VLOOKUP($B93, 'RIDGE &amp; LASSO_Final'!$B$11:$S$155,17, FALSE)=1, "Selected", "Not Selected")</f>
        <v>Not Selected</v>
      </c>
      <c r="M93" s="91" t="str">
        <f>IF(VLOOKUP($B93, 'RIDGE &amp; LASSO_Final'!$B$11:$S$155, 3, FALSE)=1, "Selected", "Not Selected")</f>
        <v>Not Selected</v>
      </c>
      <c r="N93" s="91" t="str">
        <f>IF(VLOOKUP($B93, 'RIDGE &amp; LASSO_Final'!$B$11:$S$155,9, FALSE)=1, "Selected", "Not Selected")</f>
        <v>Not Selected</v>
      </c>
      <c r="O93" s="91" t="str">
        <f>IF(VLOOKUP($B93, 'RIDGE &amp; LASSO_Final'!$B$11:$S$155,15, FALSE)=1, "Selected", "Not Selected")</f>
        <v>Not Selected</v>
      </c>
      <c r="P93" s="91" t="s">
        <v>468</v>
      </c>
      <c r="Q93" s="91" t="str" cm="1">
        <f t="array" ref="Q93">IF(SUM(IF(C93:O93="Selected", 1, 0), IF(C93:O93="Not Selected", 0, 0)) + IF(P93="Important",1,0)&gt;=9,"Keep","Drop")</f>
        <v>Drop</v>
      </c>
      <c r="R93" s="10" cm="1">
        <f t="array" ref="R93">SUM(IF(C93:O93="Selected", 1, 0), IF(C93:O93="Not Selected", 0, 0)) + IF(P93="Important",1,0)</f>
        <v>5</v>
      </c>
    </row>
    <row r="94" spans="1:18" ht="14.5" customHeight="1">
      <c r="A94" s="39">
        <v>55</v>
      </c>
      <c r="B94" s="13" t="s">
        <v>157</v>
      </c>
      <c r="C94" s="91" t="s">
        <v>458</v>
      </c>
      <c r="D94" s="91" t="str">
        <f>IF(VLOOKUP($B94, Sheet1__15[[Column1]:[Claim Injury Type]], 2, FALSE) &gt; 0.3, "Selected","Not Selected")</f>
        <v>Not Selected</v>
      </c>
      <c r="E94" s="91" t="str">
        <f>IF(VLOOKUP($B94, RFE_Final!$B$8:$G$154,5, FALSE), "Selected", "Not Selected")</f>
        <v>Not Selected</v>
      </c>
      <c r="F94" s="91" t="str">
        <f>IF(VLOOKUP(B94, RFE_Final!$B$8:$G$154,6, FALSE), "Selected", "Not Selected")</f>
        <v>Not Selected</v>
      </c>
      <c r="G94" s="91" t="str">
        <f>IF(VLOOKUP($B94, RFE_Final!$B$8:$G$154,2, FALSE), "Selected", "Not Selected")</f>
        <v>Not Selected</v>
      </c>
      <c r="H94" s="91" t="str">
        <f>IF(VLOOKUP($B94, RFE_Final!$B$8:$G$154,3, FALSE), "Selected", "Not Selected")</f>
        <v>Not Selected</v>
      </c>
      <c r="I94" s="91" t="str">
        <f>IF(VLOOKUP($B94, RFE_Final!$B$8:$G$154,4, FALSE), "Selected", "Not Selected")</f>
        <v>Selected</v>
      </c>
      <c r="J94" s="91" t="str">
        <f>IF(VLOOKUP($B94, 'RIDGE &amp; LASSO_Final'!$B$11:$S$155, 5, FALSE)=1, "Selected", "Not Selected")</f>
        <v>Not Selected</v>
      </c>
      <c r="K94" s="91" t="str">
        <f>IF(VLOOKUP($B94, 'RIDGE &amp; LASSO_Final'!$B$11:$S$155,11, FALSE)=1, "Selected", "Not Selected")</f>
        <v>Not Selected</v>
      </c>
      <c r="L94" s="91" t="str">
        <f>IF(VLOOKUP($B94, 'RIDGE &amp; LASSO_Final'!$B$11:$S$155,17, FALSE)=1, "Selected", "Not Selected")</f>
        <v>Not Selected</v>
      </c>
      <c r="M94" s="91" t="str">
        <f>IF(VLOOKUP($B94, 'RIDGE &amp; LASSO_Final'!$B$11:$S$155, 3, FALSE)=1, "Selected", "Not Selected")</f>
        <v>Not Selected</v>
      </c>
      <c r="N94" s="91" t="str">
        <f>IF(VLOOKUP($B94, 'RIDGE &amp; LASSO_Final'!$B$11:$S$155,9, FALSE)=1, "Selected", "Not Selected")</f>
        <v>Not Selected</v>
      </c>
      <c r="O94" s="91" t="str">
        <f>IF(VLOOKUP($B94, 'RIDGE &amp; LASSO_Final'!$B$11:$S$155,15, FALSE)=1, "Selected", "Not Selected")</f>
        <v>Not Selected</v>
      </c>
      <c r="P94" s="91" t="s">
        <v>469</v>
      </c>
      <c r="Q94" s="91" t="str" cm="1">
        <f t="array" ref="Q94">IF(SUM(IF(C94:O94="Selected", 1, 0), IF(C94:O94="Not Selected", 0, 0)) + IF(P94="Important",1,0)&gt;=9,"Keep","Drop")</f>
        <v>Drop</v>
      </c>
      <c r="R94" s="10" cm="1">
        <f t="array" ref="R94">SUM(IF(C94:O94="Selected", 1, 0), IF(C94:O94="Not Selected", 0, 0)) + IF(P94="Important",1,0)</f>
        <v>2</v>
      </c>
    </row>
    <row r="95" spans="1:18" ht="14.5" customHeight="1">
      <c r="A95" s="39">
        <v>56</v>
      </c>
      <c r="B95" s="13" t="s">
        <v>108</v>
      </c>
      <c r="C95" s="91" t="s">
        <v>458</v>
      </c>
      <c r="D95" s="91" t="str">
        <f>IF(VLOOKUP($B95, Sheet1__15[[Column1]:[Claim Injury Type]], 2, FALSE) &gt; 0.3, "Selected","Not Selected")</f>
        <v>Not Selected</v>
      </c>
      <c r="E95" s="91" t="str">
        <f>IF(VLOOKUP($B95, RFE_Final!$B$8:$G$154,5, FALSE), "Selected", "Not Selected")</f>
        <v>Selected</v>
      </c>
      <c r="F95" s="91" t="str">
        <f>IF(VLOOKUP(B95, RFE_Final!$B$8:$G$154,6, FALSE), "Selected", "Not Selected")</f>
        <v>Not Selected</v>
      </c>
      <c r="G95" s="91" t="str">
        <f>IF(VLOOKUP($B95, RFE_Final!$B$8:$G$154,2, FALSE), "Selected", "Not Selected")</f>
        <v>Not Selected</v>
      </c>
      <c r="H95" s="91" t="str">
        <f>IF(VLOOKUP($B95, RFE_Final!$B$8:$G$154,3, FALSE), "Selected", "Not Selected")</f>
        <v>Not Selected</v>
      </c>
      <c r="I95" s="91" t="str">
        <f>IF(VLOOKUP($B95, RFE_Final!$B$8:$G$154,4, FALSE), "Selected", "Not Selected")</f>
        <v>Selected</v>
      </c>
      <c r="J95" s="91" t="str">
        <f>IF(VLOOKUP($B95, 'RIDGE &amp; LASSO_Final'!$B$11:$S$155, 5, FALSE)=1, "Selected", "Not Selected")</f>
        <v>Not Selected</v>
      </c>
      <c r="K95" s="91" t="str">
        <f>IF(VLOOKUP($B95, 'RIDGE &amp; LASSO_Final'!$B$11:$S$155,11, FALSE)=1, "Selected", "Not Selected")</f>
        <v>Not Selected</v>
      </c>
      <c r="L95" s="91" t="str">
        <f>IF(VLOOKUP($B95, 'RIDGE &amp; LASSO_Final'!$B$11:$S$155,17, FALSE)=1, "Selected", "Not Selected")</f>
        <v>Not Selected</v>
      </c>
      <c r="M95" s="91" t="str">
        <f>IF(VLOOKUP($B95, 'RIDGE &amp; LASSO_Final'!$B$11:$S$155, 3, FALSE)=1, "Selected", "Not Selected")</f>
        <v>Not Selected</v>
      </c>
      <c r="N95" s="91" t="str">
        <f>IF(VLOOKUP($B95, 'RIDGE &amp; LASSO_Final'!$B$11:$S$155,9, FALSE)=1, "Selected", "Not Selected")</f>
        <v>Not Selected</v>
      </c>
      <c r="O95" s="91" t="str">
        <f>IF(VLOOKUP($B95, 'RIDGE &amp; LASSO_Final'!$B$11:$S$155,15, FALSE)=1, "Selected", "Not Selected")</f>
        <v>Not Selected</v>
      </c>
      <c r="P95" s="91" t="s">
        <v>468</v>
      </c>
      <c r="Q95" s="91" t="str" cm="1">
        <f t="array" ref="Q95">IF(SUM(IF(C95:O95="Selected", 1, 0), IF(C95:O95="Not Selected", 0, 0)) + IF(P95="Important",1,0)&gt;=9,"Keep","Drop")</f>
        <v>Drop</v>
      </c>
      <c r="R95" s="10" cm="1">
        <f t="array" ref="R95">SUM(IF(C95:O95="Selected", 1, 0), IF(C95:O95="Not Selected", 0, 0)) + IF(P95="Important",1,0)</f>
        <v>4</v>
      </c>
    </row>
    <row r="96" spans="1:18" ht="14.5" customHeight="1">
      <c r="A96" s="39">
        <v>57</v>
      </c>
      <c r="B96" s="13" t="s">
        <v>85</v>
      </c>
      <c r="C96" s="91" t="s">
        <v>458</v>
      </c>
      <c r="D96" s="91" t="str">
        <f>IF(VLOOKUP($B96, Sheet1__15[[Column1]:[Claim Injury Type]], 2, FALSE) &gt; 0.3, "Selected","Not Selected")</f>
        <v>Not Selected</v>
      </c>
      <c r="E96" s="91" t="str">
        <f>IF(VLOOKUP($B96, RFE_Final!$B$8:$G$154,5, FALSE), "Selected", "Not Selected")</f>
        <v>Selected</v>
      </c>
      <c r="F96" s="91" t="str">
        <f>IF(VLOOKUP(B96, RFE_Final!$B$8:$G$154,6, FALSE), "Selected", "Not Selected")</f>
        <v>Not Selected</v>
      </c>
      <c r="G96" s="91" t="str">
        <f>IF(VLOOKUP($B96, RFE_Final!$B$8:$G$154,2, FALSE), "Selected", "Not Selected")</f>
        <v>Not Selected</v>
      </c>
      <c r="H96" s="91" t="str">
        <f>IF(VLOOKUP($B96, RFE_Final!$B$8:$G$154,3, FALSE), "Selected", "Not Selected")</f>
        <v>Not Selected</v>
      </c>
      <c r="I96" s="91" t="str">
        <f>IF(VLOOKUP($B96, RFE_Final!$B$8:$G$154,4, FALSE), "Selected", "Not Selected")</f>
        <v>Selected</v>
      </c>
      <c r="J96" s="91" t="str">
        <f>IF(VLOOKUP($B96, 'RIDGE &amp; LASSO_Final'!$B$11:$S$155, 5, FALSE)=1, "Selected", "Not Selected")</f>
        <v>Not Selected</v>
      </c>
      <c r="K96" s="91" t="str">
        <f>IF(VLOOKUP($B96, 'RIDGE &amp; LASSO_Final'!$B$11:$S$155,11, FALSE)=1, "Selected", "Not Selected")</f>
        <v>Not Selected</v>
      </c>
      <c r="L96" s="91" t="str">
        <f>IF(VLOOKUP($B96, 'RIDGE &amp; LASSO_Final'!$B$11:$S$155,17, FALSE)=1, "Selected", "Not Selected")</f>
        <v>Not Selected</v>
      </c>
      <c r="M96" s="91" t="str">
        <f>IF(VLOOKUP($B96, 'RIDGE &amp; LASSO_Final'!$B$11:$S$155, 3, FALSE)=1, "Selected", "Not Selected")</f>
        <v>Not Selected</v>
      </c>
      <c r="N96" s="91" t="str">
        <f>IF(VLOOKUP($B96, 'RIDGE &amp; LASSO_Final'!$B$11:$S$155,9, FALSE)=1, "Selected", "Not Selected")</f>
        <v>Not Selected</v>
      </c>
      <c r="O96" s="91" t="str">
        <f>IF(VLOOKUP($B96, 'RIDGE &amp; LASSO_Final'!$B$11:$S$155,15, FALSE)=1, "Selected", "Not Selected")</f>
        <v>Not Selected</v>
      </c>
      <c r="P96" s="91" t="s">
        <v>468</v>
      </c>
      <c r="Q96" s="91" t="str" cm="1">
        <f t="array" ref="Q96">IF(SUM(IF(C96:O96="Selected", 1, 0), IF(C96:O96="Not Selected", 0, 0)) + IF(P96="Important",1,0)&gt;=9,"Keep","Drop")</f>
        <v>Drop</v>
      </c>
      <c r="R96" s="10" cm="1">
        <f t="array" ref="R96">SUM(IF(C96:O96="Selected", 1, 0), IF(C96:O96="Not Selected", 0, 0)) + IF(P96="Important",1,0)</f>
        <v>4</v>
      </c>
    </row>
    <row r="97" spans="1:18" ht="14.5" customHeight="1">
      <c r="A97" s="39">
        <v>58</v>
      </c>
      <c r="B97" s="13" t="s">
        <v>137</v>
      </c>
      <c r="C97" s="91" t="s">
        <v>458</v>
      </c>
      <c r="D97" s="91" t="str">
        <f>IF(VLOOKUP($B97, Sheet1__15[[Column1]:[Claim Injury Type]], 2, FALSE) &gt; 0.3, "Selected","Not Selected")</f>
        <v>Not Selected</v>
      </c>
      <c r="E97" s="91" t="str">
        <f>IF(VLOOKUP($B97, RFE_Final!$B$8:$G$154,5, FALSE), "Selected", "Not Selected")</f>
        <v>Selected</v>
      </c>
      <c r="F97" s="91" t="str">
        <f>IF(VLOOKUP(B97, RFE_Final!$B$8:$G$154,6, FALSE), "Selected", "Not Selected")</f>
        <v>Not Selected</v>
      </c>
      <c r="G97" s="91" t="str">
        <f>IF(VLOOKUP($B97, RFE_Final!$B$8:$G$154,2, FALSE), "Selected", "Not Selected")</f>
        <v>Not Selected</v>
      </c>
      <c r="H97" s="91" t="str">
        <f>IF(VLOOKUP($B97, RFE_Final!$B$8:$G$154,3, FALSE), "Selected", "Not Selected")</f>
        <v>Not Selected</v>
      </c>
      <c r="I97" s="91" t="str">
        <f>IF(VLOOKUP($B97, RFE_Final!$B$8:$G$154,4, FALSE), "Selected", "Not Selected")</f>
        <v>Selected</v>
      </c>
      <c r="J97" s="91" t="str">
        <f>IF(VLOOKUP($B97, 'RIDGE &amp; LASSO_Final'!$B$11:$S$155, 5, FALSE)=1, "Selected", "Not Selected")</f>
        <v>Not Selected</v>
      </c>
      <c r="K97" s="91" t="str">
        <f>IF(VLOOKUP($B97, 'RIDGE &amp; LASSO_Final'!$B$11:$S$155,11, FALSE)=1, "Selected", "Not Selected")</f>
        <v>Not Selected</v>
      </c>
      <c r="L97" s="91" t="str">
        <f>IF(VLOOKUP($B97, 'RIDGE &amp; LASSO_Final'!$B$11:$S$155,17, FALSE)=1, "Selected", "Not Selected")</f>
        <v>Not Selected</v>
      </c>
      <c r="M97" s="91" t="str">
        <f>IF(VLOOKUP($B97, 'RIDGE &amp; LASSO_Final'!$B$11:$S$155, 3, FALSE)=1, "Selected", "Not Selected")</f>
        <v>Not Selected</v>
      </c>
      <c r="N97" s="91" t="str">
        <f>IF(VLOOKUP($B97, 'RIDGE &amp; LASSO_Final'!$B$11:$S$155,9, FALSE)=1, "Selected", "Not Selected")</f>
        <v>Not Selected</v>
      </c>
      <c r="O97" s="91" t="str">
        <f>IF(VLOOKUP($B97, 'RIDGE &amp; LASSO_Final'!$B$11:$S$155,15, FALSE)=1, "Selected", "Not Selected")</f>
        <v>Not Selected</v>
      </c>
      <c r="P97" s="91" t="s">
        <v>468</v>
      </c>
      <c r="Q97" s="91" t="str" cm="1">
        <f t="array" ref="Q97">IF(SUM(IF(C97:O97="Selected", 1, 0), IF(C97:O97="Not Selected", 0, 0)) + IF(P97="Important",1,0)&gt;=9,"Keep","Drop")</f>
        <v>Drop</v>
      </c>
      <c r="R97" s="10" cm="1">
        <f t="array" ref="R97">SUM(IF(C97:O97="Selected", 1, 0), IF(C97:O97="Not Selected", 0, 0)) + IF(P97="Important",1,0)</f>
        <v>4</v>
      </c>
    </row>
    <row r="98" spans="1:18" ht="14.5" customHeight="1">
      <c r="A98" s="39">
        <v>59</v>
      </c>
      <c r="B98" s="13" t="s">
        <v>128</v>
      </c>
      <c r="C98" s="91" t="s">
        <v>458</v>
      </c>
      <c r="D98" s="91" t="str">
        <f>IF(VLOOKUP($B98, Sheet1__15[[Column1]:[Claim Injury Type]], 2, FALSE) &gt; 0.3, "Selected","Not Selected")</f>
        <v>Not Selected</v>
      </c>
      <c r="E98" s="91" t="str">
        <f>IF(VLOOKUP($B98, RFE_Final!$B$8:$G$154,5, FALSE), "Selected", "Not Selected")</f>
        <v>Selected</v>
      </c>
      <c r="F98" s="91" t="str">
        <f>IF(VLOOKUP(B98, RFE_Final!$B$8:$G$154,6, FALSE), "Selected", "Not Selected")</f>
        <v>Not Selected</v>
      </c>
      <c r="G98" s="91" t="str">
        <f>IF(VLOOKUP($B98, RFE_Final!$B$8:$G$154,2, FALSE), "Selected", "Not Selected")</f>
        <v>Not Selected</v>
      </c>
      <c r="H98" s="91" t="str">
        <f>IF(VLOOKUP($B98, RFE_Final!$B$8:$G$154,3, FALSE), "Selected", "Not Selected")</f>
        <v>Not Selected</v>
      </c>
      <c r="I98" s="91" t="str">
        <f>IF(VLOOKUP($B98, RFE_Final!$B$8:$G$154,4, FALSE), "Selected", "Not Selected")</f>
        <v>Selected</v>
      </c>
      <c r="J98" s="91" t="str">
        <f>IF(VLOOKUP($B98, 'RIDGE &amp; LASSO_Final'!$B$11:$S$155, 5, FALSE)=1, "Selected", "Not Selected")</f>
        <v>Not Selected</v>
      </c>
      <c r="K98" s="91" t="str">
        <f>IF(VLOOKUP($B98, 'RIDGE &amp; LASSO_Final'!$B$11:$S$155,11, FALSE)=1, "Selected", "Not Selected")</f>
        <v>Not Selected</v>
      </c>
      <c r="L98" s="91" t="str">
        <f>IF(VLOOKUP($B98, 'RIDGE &amp; LASSO_Final'!$B$11:$S$155,17, FALSE)=1, "Selected", "Not Selected")</f>
        <v>Not Selected</v>
      </c>
      <c r="M98" s="91" t="str">
        <f>IF(VLOOKUP($B98, 'RIDGE &amp; LASSO_Final'!$B$11:$S$155, 3, FALSE)=1, "Selected", "Not Selected")</f>
        <v>Not Selected</v>
      </c>
      <c r="N98" s="91" t="str">
        <f>IF(VLOOKUP($B98, 'RIDGE &amp; LASSO_Final'!$B$11:$S$155,9, FALSE)=1, "Selected", "Not Selected")</f>
        <v>Not Selected</v>
      </c>
      <c r="O98" s="91" t="str">
        <f>IF(VLOOKUP($B98, 'RIDGE &amp; LASSO_Final'!$B$11:$S$155,15, FALSE)=1, "Selected", "Not Selected")</f>
        <v>Not Selected</v>
      </c>
      <c r="P98" s="91" t="s">
        <v>468</v>
      </c>
      <c r="Q98" s="91" t="str" cm="1">
        <f t="array" ref="Q98">IF(SUM(IF(C98:O98="Selected", 1, 0), IF(C98:O98="Not Selected", 0, 0)) + IF(P98="Important",1,0)&gt;=9,"Keep","Drop")</f>
        <v>Drop</v>
      </c>
      <c r="R98" s="10" cm="1">
        <f t="array" ref="R98">SUM(IF(C98:O98="Selected", 1, 0), IF(C98:O98="Not Selected", 0, 0)) + IF(P98="Important",1,0)</f>
        <v>4</v>
      </c>
    </row>
    <row r="99" spans="1:18" ht="14.5" customHeight="1">
      <c r="A99" s="39">
        <v>60</v>
      </c>
      <c r="B99" s="13" t="s">
        <v>117</v>
      </c>
      <c r="C99" s="91" t="s">
        <v>458</v>
      </c>
      <c r="D99" s="91" t="str">
        <f>IF(VLOOKUP($B99, Sheet1__15[[Column1]:[Claim Injury Type]], 2, FALSE) &gt; 0.3, "Selected","Not Selected")</f>
        <v>Not Selected</v>
      </c>
      <c r="E99" s="91" t="str">
        <f>IF(VLOOKUP($B99, RFE_Final!$B$8:$G$154,5, FALSE), "Selected", "Not Selected")</f>
        <v>Selected</v>
      </c>
      <c r="F99" s="91" t="str">
        <f>IF(VLOOKUP(B99, RFE_Final!$B$8:$G$154,6, FALSE), "Selected", "Not Selected")</f>
        <v>Not Selected</v>
      </c>
      <c r="G99" s="91" t="str">
        <f>IF(VLOOKUP($B99, RFE_Final!$B$8:$G$154,2, FALSE), "Selected", "Not Selected")</f>
        <v>Not Selected</v>
      </c>
      <c r="H99" s="91" t="str">
        <f>IF(VLOOKUP($B99, RFE_Final!$B$8:$G$154,3, FALSE), "Selected", "Not Selected")</f>
        <v>Not Selected</v>
      </c>
      <c r="I99" s="91" t="str">
        <f>IF(VLOOKUP($B99, RFE_Final!$B$8:$G$154,4, FALSE), "Selected", "Not Selected")</f>
        <v>Selected</v>
      </c>
      <c r="J99" s="91" t="str">
        <f>IF(VLOOKUP($B99, 'RIDGE &amp; LASSO_Final'!$B$11:$S$155, 5, FALSE)=1, "Selected", "Not Selected")</f>
        <v>Not Selected</v>
      </c>
      <c r="K99" s="91" t="str">
        <f>IF(VLOOKUP($B99, 'RIDGE &amp; LASSO_Final'!$B$11:$S$155,11, FALSE)=1, "Selected", "Not Selected")</f>
        <v>Not Selected</v>
      </c>
      <c r="L99" s="91" t="str">
        <f>IF(VLOOKUP($B99, 'RIDGE &amp; LASSO_Final'!$B$11:$S$155,17, FALSE)=1, "Selected", "Not Selected")</f>
        <v>Not Selected</v>
      </c>
      <c r="M99" s="91" t="str">
        <f>IF(VLOOKUP($B99, 'RIDGE &amp; LASSO_Final'!$B$11:$S$155, 3, FALSE)=1, "Selected", "Not Selected")</f>
        <v>Not Selected</v>
      </c>
      <c r="N99" s="91" t="str">
        <f>IF(VLOOKUP($B99, 'RIDGE &amp; LASSO_Final'!$B$11:$S$155,9, FALSE)=1, "Selected", "Not Selected")</f>
        <v>Not Selected</v>
      </c>
      <c r="O99" s="91" t="str">
        <f>IF(VLOOKUP($B99, 'RIDGE &amp; LASSO_Final'!$B$11:$S$155,15, FALSE)=1, "Selected", "Not Selected")</f>
        <v>Not Selected</v>
      </c>
      <c r="P99" s="91" t="s">
        <v>468</v>
      </c>
      <c r="Q99" s="91" t="str" cm="1">
        <f t="array" ref="Q99">IF(SUM(IF(C99:O99="Selected", 1, 0), IF(C99:O99="Not Selected", 0, 0)) + IF(P99="Important",1,0)&gt;=9,"Keep","Drop")</f>
        <v>Drop</v>
      </c>
      <c r="R99" s="10" cm="1">
        <f t="array" ref="R99">SUM(IF(C99:O99="Selected", 1, 0), IF(C99:O99="Not Selected", 0, 0)) + IF(P99="Important",1,0)</f>
        <v>4</v>
      </c>
    </row>
    <row r="100" spans="1:18" ht="14.5" customHeight="1">
      <c r="A100" s="39">
        <v>61</v>
      </c>
      <c r="B100" s="13" t="s">
        <v>127</v>
      </c>
      <c r="C100" s="91" t="s">
        <v>458</v>
      </c>
      <c r="D100" s="91" t="str">
        <f>IF(VLOOKUP($B100, Sheet1__15[[Column1]:[Claim Injury Type]], 2, FALSE) &gt; 0.3, "Selected","Not Selected")</f>
        <v>Not Selected</v>
      </c>
      <c r="E100" s="91" t="str">
        <f>IF(VLOOKUP($B100, RFE_Final!$B$8:$G$154,5, FALSE), "Selected", "Not Selected")</f>
        <v>Selected</v>
      </c>
      <c r="F100" s="91" t="str">
        <f>IF(VLOOKUP(B100, RFE_Final!$B$8:$G$154,6, FALSE), "Selected", "Not Selected")</f>
        <v>Not Selected</v>
      </c>
      <c r="G100" s="91" t="str">
        <f>IF(VLOOKUP($B100, RFE_Final!$B$8:$G$154,2, FALSE), "Selected", "Not Selected")</f>
        <v>Not Selected</v>
      </c>
      <c r="H100" s="91" t="str">
        <f>IF(VLOOKUP($B100, RFE_Final!$B$8:$G$154,3, FALSE), "Selected", "Not Selected")</f>
        <v>Not Selected</v>
      </c>
      <c r="I100" s="91" t="str">
        <f>IF(VLOOKUP($B100, RFE_Final!$B$8:$G$154,4, FALSE), "Selected", "Not Selected")</f>
        <v>Selected</v>
      </c>
      <c r="J100" s="91" t="str">
        <f>IF(VLOOKUP($B100, 'RIDGE &amp; LASSO_Final'!$B$11:$S$155, 5, FALSE)=1, "Selected", "Not Selected")</f>
        <v>Not Selected</v>
      </c>
      <c r="K100" s="91" t="str">
        <f>IF(VLOOKUP($B100, 'RIDGE &amp; LASSO_Final'!$B$11:$S$155,11, FALSE)=1, "Selected", "Not Selected")</f>
        <v>Not Selected</v>
      </c>
      <c r="L100" s="91" t="str">
        <f>IF(VLOOKUP($B100, 'RIDGE &amp; LASSO_Final'!$B$11:$S$155,17, FALSE)=1, "Selected", "Not Selected")</f>
        <v>Not Selected</v>
      </c>
      <c r="M100" s="91" t="str">
        <f>IF(VLOOKUP($B100, 'RIDGE &amp; LASSO_Final'!$B$11:$S$155, 3, FALSE)=1, "Selected", "Not Selected")</f>
        <v>Not Selected</v>
      </c>
      <c r="N100" s="91" t="str">
        <f>IF(VLOOKUP($B100, 'RIDGE &amp; LASSO_Final'!$B$11:$S$155,9, FALSE)=1, "Selected", "Not Selected")</f>
        <v>Not Selected</v>
      </c>
      <c r="O100" s="91" t="str">
        <f>IF(VLOOKUP($B100, 'RIDGE &amp; LASSO_Final'!$B$11:$S$155,15, FALSE)=1, "Selected", "Not Selected")</f>
        <v>Not Selected</v>
      </c>
      <c r="P100" s="91" t="s">
        <v>468</v>
      </c>
      <c r="Q100" s="91" t="str" cm="1">
        <f t="array" ref="Q100">IF(SUM(IF(C100:O100="Selected", 1, 0), IF(C100:O100="Not Selected", 0, 0)) + IF(P100="Important",1,0)&gt;=9,"Keep","Drop")</f>
        <v>Drop</v>
      </c>
      <c r="R100" s="10" cm="1">
        <f t="array" ref="R100">SUM(IF(C100:O100="Selected", 1, 0), IF(C100:O100="Not Selected", 0, 0)) + IF(P100="Important",1,0)</f>
        <v>4</v>
      </c>
    </row>
    <row r="101" spans="1:18" ht="14.5" customHeight="1">
      <c r="A101" s="39">
        <v>62</v>
      </c>
      <c r="B101" s="13" t="s">
        <v>118</v>
      </c>
      <c r="C101" s="91" t="s">
        <v>458</v>
      </c>
      <c r="D101" s="91" t="str">
        <f>IF(VLOOKUP($B101, Sheet1__15[[Column1]:[Claim Injury Type]], 2, FALSE) &gt; 0.3, "Selected","Not Selected")</f>
        <v>Not Selected</v>
      </c>
      <c r="E101" s="91" t="str">
        <f>IF(VLOOKUP($B101, RFE_Final!$B$8:$G$154,5, FALSE), "Selected", "Not Selected")</f>
        <v>Selected</v>
      </c>
      <c r="F101" s="91" t="str">
        <f>IF(VLOOKUP(B101, RFE_Final!$B$8:$G$154,6, FALSE), "Selected", "Not Selected")</f>
        <v>Not Selected</v>
      </c>
      <c r="G101" s="91" t="str">
        <f>IF(VLOOKUP($B101, RFE_Final!$B$8:$G$154,2, FALSE), "Selected", "Not Selected")</f>
        <v>Selected</v>
      </c>
      <c r="H101" s="91" t="str">
        <f>IF(VLOOKUP($B101, RFE_Final!$B$8:$G$154,3, FALSE), "Selected", "Not Selected")</f>
        <v>Not Selected</v>
      </c>
      <c r="I101" s="91" t="str">
        <f>IF(VLOOKUP($B101, RFE_Final!$B$8:$G$154,4, FALSE), "Selected", "Not Selected")</f>
        <v>Selected</v>
      </c>
      <c r="J101" s="91" t="str">
        <f>IF(VLOOKUP($B101, 'RIDGE &amp; LASSO_Final'!$B$11:$S$155, 5, FALSE)=1, "Selected", "Not Selected")</f>
        <v>Not Selected</v>
      </c>
      <c r="K101" s="91" t="str">
        <f>IF(VLOOKUP($B101, 'RIDGE &amp; LASSO_Final'!$B$11:$S$155,11, FALSE)=1, "Selected", "Not Selected")</f>
        <v>Not Selected</v>
      </c>
      <c r="L101" s="91" t="str">
        <f>IF(VLOOKUP($B101, 'RIDGE &amp; LASSO_Final'!$B$11:$S$155,17, FALSE)=1, "Selected", "Not Selected")</f>
        <v>Not Selected</v>
      </c>
      <c r="M101" s="91" t="str">
        <f>IF(VLOOKUP($B101, 'RIDGE &amp; LASSO_Final'!$B$11:$S$155, 3, FALSE)=1, "Selected", "Not Selected")</f>
        <v>Not Selected</v>
      </c>
      <c r="N101" s="91" t="str">
        <f>IF(VLOOKUP($B101, 'RIDGE &amp; LASSO_Final'!$B$11:$S$155,9, FALSE)=1, "Selected", "Not Selected")</f>
        <v>Not Selected</v>
      </c>
      <c r="O101" s="91" t="str">
        <f>IF(VLOOKUP($B101, 'RIDGE &amp; LASSO_Final'!$B$11:$S$155,15, FALSE)=1, "Selected", "Not Selected")</f>
        <v>Not Selected</v>
      </c>
      <c r="P101" s="91" t="s">
        <v>468</v>
      </c>
      <c r="Q101" s="91" t="str" cm="1">
        <f t="array" ref="Q101">IF(SUM(IF(C101:O101="Selected", 1, 0), IF(C101:O101="Not Selected", 0, 0)) + IF(P101="Important",1,0)&gt;=9,"Keep","Drop")</f>
        <v>Drop</v>
      </c>
      <c r="R101" s="10" cm="1">
        <f t="array" ref="R101">SUM(IF(C101:O101="Selected", 1, 0), IF(C101:O101="Not Selected", 0, 0)) + IF(P101="Important",1,0)</f>
        <v>5</v>
      </c>
    </row>
    <row r="102" spans="1:18" ht="14.5" customHeight="1">
      <c r="A102" s="39">
        <v>63</v>
      </c>
      <c r="B102" s="13" t="s">
        <v>115</v>
      </c>
      <c r="C102" s="91" t="s">
        <v>458</v>
      </c>
      <c r="D102" s="91" t="str">
        <f>IF(VLOOKUP($B102, Sheet1__15[[Column1]:[Claim Injury Type]], 2, FALSE) &gt; 0.3, "Selected","Not Selected")</f>
        <v>Not Selected</v>
      </c>
      <c r="E102" s="91" t="str">
        <f>IF(VLOOKUP($B102, RFE_Final!$B$8:$G$154,5, FALSE), "Selected", "Not Selected")</f>
        <v>Not Selected</v>
      </c>
      <c r="F102" s="91" t="str">
        <f>IF(VLOOKUP(B102, RFE_Final!$B$8:$G$154,6, FALSE), "Selected", "Not Selected")</f>
        <v>Not Selected</v>
      </c>
      <c r="G102" s="91" t="str">
        <f>IF(VLOOKUP($B102, RFE_Final!$B$8:$G$154,2, FALSE), "Selected", "Not Selected")</f>
        <v>Not Selected</v>
      </c>
      <c r="H102" s="91" t="str">
        <f>IF(VLOOKUP($B102, RFE_Final!$B$8:$G$154,3, FALSE), "Selected", "Not Selected")</f>
        <v>Not Selected</v>
      </c>
      <c r="I102" s="91" t="str">
        <f>IF(VLOOKUP($B102, RFE_Final!$B$8:$G$154,4, FALSE), "Selected", "Not Selected")</f>
        <v>Not Selected</v>
      </c>
      <c r="J102" s="91" t="str">
        <f>IF(VLOOKUP($B102, 'RIDGE &amp; LASSO_Final'!$B$11:$S$155, 5, FALSE)=1, "Selected", "Not Selected")</f>
        <v>Not Selected</v>
      </c>
      <c r="K102" s="91" t="str">
        <f>IF(VLOOKUP($B102, 'RIDGE &amp; LASSO_Final'!$B$11:$S$155,11, FALSE)=1, "Selected", "Not Selected")</f>
        <v>Not Selected</v>
      </c>
      <c r="L102" s="91" t="str">
        <f>IF(VLOOKUP($B102, 'RIDGE &amp; LASSO_Final'!$B$11:$S$155,17, FALSE)=1, "Selected", "Not Selected")</f>
        <v>Not Selected</v>
      </c>
      <c r="M102" s="91" t="str">
        <f>IF(VLOOKUP($B102, 'RIDGE &amp; LASSO_Final'!$B$11:$S$155, 3, FALSE)=1, "Selected", "Not Selected")</f>
        <v>Not Selected</v>
      </c>
      <c r="N102" s="91" t="str">
        <f>IF(VLOOKUP($B102, 'RIDGE &amp; LASSO_Final'!$B$11:$S$155,9, FALSE)=1, "Selected", "Not Selected")</f>
        <v>Not Selected</v>
      </c>
      <c r="O102" s="91" t="str">
        <f>IF(VLOOKUP($B102, 'RIDGE &amp; LASSO_Final'!$B$11:$S$155,15, FALSE)=1, "Selected", "Not Selected")</f>
        <v>Not Selected</v>
      </c>
      <c r="P102" s="91" t="s">
        <v>469</v>
      </c>
      <c r="Q102" s="91" t="str" cm="1">
        <f t="array" ref="Q102">IF(SUM(IF(C102:O102="Selected", 1, 0), IF(C102:O102="Not Selected", 0, 0)) + IF(P102="Important",1,0)&gt;=9,"Keep","Drop")</f>
        <v>Drop</v>
      </c>
      <c r="R102" s="10" cm="1">
        <f t="array" ref="R102">SUM(IF(C102:O102="Selected", 1, 0), IF(C102:O102="Not Selected", 0, 0)) + IF(P102="Important",1,0)</f>
        <v>1</v>
      </c>
    </row>
    <row r="103" spans="1:18" ht="14.5" customHeight="1">
      <c r="A103" s="39">
        <v>64</v>
      </c>
      <c r="B103" s="13" t="s">
        <v>143</v>
      </c>
      <c r="C103" s="91" t="s">
        <v>458</v>
      </c>
      <c r="D103" s="91" t="str">
        <f>IF(VLOOKUP($B103, Sheet1__15[[Column1]:[Claim Injury Type]], 2, FALSE) &gt; 0.3, "Selected","Not Selected")</f>
        <v>Not Selected</v>
      </c>
      <c r="E103" s="91" t="str">
        <f>IF(VLOOKUP($B103, RFE_Final!$B$8:$G$154,5, FALSE), "Selected", "Not Selected")</f>
        <v>Selected</v>
      </c>
      <c r="F103" s="91" t="str">
        <f>IF(VLOOKUP(B103, RFE_Final!$B$8:$G$154,6, FALSE), "Selected", "Not Selected")</f>
        <v>Not Selected</v>
      </c>
      <c r="G103" s="91" t="str">
        <f>IF(VLOOKUP($B103, RFE_Final!$B$8:$G$154,2, FALSE), "Selected", "Not Selected")</f>
        <v>Not Selected</v>
      </c>
      <c r="H103" s="91" t="str">
        <f>IF(VLOOKUP($B103, RFE_Final!$B$8:$G$154,3, FALSE), "Selected", "Not Selected")</f>
        <v>Not Selected</v>
      </c>
      <c r="I103" s="91" t="str">
        <f>IF(VLOOKUP($B103, RFE_Final!$B$8:$G$154,4, FALSE), "Selected", "Not Selected")</f>
        <v>Not Selected</v>
      </c>
      <c r="J103" s="91" t="str">
        <f>IF(VLOOKUP($B103, 'RIDGE &amp; LASSO_Final'!$B$11:$S$155, 5, FALSE)=1, "Selected", "Not Selected")</f>
        <v>Not Selected</v>
      </c>
      <c r="K103" s="91" t="str">
        <f>IF(VLOOKUP($B103, 'RIDGE &amp; LASSO_Final'!$B$11:$S$155,11, FALSE)=1, "Selected", "Not Selected")</f>
        <v>Not Selected</v>
      </c>
      <c r="L103" s="91" t="str">
        <f>IF(VLOOKUP($B103, 'RIDGE &amp; LASSO_Final'!$B$11:$S$155,17, FALSE)=1, "Selected", "Not Selected")</f>
        <v>Not Selected</v>
      </c>
      <c r="M103" s="91" t="str">
        <f>IF(VLOOKUP($B103, 'RIDGE &amp; LASSO_Final'!$B$11:$S$155, 3, FALSE)=1, "Selected", "Not Selected")</f>
        <v>Not Selected</v>
      </c>
      <c r="N103" s="91" t="str">
        <f>IF(VLOOKUP($B103, 'RIDGE &amp; LASSO_Final'!$B$11:$S$155,9, FALSE)=1, "Selected", "Not Selected")</f>
        <v>Not Selected</v>
      </c>
      <c r="O103" s="91" t="str">
        <f>IF(VLOOKUP($B103, 'RIDGE &amp; LASSO_Final'!$B$11:$S$155,15, FALSE)=1, "Selected", "Not Selected")</f>
        <v>Not Selected</v>
      </c>
      <c r="P103" s="91" t="s">
        <v>468</v>
      </c>
      <c r="Q103" s="91" t="str" cm="1">
        <f t="array" ref="Q103">IF(SUM(IF(C103:O103="Selected", 1, 0), IF(C103:O103="Not Selected", 0, 0)) + IF(P103="Important",1,0)&gt;=9,"Keep","Drop")</f>
        <v>Drop</v>
      </c>
      <c r="R103" s="10" cm="1">
        <f t="array" ref="R103">SUM(IF(C103:O103="Selected", 1, 0), IF(C103:O103="Not Selected", 0, 0)) + IF(P103="Important",1,0)</f>
        <v>3</v>
      </c>
    </row>
    <row r="104" spans="1:18" ht="14.5" customHeight="1">
      <c r="A104" s="39">
        <v>65</v>
      </c>
      <c r="B104" s="13" t="s">
        <v>116</v>
      </c>
      <c r="C104" s="91" t="s">
        <v>458</v>
      </c>
      <c r="D104" s="91" t="str">
        <f>IF(VLOOKUP($B104, Sheet1__15[[Column1]:[Claim Injury Type]], 2, FALSE) &gt; 0.3, "Selected","Not Selected")</f>
        <v>Not Selected</v>
      </c>
      <c r="E104" s="91" t="str">
        <f>IF(VLOOKUP($B104, RFE_Final!$B$8:$G$154,5, FALSE), "Selected", "Not Selected")</f>
        <v>Selected</v>
      </c>
      <c r="F104" s="91" t="str">
        <f>IF(VLOOKUP(B104, RFE_Final!$B$8:$G$154,6, FALSE), "Selected", "Not Selected")</f>
        <v>Not Selected</v>
      </c>
      <c r="G104" s="91" t="str">
        <f>IF(VLOOKUP($B104, RFE_Final!$B$8:$G$154,2, FALSE), "Selected", "Not Selected")</f>
        <v>Not Selected</v>
      </c>
      <c r="H104" s="91" t="str">
        <f>IF(VLOOKUP($B104, RFE_Final!$B$8:$G$154,3, FALSE), "Selected", "Not Selected")</f>
        <v>Not Selected</v>
      </c>
      <c r="I104" s="91" t="str">
        <f>IF(VLOOKUP($B104, RFE_Final!$B$8:$G$154,4, FALSE), "Selected", "Not Selected")</f>
        <v>Selected</v>
      </c>
      <c r="J104" s="91" t="str">
        <f>IF(VLOOKUP($B104, 'RIDGE &amp; LASSO_Final'!$B$11:$S$155, 5, FALSE)=1, "Selected", "Not Selected")</f>
        <v>Not Selected</v>
      </c>
      <c r="K104" s="91" t="str">
        <f>IF(VLOOKUP($B104, 'RIDGE &amp; LASSO_Final'!$B$11:$S$155,11, FALSE)=1, "Selected", "Not Selected")</f>
        <v>Not Selected</v>
      </c>
      <c r="L104" s="91" t="str">
        <f>IF(VLOOKUP($B104, 'RIDGE &amp; LASSO_Final'!$B$11:$S$155,17, FALSE)=1, "Selected", "Not Selected")</f>
        <v>Not Selected</v>
      </c>
      <c r="M104" s="91" t="str">
        <f>IF(VLOOKUP($B104, 'RIDGE &amp; LASSO_Final'!$B$11:$S$155, 3, FALSE)=1, "Selected", "Not Selected")</f>
        <v>Not Selected</v>
      </c>
      <c r="N104" s="91" t="str">
        <f>IF(VLOOKUP($B104, 'RIDGE &amp; LASSO_Final'!$B$11:$S$155,9, FALSE)=1, "Selected", "Not Selected")</f>
        <v>Not Selected</v>
      </c>
      <c r="O104" s="91" t="str">
        <f>IF(VLOOKUP($B104, 'RIDGE &amp; LASSO_Final'!$B$11:$S$155,15, FALSE)=1, "Selected", "Not Selected")</f>
        <v>Not Selected</v>
      </c>
      <c r="P104" s="91" t="s">
        <v>468</v>
      </c>
      <c r="Q104" s="91" t="str" cm="1">
        <f t="array" ref="Q104">IF(SUM(IF(C104:O104="Selected", 1, 0), IF(C104:O104="Not Selected", 0, 0)) + IF(P104="Important",1,0)&gt;=9,"Keep","Drop")</f>
        <v>Drop</v>
      </c>
      <c r="R104" s="10" cm="1">
        <f t="array" ref="R104">SUM(IF(C104:O104="Selected", 1, 0), IF(C104:O104="Not Selected", 0, 0)) + IF(P104="Important",1,0)</f>
        <v>4</v>
      </c>
    </row>
    <row r="105" spans="1:18" ht="14.5" customHeight="1">
      <c r="A105" s="39">
        <v>66</v>
      </c>
      <c r="B105" s="13" t="s">
        <v>106</v>
      </c>
      <c r="C105" s="91" t="s">
        <v>458</v>
      </c>
      <c r="D105" s="91" t="str">
        <f>IF(VLOOKUP($B105, Sheet1__15[[Column1]:[Claim Injury Type]], 2, FALSE) &gt; 0.3, "Selected","Not Selected")</f>
        <v>Not Selected</v>
      </c>
      <c r="E105" s="91" t="str">
        <f>IF(VLOOKUP($B105, RFE_Final!$B$8:$G$154,5, FALSE), "Selected", "Not Selected")</f>
        <v>Selected</v>
      </c>
      <c r="F105" s="91" t="str">
        <f>IF(VLOOKUP(B105, RFE_Final!$B$8:$G$154,6, FALSE), "Selected", "Not Selected")</f>
        <v>Not Selected</v>
      </c>
      <c r="G105" s="91" t="str">
        <f>IF(VLOOKUP($B105, RFE_Final!$B$8:$G$154,2, FALSE), "Selected", "Not Selected")</f>
        <v>Not Selected</v>
      </c>
      <c r="H105" s="91" t="str">
        <f>IF(VLOOKUP($B105, RFE_Final!$B$8:$G$154,3, FALSE), "Selected", "Not Selected")</f>
        <v>Not Selected</v>
      </c>
      <c r="I105" s="91" t="str">
        <f>IF(VLOOKUP($B105, RFE_Final!$B$8:$G$154,4, FALSE), "Selected", "Not Selected")</f>
        <v>Selected</v>
      </c>
      <c r="J105" s="91" t="str">
        <f>IF(VLOOKUP($B105, 'RIDGE &amp; LASSO_Final'!$B$11:$S$155, 5, FALSE)=1, "Selected", "Not Selected")</f>
        <v>Not Selected</v>
      </c>
      <c r="K105" s="91" t="str">
        <f>IF(VLOOKUP($B105, 'RIDGE &amp; LASSO_Final'!$B$11:$S$155,11, FALSE)=1, "Selected", "Not Selected")</f>
        <v>Not Selected</v>
      </c>
      <c r="L105" s="91" t="str">
        <f>IF(VLOOKUP($B105, 'RIDGE &amp; LASSO_Final'!$B$11:$S$155,17, FALSE)=1, "Selected", "Not Selected")</f>
        <v>Not Selected</v>
      </c>
      <c r="M105" s="91" t="str">
        <f>IF(VLOOKUP($B105, 'RIDGE &amp; LASSO_Final'!$B$11:$S$155, 3, FALSE)=1, "Selected", "Not Selected")</f>
        <v>Not Selected</v>
      </c>
      <c r="N105" s="91" t="str">
        <f>IF(VLOOKUP($B105, 'RIDGE &amp; LASSO_Final'!$B$11:$S$155,9, FALSE)=1, "Selected", "Not Selected")</f>
        <v>Not Selected</v>
      </c>
      <c r="O105" s="91" t="str">
        <f>IF(VLOOKUP($B105, 'RIDGE &amp; LASSO_Final'!$B$11:$S$155,15, FALSE)=1, "Selected", "Not Selected")</f>
        <v>Not Selected</v>
      </c>
      <c r="P105" s="91" t="s">
        <v>468</v>
      </c>
      <c r="Q105" s="91" t="str" cm="1">
        <f t="array" ref="Q105">IF(SUM(IF(C105:O105="Selected", 1, 0), IF(C105:O105="Not Selected", 0, 0)) + IF(P105="Important",1,0)&gt;=9,"Keep","Drop")</f>
        <v>Drop</v>
      </c>
      <c r="R105" s="10" cm="1">
        <f t="array" ref="R105">SUM(IF(C105:O105="Selected", 1, 0), IF(C105:O105="Not Selected", 0, 0)) + IF(P105="Important",1,0)</f>
        <v>4</v>
      </c>
    </row>
    <row r="106" spans="1:18" ht="14.5" customHeight="1">
      <c r="A106" s="39">
        <v>67</v>
      </c>
      <c r="B106" s="13" t="s">
        <v>92</v>
      </c>
      <c r="C106" s="91" t="s">
        <v>458</v>
      </c>
      <c r="D106" s="91" t="str">
        <f>IF(VLOOKUP($B106, Sheet1__15[[Column1]:[Claim Injury Type]], 2, FALSE) &gt; 0.3, "Selected","Not Selected")</f>
        <v>Not Selected</v>
      </c>
      <c r="E106" s="91" t="str">
        <f>IF(VLOOKUP($B106, RFE_Final!$B$8:$G$154,5, FALSE), "Selected", "Not Selected")</f>
        <v>Selected</v>
      </c>
      <c r="F106" s="91" t="str">
        <f>IF(VLOOKUP(B106, RFE_Final!$B$8:$G$154,6, FALSE), "Selected", "Not Selected")</f>
        <v>Not Selected</v>
      </c>
      <c r="G106" s="91" t="str">
        <f>IF(VLOOKUP($B106, RFE_Final!$B$8:$G$154,2, FALSE), "Selected", "Not Selected")</f>
        <v>Not Selected</v>
      </c>
      <c r="H106" s="91" t="str">
        <f>IF(VLOOKUP($B106, RFE_Final!$B$8:$G$154,3, FALSE), "Selected", "Not Selected")</f>
        <v>Selected</v>
      </c>
      <c r="I106" s="91" t="str">
        <f>IF(VLOOKUP($B106, RFE_Final!$B$8:$G$154,4, FALSE), "Selected", "Not Selected")</f>
        <v>Selected</v>
      </c>
      <c r="J106" s="91" t="str">
        <f>IF(VLOOKUP($B106, 'RIDGE &amp; LASSO_Final'!$B$11:$S$155, 5, FALSE)=1, "Selected", "Not Selected")</f>
        <v>Not Selected</v>
      </c>
      <c r="K106" s="91" t="str">
        <f>IF(VLOOKUP($B106, 'RIDGE &amp; LASSO_Final'!$B$11:$S$155,11, FALSE)=1, "Selected", "Not Selected")</f>
        <v>Not Selected</v>
      </c>
      <c r="L106" s="91" t="str">
        <f>IF(VLOOKUP($B106, 'RIDGE &amp; LASSO_Final'!$B$11:$S$155,17, FALSE)=1, "Selected", "Not Selected")</f>
        <v>Not Selected</v>
      </c>
      <c r="M106" s="91" t="str">
        <f>IF(VLOOKUP($B106, 'RIDGE &amp; LASSO_Final'!$B$11:$S$155, 3, FALSE)=1, "Selected", "Not Selected")</f>
        <v>Not Selected</v>
      </c>
      <c r="N106" s="91" t="str">
        <f>IF(VLOOKUP($B106, 'RIDGE &amp; LASSO_Final'!$B$11:$S$155,9, FALSE)=1, "Selected", "Not Selected")</f>
        <v>Not Selected</v>
      </c>
      <c r="O106" s="91" t="str">
        <f>IF(VLOOKUP($B106, 'RIDGE &amp; LASSO_Final'!$B$11:$S$155,15, FALSE)=1, "Selected", "Not Selected")</f>
        <v>Not Selected</v>
      </c>
      <c r="P106" s="91" t="s">
        <v>468</v>
      </c>
      <c r="Q106" s="91" t="str" cm="1">
        <f t="array" ref="Q106">IF(SUM(IF(C106:O106="Selected", 1, 0), IF(C106:O106="Not Selected", 0, 0)) + IF(P106="Important",1,0)&gt;=9,"Keep","Drop")</f>
        <v>Drop</v>
      </c>
      <c r="R106" s="10" cm="1">
        <f t="array" ref="R106">SUM(IF(C106:O106="Selected", 1, 0), IF(C106:O106="Not Selected", 0, 0)) + IF(P106="Important",1,0)</f>
        <v>5</v>
      </c>
    </row>
    <row r="107" spans="1:18" ht="14.5" customHeight="1">
      <c r="A107" s="39">
        <v>68</v>
      </c>
      <c r="B107" s="13" t="s">
        <v>142</v>
      </c>
      <c r="C107" s="91" t="s">
        <v>458</v>
      </c>
      <c r="D107" s="91" t="str">
        <f>IF(VLOOKUP($B107, Sheet1__15[[Column1]:[Claim Injury Type]], 2, FALSE) &gt; 0.3, "Selected","Not Selected")</f>
        <v>Not Selected</v>
      </c>
      <c r="E107" s="91" t="str">
        <f>IF(VLOOKUP($B107, RFE_Final!$B$8:$G$154,5, FALSE), "Selected", "Not Selected")</f>
        <v>Selected</v>
      </c>
      <c r="F107" s="91" t="str">
        <f>IF(VLOOKUP(B107, RFE_Final!$B$8:$G$154,6, FALSE), "Selected", "Not Selected")</f>
        <v>Not Selected</v>
      </c>
      <c r="G107" s="91" t="str">
        <f>IF(VLOOKUP($B107, RFE_Final!$B$8:$G$154,2, FALSE), "Selected", "Not Selected")</f>
        <v>Not Selected</v>
      </c>
      <c r="H107" s="91" t="str">
        <f>IF(VLOOKUP($B107, RFE_Final!$B$8:$G$154,3, FALSE), "Selected", "Not Selected")</f>
        <v>Not Selected</v>
      </c>
      <c r="I107" s="91" t="str">
        <f>IF(VLOOKUP($B107, RFE_Final!$B$8:$G$154,4, FALSE), "Selected", "Not Selected")</f>
        <v>Selected</v>
      </c>
      <c r="J107" s="91" t="str">
        <f>IF(VLOOKUP($B107, 'RIDGE &amp; LASSO_Final'!$B$11:$S$155, 5, FALSE)=1, "Selected", "Not Selected")</f>
        <v>Not Selected</v>
      </c>
      <c r="K107" s="91" t="str">
        <f>IF(VLOOKUP($B107, 'RIDGE &amp; LASSO_Final'!$B$11:$S$155,11, FALSE)=1, "Selected", "Not Selected")</f>
        <v>Not Selected</v>
      </c>
      <c r="L107" s="91" t="str">
        <f>IF(VLOOKUP($B107, 'RIDGE &amp; LASSO_Final'!$B$11:$S$155,17, FALSE)=1, "Selected", "Not Selected")</f>
        <v>Not Selected</v>
      </c>
      <c r="M107" s="91" t="str">
        <f>IF(VLOOKUP($B107, 'RIDGE &amp; LASSO_Final'!$B$11:$S$155, 3, FALSE)=1, "Selected", "Not Selected")</f>
        <v>Not Selected</v>
      </c>
      <c r="N107" s="91" t="str">
        <f>IF(VLOOKUP($B107, 'RIDGE &amp; LASSO_Final'!$B$11:$S$155,9, FALSE)=1, "Selected", "Not Selected")</f>
        <v>Not Selected</v>
      </c>
      <c r="O107" s="91" t="str">
        <f>IF(VLOOKUP($B107, 'RIDGE &amp; LASSO_Final'!$B$11:$S$155,15, FALSE)=1, "Selected", "Not Selected")</f>
        <v>Not Selected</v>
      </c>
      <c r="P107" s="91" t="s">
        <v>468</v>
      </c>
      <c r="Q107" s="91" t="str" cm="1">
        <f t="array" ref="Q107">IF(SUM(IF(C107:O107="Selected", 1, 0), IF(C107:O107="Not Selected", 0, 0)) + IF(P107="Important",1,0)&gt;=9,"Keep","Drop")</f>
        <v>Drop</v>
      </c>
      <c r="R107" s="10" cm="1">
        <f t="array" ref="R107">SUM(IF(C107:O107="Selected", 1, 0), IF(C107:O107="Not Selected", 0, 0)) + IF(P107="Important",1,0)</f>
        <v>4</v>
      </c>
    </row>
    <row r="108" spans="1:18" ht="14.5" customHeight="1">
      <c r="A108" s="39">
        <v>69</v>
      </c>
      <c r="B108" s="13" t="s">
        <v>124</v>
      </c>
      <c r="C108" s="91" t="s">
        <v>458</v>
      </c>
      <c r="D108" s="91" t="str">
        <f>IF(VLOOKUP($B108, Sheet1__15[[Column1]:[Claim Injury Type]], 2, FALSE) &gt; 0.3, "Selected","Not Selected")</f>
        <v>Not Selected</v>
      </c>
      <c r="E108" s="91" t="str">
        <f>IF(VLOOKUP($B108, RFE_Final!$B$8:$G$154,5, FALSE), "Selected", "Not Selected")</f>
        <v>Selected</v>
      </c>
      <c r="F108" s="91" t="str">
        <f>IF(VLOOKUP(B108, RFE_Final!$B$8:$G$154,6, FALSE), "Selected", "Not Selected")</f>
        <v>Not Selected</v>
      </c>
      <c r="G108" s="91" t="str">
        <f>IF(VLOOKUP($B108, RFE_Final!$B$8:$G$154,2, FALSE), "Selected", "Not Selected")</f>
        <v>Selected</v>
      </c>
      <c r="H108" s="91" t="str">
        <f>IF(VLOOKUP($B108, RFE_Final!$B$8:$G$154,3, FALSE), "Selected", "Not Selected")</f>
        <v>Not Selected</v>
      </c>
      <c r="I108" s="91" t="str">
        <f>IF(VLOOKUP($B108, RFE_Final!$B$8:$G$154,4, FALSE), "Selected", "Not Selected")</f>
        <v>Selected</v>
      </c>
      <c r="J108" s="91" t="str">
        <f>IF(VLOOKUP($B108, 'RIDGE &amp; LASSO_Final'!$B$11:$S$155, 5, FALSE)=1, "Selected", "Not Selected")</f>
        <v>Not Selected</v>
      </c>
      <c r="K108" s="91" t="str">
        <f>IF(VLOOKUP($B108, 'RIDGE &amp; LASSO_Final'!$B$11:$S$155,11, FALSE)=1, "Selected", "Not Selected")</f>
        <v>Not Selected</v>
      </c>
      <c r="L108" s="91" t="str">
        <f>IF(VLOOKUP($B108, 'RIDGE &amp; LASSO_Final'!$B$11:$S$155,17, FALSE)=1, "Selected", "Not Selected")</f>
        <v>Not Selected</v>
      </c>
      <c r="M108" s="91" t="str">
        <f>IF(VLOOKUP($B108, 'RIDGE &amp; LASSO_Final'!$B$11:$S$155, 3, FALSE)=1, "Selected", "Not Selected")</f>
        <v>Not Selected</v>
      </c>
      <c r="N108" s="91" t="str">
        <f>IF(VLOOKUP($B108, 'RIDGE &amp; LASSO_Final'!$B$11:$S$155,9, FALSE)=1, "Selected", "Not Selected")</f>
        <v>Not Selected</v>
      </c>
      <c r="O108" s="91" t="str">
        <f>IF(VLOOKUP($B108, 'RIDGE &amp; LASSO_Final'!$B$11:$S$155,15, FALSE)=1, "Selected", "Not Selected")</f>
        <v>Not Selected</v>
      </c>
      <c r="P108" s="91" t="s">
        <v>468</v>
      </c>
      <c r="Q108" s="91" t="str" cm="1">
        <f t="array" ref="Q108">IF(SUM(IF(C108:O108="Selected", 1, 0), IF(C108:O108="Not Selected", 0, 0)) + IF(P108="Important",1,0)&gt;=9,"Keep","Drop")</f>
        <v>Drop</v>
      </c>
      <c r="R108" s="10" cm="1">
        <f t="array" ref="R108">SUM(IF(C108:O108="Selected", 1, 0), IF(C108:O108="Not Selected", 0, 0)) + IF(P108="Important",1,0)</f>
        <v>5</v>
      </c>
    </row>
    <row r="109" spans="1:18" ht="14.5" customHeight="1">
      <c r="A109" s="39">
        <v>70</v>
      </c>
      <c r="B109" s="13" t="s">
        <v>119</v>
      </c>
      <c r="C109" s="91" t="s">
        <v>458</v>
      </c>
      <c r="D109" s="91" t="str">
        <f>IF(VLOOKUP($B109, Sheet1__15[[Column1]:[Claim Injury Type]], 2, FALSE) &gt; 0.3, "Selected","Not Selected")</f>
        <v>Not Selected</v>
      </c>
      <c r="E109" s="91" t="str">
        <f>IF(VLOOKUP($B109, RFE_Final!$B$8:$G$154,5, FALSE), "Selected", "Not Selected")</f>
        <v>Selected</v>
      </c>
      <c r="F109" s="91" t="str">
        <f>IF(VLOOKUP(B109, RFE_Final!$B$8:$G$154,6, FALSE), "Selected", "Not Selected")</f>
        <v>Not Selected</v>
      </c>
      <c r="G109" s="91" t="str">
        <f>IF(VLOOKUP($B109, RFE_Final!$B$8:$G$154,2, FALSE), "Selected", "Not Selected")</f>
        <v>Not Selected</v>
      </c>
      <c r="H109" s="91" t="str">
        <f>IF(VLOOKUP($B109, RFE_Final!$B$8:$G$154,3, FALSE), "Selected", "Not Selected")</f>
        <v>Not Selected</v>
      </c>
      <c r="I109" s="91" t="str">
        <f>IF(VLOOKUP($B109, RFE_Final!$B$8:$G$154,4, FALSE), "Selected", "Not Selected")</f>
        <v>Selected</v>
      </c>
      <c r="J109" s="91" t="str">
        <f>IF(VLOOKUP($B109, 'RIDGE &amp; LASSO_Final'!$B$11:$S$155, 5, FALSE)=1, "Selected", "Not Selected")</f>
        <v>Not Selected</v>
      </c>
      <c r="K109" s="91" t="str">
        <f>IF(VLOOKUP($B109, 'RIDGE &amp; LASSO_Final'!$B$11:$S$155,11, FALSE)=1, "Selected", "Not Selected")</f>
        <v>Not Selected</v>
      </c>
      <c r="L109" s="91" t="str">
        <f>IF(VLOOKUP($B109, 'RIDGE &amp; LASSO_Final'!$B$11:$S$155,17, FALSE)=1, "Selected", "Not Selected")</f>
        <v>Not Selected</v>
      </c>
      <c r="M109" s="91" t="str">
        <f>IF(VLOOKUP($B109, 'RIDGE &amp; LASSO_Final'!$B$11:$S$155, 3, FALSE)=1, "Selected", "Not Selected")</f>
        <v>Not Selected</v>
      </c>
      <c r="N109" s="91" t="str">
        <f>IF(VLOOKUP($B109, 'RIDGE &amp; LASSO_Final'!$B$11:$S$155,9, FALSE)=1, "Selected", "Not Selected")</f>
        <v>Not Selected</v>
      </c>
      <c r="O109" s="91" t="str">
        <f>IF(VLOOKUP($B109, 'RIDGE &amp; LASSO_Final'!$B$11:$S$155,15, FALSE)=1, "Selected", "Not Selected")</f>
        <v>Not Selected</v>
      </c>
      <c r="P109" s="91" t="s">
        <v>468</v>
      </c>
      <c r="Q109" s="91" t="str" cm="1">
        <f t="array" ref="Q109">IF(SUM(IF(C109:O109="Selected", 1, 0), IF(C109:O109="Not Selected", 0, 0)) + IF(P109="Important",1,0)&gt;=9,"Keep","Drop")</f>
        <v>Drop</v>
      </c>
      <c r="R109" s="10" cm="1">
        <f t="array" ref="R109">SUM(IF(C109:O109="Selected", 1, 0), IF(C109:O109="Not Selected", 0, 0)) + IF(P109="Important",1,0)</f>
        <v>4</v>
      </c>
    </row>
    <row r="110" spans="1:18" ht="14.5" customHeight="1">
      <c r="A110" s="39">
        <v>71</v>
      </c>
      <c r="B110" s="13" t="s">
        <v>122</v>
      </c>
      <c r="C110" s="91" t="s">
        <v>458</v>
      </c>
      <c r="D110" s="91" t="str">
        <f>IF(VLOOKUP($B110, Sheet1__15[[Column1]:[Claim Injury Type]], 2, FALSE) &gt; 0.3, "Selected","Not Selected")</f>
        <v>Not Selected</v>
      </c>
      <c r="E110" s="91" t="str">
        <f>IF(VLOOKUP($B110, RFE_Final!$B$8:$G$154,5, FALSE), "Selected", "Not Selected")</f>
        <v>Selected</v>
      </c>
      <c r="F110" s="91" t="str">
        <f>IF(VLOOKUP(B110, RFE_Final!$B$8:$G$154,6, FALSE), "Selected", "Not Selected")</f>
        <v>Not Selected</v>
      </c>
      <c r="G110" s="91" t="str">
        <f>IF(VLOOKUP($B110, RFE_Final!$B$8:$G$154,2, FALSE), "Selected", "Not Selected")</f>
        <v>Not Selected</v>
      </c>
      <c r="H110" s="91" t="str">
        <f>IF(VLOOKUP($B110, RFE_Final!$B$8:$G$154,3, FALSE), "Selected", "Not Selected")</f>
        <v>Not Selected</v>
      </c>
      <c r="I110" s="91" t="str">
        <f>IF(VLOOKUP($B110, RFE_Final!$B$8:$G$154,4, FALSE), "Selected", "Not Selected")</f>
        <v>Selected</v>
      </c>
      <c r="J110" s="91" t="str">
        <f>IF(VLOOKUP($B110, 'RIDGE &amp; LASSO_Final'!$B$11:$S$155, 5, FALSE)=1, "Selected", "Not Selected")</f>
        <v>Not Selected</v>
      </c>
      <c r="K110" s="91" t="str">
        <f>IF(VLOOKUP($B110, 'RIDGE &amp; LASSO_Final'!$B$11:$S$155,11, FALSE)=1, "Selected", "Not Selected")</f>
        <v>Not Selected</v>
      </c>
      <c r="L110" s="91" t="str">
        <f>IF(VLOOKUP($B110, 'RIDGE &amp; LASSO_Final'!$B$11:$S$155,17, FALSE)=1, "Selected", "Not Selected")</f>
        <v>Not Selected</v>
      </c>
      <c r="M110" s="91" t="str">
        <f>IF(VLOOKUP($B110, 'RIDGE &amp; LASSO_Final'!$B$11:$S$155, 3, FALSE)=1, "Selected", "Not Selected")</f>
        <v>Not Selected</v>
      </c>
      <c r="N110" s="91" t="str">
        <f>IF(VLOOKUP($B110, 'RIDGE &amp; LASSO_Final'!$B$11:$S$155,9, FALSE)=1, "Selected", "Not Selected")</f>
        <v>Not Selected</v>
      </c>
      <c r="O110" s="91" t="str">
        <f>IF(VLOOKUP($B110, 'RIDGE &amp; LASSO_Final'!$B$11:$S$155,15, FALSE)=1, "Selected", "Not Selected")</f>
        <v>Not Selected</v>
      </c>
      <c r="P110" s="91" t="s">
        <v>468</v>
      </c>
      <c r="Q110" s="91" t="str" cm="1">
        <f t="array" ref="Q110">IF(SUM(IF(C110:O110="Selected", 1, 0), IF(C110:O110="Not Selected", 0, 0)) + IF(P110="Important",1,0)&gt;=9,"Keep","Drop")</f>
        <v>Drop</v>
      </c>
      <c r="R110" s="10" cm="1">
        <f t="array" ref="R110">SUM(IF(C110:O110="Selected", 1, 0), IF(C110:O110="Not Selected", 0, 0)) + IF(P110="Important",1,0)</f>
        <v>4</v>
      </c>
    </row>
    <row r="111" spans="1:18" ht="14.5" customHeight="1">
      <c r="A111" s="39">
        <v>72</v>
      </c>
      <c r="B111" s="13" t="s">
        <v>156</v>
      </c>
      <c r="C111" s="91" t="s">
        <v>458</v>
      </c>
      <c r="D111" s="91" t="str">
        <f>IF(VLOOKUP($B111, Sheet1__15[[Column1]:[Claim Injury Type]], 2, FALSE) &gt; 0.3, "Selected","Not Selected")</f>
        <v>Not Selected</v>
      </c>
      <c r="E111" s="91" t="str">
        <f>IF(VLOOKUP($B111, RFE_Final!$B$8:$G$154,5, FALSE), "Selected", "Not Selected")</f>
        <v>Not Selected</v>
      </c>
      <c r="F111" s="91" t="str">
        <f>IF(VLOOKUP(B111, RFE_Final!$B$8:$G$154,6, FALSE), "Selected", "Not Selected")</f>
        <v>Not Selected</v>
      </c>
      <c r="G111" s="91" t="str">
        <f>IF(VLOOKUP($B111, RFE_Final!$B$8:$G$154,2, FALSE), "Selected", "Not Selected")</f>
        <v>Not Selected</v>
      </c>
      <c r="H111" s="91" t="str">
        <f>IF(VLOOKUP($B111, RFE_Final!$B$8:$G$154,3, FALSE), "Selected", "Not Selected")</f>
        <v>Not Selected</v>
      </c>
      <c r="I111" s="91" t="str">
        <f>IF(VLOOKUP($B111, RFE_Final!$B$8:$G$154,4, FALSE), "Selected", "Not Selected")</f>
        <v>Selected</v>
      </c>
      <c r="J111" s="91" t="str">
        <f>IF(VLOOKUP($B111, 'RIDGE &amp; LASSO_Final'!$B$11:$S$155, 5, FALSE)=1, "Selected", "Not Selected")</f>
        <v>Not Selected</v>
      </c>
      <c r="K111" s="91" t="str">
        <f>IF(VLOOKUP($B111, 'RIDGE &amp; LASSO_Final'!$B$11:$S$155,11, FALSE)=1, "Selected", "Not Selected")</f>
        <v>Not Selected</v>
      </c>
      <c r="L111" s="91" t="str">
        <f>IF(VLOOKUP($B111, 'RIDGE &amp; LASSO_Final'!$B$11:$S$155,17, FALSE)=1, "Selected", "Not Selected")</f>
        <v>Not Selected</v>
      </c>
      <c r="M111" s="91" t="str">
        <f>IF(VLOOKUP($B111, 'RIDGE &amp; LASSO_Final'!$B$11:$S$155, 3, FALSE)=1, "Selected", "Not Selected")</f>
        <v>Not Selected</v>
      </c>
      <c r="N111" s="91" t="str">
        <f>IF(VLOOKUP($B111, 'RIDGE &amp; LASSO_Final'!$B$11:$S$155,9, FALSE)=1, "Selected", "Not Selected")</f>
        <v>Not Selected</v>
      </c>
      <c r="O111" s="91" t="str">
        <f>IF(VLOOKUP($B111, 'RIDGE &amp; LASSO_Final'!$B$11:$S$155,15, FALSE)=1, "Selected", "Not Selected")</f>
        <v>Not Selected</v>
      </c>
      <c r="P111" s="91" t="s">
        <v>468</v>
      </c>
      <c r="Q111" s="91" t="str" cm="1">
        <f t="array" ref="Q111">IF(SUM(IF(C111:O111="Selected", 1, 0), IF(C111:O111="Not Selected", 0, 0)) + IF(P111="Important",1,0)&gt;=9,"Keep","Drop")</f>
        <v>Drop</v>
      </c>
      <c r="R111" s="10" cm="1">
        <f t="array" ref="R111">SUM(IF(C111:O111="Selected", 1, 0), IF(C111:O111="Not Selected", 0, 0)) + IF(P111="Important",1,0)</f>
        <v>3</v>
      </c>
    </row>
    <row r="112" spans="1:18" ht="14.5" customHeight="1">
      <c r="A112" s="39">
        <v>73</v>
      </c>
      <c r="B112" s="13" t="s">
        <v>139</v>
      </c>
      <c r="C112" s="91" t="s">
        <v>458</v>
      </c>
      <c r="D112" s="91" t="str">
        <f>IF(VLOOKUP($B112, Sheet1__15[[Column1]:[Claim Injury Type]], 2, FALSE) &gt; 0.3, "Selected","Not Selected")</f>
        <v>Not Selected</v>
      </c>
      <c r="E112" s="91" t="str">
        <f>IF(VLOOKUP($B112, RFE_Final!$B$8:$G$154,5, FALSE), "Selected", "Not Selected")</f>
        <v>Not Selected</v>
      </c>
      <c r="F112" s="91" t="str">
        <f>IF(VLOOKUP(B112, RFE_Final!$B$8:$G$154,6, FALSE), "Selected", "Not Selected")</f>
        <v>Not Selected</v>
      </c>
      <c r="G112" s="91" t="str">
        <f>IF(VLOOKUP($B112, RFE_Final!$B$8:$G$154,2, FALSE), "Selected", "Not Selected")</f>
        <v>Not Selected</v>
      </c>
      <c r="H112" s="91" t="str">
        <f>IF(VLOOKUP($B112, RFE_Final!$B$8:$G$154,3, FALSE), "Selected", "Not Selected")</f>
        <v>Not Selected</v>
      </c>
      <c r="I112" s="91" t="str">
        <f>IF(VLOOKUP($B112, RFE_Final!$B$8:$G$154,4, FALSE), "Selected", "Not Selected")</f>
        <v>Selected</v>
      </c>
      <c r="J112" s="91" t="str">
        <f>IF(VLOOKUP($B112, 'RIDGE &amp; LASSO_Final'!$B$11:$S$155, 5, FALSE)=1, "Selected", "Not Selected")</f>
        <v>Not Selected</v>
      </c>
      <c r="K112" s="91" t="str">
        <f>IF(VLOOKUP($B112, 'RIDGE &amp; LASSO_Final'!$B$11:$S$155,11, FALSE)=1, "Selected", "Not Selected")</f>
        <v>Not Selected</v>
      </c>
      <c r="L112" s="91" t="str">
        <f>IF(VLOOKUP($B112, 'RIDGE &amp; LASSO_Final'!$B$11:$S$155,17, FALSE)=1, "Selected", "Not Selected")</f>
        <v>Not Selected</v>
      </c>
      <c r="M112" s="91" t="str">
        <f>IF(VLOOKUP($B112, 'RIDGE &amp; LASSO_Final'!$B$11:$S$155, 3, FALSE)=1, "Selected", "Not Selected")</f>
        <v>Not Selected</v>
      </c>
      <c r="N112" s="91" t="str">
        <f>IF(VLOOKUP($B112, 'RIDGE &amp; LASSO_Final'!$B$11:$S$155,9, FALSE)=1, "Selected", "Not Selected")</f>
        <v>Not Selected</v>
      </c>
      <c r="O112" s="91" t="str">
        <f>IF(VLOOKUP($B112, 'RIDGE &amp; LASSO_Final'!$B$11:$S$155,15, FALSE)=1, "Selected", "Not Selected")</f>
        <v>Not Selected</v>
      </c>
      <c r="P112" s="91" t="s">
        <v>468</v>
      </c>
      <c r="Q112" s="91" t="str" cm="1">
        <f t="array" ref="Q112">IF(SUM(IF(C112:O112="Selected", 1, 0), IF(C112:O112="Not Selected", 0, 0)) + IF(P112="Important",1,0)&gt;=9,"Keep","Drop")</f>
        <v>Drop</v>
      </c>
      <c r="R112" s="10" cm="1">
        <f t="array" ref="R112">SUM(IF(C112:O112="Selected", 1, 0), IF(C112:O112="Not Selected", 0, 0)) + IF(P112="Important",1,0)</f>
        <v>3</v>
      </c>
    </row>
    <row r="113" spans="1:18" ht="14.5" customHeight="1">
      <c r="A113" s="39">
        <v>74</v>
      </c>
      <c r="B113" s="13" t="s">
        <v>155</v>
      </c>
      <c r="C113" s="91" t="s">
        <v>458</v>
      </c>
      <c r="D113" s="91" t="str">
        <f>IF(VLOOKUP($B113, Sheet1__15[[Column1]:[Claim Injury Type]], 2, FALSE) &gt; 0.3, "Selected","Not Selected")</f>
        <v>Not Selected</v>
      </c>
      <c r="E113" s="91" t="str">
        <f>IF(VLOOKUP($B113, RFE_Final!$B$8:$G$154,5, FALSE), "Selected", "Not Selected")</f>
        <v>Not Selected</v>
      </c>
      <c r="F113" s="91" t="str">
        <f>IF(VLOOKUP(B113, RFE_Final!$B$8:$G$154,6, FALSE), "Selected", "Not Selected")</f>
        <v>Not Selected</v>
      </c>
      <c r="G113" s="91" t="str">
        <f>IF(VLOOKUP($B113, RFE_Final!$B$8:$G$154,2, FALSE), "Selected", "Not Selected")</f>
        <v>Not Selected</v>
      </c>
      <c r="H113" s="91" t="str">
        <f>IF(VLOOKUP($B113, RFE_Final!$B$8:$G$154,3, FALSE), "Selected", "Not Selected")</f>
        <v>Not Selected</v>
      </c>
      <c r="I113" s="91" t="str">
        <f>IF(VLOOKUP($B113, RFE_Final!$B$8:$G$154,4, FALSE), "Selected", "Not Selected")</f>
        <v>Not Selected</v>
      </c>
      <c r="J113" s="91" t="str">
        <f>IF(VLOOKUP($B113, 'RIDGE &amp; LASSO_Final'!$B$11:$S$155, 5, FALSE)=1, "Selected", "Not Selected")</f>
        <v>Not Selected</v>
      </c>
      <c r="K113" s="91" t="str">
        <f>IF(VLOOKUP($B113, 'RIDGE &amp; LASSO_Final'!$B$11:$S$155,11, FALSE)=1, "Selected", "Not Selected")</f>
        <v>Not Selected</v>
      </c>
      <c r="L113" s="91" t="str">
        <f>IF(VLOOKUP($B113, 'RIDGE &amp; LASSO_Final'!$B$11:$S$155,17, FALSE)=1, "Selected", "Not Selected")</f>
        <v>Not Selected</v>
      </c>
      <c r="M113" s="91" t="str">
        <f>IF(VLOOKUP($B113, 'RIDGE &amp; LASSO_Final'!$B$11:$S$155, 3, FALSE)=1, "Selected", "Not Selected")</f>
        <v>Not Selected</v>
      </c>
      <c r="N113" s="91" t="str">
        <f>IF(VLOOKUP($B113, 'RIDGE &amp; LASSO_Final'!$B$11:$S$155,9, FALSE)=1, "Selected", "Not Selected")</f>
        <v>Not Selected</v>
      </c>
      <c r="O113" s="91" t="str">
        <f>IF(VLOOKUP($B113, 'RIDGE &amp; LASSO_Final'!$B$11:$S$155,15, FALSE)=1, "Selected", "Not Selected")</f>
        <v>Not Selected</v>
      </c>
      <c r="P113" s="91" t="s">
        <v>468</v>
      </c>
      <c r="Q113" s="91" t="str" cm="1">
        <f t="array" ref="Q113">IF(SUM(IF(C113:O113="Selected", 1, 0), IF(C113:O113="Not Selected", 0, 0)) + IF(P113="Important",1,0)&gt;=9,"Keep","Drop")</f>
        <v>Drop</v>
      </c>
      <c r="R113" s="10" cm="1">
        <f t="array" ref="R113">SUM(IF(C113:O113="Selected", 1, 0), IF(C113:O113="Not Selected", 0, 0)) + IF(P113="Important",1,0)</f>
        <v>2</v>
      </c>
    </row>
    <row r="114" spans="1:18" ht="14.5" customHeight="1">
      <c r="A114" s="39">
        <v>75</v>
      </c>
      <c r="B114" s="13" t="s">
        <v>131</v>
      </c>
      <c r="C114" s="91" t="s">
        <v>458</v>
      </c>
      <c r="D114" s="91" t="str">
        <f>IF(VLOOKUP($B114, Sheet1__15[[Column1]:[Claim Injury Type]], 2, FALSE) &gt; 0.3, "Selected","Not Selected")</f>
        <v>Not Selected</v>
      </c>
      <c r="E114" s="91" t="str">
        <f>IF(VLOOKUP($B114, RFE_Final!$B$8:$G$154,5, FALSE), "Selected", "Not Selected")</f>
        <v>Selected</v>
      </c>
      <c r="F114" s="91" t="str">
        <f>IF(VLOOKUP(B114, RFE_Final!$B$8:$G$154,6, FALSE), "Selected", "Not Selected")</f>
        <v>Not Selected</v>
      </c>
      <c r="G114" s="91" t="str">
        <f>IF(VLOOKUP($B114, RFE_Final!$B$8:$G$154,2, FALSE), "Selected", "Not Selected")</f>
        <v>Not Selected</v>
      </c>
      <c r="H114" s="91" t="str">
        <f>IF(VLOOKUP($B114, RFE_Final!$B$8:$G$154,3, FALSE), "Selected", "Not Selected")</f>
        <v>Not Selected</v>
      </c>
      <c r="I114" s="91" t="str">
        <f>IF(VLOOKUP($B114, RFE_Final!$B$8:$G$154,4, FALSE), "Selected", "Not Selected")</f>
        <v>Selected</v>
      </c>
      <c r="J114" s="91" t="str">
        <f>IF(VLOOKUP($B114, 'RIDGE &amp; LASSO_Final'!$B$11:$S$155, 5, FALSE)=1, "Selected", "Not Selected")</f>
        <v>Not Selected</v>
      </c>
      <c r="K114" s="91" t="str">
        <f>IF(VLOOKUP($B114, 'RIDGE &amp; LASSO_Final'!$B$11:$S$155,11, FALSE)=1, "Selected", "Not Selected")</f>
        <v>Not Selected</v>
      </c>
      <c r="L114" s="91" t="str">
        <f>IF(VLOOKUP($B114, 'RIDGE &amp; LASSO_Final'!$B$11:$S$155,17, FALSE)=1, "Selected", "Not Selected")</f>
        <v>Not Selected</v>
      </c>
      <c r="M114" s="91" t="str">
        <f>IF(VLOOKUP($B114, 'RIDGE &amp; LASSO_Final'!$B$11:$S$155, 3, FALSE)=1, "Selected", "Not Selected")</f>
        <v>Not Selected</v>
      </c>
      <c r="N114" s="91" t="str">
        <f>IF(VLOOKUP($B114, 'RIDGE &amp; LASSO_Final'!$B$11:$S$155,9, FALSE)=1, "Selected", "Not Selected")</f>
        <v>Not Selected</v>
      </c>
      <c r="O114" s="91" t="str">
        <f>IF(VLOOKUP($B114, 'RIDGE &amp; LASSO_Final'!$B$11:$S$155,15, FALSE)=1, "Selected", "Not Selected")</f>
        <v>Not Selected</v>
      </c>
      <c r="P114" s="91" t="s">
        <v>468</v>
      </c>
      <c r="Q114" s="91" t="str" cm="1">
        <f t="array" ref="Q114">IF(SUM(IF(C114:O114="Selected", 1, 0), IF(C114:O114="Not Selected", 0, 0)) + IF(P114="Important",1,0)&gt;=9,"Keep","Drop")</f>
        <v>Drop</v>
      </c>
      <c r="R114" s="10" cm="1">
        <f t="array" ref="R114">SUM(IF(C114:O114="Selected", 1, 0), IF(C114:O114="Not Selected", 0, 0)) + IF(P114="Important",1,0)</f>
        <v>4</v>
      </c>
    </row>
    <row r="115" spans="1:18" ht="14.5" customHeight="1">
      <c r="A115" s="39">
        <v>76</v>
      </c>
      <c r="B115" s="13" t="s">
        <v>149</v>
      </c>
      <c r="C115" s="91" t="s">
        <v>458</v>
      </c>
      <c r="D115" s="91" t="str">
        <f>IF(VLOOKUP($B115, Sheet1__15[[Column1]:[Claim Injury Type]], 2, FALSE) &gt; 0.3, "Selected","Not Selected")</f>
        <v>Not Selected</v>
      </c>
      <c r="E115" s="91" t="str">
        <f>IF(VLOOKUP($B115, RFE_Final!$B$8:$G$154,5, FALSE), "Selected", "Not Selected")</f>
        <v>Selected</v>
      </c>
      <c r="F115" s="91" t="str">
        <f>IF(VLOOKUP(B115, RFE_Final!$B$8:$G$154,6, FALSE), "Selected", "Not Selected")</f>
        <v>Not Selected</v>
      </c>
      <c r="G115" s="91" t="str">
        <f>IF(VLOOKUP($B115, RFE_Final!$B$8:$G$154,2, FALSE), "Selected", "Not Selected")</f>
        <v>Not Selected</v>
      </c>
      <c r="H115" s="91" t="str">
        <f>IF(VLOOKUP($B115, RFE_Final!$B$8:$G$154,3, FALSE), "Selected", "Not Selected")</f>
        <v>Not Selected</v>
      </c>
      <c r="I115" s="91" t="str">
        <f>IF(VLOOKUP($B115, RFE_Final!$B$8:$G$154,4, FALSE), "Selected", "Not Selected")</f>
        <v>Selected</v>
      </c>
      <c r="J115" s="91" t="str">
        <f>IF(VLOOKUP($B115, 'RIDGE &amp; LASSO_Final'!$B$11:$S$155, 5, FALSE)=1, "Selected", "Not Selected")</f>
        <v>Not Selected</v>
      </c>
      <c r="K115" s="91" t="str">
        <f>IF(VLOOKUP($B115, 'RIDGE &amp; LASSO_Final'!$B$11:$S$155,11, FALSE)=1, "Selected", "Not Selected")</f>
        <v>Not Selected</v>
      </c>
      <c r="L115" s="91" t="str">
        <f>IF(VLOOKUP($B115, 'RIDGE &amp; LASSO_Final'!$B$11:$S$155,17, FALSE)=1, "Selected", "Not Selected")</f>
        <v>Not Selected</v>
      </c>
      <c r="M115" s="91" t="str">
        <f>IF(VLOOKUP($B115, 'RIDGE &amp; LASSO_Final'!$B$11:$S$155, 3, FALSE)=1, "Selected", "Not Selected")</f>
        <v>Not Selected</v>
      </c>
      <c r="N115" s="91" t="str">
        <f>IF(VLOOKUP($B115, 'RIDGE &amp; LASSO_Final'!$B$11:$S$155,9, FALSE)=1, "Selected", "Not Selected")</f>
        <v>Not Selected</v>
      </c>
      <c r="O115" s="91" t="str">
        <f>IF(VLOOKUP($B115, 'RIDGE &amp; LASSO_Final'!$B$11:$S$155,15, FALSE)=1, "Selected", "Not Selected")</f>
        <v>Not Selected</v>
      </c>
      <c r="P115" s="91" t="s">
        <v>468</v>
      </c>
      <c r="Q115" s="91" t="str" cm="1">
        <f t="array" ref="Q115">IF(SUM(IF(C115:O115="Selected", 1, 0), IF(C115:O115="Not Selected", 0, 0)) + IF(P115="Important",1,0)&gt;=9,"Keep","Drop")</f>
        <v>Drop</v>
      </c>
      <c r="R115" s="10" cm="1">
        <f t="array" ref="R115">SUM(IF(C115:O115="Selected", 1, 0), IF(C115:O115="Not Selected", 0, 0)) + IF(P115="Important",1,0)</f>
        <v>4</v>
      </c>
    </row>
    <row r="116" spans="1:18" ht="14.5" customHeight="1">
      <c r="A116" s="39">
        <v>77</v>
      </c>
      <c r="B116" s="13" t="s">
        <v>88</v>
      </c>
      <c r="C116" s="91" t="s">
        <v>458</v>
      </c>
      <c r="D116" s="91" t="str">
        <f>IF(VLOOKUP($B116, Sheet1__15[[Column1]:[Claim Injury Type]], 2, FALSE) &gt; 0.3, "Selected","Not Selected")</f>
        <v>Not Selected</v>
      </c>
      <c r="E116" s="91" t="str">
        <f>IF(VLOOKUP($B116, RFE_Final!$B$8:$G$154,5, FALSE), "Selected", "Not Selected")</f>
        <v>Selected</v>
      </c>
      <c r="F116" s="91" t="str">
        <f>IF(VLOOKUP(B116, RFE_Final!$B$8:$G$154,6, FALSE), "Selected", "Not Selected")</f>
        <v>Not Selected</v>
      </c>
      <c r="G116" s="91" t="str">
        <f>IF(VLOOKUP($B116, RFE_Final!$B$8:$G$154,2, FALSE), "Selected", "Not Selected")</f>
        <v>Not Selected</v>
      </c>
      <c r="H116" s="91" t="str">
        <f>IF(VLOOKUP($B116, RFE_Final!$B$8:$G$154,3, FALSE), "Selected", "Not Selected")</f>
        <v>Not Selected</v>
      </c>
      <c r="I116" s="91" t="str">
        <f>IF(VLOOKUP($B116, RFE_Final!$B$8:$G$154,4, FALSE), "Selected", "Not Selected")</f>
        <v>Not Selected</v>
      </c>
      <c r="J116" s="91" t="str">
        <f>IF(VLOOKUP($B116, 'RIDGE &amp; LASSO_Final'!$B$11:$S$155, 5, FALSE)=1, "Selected", "Not Selected")</f>
        <v>Not Selected</v>
      </c>
      <c r="K116" s="91" t="str">
        <f>IF(VLOOKUP($B116, 'RIDGE &amp; LASSO_Final'!$B$11:$S$155,11, FALSE)=1, "Selected", "Not Selected")</f>
        <v>Not Selected</v>
      </c>
      <c r="L116" s="91" t="str">
        <f>IF(VLOOKUP($B116, 'RIDGE &amp; LASSO_Final'!$B$11:$S$155,17, FALSE)=1, "Selected", "Not Selected")</f>
        <v>Selected</v>
      </c>
      <c r="M116" s="91" t="str">
        <f>IF(VLOOKUP($B116, 'RIDGE &amp; LASSO_Final'!$B$11:$S$155, 3, FALSE)=1, "Selected", "Not Selected")</f>
        <v>Not Selected</v>
      </c>
      <c r="N116" s="91" t="str">
        <f>IF(VLOOKUP($B116, 'RIDGE &amp; LASSO_Final'!$B$11:$S$155,9, FALSE)=1, "Selected", "Not Selected")</f>
        <v>Not Selected</v>
      </c>
      <c r="O116" s="91" t="str">
        <f>IF(VLOOKUP($B116, 'RIDGE &amp; LASSO_Final'!$B$11:$S$155,15, FALSE)=1, "Selected", "Not Selected")</f>
        <v>Not Selected</v>
      </c>
      <c r="P116" s="91" t="s">
        <v>468</v>
      </c>
      <c r="Q116" s="91" t="str" cm="1">
        <f t="array" ref="Q116">IF(SUM(IF(C116:O116="Selected", 1, 0), IF(C116:O116="Not Selected", 0, 0)) + IF(P116="Important",1,0)&gt;=9,"Keep","Drop")</f>
        <v>Drop</v>
      </c>
      <c r="R116" s="10" cm="1">
        <f t="array" ref="R116">SUM(IF(C116:O116="Selected", 1, 0), IF(C116:O116="Not Selected", 0, 0)) + IF(P116="Important",1,0)</f>
        <v>4</v>
      </c>
    </row>
    <row r="117" spans="1:18" ht="14.5" customHeight="1">
      <c r="A117" s="39">
        <v>78</v>
      </c>
      <c r="B117" s="13" t="s">
        <v>81</v>
      </c>
      <c r="C117" s="91" t="s">
        <v>459</v>
      </c>
      <c r="D117" s="91" t="str">
        <f>IF(VLOOKUP($B117, Sheet1__15[[Column1]:[Claim Injury Type]], 2, FALSE) &gt; 0.3, "Selected","Not Selected")</f>
        <v>Not Selected</v>
      </c>
      <c r="E117" s="91" t="str">
        <f>IF(VLOOKUP($B117, RFE_Final!$B$8:$G$154,5, FALSE), "Selected", "Not Selected")</f>
        <v>Selected</v>
      </c>
      <c r="F117" s="91" t="str">
        <f>IF(VLOOKUP(B117, RFE_Final!$B$8:$G$154,6, FALSE), "Selected", "Not Selected")</f>
        <v>Not Selected</v>
      </c>
      <c r="G117" s="91" t="str">
        <f>IF(VLOOKUP($B117, RFE_Final!$B$8:$G$154,2, FALSE), "Selected", "Not Selected")</f>
        <v>Not Selected</v>
      </c>
      <c r="H117" s="91" t="str">
        <f>IF(VLOOKUP($B117, RFE_Final!$B$8:$G$154,3, FALSE), "Selected", "Not Selected")</f>
        <v>Not Selected</v>
      </c>
      <c r="I117" s="91" t="str">
        <f>IF(VLOOKUP($B117, RFE_Final!$B$8:$G$154,4, FALSE), "Selected", "Not Selected")</f>
        <v>Selected</v>
      </c>
      <c r="J117" s="91" t="str">
        <f>IF(VLOOKUP($B117, 'RIDGE &amp; LASSO_Final'!$B$11:$S$155, 5, FALSE)=1, "Selected", "Not Selected")</f>
        <v>Not Selected</v>
      </c>
      <c r="K117" s="91" t="str">
        <f>IF(VLOOKUP($B117, 'RIDGE &amp; LASSO_Final'!$B$11:$S$155,11, FALSE)=1, "Selected", "Not Selected")</f>
        <v>Not Selected</v>
      </c>
      <c r="L117" s="91" t="str">
        <f>IF(VLOOKUP($B117, 'RIDGE &amp; LASSO_Final'!$B$11:$S$155,17, FALSE)=1, "Selected", "Not Selected")</f>
        <v>Not Selected</v>
      </c>
      <c r="M117" s="91" t="str">
        <f>IF(VLOOKUP($B117, 'RIDGE &amp; LASSO_Final'!$B$11:$S$155, 3, FALSE)=1, "Selected", "Not Selected")</f>
        <v>Not Selected</v>
      </c>
      <c r="N117" s="91" t="str">
        <f>IF(VLOOKUP($B117, 'RIDGE &amp; LASSO_Final'!$B$11:$S$155,9, FALSE)=1, "Selected", "Not Selected")</f>
        <v>Not Selected</v>
      </c>
      <c r="O117" s="91" t="str">
        <f>IF(VLOOKUP($B117, 'RIDGE &amp; LASSO_Final'!$B$11:$S$155,15, FALSE)=1, "Selected", "Not Selected")</f>
        <v>Not Selected</v>
      </c>
      <c r="P117" s="91" t="s">
        <v>468</v>
      </c>
      <c r="Q117" s="91" t="str" cm="1">
        <f t="array" ref="Q117">IF(SUM(IF(C117:O117="Selected", 1, 0), IF(C117:O117="Not Selected", 0, 0)) + IF(P117="Important",1,0)&gt;=9,"Keep","Drop")</f>
        <v>Drop</v>
      </c>
      <c r="R117" s="10" cm="1">
        <f t="array" ref="R117">SUM(IF(C117:O117="Selected", 1, 0), IF(C117:O117="Not Selected", 0, 0)) + IF(P117="Important",1,0)</f>
        <v>3</v>
      </c>
    </row>
    <row r="118" spans="1:18" ht="14.5" customHeight="1">
      <c r="A118" s="39">
        <v>79</v>
      </c>
      <c r="B118" s="13" t="s">
        <v>97</v>
      </c>
      <c r="C118" s="91" t="s">
        <v>458</v>
      </c>
      <c r="D118" s="91" t="str">
        <f>IF(VLOOKUP($B118, Sheet1__15[[Column1]:[Claim Injury Type]], 2, FALSE) &gt; 0.3, "Selected","Not Selected")</f>
        <v>Not Selected</v>
      </c>
      <c r="E118" s="91" t="str">
        <f>IF(VLOOKUP($B118, RFE_Final!$B$8:$G$154,5, FALSE), "Selected", "Not Selected")</f>
        <v>Selected</v>
      </c>
      <c r="F118" s="91" t="str">
        <f>IF(VLOOKUP(B118, RFE_Final!$B$8:$G$154,6, FALSE), "Selected", "Not Selected")</f>
        <v>Not Selected</v>
      </c>
      <c r="G118" s="91" t="str">
        <f>IF(VLOOKUP($B118, RFE_Final!$B$8:$G$154,2, FALSE), "Selected", "Not Selected")</f>
        <v>Selected</v>
      </c>
      <c r="H118" s="91" t="str">
        <f>IF(VLOOKUP($B118, RFE_Final!$B$8:$G$154,3, FALSE), "Selected", "Not Selected")</f>
        <v>Not Selected</v>
      </c>
      <c r="I118" s="91" t="str">
        <f>IF(VLOOKUP($B118, RFE_Final!$B$8:$G$154,4, FALSE), "Selected", "Not Selected")</f>
        <v>Selected</v>
      </c>
      <c r="J118" s="91" t="str">
        <f>IF(VLOOKUP($B118, 'RIDGE &amp; LASSO_Final'!$B$11:$S$155, 5, FALSE)=1, "Selected", "Not Selected")</f>
        <v>Not Selected</v>
      </c>
      <c r="K118" s="91" t="str">
        <f>IF(VLOOKUP($B118, 'RIDGE &amp; LASSO_Final'!$B$11:$S$155,11, FALSE)=1, "Selected", "Not Selected")</f>
        <v>Not Selected</v>
      </c>
      <c r="L118" s="91" t="str">
        <f>IF(VLOOKUP($B118, 'RIDGE &amp; LASSO_Final'!$B$11:$S$155,17, FALSE)=1, "Selected", "Not Selected")</f>
        <v>Not Selected</v>
      </c>
      <c r="M118" s="91" t="str">
        <f>IF(VLOOKUP($B118, 'RIDGE &amp; LASSO_Final'!$B$11:$S$155, 3, FALSE)=1, "Selected", "Not Selected")</f>
        <v>Not Selected</v>
      </c>
      <c r="N118" s="91" t="str">
        <f>IF(VLOOKUP($B118, 'RIDGE &amp; LASSO_Final'!$B$11:$S$155,9, FALSE)=1, "Selected", "Not Selected")</f>
        <v>Not Selected</v>
      </c>
      <c r="O118" s="91" t="str">
        <f>IF(VLOOKUP($B118, 'RIDGE &amp; LASSO_Final'!$B$11:$S$155,15, FALSE)=1, "Selected", "Not Selected")</f>
        <v>Not Selected</v>
      </c>
      <c r="P118" s="91" t="s">
        <v>468</v>
      </c>
      <c r="Q118" s="91" t="str" cm="1">
        <f t="array" ref="Q118">IF(SUM(IF(C118:O118="Selected", 1, 0), IF(C118:O118="Not Selected", 0, 0)) + IF(P118="Important",1,0)&gt;=9,"Keep","Drop")</f>
        <v>Drop</v>
      </c>
      <c r="R118" s="10" cm="1">
        <f t="array" ref="R118">SUM(IF(C118:O118="Selected", 1, 0), IF(C118:O118="Not Selected", 0, 0)) + IF(P118="Important",1,0)</f>
        <v>5</v>
      </c>
    </row>
    <row r="119" spans="1:18" ht="14.5" customHeight="1">
      <c r="A119" s="39">
        <v>80</v>
      </c>
      <c r="B119" s="13" t="s">
        <v>147</v>
      </c>
      <c r="C119" s="91" t="s">
        <v>458</v>
      </c>
      <c r="D119" s="91" t="str">
        <f>IF(VLOOKUP($B119, Sheet1__15[[Column1]:[Claim Injury Type]], 2, FALSE) &gt; 0.3, "Selected","Not Selected")</f>
        <v>Not Selected</v>
      </c>
      <c r="E119" s="91" t="str">
        <f>IF(VLOOKUP($B119, RFE_Final!$B$8:$G$154,5, FALSE), "Selected", "Not Selected")</f>
        <v>Selected</v>
      </c>
      <c r="F119" s="91" t="str">
        <f>IF(VLOOKUP(B119, RFE_Final!$B$8:$G$154,6, FALSE), "Selected", "Not Selected")</f>
        <v>Not Selected</v>
      </c>
      <c r="G119" s="91" t="str">
        <f>IF(VLOOKUP($B119, RFE_Final!$B$8:$G$154,2, FALSE), "Selected", "Not Selected")</f>
        <v>Not Selected</v>
      </c>
      <c r="H119" s="91" t="str">
        <f>IF(VLOOKUP($B119, RFE_Final!$B$8:$G$154,3, FALSE), "Selected", "Not Selected")</f>
        <v>Not Selected</v>
      </c>
      <c r="I119" s="91" t="str">
        <f>IF(VLOOKUP($B119, RFE_Final!$B$8:$G$154,4, FALSE), "Selected", "Not Selected")</f>
        <v>Selected</v>
      </c>
      <c r="J119" s="91" t="str">
        <f>IF(VLOOKUP($B119, 'RIDGE &amp; LASSO_Final'!$B$11:$S$155, 5, FALSE)=1, "Selected", "Not Selected")</f>
        <v>Not Selected</v>
      </c>
      <c r="K119" s="91" t="str">
        <f>IF(VLOOKUP($B119, 'RIDGE &amp; LASSO_Final'!$B$11:$S$155,11, FALSE)=1, "Selected", "Not Selected")</f>
        <v>Not Selected</v>
      </c>
      <c r="L119" s="91" t="str">
        <f>IF(VLOOKUP($B119, 'RIDGE &amp; LASSO_Final'!$B$11:$S$155,17, FALSE)=1, "Selected", "Not Selected")</f>
        <v>Not Selected</v>
      </c>
      <c r="M119" s="91" t="str">
        <f>IF(VLOOKUP($B119, 'RIDGE &amp; LASSO_Final'!$B$11:$S$155, 3, FALSE)=1, "Selected", "Not Selected")</f>
        <v>Not Selected</v>
      </c>
      <c r="N119" s="91" t="str">
        <f>IF(VLOOKUP($B119, 'RIDGE &amp; LASSO_Final'!$B$11:$S$155,9, FALSE)=1, "Selected", "Not Selected")</f>
        <v>Not Selected</v>
      </c>
      <c r="O119" s="91" t="str">
        <f>IF(VLOOKUP($B119, 'RIDGE &amp; LASSO_Final'!$B$11:$S$155,15, FALSE)=1, "Selected", "Not Selected")</f>
        <v>Not Selected</v>
      </c>
      <c r="P119" s="91" t="s">
        <v>468</v>
      </c>
      <c r="Q119" s="91" t="str" cm="1">
        <f t="array" ref="Q119">IF(SUM(IF(C119:O119="Selected", 1, 0), IF(C119:O119="Not Selected", 0, 0)) + IF(P119="Important",1,0)&gt;=9,"Keep","Drop")</f>
        <v>Drop</v>
      </c>
      <c r="R119" s="10" cm="1">
        <f t="array" ref="R119">SUM(IF(C119:O119="Selected", 1, 0), IF(C119:O119="Not Selected", 0, 0)) + IF(P119="Important",1,0)</f>
        <v>4</v>
      </c>
    </row>
    <row r="120" spans="1:18" ht="14.5" customHeight="1">
      <c r="A120" s="39">
        <v>81</v>
      </c>
      <c r="B120" s="13" t="s">
        <v>153</v>
      </c>
      <c r="C120" s="91" t="s">
        <v>458</v>
      </c>
      <c r="D120" s="91" t="str">
        <f>IF(VLOOKUP($B120, Sheet1__15[[Column1]:[Claim Injury Type]], 2, FALSE) &gt; 0.3, "Selected","Not Selected")</f>
        <v>Not Selected</v>
      </c>
      <c r="E120" s="91" t="str">
        <f>IF(VLOOKUP($B120, RFE_Final!$B$8:$G$154,5, FALSE), "Selected", "Not Selected")</f>
        <v>Not Selected</v>
      </c>
      <c r="F120" s="91" t="str">
        <f>IF(VLOOKUP(B120, RFE_Final!$B$8:$G$154,6, FALSE), "Selected", "Not Selected")</f>
        <v>Not Selected</v>
      </c>
      <c r="G120" s="91" t="str">
        <f>IF(VLOOKUP($B120, RFE_Final!$B$8:$G$154,2, FALSE), "Selected", "Not Selected")</f>
        <v>Not Selected</v>
      </c>
      <c r="H120" s="91" t="str">
        <f>IF(VLOOKUP($B120, RFE_Final!$B$8:$G$154,3, FALSE), "Selected", "Not Selected")</f>
        <v>Not Selected</v>
      </c>
      <c r="I120" s="91" t="str">
        <f>IF(VLOOKUP($B120, RFE_Final!$B$8:$G$154,4, FALSE), "Selected", "Not Selected")</f>
        <v>Not Selected</v>
      </c>
      <c r="J120" s="91" t="str">
        <f>IF(VLOOKUP($B120, 'RIDGE &amp; LASSO_Final'!$B$11:$S$155, 5, FALSE)=1, "Selected", "Not Selected")</f>
        <v>Not Selected</v>
      </c>
      <c r="K120" s="91" t="str">
        <f>IF(VLOOKUP($B120, 'RIDGE &amp; LASSO_Final'!$B$11:$S$155,11, FALSE)=1, "Selected", "Not Selected")</f>
        <v>Not Selected</v>
      </c>
      <c r="L120" s="91" t="str">
        <f>IF(VLOOKUP($B120, 'RIDGE &amp; LASSO_Final'!$B$11:$S$155,17, FALSE)=1, "Selected", "Not Selected")</f>
        <v>Not Selected</v>
      </c>
      <c r="M120" s="91" t="str">
        <f>IF(VLOOKUP($B120, 'RIDGE &amp; LASSO_Final'!$B$11:$S$155, 3, FALSE)=1, "Selected", "Not Selected")</f>
        <v>Not Selected</v>
      </c>
      <c r="N120" s="91" t="str">
        <f>IF(VLOOKUP($B120, 'RIDGE &amp; LASSO_Final'!$B$11:$S$155,9, FALSE)=1, "Selected", "Not Selected")</f>
        <v>Not Selected</v>
      </c>
      <c r="O120" s="91" t="str">
        <f>IF(VLOOKUP($B120, 'RIDGE &amp; LASSO_Final'!$B$11:$S$155,15, FALSE)=1, "Selected", "Not Selected")</f>
        <v>Not Selected</v>
      </c>
      <c r="P120" s="91" t="s">
        <v>468</v>
      </c>
      <c r="Q120" s="91" t="str" cm="1">
        <f t="array" ref="Q120">IF(SUM(IF(C120:O120="Selected", 1, 0), IF(C120:O120="Not Selected", 0, 0)) + IF(P120="Important",1,0)&gt;=9,"Keep","Drop")</f>
        <v>Drop</v>
      </c>
      <c r="R120" s="10" cm="1">
        <f t="array" ref="R120">SUM(IF(C120:O120="Selected", 1, 0), IF(C120:O120="Not Selected", 0, 0)) + IF(P120="Important",1,0)</f>
        <v>2</v>
      </c>
    </row>
    <row r="121" spans="1:18" ht="14.5" customHeight="1">
      <c r="A121" s="39">
        <v>82</v>
      </c>
      <c r="B121" s="13" t="s">
        <v>132</v>
      </c>
      <c r="C121" s="91" t="s">
        <v>458</v>
      </c>
      <c r="D121" s="91" t="str">
        <f>IF(VLOOKUP($B121, Sheet1__15[[Column1]:[Claim Injury Type]], 2, FALSE) &gt; 0.3, "Selected","Not Selected")</f>
        <v>Not Selected</v>
      </c>
      <c r="E121" s="91" t="str">
        <f>IF(VLOOKUP($B121, RFE_Final!$B$8:$G$154,5, FALSE), "Selected", "Not Selected")</f>
        <v>Selected</v>
      </c>
      <c r="F121" s="91" t="str">
        <f>IF(VLOOKUP(B121, RFE_Final!$B$8:$G$154,6, FALSE), "Selected", "Not Selected")</f>
        <v>Not Selected</v>
      </c>
      <c r="G121" s="91" t="str">
        <f>IF(VLOOKUP($B121, RFE_Final!$B$8:$G$154,2, FALSE), "Selected", "Not Selected")</f>
        <v>Not Selected</v>
      </c>
      <c r="H121" s="91" t="str">
        <f>IF(VLOOKUP($B121, RFE_Final!$B$8:$G$154,3, FALSE), "Selected", "Not Selected")</f>
        <v>Not Selected</v>
      </c>
      <c r="I121" s="91" t="str">
        <f>IF(VLOOKUP($B121, RFE_Final!$B$8:$G$154,4, FALSE), "Selected", "Not Selected")</f>
        <v>Selected</v>
      </c>
      <c r="J121" s="91" t="str">
        <f>IF(VLOOKUP($B121, 'RIDGE &amp; LASSO_Final'!$B$11:$S$155, 5, FALSE)=1, "Selected", "Not Selected")</f>
        <v>Not Selected</v>
      </c>
      <c r="K121" s="91" t="str">
        <f>IF(VLOOKUP($B121, 'RIDGE &amp; LASSO_Final'!$B$11:$S$155,11, FALSE)=1, "Selected", "Not Selected")</f>
        <v>Not Selected</v>
      </c>
      <c r="L121" s="91" t="str">
        <f>IF(VLOOKUP($B121, 'RIDGE &amp; LASSO_Final'!$B$11:$S$155,17, FALSE)=1, "Selected", "Not Selected")</f>
        <v>Not Selected</v>
      </c>
      <c r="M121" s="91" t="str">
        <f>IF(VLOOKUP($B121, 'RIDGE &amp; LASSO_Final'!$B$11:$S$155, 3, FALSE)=1, "Selected", "Not Selected")</f>
        <v>Not Selected</v>
      </c>
      <c r="N121" s="91" t="str">
        <f>IF(VLOOKUP($B121, 'RIDGE &amp; LASSO_Final'!$B$11:$S$155,9, FALSE)=1, "Selected", "Not Selected")</f>
        <v>Not Selected</v>
      </c>
      <c r="O121" s="91" t="str">
        <f>IF(VLOOKUP($B121, 'RIDGE &amp; LASSO_Final'!$B$11:$S$155,15, FALSE)=1, "Selected", "Not Selected")</f>
        <v>Not Selected</v>
      </c>
      <c r="P121" s="91" t="s">
        <v>468</v>
      </c>
      <c r="Q121" s="91" t="str" cm="1">
        <f t="array" ref="Q121">IF(SUM(IF(C121:O121="Selected", 1, 0), IF(C121:O121="Not Selected", 0, 0)) + IF(P121="Important",1,0)&gt;=9,"Keep","Drop")</f>
        <v>Drop</v>
      </c>
      <c r="R121" s="10" cm="1">
        <f t="array" ref="R121">SUM(IF(C121:O121="Selected", 1, 0), IF(C121:O121="Not Selected", 0, 0)) + IF(P121="Important",1,0)</f>
        <v>4</v>
      </c>
    </row>
    <row r="122" spans="1:18" ht="14.5" customHeight="1">
      <c r="A122" s="39">
        <v>83</v>
      </c>
      <c r="B122" s="13" t="s">
        <v>72</v>
      </c>
      <c r="C122" s="91" t="s">
        <v>458</v>
      </c>
      <c r="D122" s="91" t="str">
        <f>IF(VLOOKUP($B122, Sheet1__15[[Column1]:[Claim Injury Type]], 2, FALSE) &gt; 0.3, "Selected","Not Selected")</f>
        <v>Not Selected</v>
      </c>
      <c r="E122" s="91" t="str">
        <f>IF(VLOOKUP($B122, RFE_Final!$B$8:$G$154,5, FALSE), "Selected", "Not Selected")</f>
        <v>Selected</v>
      </c>
      <c r="F122" s="91" t="str">
        <f>IF(VLOOKUP(B122, RFE_Final!$B$8:$G$154,6, FALSE), "Selected", "Not Selected")</f>
        <v>Not Selected</v>
      </c>
      <c r="G122" s="91" t="str">
        <f>IF(VLOOKUP($B122, RFE_Final!$B$8:$G$154,2, FALSE), "Selected", "Not Selected")</f>
        <v>Not Selected</v>
      </c>
      <c r="H122" s="91" t="str">
        <f>IF(VLOOKUP($B122, RFE_Final!$B$8:$G$154,3, FALSE), "Selected", "Not Selected")</f>
        <v>Selected</v>
      </c>
      <c r="I122" s="91" t="str">
        <f>IF(VLOOKUP($B122, RFE_Final!$B$8:$G$154,4, FALSE), "Selected", "Not Selected")</f>
        <v>Selected</v>
      </c>
      <c r="J122" s="91" t="str">
        <f>IF(VLOOKUP($B122, 'RIDGE &amp; LASSO_Final'!$B$11:$S$155, 5, FALSE)=1, "Selected", "Not Selected")</f>
        <v>Selected</v>
      </c>
      <c r="K122" s="91" t="str">
        <f>IF(VLOOKUP($B122, 'RIDGE &amp; LASSO_Final'!$B$11:$S$155,11, FALSE)=1, "Selected", "Not Selected")</f>
        <v>Not Selected</v>
      </c>
      <c r="L122" s="91" t="str">
        <f>IF(VLOOKUP($B122, 'RIDGE &amp; LASSO_Final'!$B$11:$S$155,17, FALSE)=1, "Selected", "Not Selected")</f>
        <v>Selected</v>
      </c>
      <c r="M122" s="91" t="str">
        <f>IF(VLOOKUP($B122, 'RIDGE &amp; LASSO_Final'!$B$11:$S$155, 3, FALSE)=1, "Selected", "Not Selected")</f>
        <v>Selected</v>
      </c>
      <c r="N122" s="91" t="str">
        <f>IF(VLOOKUP($B122, 'RIDGE &amp; LASSO_Final'!$B$11:$S$155,9, FALSE)=1, "Selected", "Not Selected")</f>
        <v>Not Selected</v>
      </c>
      <c r="O122" s="91" t="str">
        <f>IF(VLOOKUP($B122, 'RIDGE &amp; LASSO_Final'!$B$11:$S$155,15, FALSE)=1, "Selected", "Not Selected")</f>
        <v>Not Selected</v>
      </c>
      <c r="P122" s="91" t="s">
        <v>468</v>
      </c>
      <c r="Q122" s="91" t="str" cm="1">
        <f t="array" ref="Q122">IF(SUM(IF(C122:O122="Selected", 1, 0), IF(C122:O122="Not Selected", 0, 0)) + IF(P122="Important",1,0)&gt;=9,"Keep","Drop")</f>
        <v>Drop</v>
      </c>
      <c r="R122" s="10" cm="1">
        <f t="array" ref="R122">SUM(IF(C122:O122="Selected", 1, 0), IF(C122:O122="Not Selected", 0, 0)) + IF(P122="Important",1,0)</f>
        <v>8</v>
      </c>
    </row>
    <row r="123" spans="1:18" ht="14.5" customHeight="1">
      <c r="A123" s="39">
        <v>84</v>
      </c>
      <c r="B123" s="13" t="s">
        <v>98</v>
      </c>
      <c r="C123" s="91" t="s">
        <v>458</v>
      </c>
      <c r="D123" s="91" t="str">
        <f>IF(VLOOKUP($B123, Sheet1__15[[Column1]:[Claim Injury Type]], 2, FALSE) &gt; 0.3, "Selected","Not Selected")</f>
        <v>Not Selected</v>
      </c>
      <c r="E123" s="91" t="str">
        <f>IF(VLOOKUP($B123, RFE_Final!$B$8:$G$154,5, FALSE), "Selected", "Not Selected")</f>
        <v>Selected</v>
      </c>
      <c r="F123" s="91" t="str">
        <f>IF(VLOOKUP(B123, RFE_Final!$B$8:$G$154,6, FALSE), "Selected", "Not Selected")</f>
        <v>Not Selected</v>
      </c>
      <c r="G123" s="91" t="str">
        <f>IF(VLOOKUP($B123, RFE_Final!$B$8:$G$154,2, FALSE), "Selected", "Not Selected")</f>
        <v>Not Selected</v>
      </c>
      <c r="H123" s="91" t="str">
        <f>IF(VLOOKUP($B123, RFE_Final!$B$8:$G$154,3, FALSE), "Selected", "Not Selected")</f>
        <v>Not Selected</v>
      </c>
      <c r="I123" s="91" t="str">
        <f>IF(VLOOKUP($B123, RFE_Final!$B$8:$G$154,4, FALSE), "Selected", "Not Selected")</f>
        <v>Selected</v>
      </c>
      <c r="J123" s="91" t="str">
        <f>IF(VLOOKUP($B123, 'RIDGE &amp; LASSO_Final'!$B$11:$S$155, 5, FALSE)=1, "Selected", "Not Selected")</f>
        <v>Not Selected</v>
      </c>
      <c r="K123" s="91" t="str">
        <f>IF(VLOOKUP($B123, 'RIDGE &amp; LASSO_Final'!$B$11:$S$155,11, FALSE)=1, "Selected", "Not Selected")</f>
        <v>Not Selected</v>
      </c>
      <c r="L123" s="91" t="str">
        <f>IF(VLOOKUP($B123, 'RIDGE &amp; LASSO_Final'!$B$11:$S$155,17, FALSE)=1, "Selected", "Not Selected")</f>
        <v>Not Selected</v>
      </c>
      <c r="M123" s="91" t="str">
        <f>IF(VLOOKUP($B123, 'RIDGE &amp; LASSO_Final'!$B$11:$S$155, 3, FALSE)=1, "Selected", "Not Selected")</f>
        <v>Not Selected</v>
      </c>
      <c r="N123" s="91" t="str">
        <f>IF(VLOOKUP($B123, 'RIDGE &amp; LASSO_Final'!$B$11:$S$155,9, FALSE)=1, "Selected", "Not Selected")</f>
        <v>Not Selected</v>
      </c>
      <c r="O123" s="91" t="str">
        <f>IF(VLOOKUP($B123, 'RIDGE &amp; LASSO_Final'!$B$11:$S$155,15, FALSE)=1, "Selected", "Not Selected")</f>
        <v>Not Selected</v>
      </c>
      <c r="P123" s="91" t="s">
        <v>468</v>
      </c>
      <c r="Q123" s="91" t="str" cm="1">
        <f t="array" ref="Q123">IF(SUM(IF(C123:O123="Selected", 1, 0), IF(C123:O123="Not Selected", 0, 0)) + IF(P123="Important",1,0)&gt;=9,"Keep","Drop")</f>
        <v>Drop</v>
      </c>
      <c r="R123" s="10" cm="1">
        <f t="array" ref="R123">SUM(IF(C123:O123="Selected", 1, 0), IF(C123:O123="Not Selected", 0, 0)) + IF(P123="Important",1,0)</f>
        <v>4</v>
      </c>
    </row>
    <row r="124" spans="1:18" ht="14.5" customHeight="1">
      <c r="A124" s="39">
        <v>85</v>
      </c>
      <c r="B124" s="13" t="s">
        <v>145</v>
      </c>
      <c r="C124" s="91" t="s">
        <v>458</v>
      </c>
      <c r="D124" s="91" t="str">
        <f>IF(VLOOKUP($B124, Sheet1__15[[Column1]:[Claim Injury Type]], 2, FALSE) &gt; 0.3, "Selected","Not Selected")</f>
        <v>Not Selected</v>
      </c>
      <c r="E124" s="91" t="str">
        <f>IF(VLOOKUP($B124, RFE_Final!$B$8:$G$154,5, FALSE), "Selected", "Not Selected")</f>
        <v>Selected</v>
      </c>
      <c r="F124" s="91" t="str">
        <f>IF(VLOOKUP(B124, RFE_Final!$B$8:$G$154,6, FALSE), "Selected", "Not Selected")</f>
        <v>Not Selected</v>
      </c>
      <c r="G124" s="91" t="str">
        <f>IF(VLOOKUP($B124, RFE_Final!$B$8:$G$154,2, FALSE), "Selected", "Not Selected")</f>
        <v>Not Selected</v>
      </c>
      <c r="H124" s="91" t="str">
        <f>IF(VLOOKUP($B124, RFE_Final!$B$8:$G$154,3, FALSE), "Selected", "Not Selected")</f>
        <v>Not Selected</v>
      </c>
      <c r="I124" s="91" t="str">
        <f>IF(VLOOKUP($B124, RFE_Final!$B$8:$G$154,4, FALSE), "Selected", "Not Selected")</f>
        <v>Selected</v>
      </c>
      <c r="J124" s="91" t="str">
        <f>IF(VLOOKUP($B124, 'RIDGE &amp; LASSO_Final'!$B$11:$S$155, 5, FALSE)=1, "Selected", "Not Selected")</f>
        <v>Not Selected</v>
      </c>
      <c r="K124" s="91" t="str">
        <f>IF(VLOOKUP($B124, 'RIDGE &amp; LASSO_Final'!$B$11:$S$155,11, FALSE)=1, "Selected", "Not Selected")</f>
        <v>Not Selected</v>
      </c>
      <c r="L124" s="91" t="str">
        <f>IF(VLOOKUP($B124, 'RIDGE &amp; LASSO_Final'!$B$11:$S$155,17, FALSE)=1, "Selected", "Not Selected")</f>
        <v>Not Selected</v>
      </c>
      <c r="M124" s="91" t="str">
        <f>IF(VLOOKUP($B124, 'RIDGE &amp; LASSO_Final'!$B$11:$S$155, 3, FALSE)=1, "Selected", "Not Selected")</f>
        <v>Not Selected</v>
      </c>
      <c r="N124" s="91" t="str">
        <f>IF(VLOOKUP($B124, 'RIDGE &amp; LASSO_Final'!$B$11:$S$155,9, FALSE)=1, "Selected", "Not Selected")</f>
        <v>Not Selected</v>
      </c>
      <c r="O124" s="91" t="str">
        <f>IF(VLOOKUP($B124, 'RIDGE &amp; LASSO_Final'!$B$11:$S$155,15, FALSE)=1, "Selected", "Not Selected")</f>
        <v>Not Selected</v>
      </c>
      <c r="P124" s="91" t="s">
        <v>468</v>
      </c>
      <c r="Q124" s="91" t="str" cm="1">
        <f t="array" ref="Q124">IF(SUM(IF(C124:O124="Selected", 1, 0), IF(C124:O124="Not Selected", 0, 0)) + IF(P124="Important",1,0)&gt;=9,"Keep","Drop")</f>
        <v>Drop</v>
      </c>
      <c r="R124" s="10" cm="1">
        <f t="array" ref="R124">SUM(IF(C124:O124="Selected", 1, 0), IF(C124:O124="Not Selected", 0, 0)) + IF(P124="Important",1,0)</f>
        <v>4</v>
      </c>
    </row>
    <row r="125" spans="1:18" ht="14.5" customHeight="1">
      <c r="A125" s="39">
        <v>86</v>
      </c>
      <c r="B125" s="13" t="s">
        <v>133</v>
      </c>
      <c r="C125" s="91" t="s">
        <v>458</v>
      </c>
      <c r="D125" s="91" t="str">
        <f>IF(VLOOKUP($B125, Sheet1__15[[Column1]:[Claim Injury Type]], 2, FALSE) &gt; 0.3, "Selected","Not Selected")</f>
        <v>Not Selected</v>
      </c>
      <c r="E125" s="91" t="str">
        <f>IF(VLOOKUP($B125, RFE_Final!$B$8:$G$154,5, FALSE), "Selected", "Not Selected")</f>
        <v>Selected</v>
      </c>
      <c r="F125" s="91" t="str">
        <f>IF(VLOOKUP(B125, RFE_Final!$B$8:$G$154,6, FALSE), "Selected", "Not Selected")</f>
        <v>Not Selected</v>
      </c>
      <c r="G125" s="91" t="str">
        <f>IF(VLOOKUP($B125, RFE_Final!$B$8:$G$154,2, FALSE), "Selected", "Not Selected")</f>
        <v>Not Selected</v>
      </c>
      <c r="H125" s="91" t="str">
        <f>IF(VLOOKUP($B125, RFE_Final!$B$8:$G$154,3, FALSE), "Selected", "Not Selected")</f>
        <v>Not Selected</v>
      </c>
      <c r="I125" s="91" t="str">
        <f>IF(VLOOKUP($B125, RFE_Final!$B$8:$G$154,4, FALSE), "Selected", "Not Selected")</f>
        <v>Selected</v>
      </c>
      <c r="J125" s="91" t="str">
        <f>IF(VLOOKUP($B125, 'RIDGE &amp; LASSO_Final'!$B$11:$S$155, 5, FALSE)=1, "Selected", "Not Selected")</f>
        <v>Not Selected</v>
      </c>
      <c r="K125" s="91" t="str">
        <f>IF(VLOOKUP($B125, 'RIDGE &amp; LASSO_Final'!$B$11:$S$155,11, FALSE)=1, "Selected", "Not Selected")</f>
        <v>Not Selected</v>
      </c>
      <c r="L125" s="91" t="str">
        <f>IF(VLOOKUP($B125, 'RIDGE &amp; LASSO_Final'!$B$11:$S$155,17, FALSE)=1, "Selected", "Not Selected")</f>
        <v>Not Selected</v>
      </c>
      <c r="M125" s="91" t="str">
        <f>IF(VLOOKUP($B125, 'RIDGE &amp; LASSO_Final'!$B$11:$S$155, 3, FALSE)=1, "Selected", "Not Selected")</f>
        <v>Not Selected</v>
      </c>
      <c r="N125" s="91" t="str">
        <f>IF(VLOOKUP($B125, 'RIDGE &amp; LASSO_Final'!$B$11:$S$155,9, FALSE)=1, "Selected", "Not Selected")</f>
        <v>Not Selected</v>
      </c>
      <c r="O125" s="91" t="str">
        <f>IF(VLOOKUP($B125, 'RIDGE &amp; LASSO_Final'!$B$11:$S$155,15, FALSE)=1, "Selected", "Not Selected")</f>
        <v>Not Selected</v>
      </c>
      <c r="P125" s="91" t="s">
        <v>468</v>
      </c>
      <c r="Q125" s="91" t="str" cm="1">
        <f t="array" ref="Q125">IF(SUM(IF(C125:O125="Selected", 1, 0), IF(C125:O125="Not Selected", 0, 0)) + IF(P125="Important",1,0)&gt;=9,"Keep","Drop")</f>
        <v>Drop</v>
      </c>
      <c r="R125" s="10" cm="1">
        <f t="array" ref="R125">SUM(IF(C125:O125="Selected", 1, 0), IF(C125:O125="Not Selected", 0, 0)) + IF(P125="Important",1,0)</f>
        <v>4</v>
      </c>
    </row>
    <row r="126" spans="1:18" ht="14.5" customHeight="1">
      <c r="A126" s="39">
        <v>87</v>
      </c>
      <c r="B126" s="13" t="s">
        <v>110</v>
      </c>
      <c r="C126" s="91" t="s">
        <v>458</v>
      </c>
      <c r="D126" s="91" t="str">
        <f>IF(VLOOKUP($B126, Sheet1__15[[Column1]:[Claim Injury Type]], 2, FALSE) &gt; 0.3, "Selected","Not Selected")</f>
        <v>Not Selected</v>
      </c>
      <c r="E126" s="91" t="str">
        <f>IF(VLOOKUP($B126, RFE_Final!$B$8:$G$154,5, FALSE), "Selected", "Not Selected")</f>
        <v>Selected</v>
      </c>
      <c r="F126" s="91" t="str">
        <f>IF(VLOOKUP(B126, RFE_Final!$B$8:$G$154,6, FALSE), "Selected", "Not Selected")</f>
        <v>Not Selected</v>
      </c>
      <c r="G126" s="91" t="str">
        <f>IF(VLOOKUP($B126, RFE_Final!$B$8:$G$154,2, FALSE), "Selected", "Not Selected")</f>
        <v>Not Selected</v>
      </c>
      <c r="H126" s="91" t="str">
        <f>IF(VLOOKUP($B126, RFE_Final!$B$8:$G$154,3, FALSE), "Selected", "Not Selected")</f>
        <v>Not Selected</v>
      </c>
      <c r="I126" s="91" t="str">
        <f>IF(VLOOKUP($B126, RFE_Final!$B$8:$G$154,4, FALSE), "Selected", "Not Selected")</f>
        <v>Selected</v>
      </c>
      <c r="J126" s="91" t="str">
        <f>IF(VLOOKUP($B126, 'RIDGE &amp; LASSO_Final'!$B$11:$S$155, 5, FALSE)=1, "Selected", "Not Selected")</f>
        <v>Not Selected</v>
      </c>
      <c r="K126" s="91" t="str">
        <f>IF(VLOOKUP($B126, 'RIDGE &amp; LASSO_Final'!$B$11:$S$155,11, FALSE)=1, "Selected", "Not Selected")</f>
        <v>Not Selected</v>
      </c>
      <c r="L126" s="91" t="str">
        <f>IF(VLOOKUP($B126, 'RIDGE &amp; LASSO_Final'!$B$11:$S$155,17, FALSE)=1, "Selected", "Not Selected")</f>
        <v>Not Selected</v>
      </c>
      <c r="M126" s="91" t="str">
        <f>IF(VLOOKUP($B126, 'RIDGE &amp; LASSO_Final'!$B$11:$S$155, 3, FALSE)=1, "Selected", "Not Selected")</f>
        <v>Not Selected</v>
      </c>
      <c r="N126" s="91" t="str">
        <f>IF(VLOOKUP($B126, 'RIDGE &amp; LASSO_Final'!$B$11:$S$155,9, FALSE)=1, "Selected", "Not Selected")</f>
        <v>Not Selected</v>
      </c>
      <c r="O126" s="91" t="str">
        <f>IF(VLOOKUP($B126, 'RIDGE &amp; LASSO_Final'!$B$11:$S$155,15, FALSE)=1, "Selected", "Not Selected")</f>
        <v>Not Selected</v>
      </c>
      <c r="P126" s="91" t="s">
        <v>468</v>
      </c>
      <c r="Q126" s="91" t="str" cm="1">
        <f t="array" ref="Q126">IF(SUM(IF(C126:O126="Selected", 1, 0), IF(C126:O126="Not Selected", 0, 0)) + IF(P126="Important",1,0)&gt;=9,"Keep","Drop")</f>
        <v>Drop</v>
      </c>
      <c r="R126" s="10" cm="1">
        <f t="array" ref="R126">SUM(IF(C126:O126="Selected", 1, 0), IF(C126:O126="Not Selected", 0, 0)) + IF(P126="Important",1,0)</f>
        <v>4</v>
      </c>
    </row>
    <row r="127" spans="1:18" ht="14.5" customHeight="1">
      <c r="A127" s="39">
        <v>88</v>
      </c>
      <c r="B127" s="13" t="s">
        <v>134</v>
      </c>
      <c r="C127" s="91" t="s">
        <v>458</v>
      </c>
      <c r="D127" s="91" t="str">
        <f>IF(VLOOKUP($B127, Sheet1__15[[Column1]:[Claim Injury Type]], 2, FALSE) &gt; 0.3, "Selected","Not Selected")</f>
        <v>Not Selected</v>
      </c>
      <c r="E127" s="91" t="str">
        <f>IF(VLOOKUP($B127, RFE_Final!$B$8:$G$154,5, FALSE), "Selected", "Not Selected")</f>
        <v>Not Selected</v>
      </c>
      <c r="F127" s="91" t="str">
        <f>IF(VLOOKUP(B127, RFE_Final!$B$8:$G$154,6, FALSE), "Selected", "Not Selected")</f>
        <v>Not Selected</v>
      </c>
      <c r="G127" s="91" t="str">
        <f>IF(VLOOKUP($B127, RFE_Final!$B$8:$G$154,2, FALSE), "Selected", "Not Selected")</f>
        <v>Not Selected</v>
      </c>
      <c r="H127" s="91" t="str">
        <f>IF(VLOOKUP($B127, RFE_Final!$B$8:$G$154,3, FALSE), "Selected", "Not Selected")</f>
        <v>Not Selected</v>
      </c>
      <c r="I127" s="91" t="str">
        <f>IF(VLOOKUP($B127, RFE_Final!$B$8:$G$154,4, FALSE), "Selected", "Not Selected")</f>
        <v>Selected</v>
      </c>
      <c r="J127" s="91" t="str">
        <f>IF(VLOOKUP($B127, 'RIDGE &amp; LASSO_Final'!$B$11:$S$155, 5, FALSE)=1, "Selected", "Not Selected")</f>
        <v>Not Selected</v>
      </c>
      <c r="K127" s="91" t="str">
        <f>IF(VLOOKUP($B127, 'RIDGE &amp; LASSO_Final'!$B$11:$S$155,11, FALSE)=1, "Selected", "Not Selected")</f>
        <v>Not Selected</v>
      </c>
      <c r="L127" s="91" t="str">
        <f>IF(VLOOKUP($B127, 'RIDGE &amp; LASSO_Final'!$B$11:$S$155,17, FALSE)=1, "Selected", "Not Selected")</f>
        <v>Not Selected</v>
      </c>
      <c r="M127" s="91" t="str">
        <f>IF(VLOOKUP($B127, 'RIDGE &amp; LASSO_Final'!$B$11:$S$155, 3, FALSE)=1, "Selected", "Not Selected")</f>
        <v>Not Selected</v>
      </c>
      <c r="N127" s="91" t="str">
        <f>IF(VLOOKUP($B127, 'RIDGE &amp; LASSO_Final'!$B$11:$S$155,9, FALSE)=1, "Selected", "Not Selected")</f>
        <v>Not Selected</v>
      </c>
      <c r="O127" s="91" t="str">
        <f>IF(VLOOKUP($B127, 'RIDGE &amp; LASSO_Final'!$B$11:$S$155,15, FALSE)=1, "Selected", "Not Selected")</f>
        <v>Not Selected</v>
      </c>
      <c r="P127" s="91" t="s">
        <v>468</v>
      </c>
      <c r="Q127" s="91" t="str" cm="1">
        <f t="array" ref="Q127">IF(SUM(IF(C127:O127="Selected", 1, 0), IF(C127:O127="Not Selected", 0, 0)) + IF(P127="Important",1,0)&gt;=9,"Keep","Drop")</f>
        <v>Drop</v>
      </c>
      <c r="R127" s="10" cm="1">
        <f t="array" ref="R127">SUM(IF(C127:O127="Selected", 1, 0), IF(C127:O127="Not Selected", 0, 0)) + IF(P127="Important",1,0)</f>
        <v>3</v>
      </c>
    </row>
    <row r="128" spans="1:18" ht="14.5" customHeight="1">
      <c r="A128" s="39">
        <v>89</v>
      </c>
      <c r="B128" s="13" t="s">
        <v>109</v>
      </c>
      <c r="C128" s="91" t="s">
        <v>458</v>
      </c>
      <c r="D128" s="91" t="str">
        <f>IF(VLOOKUP($B128, Sheet1__15[[Column1]:[Claim Injury Type]], 2, FALSE) &gt; 0.3, "Selected","Not Selected")</f>
        <v>Not Selected</v>
      </c>
      <c r="E128" s="91" t="str">
        <f>IF(VLOOKUP($B128, RFE_Final!$B$8:$G$154,5, FALSE), "Selected", "Not Selected")</f>
        <v>Not Selected</v>
      </c>
      <c r="F128" s="91" t="str">
        <f>IF(VLOOKUP(B128, RFE_Final!$B$8:$G$154,6, FALSE), "Selected", "Not Selected")</f>
        <v>Not Selected</v>
      </c>
      <c r="G128" s="91" t="str">
        <f>IF(VLOOKUP($B128, RFE_Final!$B$8:$G$154,2, FALSE), "Selected", "Not Selected")</f>
        <v>Not Selected</v>
      </c>
      <c r="H128" s="91" t="str">
        <f>IF(VLOOKUP($B128, RFE_Final!$B$8:$G$154,3, FALSE), "Selected", "Not Selected")</f>
        <v>Not Selected</v>
      </c>
      <c r="I128" s="91" t="str">
        <f>IF(VLOOKUP($B128, RFE_Final!$B$8:$G$154,4, FALSE), "Selected", "Not Selected")</f>
        <v>Not Selected</v>
      </c>
      <c r="J128" s="91" t="str">
        <f>IF(VLOOKUP($B128, 'RIDGE &amp; LASSO_Final'!$B$11:$S$155, 5, FALSE)=1, "Selected", "Not Selected")</f>
        <v>Not Selected</v>
      </c>
      <c r="K128" s="91" t="str">
        <f>IF(VLOOKUP($B128, 'RIDGE &amp; LASSO_Final'!$B$11:$S$155,11, FALSE)=1, "Selected", "Not Selected")</f>
        <v>Not Selected</v>
      </c>
      <c r="L128" s="91" t="str">
        <f>IF(VLOOKUP($B128, 'RIDGE &amp; LASSO_Final'!$B$11:$S$155,17, FALSE)=1, "Selected", "Not Selected")</f>
        <v>Not Selected</v>
      </c>
      <c r="M128" s="91" t="str">
        <f>IF(VLOOKUP($B128, 'RIDGE &amp; LASSO_Final'!$B$11:$S$155, 3, FALSE)=1, "Selected", "Not Selected")</f>
        <v>Not Selected</v>
      </c>
      <c r="N128" s="91" t="str">
        <f>IF(VLOOKUP($B128, 'RIDGE &amp; LASSO_Final'!$B$11:$S$155,9, FALSE)=1, "Selected", "Not Selected")</f>
        <v>Not Selected</v>
      </c>
      <c r="O128" s="91" t="str">
        <f>IF(VLOOKUP($B128, 'RIDGE &amp; LASSO_Final'!$B$11:$S$155,15, FALSE)=1, "Selected", "Not Selected")</f>
        <v>Not Selected</v>
      </c>
      <c r="P128" s="91" t="s">
        <v>469</v>
      </c>
      <c r="Q128" s="91" t="str" cm="1">
        <f t="array" ref="Q128">IF(SUM(IF(C128:O128="Selected", 1, 0), IF(C128:O128="Not Selected", 0, 0)) + IF(P128="Important",1,0)&gt;=9,"Keep","Drop")</f>
        <v>Drop</v>
      </c>
      <c r="R128" s="10" cm="1">
        <f t="array" ref="R128">SUM(IF(C128:O128="Selected", 1, 0), IF(C128:O128="Not Selected", 0, 0)) + IF(P128="Important",1,0)</f>
        <v>1</v>
      </c>
    </row>
    <row r="129" spans="1:18" ht="14.5" customHeight="1">
      <c r="A129" s="39">
        <v>90</v>
      </c>
      <c r="B129" s="13" t="s">
        <v>99</v>
      </c>
      <c r="C129" s="91" t="s">
        <v>458</v>
      </c>
      <c r="D129" s="91" t="str">
        <f>IF(VLOOKUP($B129, Sheet1__15[[Column1]:[Claim Injury Type]], 2, FALSE) &gt; 0.3, "Selected","Not Selected")</f>
        <v>Not Selected</v>
      </c>
      <c r="E129" s="91" t="str">
        <f>IF(VLOOKUP($B129, RFE_Final!$B$8:$G$154,5, FALSE), "Selected", "Not Selected")</f>
        <v>Selected</v>
      </c>
      <c r="F129" s="91" t="str">
        <f>IF(VLOOKUP(B129, RFE_Final!$B$8:$G$154,6, FALSE), "Selected", "Not Selected")</f>
        <v>Not Selected</v>
      </c>
      <c r="G129" s="91" t="str">
        <f>IF(VLOOKUP($B129, RFE_Final!$B$8:$G$154,2, FALSE), "Selected", "Not Selected")</f>
        <v>Selected</v>
      </c>
      <c r="H129" s="91" t="str">
        <f>IF(VLOOKUP($B129, RFE_Final!$B$8:$G$154,3, FALSE), "Selected", "Not Selected")</f>
        <v>Not Selected</v>
      </c>
      <c r="I129" s="91" t="str">
        <f>IF(VLOOKUP($B129, RFE_Final!$B$8:$G$154,4, FALSE), "Selected", "Not Selected")</f>
        <v>Selected</v>
      </c>
      <c r="J129" s="91" t="str">
        <f>IF(VLOOKUP($B129, 'RIDGE &amp; LASSO_Final'!$B$11:$S$155, 5, FALSE)=1, "Selected", "Not Selected")</f>
        <v>Not Selected</v>
      </c>
      <c r="K129" s="91" t="str">
        <f>IF(VLOOKUP($B129, 'RIDGE &amp; LASSO_Final'!$B$11:$S$155,11, FALSE)=1, "Selected", "Not Selected")</f>
        <v>Not Selected</v>
      </c>
      <c r="L129" s="91" t="str">
        <f>IF(VLOOKUP($B129, 'RIDGE &amp; LASSO_Final'!$B$11:$S$155,17, FALSE)=1, "Selected", "Not Selected")</f>
        <v>Not Selected</v>
      </c>
      <c r="M129" s="91" t="str">
        <f>IF(VLOOKUP($B129, 'RIDGE &amp; LASSO_Final'!$B$11:$S$155, 3, FALSE)=1, "Selected", "Not Selected")</f>
        <v>Not Selected</v>
      </c>
      <c r="N129" s="91" t="str">
        <f>IF(VLOOKUP($B129, 'RIDGE &amp; LASSO_Final'!$B$11:$S$155,9, FALSE)=1, "Selected", "Not Selected")</f>
        <v>Not Selected</v>
      </c>
      <c r="O129" s="91" t="str">
        <f>IF(VLOOKUP($B129, 'RIDGE &amp; LASSO_Final'!$B$11:$S$155,15, FALSE)=1, "Selected", "Not Selected")</f>
        <v>Not Selected</v>
      </c>
      <c r="P129" s="91" t="s">
        <v>468</v>
      </c>
      <c r="Q129" s="91" t="str" cm="1">
        <f t="array" ref="Q129">IF(SUM(IF(C129:O129="Selected", 1, 0), IF(C129:O129="Not Selected", 0, 0)) + IF(P129="Important",1,0)&gt;=9,"Keep","Drop")</f>
        <v>Drop</v>
      </c>
      <c r="R129" s="10" cm="1">
        <f t="array" ref="R129">SUM(IF(C129:O129="Selected", 1, 0), IF(C129:O129="Not Selected", 0, 0)) + IF(P129="Important",1,0)</f>
        <v>5</v>
      </c>
    </row>
    <row r="130" spans="1:18" ht="14.5" customHeight="1">
      <c r="A130" s="39">
        <v>91</v>
      </c>
      <c r="B130" s="13" t="s">
        <v>101</v>
      </c>
      <c r="C130" s="91" t="s">
        <v>459</v>
      </c>
      <c r="D130" s="91" t="str">
        <f>IF(VLOOKUP($B130, Sheet1__15[[Column1]:[Claim Injury Type]], 2, FALSE) &gt; 0.3, "Selected","Not Selected")</f>
        <v>Not Selected</v>
      </c>
      <c r="E130" s="91" t="str">
        <f>IF(VLOOKUP($B130, RFE_Final!$B$8:$G$154,5, FALSE), "Selected", "Not Selected")</f>
        <v>Selected</v>
      </c>
      <c r="F130" s="91" t="str">
        <f>IF(VLOOKUP(B130, RFE_Final!$B$8:$G$154,6, FALSE), "Selected", "Not Selected")</f>
        <v>Not Selected</v>
      </c>
      <c r="G130" s="91" t="str">
        <f>IF(VLOOKUP($B130, RFE_Final!$B$8:$G$154,2, FALSE), "Selected", "Not Selected")</f>
        <v>Selected</v>
      </c>
      <c r="H130" s="91" t="str">
        <f>IF(VLOOKUP($B130, RFE_Final!$B$8:$G$154,3, FALSE), "Selected", "Not Selected")</f>
        <v>Selected</v>
      </c>
      <c r="I130" s="91" t="str">
        <f>IF(VLOOKUP($B130, RFE_Final!$B$8:$G$154,4, FALSE), "Selected", "Not Selected")</f>
        <v>Selected</v>
      </c>
      <c r="J130" s="91" t="str">
        <f>IF(VLOOKUP($B130, 'RIDGE &amp; LASSO_Final'!$B$11:$S$155, 5, FALSE)=1, "Selected", "Not Selected")</f>
        <v>Not Selected</v>
      </c>
      <c r="K130" s="91" t="str">
        <f>IF(VLOOKUP($B130, 'RIDGE &amp; LASSO_Final'!$B$11:$S$155,11, FALSE)=1, "Selected", "Not Selected")</f>
        <v>Not Selected</v>
      </c>
      <c r="L130" s="91" t="str">
        <f>IF(VLOOKUP($B130, 'RIDGE &amp; LASSO_Final'!$B$11:$S$155,17, FALSE)=1, "Selected", "Not Selected")</f>
        <v>Not Selected</v>
      </c>
      <c r="M130" s="91" t="str">
        <f>IF(VLOOKUP($B130, 'RIDGE &amp; LASSO_Final'!$B$11:$S$155, 3, FALSE)=1, "Selected", "Not Selected")</f>
        <v>Not Selected</v>
      </c>
      <c r="N130" s="91" t="str">
        <f>IF(VLOOKUP($B130, 'RIDGE &amp; LASSO_Final'!$B$11:$S$155,9, FALSE)=1, "Selected", "Not Selected")</f>
        <v>Not Selected</v>
      </c>
      <c r="O130" s="91" t="str">
        <f>IF(VLOOKUP($B130, 'RIDGE &amp; LASSO_Final'!$B$11:$S$155,15, FALSE)=1, "Selected", "Not Selected")</f>
        <v>Not Selected</v>
      </c>
      <c r="P130" s="91" t="s">
        <v>468</v>
      </c>
      <c r="Q130" s="91" t="str" cm="1">
        <f t="array" ref="Q130">IF(SUM(IF(C130:O130="Selected", 1, 0), IF(C130:O130="Not Selected", 0, 0)) + IF(P130="Important",1,0)&gt;=9,"Keep","Drop")</f>
        <v>Drop</v>
      </c>
      <c r="R130" s="10" cm="1">
        <f t="array" ref="R130">SUM(IF(C130:O130="Selected", 1, 0), IF(C130:O130="Not Selected", 0, 0)) + IF(P130="Important",1,0)</f>
        <v>5</v>
      </c>
    </row>
    <row r="131" spans="1:18" ht="14.5" customHeight="1">
      <c r="A131" s="39">
        <v>92</v>
      </c>
      <c r="B131" s="13" t="s">
        <v>79</v>
      </c>
      <c r="C131" s="91" t="s">
        <v>459</v>
      </c>
      <c r="D131" s="91" t="str">
        <f>IF(VLOOKUP($B131, Sheet1__15[[Column1]:[Claim Injury Type]], 2, FALSE) &gt; 0.3, "Selected","Not Selected")</f>
        <v>Not Selected</v>
      </c>
      <c r="E131" s="91" t="str">
        <f>IF(VLOOKUP($B131, RFE_Final!$B$8:$G$154,5, FALSE), "Selected", "Not Selected")</f>
        <v>Selected</v>
      </c>
      <c r="F131" s="91" t="str">
        <f>IF(VLOOKUP(B131, RFE_Final!$B$8:$G$154,6, FALSE), "Selected", "Not Selected")</f>
        <v>Not Selected</v>
      </c>
      <c r="G131" s="91" t="str">
        <f>IF(VLOOKUP($B131, RFE_Final!$B$8:$G$154,2, FALSE), "Selected", "Not Selected")</f>
        <v>Not Selected</v>
      </c>
      <c r="H131" s="91" t="str">
        <f>IF(VLOOKUP($B131, RFE_Final!$B$8:$G$154,3, FALSE), "Selected", "Not Selected")</f>
        <v>Not Selected</v>
      </c>
      <c r="I131" s="91" t="str">
        <f>IF(VLOOKUP($B131, RFE_Final!$B$8:$G$154,4, FALSE), "Selected", "Not Selected")</f>
        <v>Selected</v>
      </c>
      <c r="J131" s="91" t="str">
        <f>IF(VLOOKUP($B131, 'RIDGE &amp; LASSO_Final'!$B$11:$S$155, 5, FALSE)=1, "Selected", "Not Selected")</f>
        <v>Not Selected</v>
      </c>
      <c r="K131" s="91" t="str">
        <f>IF(VLOOKUP($B131, 'RIDGE &amp; LASSO_Final'!$B$11:$S$155,11, FALSE)=1, "Selected", "Not Selected")</f>
        <v>Not Selected</v>
      </c>
      <c r="L131" s="91" t="str">
        <f>IF(VLOOKUP($B131, 'RIDGE &amp; LASSO_Final'!$B$11:$S$155,17, FALSE)=1, "Selected", "Not Selected")</f>
        <v>Not Selected</v>
      </c>
      <c r="M131" s="91" t="str">
        <f>IF(VLOOKUP($B131, 'RIDGE &amp; LASSO_Final'!$B$11:$S$155, 3, FALSE)=1, "Selected", "Not Selected")</f>
        <v>Not Selected</v>
      </c>
      <c r="N131" s="91" t="str">
        <f>IF(VLOOKUP($B131, 'RIDGE &amp; LASSO_Final'!$B$11:$S$155,9, FALSE)=1, "Selected", "Not Selected")</f>
        <v>Not Selected</v>
      </c>
      <c r="O131" s="91" t="str">
        <f>IF(VLOOKUP($B131, 'RIDGE &amp; LASSO_Final'!$B$11:$S$155,15, FALSE)=1, "Selected", "Not Selected")</f>
        <v>Not Selected</v>
      </c>
      <c r="P131" s="91" t="s">
        <v>468</v>
      </c>
      <c r="Q131" s="91" t="str" cm="1">
        <f t="array" ref="Q131">IF(SUM(IF(C131:O131="Selected", 1, 0), IF(C131:O131="Not Selected", 0, 0)) + IF(P131="Important",1,0)&gt;=9,"Keep","Drop")</f>
        <v>Drop</v>
      </c>
      <c r="R131" s="10" cm="1">
        <f t="array" ref="R131">SUM(IF(C131:O131="Selected", 1, 0), IF(C131:O131="Not Selected", 0, 0)) + IF(P131="Important",1,0)</f>
        <v>3</v>
      </c>
    </row>
    <row r="132" spans="1:18" ht="14.5" customHeight="1">
      <c r="A132" s="39">
        <v>93</v>
      </c>
      <c r="B132" s="116" t="s">
        <v>70</v>
      </c>
      <c r="C132" s="117" t="s">
        <v>458</v>
      </c>
      <c r="D132" s="117" t="str">
        <f>IF(VLOOKUP($B132, Sheet1__15[[Column1]:[Claim Injury Type]], 2, FALSE) &gt; 0.3, "Selected","Not Selected")</f>
        <v>Not Selected</v>
      </c>
      <c r="E132" s="117" t="str">
        <f>IF(VLOOKUP($B132, RFE_Final!$B$8:$G$154,5, FALSE), "Selected", "Not Selected")</f>
        <v>Selected</v>
      </c>
      <c r="F132" s="117" t="str">
        <f>IF(VLOOKUP(B132, RFE_Final!$B$8:$G$154,6, FALSE), "Selected", "Not Selected")</f>
        <v>Selected</v>
      </c>
      <c r="G132" s="117" t="str">
        <f>IF(VLOOKUP($B132, RFE_Final!$B$8:$G$154,2, FALSE), "Selected", "Not Selected")</f>
        <v>Selected</v>
      </c>
      <c r="H132" s="117" t="str">
        <f>IF(VLOOKUP($B132, RFE_Final!$B$8:$G$154,3, FALSE), "Selected", "Not Selected")</f>
        <v>Selected</v>
      </c>
      <c r="I132" s="117" t="str">
        <f>IF(VLOOKUP($B132, RFE_Final!$B$8:$G$154,4, FALSE), "Selected", "Not Selected")</f>
        <v>Selected</v>
      </c>
      <c r="J132" s="117" t="str">
        <f>IF(VLOOKUP($B132, 'RIDGE &amp; LASSO_Final'!$B$11:$S$155, 5, FALSE)=1, "Selected", "Not Selected")</f>
        <v>Not Selected</v>
      </c>
      <c r="K132" s="117" t="str">
        <f>IF(VLOOKUP($B132, 'RIDGE &amp; LASSO_Final'!$B$11:$S$155,11, FALSE)=1, "Selected", "Not Selected")</f>
        <v>Selected</v>
      </c>
      <c r="L132" s="117" t="str">
        <f>IF(VLOOKUP($B132, 'RIDGE &amp; LASSO_Final'!$B$11:$S$155,17, FALSE)=1, "Selected", "Not Selected")</f>
        <v>Not Selected</v>
      </c>
      <c r="M132" s="117" t="str">
        <f>IF(VLOOKUP($B132, 'RIDGE &amp; LASSO_Final'!$B$11:$S$155, 3, FALSE)=1, "Selected", "Not Selected")</f>
        <v>Not Selected</v>
      </c>
      <c r="N132" s="117" t="str">
        <f>IF(VLOOKUP($B132, 'RIDGE &amp; LASSO_Final'!$B$11:$S$155,9, FALSE)=1, "Selected", "Not Selected")</f>
        <v>Not Selected</v>
      </c>
      <c r="O132" s="117" t="str">
        <f>IF(VLOOKUP($B132, 'RIDGE &amp; LASSO_Final'!$B$11:$S$155,15, FALSE)=1, "Selected", "Not Selected")</f>
        <v>Selected</v>
      </c>
      <c r="P132" s="117" t="s">
        <v>468</v>
      </c>
      <c r="Q132" s="117" t="str" cm="1">
        <f t="array" ref="Q132">IF(SUM(IF(C132:O132="Selected", 1, 0), IF(C132:O132="Not Selected", 0, 0)) + IF(P132="Important",1,0)&gt;=9,"Keep","Drop")</f>
        <v>Keep</v>
      </c>
      <c r="R132" s="10" cm="1">
        <f t="array" ref="R132">SUM(IF(C132:O132="Selected", 1, 0), IF(C132:O132="Not Selected", 0, 0)) + IF(P132="Important",1,0)</f>
        <v>9</v>
      </c>
    </row>
    <row r="133" spans="1:18" ht="14.5" customHeight="1">
      <c r="A133" s="39">
        <v>94</v>
      </c>
      <c r="B133" s="13" t="s">
        <v>87</v>
      </c>
      <c r="C133" s="91" t="s">
        <v>458</v>
      </c>
      <c r="D133" s="91" t="str">
        <f>IF(VLOOKUP($B133, Sheet1__15[[Column1]:[Claim Injury Type]], 2, FALSE) &gt; 0.3, "Selected","Not Selected")</f>
        <v>Not Selected</v>
      </c>
      <c r="E133" s="91" t="str">
        <f>IF(VLOOKUP($B133, RFE_Final!$B$8:$G$154,5, FALSE), "Selected", "Not Selected")</f>
        <v>Selected</v>
      </c>
      <c r="F133" s="91" t="str">
        <f>IF(VLOOKUP(B133, RFE_Final!$B$8:$G$154,6, FALSE), "Selected", "Not Selected")</f>
        <v>Not Selected</v>
      </c>
      <c r="G133" s="91" t="str">
        <f>IF(VLOOKUP($B133, RFE_Final!$B$8:$G$154,2, FALSE), "Selected", "Not Selected")</f>
        <v>Selected</v>
      </c>
      <c r="H133" s="91" t="str">
        <f>IF(VLOOKUP($B133, RFE_Final!$B$8:$G$154,3, FALSE), "Selected", "Not Selected")</f>
        <v>Selected</v>
      </c>
      <c r="I133" s="91" t="str">
        <f>IF(VLOOKUP($B133, RFE_Final!$B$8:$G$154,4, FALSE), "Selected", "Not Selected")</f>
        <v>Selected</v>
      </c>
      <c r="J133" s="91" t="str">
        <f>IF(VLOOKUP($B133, 'RIDGE &amp; LASSO_Final'!$B$11:$S$155, 5, FALSE)=1, "Selected", "Not Selected")</f>
        <v>Not Selected</v>
      </c>
      <c r="K133" s="91" t="str">
        <f>IF(VLOOKUP($B133, 'RIDGE &amp; LASSO_Final'!$B$11:$S$155,11, FALSE)=1, "Selected", "Not Selected")</f>
        <v>Not Selected</v>
      </c>
      <c r="L133" s="91" t="str">
        <f>IF(VLOOKUP($B133, 'RIDGE &amp; LASSO_Final'!$B$11:$S$155,17, FALSE)=1, "Selected", "Not Selected")</f>
        <v>Not Selected</v>
      </c>
      <c r="M133" s="91" t="str">
        <f>IF(VLOOKUP($B133, 'RIDGE &amp; LASSO_Final'!$B$11:$S$155, 3, FALSE)=1, "Selected", "Not Selected")</f>
        <v>Not Selected</v>
      </c>
      <c r="N133" s="91" t="str">
        <f>IF(VLOOKUP($B133, 'RIDGE &amp; LASSO_Final'!$B$11:$S$155,9, FALSE)=1, "Selected", "Not Selected")</f>
        <v>Not Selected</v>
      </c>
      <c r="O133" s="91" t="str">
        <f>IF(VLOOKUP($B133, 'RIDGE &amp; LASSO_Final'!$B$11:$S$155,15, FALSE)=1, "Selected", "Not Selected")</f>
        <v>Not Selected</v>
      </c>
      <c r="P133" s="91" t="s">
        <v>468</v>
      </c>
      <c r="Q133" s="91" t="str" cm="1">
        <f t="array" ref="Q133">IF(SUM(IF(C133:O133="Selected", 1, 0), IF(C133:O133="Not Selected", 0, 0)) + IF(P133="Important",1,0)&gt;=9,"Keep","Drop")</f>
        <v>Drop</v>
      </c>
      <c r="R133" s="10" cm="1">
        <f t="array" ref="R133">SUM(IF(C133:O133="Selected", 1, 0), IF(C133:O133="Not Selected", 0, 0)) + IF(P133="Important",1,0)</f>
        <v>6</v>
      </c>
    </row>
    <row r="134" spans="1:18" ht="14.5" customHeight="1">
      <c r="A134" s="39">
        <v>95</v>
      </c>
      <c r="B134" s="13" t="s">
        <v>82</v>
      </c>
      <c r="C134" s="91" t="s">
        <v>458</v>
      </c>
      <c r="D134" s="91" t="str">
        <f>IF(VLOOKUP($B134, Sheet1__15[[Column1]:[Claim Injury Type]], 2, FALSE) &gt; 0.3, "Selected","Not Selected")</f>
        <v>Not Selected</v>
      </c>
      <c r="E134" s="91" t="str">
        <f>IF(VLOOKUP($B134, RFE_Final!$B$8:$G$154,5, FALSE), "Selected", "Not Selected")</f>
        <v>Selected</v>
      </c>
      <c r="F134" s="91" t="str">
        <f>IF(VLOOKUP(B134, RFE_Final!$B$8:$G$154,6, FALSE), "Selected", "Not Selected")</f>
        <v>Not Selected</v>
      </c>
      <c r="G134" s="91" t="str">
        <f>IF(VLOOKUP($B134, RFE_Final!$B$8:$G$154,2, FALSE), "Selected", "Not Selected")</f>
        <v>Selected</v>
      </c>
      <c r="H134" s="91" t="str">
        <f>IF(VLOOKUP($B134, RFE_Final!$B$8:$G$154,3, FALSE), "Selected", "Not Selected")</f>
        <v>Selected</v>
      </c>
      <c r="I134" s="91" t="str">
        <f>IF(VLOOKUP($B134, RFE_Final!$B$8:$G$154,4, FALSE), "Selected", "Not Selected")</f>
        <v>Selected</v>
      </c>
      <c r="J134" s="91" t="str">
        <f>IF(VLOOKUP($B134, 'RIDGE &amp; LASSO_Final'!$B$11:$S$155, 5, FALSE)=1, "Selected", "Not Selected")</f>
        <v>Not Selected</v>
      </c>
      <c r="K134" s="91" t="str">
        <f>IF(VLOOKUP($B134, 'RIDGE &amp; LASSO_Final'!$B$11:$S$155,11, FALSE)=1, "Selected", "Not Selected")</f>
        <v>Not Selected</v>
      </c>
      <c r="L134" s="91" t="str">
        <f>IF(VLOOKUP($B134, 'RIDGE &amp; LASSO_Final'!$B$11:$S$155,17, FALSE)=1, "Selected", "Not Selected")</f>
        <v>Not Selected</v>
      </c>
      <c r="M134" s="91" t="str">
        <f>IF(VLOOKUP($B134, 'RIDGE &amp; LASSO_Final'!$B$11:$S$155, 3, FALSE)=1, "Selected", "Not Selected")</f>
        <v>Not Selected</v>
      </c>
      <c r="N134" s="91" t="str">
        <f>IF(VLOOKUP($B134, 'RIDGE &amp; LASSO_Final'!$B$11:$S$155,9, FALSE)=1, "Selected", "Not Selected")</f>
        <v>Not Selected</v>
      </c>
      <c r="O134" s="91" t="str">
        <f>IF(VLOOKUP($B134, 'RIDGE &amp; LASSO_Final'!$B$11:$S$155,15, FALSE)=1, "Selected", "Not Selected")</f>
        <v>Selected</v>
      </c>
      <c r="P134" s="91" t="s">
        <v>468</v>
      </c>
      <c r="Q134" s="91" t="str" cm="1">
        <f t="array" ref="Q134">IF(SUM(IF(C134:O134="Selected", 1, 0), IF(C134:O134="Not Selected", 0, 0)) + IF(P134="Important",1,0)&gt;=9,"Keep","Drop")</f>
        <v>Drop</v>
      </c>
      <c r="R134" s="10" cm="1">
        <f t="array" ref="R134">SUM(IF(C134:O134="Selected", 1, 0), IF(C134:O134="Not Selected", 0, 0)) + IF(P134="Important",1,0)</f>
        <v>7</v>
      </c>
    </row>
    <row r="135" spans="1:18" ht="14.5" customHeight="1">
      <c r="A135" s="39">
        <v>96</v>
      </c>
      <c r="B135" s="13" t="s">
        <v>91</v>
      </c>
      <c r="C135" s="91" t="s">
        <v>458</v>
      </c>
      <c r="D135" s="91" t="str">
        <f>IF(VLOOKUP($B135, Sheet1__15[[Column1]:[Claim Injury Type]], 2, FALSE) &gt; 0.3, "Selected","Not Selected")</f>
        <v>Not Selected</v>
      </c>
      <c r="E135" s="91" t="str">
        <f>IF(VLOOKUP($B135, RFE_Final!$B$8:$G$154,5, FALSE), "Selected", "Not Selected")</f>
        <v>Selected</v>
      </c>
      <c r="F135" s="91" t="str">
        <f>IF(VLOOKUP(B135, RFE_Final!$B$8:$G$154,6, FALSE), "Selected", "Not Selected")</f>
        <v>Not Selected</v>
      </c>
      <c r="G135" s="91" t="str">
        <f>IF(VLOOKUP($B135, RFE_Final!$B$8:$G$154,2, FALSE), "Selected", "Not Selected")</f>
        <v>Selected</v>
      </c>
      <c r="H135" s="91" t="str">
        <f>IF(VLOOKUP($B135, RFE_Final!$B$8:$G$154,3, FALSE), "Selected", "Not Selected")</f>
        <v>Selected</v>
      </c>
      <c r="I135" s="91" t="str">
        <f>IF(VLOOKUP($B135, RFE_Final!$B$8:$G$154,4, FALSE), "Selected", "Not Selected")</f>
        <v>Selected</v>
      </c>
      <c r="J135" s="91" t="str">
        <f>IF(VLOOKUP($B135, 'RIDGE &amp; LASSO_Final'!$B$11:$S$155, 5, FALSE)=1, "Selected", "Not Selected")</f>
        <v>Not Selected</v>
      </c>
      <c r="K135" s="91" t="str">
        <f>IF(VLOOKUP($B135, 'RIDGE &amp; LASSO_Final'!$B$11:$S$155,11, FALSE)=1, "Selected", "Not Selected")</f>
        <v>Not Selected</v>
      </c>
      <c r="L135" s="91" t="str">
        <f>IF(VLOOKUP($B135, 'RIDGE &amp; LASSO_Final'!$B$11:$S$155,17, FALSE)=1, "Selected", "Not Selected")</f>
        <v>Not Selected</v>
      </c>
      <c r="M135" s="91" t="str">
        <f>IF(VLOOKUP($B135, 'RIDGE &amp; LASSO_Final'!$B$11:$S$155, 3, FALSE)=1, "Selected", "Not Selected")</f>
        <v>Not Selected</v>
      </c>
      <c r="N135" s="91" t="str">
        <f>IF(VLOOKUP($B135, 'RIDGE &amp; LASSO_Final'!$B$11:$S$155,9, FALSE)=1, "Selected", "Not Selected")</f>
        <v>Not Selected</v>
      </c>
      <c r="O135" s="91" t="str">
        <f>IF(VLOOKUP($B135, 'RIDGE &amp; LASSO_Final'!$B$11:$S$155,15, FALSE)=1, "Selected", "Not Selected")</f>
        <v>Not Selected</v>
      </c>
      <c r="P135" s="91" t="s">
        <v>468</v>
      </c>
      <c r="Q135" s="91" t="str" cm="1">
        <f t="array" ref="Q135">IF(SUM(IF(C135:O135="Selected", 1, 0), IF(C135:O135="Not Selected", 0, 0)) + IF(P135="Important",1,0)&gt;=9,"Keep","Drop")</f>
        <v>Drop</v>
      </c>
      <c r="R135" s="10" cm="1">
        <f t="array" ref="R135">SUM(IF(C135:O135="Selected", 1, 0), IF(C135:O135="Not Selected", 0, 0)) + IF(P135="Important",1,0)</f>
        <v>6</v>
      </c>
    </row>
    <row r="136" spans="1:18" ht="14.5" customHeight="1">
      <c r="A136" s="39">
        <v>97</v>
      </c>
      <c r="B136" s="116" t="s">
        <v>28</v>
      </c>
      <c r="C136" s="117" t="s">
        <v>458</v>
      </c>
      <c r="D136" s="117" t="str">
        <f>IF(VLOOKUP($B136, Sheet1__15[[Column1]:[Claim Injury Type]], 2, FALSE) &gt; 0.3, "Selected","Not Selected")</f>
        <v>Selected</v>
      </c>
      <c r="E136" s="117" t="str">
        <f>IF(VLOOKUP($B136, RFE_Final!$B$8:$G$154,5, FALSE), "Selected", "Not Selected")</f>
        <v>Selected</v>
      </c>
      <c r="F136" s="117" t="str">
        <f>IF(VLOOKUP(B136, RFE_Final!$B$8:$G$154,6, FALSE), "Selected", "Not Selected")</f>
        <v>Selected</v>
      </c>
      <c r="G136" s="117" t="str">
        <f>IF(VLOOKUP($B136, RFE_Final!$B$8:$G$154,2, FALSE), "Selected", "Not Selected")</f>
        <v>Selected</v>
      </c>
      <c r="H136" s="117" t="str">
        <f>IF(VLOOKUP($B136, RFE_Final!$B$8:$G$154,3, FALSE), "Selected", "Not Selected")</f>
        <v>Selected</v>
      </c>
      <c r="I136" s="117" t="str">
        <f>IF(VLOOKUP($B136, RFE_Final!$B$8:$G$154,4, FALSE), "Selected", "Not Selected")</f>
        <v>Selected</v>
      </c>
      <c r="J136" s="117" t="str">
        <f>IF(VLOOKUP($B136, 'RIDGE &amp; LASSO_Final'!$B$11:$S$155, 5, FALSE)=1, "Selected", "Not Selected")</f>
        <v>Selected</v>
      </c>
      <c r="K136" s="117" t="str">
        <f>IF(VLOOKUP($B136, 'RIDGE &amp; LASSO_Final'!$B$11:$S$155,11, FALSE)=1, "Selected", "Not Selected")</f>
        <v>Selected</v>
      </c>
      <c r="L136" s="117" t="str">
        <f>IF(VLOOKUP($B136, 'RIDGE &amp; LASSO_Final'!$B$11:$S$155,17, FALSE)=1, "Selected", "Not Selected")</f>
        <v>Selected</v>
      </c>
      <c r="M136" s="117" t="str">
        <f>IF(VLOOKUP($B136, 'RIDGE &amp; LASSO_Final'!$B$11:$S$155, 3, FALSE)=1, "Selected", "Not Selected")</f>
        <v>Selected</v>
      </c>
      <c r="N136" s="117" t="str">
        <f>IF(VLOOKUP($B136, 'RIDGE &amp; LASSO_Final'!$B$11:$S$155,9, FALSE)=1, "Selected", "Not Selected")</f>
        <v>Selected</v>
      </c>
      <c r="O136" s="117" t="str">
        <f>IF(VLOOKUP($B136, 'RIDGE &amp; LASSO_Final'!$B$11:$S$155,15, FALSE)=1, "Selected", "Not Selected")</f>
        <v>Selected</v>
      </c>
      <c r="P136" s="117" t="s">
        <v>468</v>
      </c>
      <c r="Q136" s="137" t="str" cm="1">
        <f t="array" ref="Q136">IF(SUM(IF(C136:O136="Selected", 1, 0), IF(C136:O136="Not Selected", 0, 0)) + IF(P136="Important",1,0)&gt;=9,"Keep","Drop")</f>
        <v>Keep</v>
      </c>
      <c r="R136" s="10" cm="1">
        <f t="array" ref="R136">SUM(IF(C136:O136="Selected", 1, 0), IF(C136:O136="Not Selected", 0, 0)) + IF(P136="Important",1,0)</f>
        <v>14</v>
      </c>
    </row>
    <row r="137" spans="1:18" ht="14.5" customHeight="1">
      <c r="A137" s="39">
        <v>98</v>
      </c>
      <c r="B137" s="116" t="s">
        <v>64</v>
      </c>
      <c r="C137" s="117" t="s">
        <v>458</v>
      </c>
      <c r="D137" s="117" t="str">
        <f>IF(VLOOKUP($B137, Sheet1__15[[Column1]:[Claim Injury Type]], 2, FALSE) &gt; 0.3, "Selected","Not Selected")</f>
        <v>Not Selected</v>
      </c>
      <c r="E137" s="117" t="str">
        <f>IF(VLOOKUP($B137, RFE_Final!$B$8:$G$154,5, FALSE), "Selected", "Not Selected")</f>
        <v>Selected</v>
      </c>
      <c r="F137" s="117" t="str">
        <f>IF(VLOOKUP(B137, RFE_Final!$B$8:$G$154,6, FALSE), "Selected", "Not Selected")</f>
        <v>Not Selected</v>
      </c>
      <c r="G137" s="117" t="str">
        <f>IF(VLOOKUP($B137, RFE_Final!$B$8:$G$154,2, FALSE), "Selected", "Not Selected")</f>
        <v>Selected</v>
      </c>
      <c r="H137" s="117" t="str">
        <f>IF(VLOOKUP($B137, RFE_Final!$B$8:$G$154,3, FALSE), "Selected", "Not Selected")</f>
        <v>Selected</v>
      </c>
      <c r="I137" s="117" t="str">
        <f>IF(VLOOKUP($B137, RFE_Final!$B$8:$G$154,4, FALSE), "Selected", "Not Selected")</f>
        <v>Selected</v>
      </c>
      <c r="J137" s="117" t="str">
        <f>IF(VLOOKUP($B137, 'RIDGE &amp; LASSO_Final'!$B$11:$S$155, 5, FALSE)=1, "Selected", "Not Selected")</f>
        <v>Not Selected</v>
      </c>
      <c r="K137" s="117" t="str">
        <f>IF(VLOOKUP($B137, 'RIDGE &amp; LASSO_Final'!$B$11:$S$155,11, FALSE)=1, "Selected", "Not Selected")</f>
        <v>Selected</v>
      </c>
      <c r="L137" s="117" t="str">
        <f>IF(VLOOKUP($B137, 'RIDGE &amp; LASSO_Final'!$B$11:$S$155,17, FALSE)=1, "Selected", "Not Selected")</f>
        <v>Not Selected</v>
      </c>
      <c r="M137" s="117" t="str">
        <f>IF(VLOOKUP($B137, 'RIDGE &amp; LASSO_Final'!$B$11:$S$155, 3, FALSE)=1, "Selected", "Not Selected")</f>
        <v>Not Selected</v>
      </c>
      <c r="N137" s="117" t="str">
        <f>IF(VLOOKUP($B137, 'RIDGE &amp; LASSO_Final'!$B$11:$S$155,9, FALSE)=1, "Selected", "Not Selected")</f>
        <v>Selected</v>
      </c>
      <c r="O137" s="117" t="str">
        <f>IF(VLOOKUP($B137, 'RIDGE &amp; LASSO_Final'!$B$11:$S$155,15, FALSE)=1, "Selected", "Not Selected")</f>
        <v>Selected</v>
      </c>
      <c r="P137" s="117" t="s">
        <v>468</v>
      </c>
      <c r="Q137" s="117" t="str" cm="1">
        <f t="array" ref="Q137">IF(SUM(IF(C137:O137="Selected", 1, 0), IF(C137:O137="Not Selected", 0, 0)) + IF(P137="Important",1,0)&gt;=9,"Keep","Drop")</f>
        <v>Keep</v>
      </c>
      <c r="R137" s="10" cm="1">
        <f t="array" ref="R137">SUM(IF(C137:O137="Selected", 1, 0), IF(C137:O137="Not Selected", 0, 0)) + IF(P137="Important",1,0)</f>
        <v>9</v>
      </c>
    </row>
    <row r="138" spans="1:18" ht="14.5" customHeight="1">
      <c r="A138" s="39">
        <v>99</v>
      </c>
      <c r="B138" s="13" t="s">
        <v>104</v>
      </c>
      <c r="C138" s="91" t="s">
        <v>458</v>
      </c>
      <c r="D138" s="91" t="str">
        <f>IF(VLOOKUP($B138, Sheet1__15[[Column1]:[Claim Injury Type]], 2, FALSE) &gt; 0.3, "Selected","Not Selected")</f>
        <v>Not Selected</v>
      </c>
      <c r="E138" s="91" t="str">
        <f>IF(VLOOKUP($B138, RFE_Final!$B$8:$G$154,5, FALSE), "Selected", "Not Selected")</f>
        <v>Selected</v>
      </c>
      <c r="F138" s="91" t="str">
        <f>IF(VLOOKUP(B138, RFE_Final!$B$8:$G$154,6, FALSE), "Selected", "Not Selected")</f>
        <v>Not Selected</v>
      </c>
      <c r="G138" s="91" t="str">
        <f>IF(VLOOKUP($B138, RFE_Final!$B$8:$G$154,2, FALSE), "Selected", "Not Selected")</f>
        <v>Selected</v>
      </c>
      <c r="H138" s="91" t="str">
        <f>IF(VLOOKUP($B138, RFE_Final!$B$8:$G$154,3, FALSE), "Selected", "Not Selected")</f>
        <v>Not Selected</v>
      </c>
      <c r="I138" s="91" t="str">
        <f>IF(VLOOKUP($B138, RFE_Final!$B$8:$G$154,4, FALSE), "Selected", "Not Selected")</f>
        <v>Selected</v>
      </c>
      <c r="J138" s="91" t="str">
        <f>IF(VLOOKUP($B138, 'RIDGE &amp; LASSO_Final'!$B$11:$S$155, 5, FALSE)=1, "Selected", "Not Selected")</f>
        <v>Not Selected</v>
      </c>
      <c r="K138" s="91" t="str">
        <f>IF(VLOOKUP($B138, 'RIDGE &amp; LASSO_Final'!$B$11:$S$155,11, FALSE)=1, "Selected", "Not Selected")</f>
        <v>Not Selected</v>
      </c>
      <c r="L138" s="91" t="str">
        <f>IF(VLOOKUP($B138, 'RIDGE &amp; LASSO_Final'!$B$11:$S$155,17, FALSE)=1, "Selected", "Not Selected")</f>
        <v>Not Selected</v>
      </c>
      <c r="M138" s="91" t="str">
        <f>IF(VLOOKUP($B138, 'RIDGE &amp; LASSO_Final'!$B$11:$S$155, 3, FALSE)=1, "Selected", "Not Selected")</f>
        <v>Not Selected</v>
      </c>
      <c r="N138" s="91" t="str">
        <f>IF(VLOOKUP($B138, 'RIDGE &amp; LASSO_Final'!$B$11:$S$155,9, FALSE)=1, "Selected", "Not Selected")</f>
        <v>Not Selected</v>
      </c>
      <c r="O138" s="91" t="str">
        <f>IF(VLOOKUP($B138, 'RIDGE &amp; LASSO_Final'!$B$11:$S$155,15, FALSE)=1, "Selected", "Not Selected")</f>
        <v>Not Selected</v>
      </c>
      <c r="P138" s="91" t="s">
        <v>468</v>
      </c>
      <c r="Q138" s="91" t="str" cm="1">
        <f t="array" ref="Q138">IF(SUM(IF(C138:O138="Selected", 1, 0), IF(C138:O138="Not Selected", 0, 0)) + IF(P138="Important",1,0)&gt;=9,"Keep","Drop")</f>
        <v>Drop</v>
      </c>
      <c r="R138" s="10" cm="1">
        <f t="array" ref="R138">SUM(IF(C138:O138="Selected", 1, 0), IF(C138:O138="Not Selected", 0, 0)) + IF(P138="Important",1,0)</f>
        <v>5</v>
      </c>
    </row>
    <row r="139" spans="1:18" ht="14.5" customHeight="1">
      <c r="A139" s="39">
        <v>100</v>
      </c>
      <c r="B139" s="13" t="s">
        <v>93</v>
      </c>
      <c r="C139" s="91" t="s">
        <v>459</v>
      </c>
      <c r="D139" s="91" t="str">
        <f>IF(VLOOKUP($B139, Sheet1__15[[Column1]:[Claim Injury Type]], 2, FALSE) &gt; 0.3, "Selected","Not Selected")</f>
        <v>Not Selected</v>
      </c>
      <c r="E139" s="91" t="str">
        <f>IF(VLOOKUP($B139, RFE_Final!$B$8:$G$154,5, FALSE), "Selected", "Not Selected")</f>
        <v>Not Selected</v>
      </c>
      <c r="F139" s="91" t="str">
        <f>IF(VLOOKUP(B139, RFE_Final!$B$8:$G$154,6, FALSE), "Selected", "Not Selected")</f>
        <v>Not Selected</v>
      </c>
      <c r="G139" s="91" t="str">
        <f>IF(VLOOKUP($B139, RFE_Final!$B$8:$G$154,2, FALSE), "Selected", "Not Selected")</f>
        <v>Not Selected</v>
      </c>
      <c r="H139" s="91" t="str">
        <f>IF(VLOOKUP($B139, RFE_Final!$B$8:$G$154,3, FALSE), "Selected", "Not Selected")</f>
        <v>Not Selected</v>
      </c>
      <c r="I139" s="91" t="str">
        <f>IF(VLOOKUP($B139, RFE_Final!$B$8:$G$154,4, FALSE), "Selected", "Not Selected")</f>
        <v>Selected</v>
      </c>
      <c r="J139" s="91" t="str">
        <f>IF(VLOOKUP($B139, 'RIDGE &amp; LASSO_Final'!$B$11:$S$155, 5, FALSE)=1, "Selected", "Not Selected")</f>
        <v>Not Selected</v>
      </c>
      <c r="K139" s="91" t="str">
        <f>IF(VLOOKUP($B139, 'RIDGE &amp; LASSO_Final'!$B$11:$S$155,11, FALSE)=1, "Selected", "Not Selected")</f>
        <v>Not Selected</v>
      </c>
      <c r="L139" s="91" t="str">
        <f>IF(VLOOKUP($B139, 'RIDGE &amp; LASSO_Final'!$B$11:$S$155,17, FALSE)=1, "Selected", "Not Selected")</f>
        <v>Not Selected</v>
      </c>
      <c r="M139" s="91" t="str">
        <f>IF(VLOOKUP($B139, 'RIDGE &amp; LASSO_Final'!$B$11:$S$155, 3, FALSE)=1, "Selected", "Not Selected")</f>
        <v>Not Selected</v>
      </c>
      <c r="N139" s="91" t="str">
        <f>IF(VLOOKUP($B139, 'RIDGE &amp; LASSO_Final'!$B$11:$S$155,9, FALSE)=1, "Selected", "Not Selected")</f>
        <v>Not Selected</v>
      </c>
      <c r="O139" s="91" t="str">
        <f>IF(VLOOKUP($B139, 'RIDGE &amp; LASSO_Final'!$B$11:$S$155,15, FALSE)=1, "Selected", "Not Selected")</f>
        <v>Not Selected</v>
      </c>
      <c r="P139" s="91" t="s">
        <v>468</v>
      </c>
      <c r="Q139" s="91" t="str" cm="1">
        <f t="array" ref="Q139">IF(SUM(IF(C139:O139="Selected", 1, 0), IF(C139:O139="Not Selected", 0, 0)) + IF(P139="Important",1,0)&gt;=9,"Keep","Drop")</f>
        <v>Drop</v>
      </c>
      <c r="R139" s="10" cm="1">
        <f t="array" ref="R139">SUM(IF(C139:O139="Selected", 1, 0), IF(C139:O139="Not Selected", 0, 0)) + IF(P139="Important",1,0)</f>
        <v>2</v>
      </c>
    </row>
    <row r="140" spans="1:18" ht="14.5" customHeight="1">
      <c r="A140" s="39">
        <v>101</v>
      </c>
      <c r="B140" s="116" t="s">
        <v>30</v>
      </c>
      <c r="C140" s="117" t="s">
        <v>458</v>
      </c>
      <c r="D140" s="117" t="str">
        <f>IF(VLOOKUP($B140, Sheet1__15[[Column1]:[Claim Injury Type]], 2, FALSE) &gt; 0.3, "Selected","Not Selected")</f>
        <v>Selected</v>
      </c>
      <c r="E140" s="117" t="str">
        <f>IF(VLOOKUP($B140, RFE_Final!$B$8:$G$154,5, FALSE), "Selected", "Not Selected")</f>
        <v>Selected</v>
      </c>
      <c r="F140" s="117" t="str">
        <f>IF(VLOOKUP(B140, RFE_Final!$B$8:$G$154,6, FALSE), "Selected", "Not Selected")</f>
        <v>Selected</v>
      </c>
      <c r="G140" s="117" t="str">
        <f>IF(VLOOKUP($B140, RFE_Final!$B$8:$G$154,2, FALSE), "Selected", "Not Selected")</f>
        <v>Selected</v>
      </c>
      <c r="H140" s="117" t="str">
        <f>IF(VLOOKUP($B140, RFE_Final!$B$8:$G$154,3, FALSE), "Selected", "Not Selected")</f>
        <v>Selected</v>
      </c>
      <c r="I140" s="117" t="str">
        <f>IF(VLOOKUP($B140, RFE_Final!$B$8:$G$154,4, FALSE), "Selected", "Not Selected")</f>
        <v>Selected</v>
      </c>
      <c r="J140" s="117" t="str">
        <f>IF(VLOOKUP($B140, 'RIDGE &amp; LASSO_Final'!$B$11:$S$155, 5, FALSE)=1, "Selected", "Not Selected")</f>
        <v>Selected</v>
      </c>
      <c r="K140" s="117" t="str">
        <f>IF(VLOOKUP($B140, 'RIDGE &amp; LASSO_Final'!$B$11:$S$155,11, FALSE)=1, "Selected", "Not Selected")</f>
        <v>Selected</v>
      </c>
      <c r="L140" s="117" t="str">
        <f>IF(VLOOKUP($B140, 'RIDGE &amp; LASSO_Final'!$B$11:$S$155,17, FALSE)=1, "Selected", "Not Selected")</f>
        <v>Selected</v>
      </c>
      <c r="M140" s="117" t="str">
        <f>IF(VLOOKUP($B140, 'RIDGE &amp; LASSO_Final'!$B$11:$S$155, 3, FALSE)=1, "Selected", "Not Selected")</f>
        <v>Selected</v>
      </c>
      <c r="N140" s="117" t="str">
        <f>IF(VLOOKUP($B140, 'RIDGE &amp; LASSO_Final'!$B$11:$S$155,9, FALSE)=1, "Selected", "Not Selected")</f>
        <v>Selected</v>
      </c>
      <c r="O140" s="117" t="str">
        <f>IF(VLOOKUP($B140, 'RIDGE &amp; LASSO_Final'!$B$11:$S$155,15, FALSE)=1, "Selected", "Not Selected")</f>
        <v>Selected</v>
      </c>
      <c r="P140" s="117" t="s">
        <v>468</v>
      </c>
      <c r="Q140" s="137" t="str" cm="1">
        <f t="array" ref="Q140">IF(SUM(IF(C140:O140="Selected", 1, 0), IF(C140:O140="Not Selected", 0, 0)) + IF(P140="Important",1,0)&gt;=9,"Keep","Drop")</f>
        <v>Keep</v>
      </c>
      <c r="R140" s="10" cm="1">
        <f t="array" ref="R140">SUM(IF(C140:O140="Selected", 1, 0), IF(C140:O140="Not Selected", 0, 0)) + IF(P140="Important",1,0)</f>
        <v>14</v>
      </c>
    </row>
    <row r="141" spans="1:18" ht="14.5" customHeight="1">
      <c r="A141" s="39">
        <v>102</v>
      </c>
      <c r="B141" s="13" t="s">
        <v>194</v>
      </c>
      <c r="C141" s="91" t="s">
        <v>458</v>
      </c>
      <c r="D141" s="91" t="str">
        <f>IF(VLOOKUP($B141, Sheet1__15[[Column1]:[Claim Injury Type]], 2, FALSE) &gt; 0.3, "Selected","Not Selected")</f>
        <v>Not Selected</v>
      </c>
      <c r="E141" s="91" t="str">
        <f>IF(VLOOKUP($B141, RFE_Final!$B$8:$G$154,5, FALSE), "Selected", "Not Selected")</f>
        <v>Selected</v>
      </c>
      <c r="F141" s="91" t="str">
        <f>IF(VLOOKUP(B141, RFE_Final!$B$8:$G$154,6, FALSE), "Selected", "Not Selected")</f>
        <v>Not Selected</v>
      </c>
      <c r="G141" s="91" t="str">
        <f>IF(VLOOKUP($B141, RFE_Final!$B$8:$G$154,2, FALSE), "Selected", "Not Selected")</f>
        <v>Not Selected</v>
      </c>
      <c r="H141" s="91" t="str">
        <f>IF(VLOOKUP($B141, RFE_Final!$B$8:$G$154,3, FALSE), "Selected", "Not Selected")</f>
        <v>Not Selected</v>
      </c>
      <c r="I141" s="91" t="str">
        <f>IF(VLOOKUP($B141, RFE_Final!$B$8:$G$154,4, FALSE), "Selected", "Not Selected")</f>
        <v>Selected</v>
      </c>
      <c r="J141" s="91" t="str">
        <f>IF(VLOOKUP($B141, 'RIDGE &amp; LASSO_Final'!$B$11:$S$155, 5, FALSE)=1, "Selected", "Not Selected")</f>
        <v>Not Selected</v>
      </c>
      <c r="K141" s="91" t="str">
        <f>IF(VLOOKUP($B141, 'RIDGE &amp; LASSO_Final'!$B$11:$S$155,11, FALSE)=1, "Selected", "Not Selected")</f>
        <v>Not Selected</v>
      </c>
      <c r="L141" s="91" t="str">
        <f>IF(VLOOKUP($B141, 'RIDGE &amp; LASSO_Final'!$B$11:$S$155,17, FALSE)=1, "Selected", "Not Selected")</f>
        <v>Not Selected</v>
      </c>
      <c r="M141" s="91" t="str">
        <f>IF(VLOOKUP($B141, 'RIDGE &amp; LASSO_Final'!$B$11:$S$155, 3, FALSE)=1, "Selected", "Not Selected")</f>
        <v>Not Selected</v>
      </c>
      <c r="N141" s="91" t="str">
        <f>IF(VLOOKUP($B141, 'RIDGE &amp; LASSO_Final'!$B$11:$S$155,9, FALSE)=1, "Selected", "Not Selected")</f>
        <v>Not Selected</v>
      </c>
      <c r="O141" s="91" t="str">
        <f>IF(VLOOKUP($B141, 'RIDGE &amp; LASSO_Final'!$B$11:$S$155,15, FALSE)=1, "Selected", "Not Selected")</f>
        <v>Not Selected</v>
      </c>
      <c r="P141" s="91" t="s">
        <v>468</v>
      </c>
      <c r="Q141" s="91" t="str" cm="1">
        <f t="array" ref="Q141">IF(SUM(IF(C141:O141="Selected", 1, 0), IF(C141:O141="Not Selected", 0, 0)) + IF(P141="Important",1,0)&gt;=9,"Keep","Drop")</f>
        <v>Drop</v>
      </c>
      <c r="R141" s="10" cm="1">
        <f t="array" ref="R141">SUM(IF(C141:O141="Selected", 1, 0), IF(C141:O141="Not Selected", 0, 0)) + IF(P141="Important",1,0)</f>
        <v>4</v>
      </c>
    </row>
    <row r="142" spans="1:18" ht="14.5" customHeight="1">
      <c r="A142" s="39">
        <v>103</v>
      </c>
      <c r="B142" s="13" t="s">
        <v>193</v>
      </c>
      <c r="C142" s="91" t="s">
        <v>458</v>
      </c>
      <c r="D142" s="91" t="str">
        <f>IF(VLOOKUP($B142, Sheet1__15[[Column1]:[Claim Injury Type]], 2, FALSE) &gt; 0.3, "Selected","Not Selected")</f>
        <v>Not Selected</v>
      </c>
      <c r="E142" s="91" t="str">
        <f>IF(VLOOKUP($B142, RFE_Final!$B$8:$G$154,5, FALSE), "Selected", "Not Selected")</f>
        <v>Selected</v>
      </c>
      <c r="F142" s="91" t="str">
        <f>IF(VLOOKUP(B142, RFE_Final!$B$8:$G$154,6, FALSE), "Selected", "Not Selected")</f>
        <v>Not Selected</v>
      </c>
      <c r="G142" s="91" t="str">
        <f>IF(VLOOKUP($B142, RFE_Final!$B$8:$G$154,2, FALSE), "Selected", "Not Selected")</f>
        <v>Not Selected</v>
      </c>
      <c r="H142" s="91" t="str">
        <f>IF(VLOOKUP($B142, RFE_Final!$B$8:$G$154,3, FALSE), "Selected", "Not Selected")</f>
        <v>Not Selected</v>
      </c>
      <c r="I142" s="91" t="str">
        <f>IF(VLOOKUP($B142, RFE_Final!$B$8:$G$154,4, FALSE), "Selected", "Not Selected")</f>
        <v>Selected</v>
      </c>
      <c r="J142" s="91" t="str">
        <f>IF(VLOOKUP($B142, 'RIDGE &amp; LASSO_Final'!$B$11:$S$155, 5, FALSE)=1, "Selected", "Not Selected")</f>
        <v>Not Selected</v>
      </c>
      <c r="K142" s="91" t="str">
        <f>IF(VLOOKUP($B142, 'RIDGE &amp; LASSO_Final'!$B$11:$S$155,11, FALSE)=1, "Selected", "Not Selected")</f>
        <v>Not Selected</v>
      </c>
      <c r="L142" s="91" t="str">
        <f>IF(VLOOKUP($B142, 'RIDGE &amp; LASSO_Final'!$B$11:$S$155,17, FALSE)=1, "Selected", "Not Selected")</f>
        <v>Not Selected</v>
      </c>
      <c r="M142" s="91" t="str">
        <f>IF(VLOOKUP($B142, 'RIDGE &amp; LASSO_Final'!$B$11:$S$155, 3, FALSE)=1, "Selected", "Not Selected")</f>
        <v>Not Selected</v>
      </c>
      <c r="N142" s="91" t="str">
        <f>IF(VLOOKUP($B142, 'RIDGE &amp; LASSO_Final'!$B$11:$S$155,9, FALSE)=1, "Selected", "Not Selected")</f>
        <v>Not Selected</v>
      </c>
      <c r="O142" s="91" t="str">
        <f>IF(VLOOKUP($B142, 'RIDGE &amp; LASSO_Final'!$B$11:$S$155,15, FALSE)=1, "Selected", "Not Selected")</f>
        <v>Not Selected</v>
      </c>
      <c r="P142" s="91" t="s">
        <v>468</v>
      </c>
      <c r="Q142" s="91" t="str" cm="1">
        <f t="array" ref="Q142">IF(SUM(IF(C142:O142="Selected", 1, 0), IF(C142:O142="Not Selected", 0, 0)) + IF(P142="Important",1,0)&gt;=9,"Keep","Drop")</f>
        <v>Drop</v>
      </c>
      <c r="R142" s="10" cm="1">
        <f t="array" ref="R142">SUM(IF(C142:O142="Selected", 1, 0), IF(C142:O142="Not Selected", 0, 0)) + IF(P142="Important",1,0)</f>
        <v>4</v>
      </c>
    </row>
    <row r="143" spans="1:18" ht="14.5" customHeight="1">
      <c r="A143" s="39">
        <v>104</v>
      </c>
      <c r="B143" s="13" t="s">
        <v>197</v>
      </c>
      <c r="C143" s="91" t="s">
        <v>458</v>
      </c>
      <c r="D143" s="91" t="str">
        <f>IF(VLOOKUP($B143, Sheet1__15[[Column1]:[Claim Injury Type]], 2, FALSE) &gt; 0.3, "Selected","Not Selected")</f>
        <v>Not Selected</v>
      </c>
      <c r="E143" s="91" t="str">
        <f>IF(VLOOKUP($B143, RFE_Final!$B$8:$G$154,5, FALSE), "Selected", "Not Selected")</f>
        <v>Selected</v>
      </c>
      <c r="F143" s="91" t="str">
        <f>IF(VLOOKUP(B143, RFE_Final!$B$8:$G$154,6, FALSE), "Selected", "Not Selected")</f>
        <v>Not Selected</v>
      </c>
      <c r="G143" s="91" t="str">
        <f>IF(VLOOKUP($B143, RFE_Final!$B$8:$G$154,2, FALSE), "Selected", "Not Selected")</f>
        <v>Selected</v>
      </c>
      <c r="H143" s="91" t="str">
        <f>IF(VLOOKUP($B143, RFE_Final!$B$8:$G$154,3, FALSE), "Selected", "Not Selected")</f>
        <v>Not Selected</v>
      </c>
      <c r="I143" s="91" t="str">
        <f>IF(VLOOKUP($B143, RFE_Final!$B$8:$G$154,4, FALSE), "Selected", "Not Selected")</f>
        <v>Selected</v>
      </c>
      <c r="J143" s="91" t="str">
        <f>IF(VLOOKUP($B143, 'RIDGE &amp; LASSO_Final'!$B$11:$S$155, 5, FALSE)=1, "Selected", "Not Selected")</f>
        <v>Not Selected</v>
      </c>
      <c r="K143" s="91" t="str">
        <f>IF(VLOOKUP($B143, 'RIDGE &amp; LASSO_Final'!$B$11:$S$155,11, FALSE)=1, "Selected", "Not Selected")</f>
        <v>Not Selected</v>
      </c>
      <c r="L143" s="91" t="str">
        <f>IF(VLOOKUP($B143, 'RIDGE &amp; LASSO_Final'!$B$11:$S$155,17, FALSE)=1, "Selected", "Not Selected")</f>
        <v>Not Selected</v>
      </c>
      <c r="M143" s="91" t="str">
        <f>IF(VLOOKUP($B143, 'RIDGE &amp; LASSO_Final'!$B$11:$S$155, 3, FALSE)=1, "Selected", "Not Selected")</f>
        <v>Not Selected</v>
      </c>
      <c r="N143" s="91" t="str">
        <f>IF(VLOOKUP($B143, 'RIDGE &amp; LASSO_Final'!$B$11:$S$155,9, FALSE)=1, "Selected", "Not Selected")</f>
        <v>Not Selected</v>
      </c>
      <c r="O143" s="91" t="str">
        <f>IF(VLOOKUP($B143, 'RIDGE &amp; LASSO_Final'!$B$11:$S$155,15, FALSE)=1, "Selected", "Not Selected")</f>
        <v>Not Selected</v>
      </c>
      <c r="P143" s="91" t="s">
        <v>468</v>
      </c>
      <c r="Q143" s="91" t="str" cm="1">
        <f t="array" ref="Q143">IF(SUM(IF(C143:O143="Selected", 1, 0), IF(C143:O143="Not Selected", 0, 0)) + IF(P143="Important",1,0)&gt;=9,"Keep","Drop")</f>
        <v>Drop</v>
      </c>
      <c r="R143" s="10" cm="1">
        <f t="array" ref="R143">SUM(IF(C143:O143="Selected", 1, 0), IF(C143:O143="Not Selected", 0, 0)) + IF(P143="Important",1,0)</f>
        <v>5</v>
      </c>
    </row>
    <row r="144" spans="1:18" ht="14.5" customHeight="1">
      <c r="A144" s="39">
        <v>105</v>
      </c>
      <c r="B144" s="116" t="s">
        <v>189</v>
      </c>
      <c r="C144" s="117" t="s">
        <v>458</v>
      </c>
      <c r="D144" s="117" t="str">
        <f>IF(VLOOKUP($B144, Sheet1__15[[Column1]:[Claim Injury Type]], 2, FALSE) &gt; 0.3, "Selected","Not Selected")</f>
        <v>Not Selected</v>
      </c>
      <c r="E144" s="117" t="str">
        <f>IF(VLOOKUP($B144, RFE_Final!$B$8:$G$154,5, FALSE), "Selected", "Not Selected")</f>
        <v>Selected</v>
      </c>
      <c r="F144" s="117" t="str">
        <f>IF(VLOOKUP(B144, RFE_Final!$B$8:$G$154,6, FALSE), "Selected", "Not Selected")</f>
        <v>Not Selected</v>
      </c>
      <c r="G144" s="117" t="str">
        <f>IF(VLOOKUP($B144, RFE_Final!$B$8:$G$154,2, FALSE), "Selected", "Not Selected")</f>
        <v>Selected</v>
      </c>
      <c r="H144" s="117" t="str">
        <f>IF(VLOOKUP($B144, RFE_Final!$B$8:$G$154,3, FALSE), "Selected", "Not Selected")</f>
        <v>Selected</v>
      </c>
      <c r="I144" s="117" t="str">
        <f>IF(VLOOKUP($B144, RFE_Final!$B$8:$G$154,4, FALSE), "Selected", "Not Selected")</f>
        <v>Selected</v>
      </c>
      <c r="J144" s="117" t="str">
        <f>IF(VLOOKUP($B144, 'RIDGE &amp; LASSO_Final'!$B$11:$S$155, 5, FALSE)=1, "Selected", "Not Selected")</f>
        <v>Selected</v>
      </c>
      <c r="K144" s="117" t="str">
        <f>IF(VLOOKUP($B144, 'RIDGE &amp; LASSO_Final'!$B$11:$S$155,11, FALSE)=1, "Selected", "Not Selected")</f>
        <v>Selected</v>
      </c>
      <c r="L144" s="117" t="str">
        <f>IF(VLOOKUP($B144, 'RIDGE &amp; LASSO_Final'!$B$11:$S$155,17, FALSE)=1, "Selected", "Not Selected")</f>
        <v>Selected</v>
      </c>
      <c r="M144" s="117" t="str">
        <f>IF(VLOOKUP($B144, 'RIDGE &amp; LASSO_Final'!$B$11:$S$155, 3, FALSE)=1, "Selected", "Not Selected")</f>
        <v>Selected</v>
      </c>
      <c r="N144" s="117" t="str">
        <f>IF(VLOOKUP($B144, 'RIDGE &amp; LASSO_Final'!$B$11:$S$155,9, FALSE)=1, "Selected", "Not Selected")</f>
        <v>Selected</v>
      </c>
      <c r="O144" s="117" t="str">
        <f>IF(VLOOKUP($B144, 'RIDGE &amp; LASSO_Final'!$B$11:$S$155,15, FALSE)=1, "Selected", "Not Selected")</f>
        <v>Selected</v>
      </c>
      <c r="P144" s="117" t="s">
        <v>468</v>
      </c>
      <c r="Q144" s="137" t="str" cm="1">
        <f t="array" ref="Q144">IF(SUM(IF(C144:O144="Selected", 1, 0), IF(C144:O144="Not Selected", 0, 0)) + IF(P144="Important",1,0)&gt;=9,"Keep","Drop")</f>
        <v>Keep</v>
      </c>
      <c r="R144" s="10" cm="1">
        <f t="array" ref="R144">SUM(IF(C144:O144="Selected", 1, 0), IF(C144:O144="Not Selected", 0, 0)) + IF(P144="Important",1,0)</f>
        <v>12</v>
      </c>
    </row>
    <row r="145" spans="1:18" ht="14.5" customHeight="1">
      <c r="A145" s="39">
        <v>106</v>
      </c>
      <c r="B145" s="13" t="s">
        <v>200</v>
      </c>
      <c r="C145" s="91" t="s">
        <v>458</v>
      </c>
      <c r="D145" s="91" t="str">
        <f>IF(VLOOKUP($B145, Sheet1__15[[Column1]:[Claim Injury Type]], 2, FALSE) &gt; 0.3, "Selected","Not Selected")</f>
        <v>Not Selected</v>
      </c>
      <c r="E145" s="91" t="str">
        <f>IF(VLOOKUP($B145, RFE_Final!$B$8:$G$154,5, FALSE), "Selected", "Not Selected")</f>
        <v>Selected</v>
      </c>
      <c r="F145" s="91" t="str">
        <f>IF(VLOOKUP(B145, RFE_Final!$B$8:$G$154,6, FALSE), "Selected", "Not Selected")</f>
        <v>Not Selected</v>
      </c>
      <c r="G145" s="91" t="str">
        <f>IF(VLOOKUP($B145, RFE_Final!$B$8:$G$154,2, FALSE), "Selected", "Not Selected")</f>
        <v>Selected</v>
      </c>
      <c r="H145" s="91" t="str">
        <f>IF(VLOOKUP($B145, RFE_Final!$B$8:$G$154,3, FALSE), "Selected", "Not Selected")</f>
        <v>Not Selected</v>
      </c>
      <c r="I145" s="91" t="str">
        <f>IF(VLOOKUP($B145, RFE_Final!$B$8:$G$154,4, FALSE), "Selected", "Not Selected")</f>
        <v>Selected</v>
      </c>
      <c r="J145" s="91" t="str">
        <f>IF(VLOOKUP($B145, 'RIDGE &amp; LASSO_Final'!$B$11:$S$155, 5, FALSE)=1, "Selected", "Not Selected")</f>
        <v>Not Selected</v>
      </c>
      <c r="K145" s="91" t="str">
        <f>IF(VLOOKUP($B145, 'RIDGE &amp; LASSO_Final'!$B$11:$S$155,11, FALSE)=1, "Selected", "Not Selected")</f>
        <v>Not Selected</v>
      </c>
      <c r="L145" s="91" t="str">
        <f>IF(VLOOKUP($B145, 'RIDGE &amp; LASSO_Final'!$B$11:$S$155,17, FALSE)=1, "Selected", "Not Selected")</f>
        <v>Not Selected</v>
      </c>
      <c r="M145" s="91" t="str">
        <f>IF(VLOOKUP($B145, 'RIDGE &amp; LASSO_Final'!$B$11:$S$155, 3, FALSE)=1, "Selected", "Not Selected")</f>
        <v>Not Selected</v>
      </c>
      <c r="N145" s="91" t="str">
        <f>IF(VLOOKUP($B145, 'RIDGE &amp; LASSO_Final'!$B$11:$S$155,9, FALSE)=1, "Selected", "Not Selected")</f>
        <v>Not Selected</v>
      </c>
      <c r="O145" s="91" t="str">
        <f>IF(VLOOKUP($B145, 'RIDGE &amp; LASSO_Final'!$B$11:$S$155,15, FALSE)=1, "Selected", "Not Selected")</f>
        <v>Not Selected</v>
      </c>
      <c r="P145" s="91" t="s">
        <v>468</v>
      </c>
      <c r="Q145" s="91" t="str" cm="1">
        <f t="array" ref="Q145">IF(SUM(IF(C145:O145="Selected", 1, 0), IF(C145:O145="Not Selected", 0, 0)) + IF(P145="Important",1,0)&gt;=9,"Keep","Drop")</f>
        <v>Drop</v>
      </c>
      <c r="R145" s="10" cm="1">
        <f t="array" ref="R145">SUM(IF(C145:O145="Selected", 1, 0), IF(C145:O145="Not Selected", 0, 0)) + IF(P145="Important",1,0)</f>
        <v>5</v>
      </c>
    </row>
    <row r="146" spans="1:18" ht="14.5" customHeight="1">
      <c r="A146" s="39">
        <v>107</v>
      </c>
      <c r="B146" s="13" t="s">
        <v>204</v>
      </c>
      <c r="C146" s="91" t="s">
        <v>458</v>
      </c>
      <c r="D146" s="91" t="str">
        <f>IF(VLOOKUP($B146, Sheet1__15[[Column1]:[Claim Injury Type]], 2, FALSE) &gt; 0.3, "Selected","Not Selected")</f>
        <v>Not Selected</v>
      </c>
      <c r="E146" s="91" t="str">
        <f>IF(VLOOKUP($B146, RFE_Final!$B$8:$G$154,5, FALSE), "Selected", "Not Selected")</f>
        <v>Selected</v>
      </c>
      <c r="F146" s="91" t="str">
        <f>IF(VLOOKUP(B146, RFE_Final!$B$8:$G$154,6, FALSE), "Selected", "Not Selected")</f>
        <v>Not Selected</v>
      </c>
      <c r="G146" s="91" t="str">
        <f>IF(VLOOKUP($B146, RFE_Final!$B$8:$G$154,2, FALSE), "Selected", "Not Selected")</f>
        <v>Selected</v>
      </c>
      <c r="H146" s="91" t="str">
        <f>IF(VLOOKUP($B146, RFE_Final!$B$8:$G$154,3, FALSE), "Selected", "Not Selected")</f>
        <v>Not Selected</v>
      </c>
      <c r="I146" s="91" t="str">
        <f>IF(VLOOKUP($B146, RFE_Final!$B$8:$G$154,4, FALSE), "Selected", "Not Selected")</f>
        <v>Selected</v>
      </c>
      <c r="J146" s="91" t="str">
        <f>IF(VLOOKUP($B146, 'RIDGE &amp; LASSO_Final'!$B$11:$S$155, 5, FALSE)=1, "Selected", "Not Selected")</f>
        <v>Not Selected</v>
      </c>
      <c r="K146" s="91" t="str">
        <f>IF(VLOOKUP($B146, 'RIDGE &amp; LASSO_Final'!$B$11:$S$155,11, FALSE)=1, "Selected", "Not Selected")</f>
        <v>Not Selected</v>
      </c>
      <c r="L146" s="91" t="str">
        <f>IF(VLOOKUP($B146, 'RIDGE &amp; LASSO_Final'!$B$11:$S$155,17, FALSE)=1, "Selected", "Not Selected")</f>
        <v>Not Selected</v>
      </c>
      <c r="M146" s="91" t="str">
        <f>IF(VLOOKUP($B146, 'RIDGE &amp; LASSO_Final'!$B$11:$S$155, 3, FALSE)=1, "Selected", "Not Selected")</f>
        <v>Not Selected</v>
      </c>
      <c r="N146" s="91" t="str">
        <f>IF(VLOOKUP($B146, 'RIDGE &amp; LASSO_Final'!$B$11:$S$155,9, FALSE)=1, "Selected", "Not Selected")</f>
        <v>Not Selected</v>
      </c>
      <c r="O146" s="91" t="str">
        <f>IF(VLOOKUP($B146, 'RIDGE &amp; LASSO_Final'!$B$11:$S$155,15, FALSE)=1, "Selected", "Not Selected")</f>
        <v>Not Selected</v>
      </c>
      <c r="P146" s="91" t="s">
        <v>468</v>
      </c>
      <c r="Q146" s="91" t="str" cm="1">
        <f t="array" ref="Q146">IF(SUM(IF(C146:O146="Selected", 1, 0), IF(C146:O146="Not Selected", 0, 0)) + IF(P146="Important",1,0)&gt;=9,"Keep","Drop")</f>
        <v>Drop</v>
      </c>
      <c r="R146" s="10" cm="1">
        <f t="array" ref="R146">SUM(IF(C146:O146="Selected", 1, 0), IF(C146:O146="Not Selected", 0, 0)) + IF(P146="Important",1,0)</f>
        <v>5</v>
      </c>
    </row>
    <row r="147" spans="1:18" ht="14.5" customHeight="1">
      <c r="A147" s="39">
        <v>108</v>
      </c>
      <c r="B147" s="13" t="s">
        <v>198</v>
      </c>
      <c r="C147" s="91" t="s">
        <v>458</v>
      </c>
      <c r="D147" s="91" t="str">
        <f>IF(VLOOKUP($B147, Sheet1__15[[Column1]:[Claim Injury Type]], 2, FALSE) &gt; 0.3, "Selected","Not Selected")</f>
        <v>Not Selected</v>
      </c>
      <c r="E147" s="91" t="str">
        <f>IF(VLOOKUP($B147, RFE_Final!$B$8:$G$154,5, FALSE), "Selected", "Not Selected")</f>
        <v>Selected</v>
      </c>
      <c r="F147" s="91" t="str">
        <f>IF(VLOOKUP(B147, RFE_Final!$B$8:$G$154,6, FALSE), "Selected", "Not Selected")</f>
        <v>Not Selected</v>
      </c>
      <c r="G147" s="91" t="str">
        <f>IF(VLOOKUP($B147, RFE_Final!$B$8:$G$154,2, FALSE), "Selected", "Not Selected")</f>
        <v>Not Selected</v>
      </c>
      <c r="H147" s="91" t="str">
        <f>IF(VLOOKUP($B147, RFE_Final!$B$8:$G$154,3, FALSE), "Selected", "Not Selected")</f>
        <v>Selected</v>
      </c>
      <c r="I147" s="91" t="str">
        <f>IF(VLOOKUP($B147, RFE_Final!$B$8:$G$154,4, FALSE), "Selected", "Not Selected")</f>
        <v>Selected</v>
      </c>
      <c r="J147" s="91" t="str">
        <f>IF(VLOOKUP($B147, 'RIDGE &amp; LASSO_Final'!$B$11:$S$155, 5, FALSE)=1, "Selected", "Not Selected")</f>
        <v>Not Selected</v>
      </c>
      <c r="K147" s="91" t="str">
        <f>IF(VLOOKUP($B147, 'RIDGE &amp; LASSO_Final'!$B$11:$S$155,11, FALSE)=1, "Selected", "Not Selected")</f>
        <v>Not Selected</v>
      </c>
      <c r="L147" s="91" t="str">
        <f>IF(VLOOKUP($B147, 'RIDGE &amp; LASSO_Final'!$B$11:$S$155,17, FALSE)=1, "Selected", "Not Selected")</f>
        <v>Not Selected</v>
      </c>
      <c r="M147" s="91" t="str">
        <f>IF(VLOOKUP($B147, 'RIDGE &amp; LASSO_Final'!$B$11:$S$155, 3, FALSE)=1, "Selected", "Not Selected")</f>
        <v>Not Selected</v>
      </c>
      <c r="N147" s="91" t="str">
        <f>IF(VLOOKUP($B147, 'RIDGE &amp; LASSO_Final'!$B$11:$S$155,9, FALSE)=1, "Selected", "Not Selected")</f>
        <v>Not Selected</v>
      </c>
      <c r="O147" s="91" t="str">
        <f>IF(VLOOKUP($B147, 'RIDGE &amp; LASSO_Final'!$B$11:$S$155,15, FALSE)=1, "Selected", "Not Selected")</f>
        <v>Not Selected</v>
      </c>
      <c r="P147" s="91" t="s">
        <v>468</v>
      </c>
      <c r="Q147" s="91" t="str" cm="1">
        <f t="array" ref="Q147">IF(SUM(IF(C147:O147="Selected", 1, 0), IF(C147:O147="Not Selected", 0, 0)) + IF(P147="Important",1,0)&gt;=9,"Keep","Drop")</f>
        <v>Drop</v>
      </c>
      <c r="R147" s="10" cm="1">
        <f t="array" ref="R147">SUM(IF(C147:O147="Selected", 1, 0), IF(C147:O147="Not Selected", 0, 0)) + IF(P147="Important",1,0)</f>
        <v>5</v>
      </c>
    </row>
    <row r="148" spans="1:18" ht="14.5" customHeight="1">
      <c r="A148" s="39">
        <v>109</v>
      </c>
      <c r="B148" s="13" t="s">
        <v>196</v>
      </c>
      <c r="C148" s="91" t="s">
        <v>458</v>
      </c>
      <c r="D148" s="91" t="str">
        <f>IF(VLOOKUP($B148, Sheet1__15[[Column1]:[Claim Injury Type]], 2, FALSE) &gt; 0.3, "Selected","Not Selected")</f>
        <v>Not Selected</v>
      </c>
      <c r="E148" s="91" t="str">
        <f>IF(VLOOKUP($B148, RFE_Final!$B$8:$G$154,5, FALSE), "Selected", "Not Selected")</f>
        <v>Selected</v>
      </c>
      <c r="F148" s="91" t="str">
        <f>IF(VLOOKUP(B148, RFE_Final!$B$8:$G$154,6, FALSE), "Selected", "Not Selected")</f>
        <v>Not Selected</v>
      </c>
      <c r="G148" s="91" t="str">
        <f>IF(VLOOKUP($B148, RFE_Final!$B$8:$G$154,2, FALSE), "Selected", "Not Selected")</f>
        <v>Selected</v>
      </c>
      <c r="H148" s="91" t="str">
        <f>IF(VLOOKUP($B148, RFE_Final!$B$8:$G$154,3, FALSE), "Selected", "Not Selected")</f>
        <v>Not Selected</v>
      </c>
      <c r="I148" s="91" t="str">
        <f>IF(VLOOKUP($B148, RFE_Final!$B$8:$G$154,4, FALSE), "Selected", "Not Selected")</f>
        <v>Selected</v>
      </c>
      <c r="J148" s="91" t="str">
        <f>IF(VLOOKUP($B148, 'RIDGE &amp; LASSO_Final'!$B$11:$S$155, 5, FALSE)=1, "Selected", "Not Selected")</f>
        <v>Not Selected</v>
      </c>
      <c r="K148" s="91" t="str">
        <f>IF(VLOOKUP($B148, 'RIDGE &amp; LASSO_Final'!$B$11:$S$155,11, FALSE)=1, "Selected", "Not Selected")</f>
        <v>Not Selected</v>
      </c>
      <c r="L148" s="91" t="str">
        <f>IF(VLOOKUP($B148, 'RIDGE &amp; LASSO_Final'!$B$11:$S$155,17, FALSE)=1, "Selected", "Not Selected")</f>
        <v>Not Selected</v>
      </c>
      <c r="M148" s="91" t="str">
        <f>IF(VLOOKUP($B148, 'RIDGE &amp; LASSO_Final'!$B$11:$S$155, 3, FALSE)=1, "Selected", "Not Selected")</f>
        <v>Not Selected</v>
      </c>
      <c r="N148" s="91" t="str">
        <f>IF(VLOOKUP($B148, 'RIDGE &amp; LASSO_Final'!$B$11:$S$155,9, FALSE)=1, "Selected", "Not Selected")</f>
        <v>Not Selected</v>
      </c>
      <c r="O148" s="91" t="str">
        <f>IF(VLOOKUP($B148, 'RIDGE &amp; LASSO_Final'!$B$11:$S$155,15, FALSE)=1, "Selected", "Not Selected")</f>
        <v>Not Selected</v>
      </c>
      <c r="P148" s="91" t="s">
        <v>468</v>
      </c>
      <c r="Q148" s="91" t="str" cm="1">
        <f t="array" ref="Q148">IF(SUM(IF(C148:O148="Selected", 1, 0), IF(C148:O148="Not Selected", 0, 0)) + IF(P148="Important",1,0)&gt;=9,"Keep","Drop")</f>
        <v>Drop</v>
      </c>
      <c r="R148" s="10" cm="1">
        <f t="array" ref="R148">SUM(IF(C148:O148="Selected", 1, 0), IF(C148:O148="Not Selected", 0, 0)) + IF(P148="Important",1,0)</f>
        <v>5</v>
      </c>
    </row>
    <row r="149" spans="1:18" ht="14.5" customHeight="1">
      <c r="A149" s="39">
        <v>110</v>
      </c>
      <c r="B149" s="13" t="s">
        <v>202</v>
      </c>
      <c r="C149" s="91" t="s">
        <v>458</v>
      </c>
      <c r="D149" s="91" t="str">
        <f>IF(VLOOKUP($B149, Sheet1__15[[Column1]:[Claim Injury Type]], 2, FALSE) &gt; 0.3, "Selected","Not Selected")</f>
        <v>Not Selected</v>
      </c>
      <c r="E149" s="91" t="str">
        <f>IF(VLOOKUP($B149, RFE_Final!$B$8:$G$154,5, FALSE), "Selected", "Not Selected")</f>
        <v>Not Selected</v>
      </c>
      <c r="F149" s="91" t="str">
        <f>IF(VLOOKUP(B149, RFE_Final!$B$8:$G$154,6, FALSE), "Selected", "Not Selected")</f>
        <v>Not Selected</v>
      </c>
      <c r="G149" s="91" t="str">
        <f>IF(VLOOKUP($B149, RFE_Final!$B$8:$G$154,2, FALSE), "Selected", "Not Selected")</f>
        <v>Not Selected</v>
      </c>
      <c r="H149" s="91" t="str">
        <f>IF(VLOOKUP($B149, RFE_Final!$B$8:$G$154,3, FALSE), "Selected", "Not Selected")</f>
        <v>Not Selected</v>
      </c>
      <c r="I149" s="91" t="str">
        <f>IF(VLOOKUP($B149, RFE_Final!$B$8:$G$154,4, FALSE), "Selected", "Not Selected")</f>
        <v>Not Selected</v>
      </c>
      <c r="J149" s="91" t="str">
        <f>IF(VLOOKUP($B149, 'RIDGE &amp; LASSO_Final'!$B$11:$S$155, 5, FALSE)=1, "Selected", "Not Selected")</f>
        <v>Not Selected</v>
      </c>
      <c r="K149" s="91" t="str">
        <f>IF(VLOOKUP($B149, 'RIDGE &amp; LASSO_Final'!$B$11:$S$155,11, FALSE)=1, "Selected", "Not Selected")</f>
        <v>Not Selected</v>
      </c>
      <c r="L149" s="91" t="str">
        <f>IF(VLOOKUP($B149, 'RIDGE &amp; LASSO_Final'!$B$11:$S$155,17, FALSE)=1, "Selected", "Not Selected")</f>
        <v>Not Selected</v>
      </c>
      <c r="M149" s="91" t="str">
        <f>IF(VLOOKUP($B149, 'RIDGE &amp; LASSO_Final'!$B$11:$S$155, 3, FALSE)=1, "Selected", "Not Selected")</f>
        <v>Not Selected</v>
      </c>
      <c r="N149" s="91" t="str">
        <f>IF(VLOOKUP($B149, 'RIDGE &amp; LASSO_Final'!$B$11:$S$155,9, FALSE)=1, "Selected", "Not Selected")</f>
        <v>Not Selected</v>
      </c>
      <c r="O149" s="91" t="str">
        <f>IF(VLOOKUP($B149, 'RIDGE &amp; LASSO_Final'!$B$11:$S$155,15, FALSE)=1, "Selected", "Not Selected")</f>
        <v>Not Selected</v>
      </c>
      <c r="P149" s="91" t="s">
        <v>468</v>
      </c>
      <c r="Q149" s="91" t="str" cm="1">
        <f t="array" ref="Q149">IF(SUM(IF(C149:O149="Selected", 1, 0), IF(C149:O149="Not Selected", 0, 0)) + IF(P149="Important",1,0)&gt;=9,"Keep","Drop")</f>
        <v>Drop</v>
      </c>
      <c r="R149" s="10" cm="1">
        <f t="array" ref="R149">SUM(IF(C149:O149="Selected", 1, 0), IF(C149:O149="Not Selected", 0, 0)) + IF(P149="Important",1,0)</f>
        <v>2</v>
      </c>
    </row>
    <row r="150" spans="1:18" ht="14.5" customHeight="1">
      <c r="A150" s="39">
        <v>111</v>
      </c>
      <c r="B150" s="13" t="s">
        <v>199</v>
      </c>
      <c r="C150" s="91" t="s">
        <v>458</v>
      </c>
      <c r="D150" s="91" t="str">
        <f>IF(VLOOKUP($B150, Sheet1__15[[Column1]:[Claim Injury Type]], 2, FALSE) &gt; 0.3, "Selected","Not Selected")</f>
        <v>Not Selected</v>
      </c>
      <c r="E150" s="91" t="str">
        <f>IF(VLOOKUP($B150, RFE_Final!$B$8:$G$154,5, FALSE), "Selected", "Not Selected")</f>
        <v>Selected</v>
      </c>
      <c r="F150" s="91" t="str">
        <f>IF(VLOOKUP(B150, RFE_Final!$B$8:$G$154,6, FALSE), "Selected", "Not Selected")</f>
        <v>Not Selected</v>
      </c>
      <c r="G150" s="91" t="str">
        <f>IF(VLOOKUP($B150, RFE_Final!$B$8:$G$154,2, FALSE), "Selected", "Not Selected")</f>
        <v>Not Selected</v>
      </c>
      <c r="H150" s="91" t="str">
        <f>IF(VLOOKUP($B150, RFE_Final!$B$8:$G$154,3, FALSE), "Selected", "Not Selected")</f>
        <v>Not Selected</v>
      </c>
      <c r="I150" s="91" t="str">
        <f>IF(VLOOKUP($B150, RFE_Final!$B$8:$G$154,4, FALSE), "Selected", "Not Selected")</f>
        <v>Selected</v>
      </c>
      <c r="J150" s="91" t="str">
        <f>IF(VLOOKUP($B150, 'RIDGE &amp; LASSO_Final'!$B$11:$S$155, 5, FALSE)=1, "Selected", "Not Selected")</f>
        <v>Not Selected</v>
      </c>
      <c r="K150" s="91" t="str">
        <f>IF(VLOOKUP($B150, 'RIDGE &amp; LASSO_Final'!$B$11:$S$155,11, FALSE)=1, "Selected", "Not Selected")</f>
        <v>Not Selected</v>
      </c>
      <c r="L150" s="91" t="str">
        <f>IF(VLOOKUP($B150, 'RIDGE &amp; LASSO_Final'!$B$11:$S$155,17, FALSE)=1, "Selected", "Not Selected")</f>
        <v>Not Selected</v>
      </c>
      <c r="M150" s="91" t="str">
        <f>IF(VLOOKUP($B150, 'RIDGE &amp; LASSO_Final'!$B$11:$S$155, 3, FALSE)=1, "Selected", "Not Selected")</f>
        <v>Not Selected</v>
      </c>
      <c r="N150" s="91" t="str">
        <f>IF(VLOOKUP($B150, 'RIDGE &amp; LASSO_Final'!$B$11:$S$155,9, FALSE)=1, "Selected", "Not Selected")</f>
        <v>Not Selected</v>
      </c>
      <c r="O150" s="91" t="str">
        <f>IF(VLOOKUP($B150, 'RIDGE &amp; LASSO_Final'!$B$11:$S$155,15, FALSE)=1, "Selected", "Not Selected")</f>
        <v>Not Selected</v>
      </c>
      <c r="P150" s="91" t="s">
        <v>468</v>
      </c>
      <c r="Q150" s="91" t="str" cm="1">
        <f t="array" ref="Q150">IF(SUM(IF(C150:O150="Selected", 1, 0), IF(C150:O150="Not Selected", 0, 0)) + IF(P150="Important",1,0)&gt;=9,"Keep","Drop")</f>
        <v>Drop</v>
      </c>
      <c r="R150" s="10" cm="1">
        <f t="array" ref="R150">SUM(IF(C150:O150="Selected", 1, 0), IF(C150:O150="Not Selected", 0, 0)) + IF(P150="Important",1,0)</f>
        <v>4</v>
      </c>
    </row>
    <row r="151" spans="1:18" ht="14.5" customHeight="1">
      <c r="A151" s="39">
        <v>112</v>
      </c>
      <c r="B151" s="13" t="s">
        <v>195</v>
      </c>
      <c r="C151" s="91" t="s">
        <v>458</v>
      </c>
      <c r="D151" s="91" t="str">
        <f>IF(VLOOKUP($B151, Sheet1__15[[Column1]:[Claim Injury Type]], 2, FALSE) &gt; 0.3, "Selected","Not Selected")</f>
        <v>Not Selected</v>
      </c>
      <c r="E151" s="91" t="str">
        <f>IF(VLOOKUP($B151, RFE_Final!$B$8:$G$154,5, FALSE), "Selected", "Not Selected")</f>
        <v>Not Selected</v>
      </c>
      <c r="F151" s="91" t="str">
        <f>IF(VLOOKUP(B151, RFE_Final!$B$8:$G$154,6, FALSE), "Selected", "Not Selected")</f>
        <v>Not Selected</v>
      </c>
      <c r="G151" s="91" t="str">
        <f>IF(VLOOKUP($B151, RFE_Final!$B$8:$G$154,2, FALSE), "Selected", "Not Selected")</f>
        <v>Not Selected</v>
      </c>
      <c r="H151" s="91" t="str">
        <f>IF(VLOOKUP($B151, RFE_Final!$B$8:$G$154,3, FALSE), "Selected", "Not Selected")</f>
        <v>Not Selected</v>
      </c>
      <c r="I151" s="91" t="str">
        <f>IF(VLOOKUP($B151, RFE_Final!$B$8:$G$154,4, FALSE), "Selected", "Not Selected")</f>
        <v>Selected</v>
      </c>
      <c r="J151" s="91" t="str">
        <f>IF(VLOOKUP($B151, 'RIDGE &amp; LASSO_Final'!$B$11:$S$155, 5, FALSE)=1, "Selected", "Not Selected")</f>
        <v>Not Selected</v>
      </c>
      <c r="K151" s="91" t="str">
        <f>IF(VLOOKUP($B151, 'RIDGE &amp; LASSO_Final'!$B$11:$S$155,11, FALSE)=1, "Selected", "Not Selected")</f>
        <v>Not Selected</v>
      </c>
      <c r="L151" s="91" t="str">
        <f>IF(VLOOKUP($B151, 'RIDGE &amp; LASSO_Final'!$B$11:$S$155,17, FALSE)=1, "Selected", "Not Selected")</f>
        <v>Not Selected</v>
      </c>
      <c r="M151" s="91" t="str">
        <f>IF(VLOOKUP($B151, 'RIDGE &amp; LASSO_Final'!$B$11:$S$155, 3, FALSE)=1, "Selected", "Not Selected")</f>
        <v>Not Selected</v>
      </c>
      <c r="N151" s="91" t="str">
        <f>IF(VLOOKUP($B151, 'RIDGE &amp; LASSO_Final'!$B$11:$S$155,9, FALSE)=1, "Selected", "Not Selected")</f>
        <v>Not Selected</v>
      </c>
      <c r="O151" s="91" t="str">
        <f>IF(VLOOKUP($B151, 'RIDGE &amp; LASSO_Final'!$B$11:$S$155,15, FALSE)=1, "Selected", "Not Selected")</f>
        <v>Not Selected</v>
      </c>
      <c r="P151" s="91" t="s">
        <v>468</v>
      </c>
      <c r="Q151" s="91" t="str" cm="1">
        <f t="array" ref="Q151">IF(SUM(IF(C151:O151="Selected", 1, 0), IF(C151:O151="Not Selected", 0, 0)) + IF(P151="Important",1,0)&gt;=9,"Keep","Drop")</f>
        <v>Drop</v>
      </c>
      <c r="R151" s="10" cm="1">
        <f t="array" ref="R151">SUM(IF(C151:O151="Selected", 1, 0), IF(C151:O151="Not Selected", 0, 0)) + IF(P151="Important",1,0)</f>
        <v>3</v>
      </c>
    </row>
    <row r="152" spans="1:18" ht="14.5" customHeight="1">
      <c r="A152" s="39">
        <v>113</v>
      </c>
      <c r="B152" s="13" t="s">
        <v>192</v>
      </c>
      <c r="C152" s="91" t="s">
        <v>458</v>
      </c>
      <c r="D152" s="91" t="str">
        <f>IF(VLOOKUP($B152, Sheet1__15[[Column1]:[Claim Injury Type]], 2, FALSE) &gt; 0.3, "Selected","Not Selected")</f>
        <v>Not Selected</v>
      </c>
      <c r="E152" s="91" t="str">
        <f>IF(VLOOKUP($B152, RFE_Final!$B$8:$G$154,5, FALSE), "Selected", "Not Selected")</f>
        <v>Selected</v>
      </c>
      <c r="F152" s="91" t="str">
        <f>IF(VLOOKUP(B152, RFE_Final!$B$8:$G$154,6, FALSE), "Selected", "Not Selected")</f>
        <v>Not Selected</v>
      </c>
      <c r="G152" s="91" t="str">
        <f>IF(VLOOKUP($B152, RFE_Final!$B$8:$G$154,2, FALSE), "Selected", "Not Selected")</f>
        <v>Not Selected</v>
      </c>
      <c r="H152" s="91" t="str">
        <f>IF(VLOOKUP($B152, RFE_Final!$B$8:$G$154,3, FALSE), "Selected", "Not Selected")</f>
        <v>Selected</v>
      </c>
      <c r="I152" s="91" t="str">
        <f>IF(VLOOKUP($B152, RFE_Final!$B$8:$G$154,4, FALSE), "Selected", "Not Selected")</f>
        <v>Selected</v>
      </c>
      <c r="J152" s="91" t="str">
        <f>IF(VLOOKUP($B152, 'RIDGE &amp; LASSO_Final'!$B$11:$S$155, 5, FALSE)=1, "Selected", "Not Selected")</f>
        <v>Not Selected</v>
      </c>
      <c r="K152" s="91" t="str">
        <f>IF(VLOOKUP($B152, 'RIDGE &amp; LASSO_Final'!$B$11:$S$155,11, FALSE)=1, "Selected", "Not Selected")</f>
        <v>Not Selected</v>
      </c>
      <c r="L152" s="91" t="str">
        <f>IF(VLOOKUP($B152, 'RIDGE &amp; LASSO_Final'!$B$11:$S$155,17, FALSE)=1, "Selected", "Not Selected")</f>
        <v>Not Selected</v>
      </c>
      <c r="M152" s="91" t="str">
        <f>IF(VLOOKUP($B152, 'RIDGE &amp; LASSO_Final'!$B$11:$S$155, 3, FALSE)=1, "Selected", "Not Selected")</f>
        <v>Not Selected</v>
      </c>
      <c r="N152" s="91" t="str">
        <f>IF(VLOOKUP($B152, 'RIDGE &amp; LASSO_Final'!$B$11:$S$155,9, FALSE)=1, "Selected", "Not Selected")</f>
        <v>Not Selected</v>
      </c>
      <c r="O152" s="91" t="str">
        <f>IF(VLOOKUP($B152, 'RIDGE &amp; LASSO_Final'!$B$11:$S$155,15, FALSE)=1, "Selected", "Not Selected")</f>
        <v>Not Selected</v>
      </c>
      <c r="P152" s="91" t="s">
        <v>468</v>
      </c>
      <c r="Q152" s="91" t="str" cm="1">
        <f t="array" ref="Q152">IF(SUM(IF(C152:O152="Selected", 1, 0), IF(C152:O152="Not Selected", 0, 0)) + IF(P152="Important",1,0)&gt;=9,"Keep","Drop")</f>
        <v>Drop</v>
      </c>
      <c r="R152" s="10" cm="1">
        <f t="array" ref="R152">SUM(IF(C152:O152="Selected", 1, 0), IF(C152:O152="Not Selected", 0, 0)) + IF(P152="Important",1,0)</f>
        <v>5</v>
      </c>
    </row>
    <row r="153" spans="1:18" ht="14.5" customHeight="1">
      <c r="A153" s="39">
        <v>114</v>
      </c>
      <c r="B153" s="13" t="s">
        <v>206</v>
      </c>
      <c r="C153" s="91" t="s">
        <v>458</v>
      </c>
      <c r="D153" s="91" t="str">
        <f>IF(VLOOKUP($B153, Sheet1__15[[Column1]:[Claim Injury Type]], 2, FALSE) &gt; 0.3, "Selected","Not Selected")</f>
        <v>Not Selected</v>
      </c>
      <c r="E153" s="91" t="str">
        <f>IF(VLOOKUP($B153, RFE_Final!$B$8:$G$154,5, FALSE), "Selected", "Not Selected")</f>
        <v>Selected</v>
      </c>
      <c r="F153" s="91" t="str">
        <f>IF(VLOOKUP(B153, RFE_Final!$B$8:$G$154,6, FALSE), "Selected", "Not Selected")</f>
        <v>Not Selected</v>
      </c>
      <c r="G153" s="91" t="str">
        <f>IF(VLOOKUP($B153, RFE_Final!$B$8:$G$154,2, FALSE), "Selected", "Not Selected")</f>
        <v>Not Selected</v>
      </c>
      <c r="H153" s="91" t="str">
        <f>IF(VLOOKUP($B153, RFE_Final!$B$8:$G$154,3, FALSE), "Selected", "Not Selected")</f>
        <v>Not Selected</v>
      </c>
      <c r="I153" s="91" t="str">
        <f>IF(VLOOKUP($B153, RFE_Final!$B$8:$G$154,4, FALSE), "Selected", "Not Selected")</f>
        <v>Selected</v>
      </c>
      <c r="J153" s="91" t="str">
        <f>IF(VLOOKUP($B153, 'RIDGE &amp; LASSO_Final'!$B$11:$S$155, 5, FALSE)=1, "Selected", "Not Selected")</f>
        <v>Not Selected</v>
      </c>
      <c r="K153" s="91" t="str">
        <f>IF(VLOOKUP($B153, 'RIDGE &amp; LASSO_Final'!$B$11:$S$155,11, FALSE)=1, "Selected", "Not Selected")</f>
        <v>Not Selected</v>
      </c>
      <c r="L153" s="91" t="str">
        <f>IF(VLOOKUP($B153, 'RIDGE &amp; LASSO_Final'!$B$11:$S$155,17, FALSE)=1, "Selected", "Not Selected")</f>
        <v>Not Selected</v>
      </c>
      <c r="M153" s="91" t="str">
        <f>IF(VLOOKUP($B153, 'RIDGE &amp; LASSO_Final'!$B$11:$S$155, 3, FALSE)=1, "Selected", "Not Selected")</f>
        <v>Not Selected</v>
      </c>
      <c r="N153" s="91" t="str">
        <f>IF(VLOOKUP($B153, 'RIDGE &amp; LASSO_Final'!$B$11:$S$155,9, FALSE)=1, "Selected", "Not Selected")</f>
        <v>Not Selected</v>
      </c>
      <c r="O153" s="91" t="str">
        <f>IF(VLOOKUP($B153, 'RIDGE &amp; LASSO_Final'!$B$11:$S$155,15, FALSE)=1, "Selected", "Not Selected")</f>
        <v>Not Selected</v>
      </c>
      <c r="P153" s="91" t="s">
        <v>468</v>
      </c>
      <c r="Q153" s="91" t="str" cm="1">
        <f t="array" ref="Q153">IF(SUM(IF(C153:O153="Selected", 1, 0), IF(C153:O153="Not Selected", 0, 0)) + IF(P153="Important",1,0)&gt;=9,"Keep","Drop")</f>
        <v>Drop</v>
      </c>
      <c r="R153" s="10" cm="1">
        <f t="array" ref="R153">SUM(IF(C153:O153="Selected", 1, 0), IF(C153:O153="Not Selected", 0, 0)) + IF(P153="Important",1,0)</f>
        <v>4</v>
      </c>
    </row>
    <row r="154" spans="1:18" ht="14.5" customHeight="1">
      <c r="A154" s="39">
        <v>115</v>
      </c>
      <c r="B154" s="116" t="s">
        <v>190</v>
      </c>
      <c r="C154" s="117" t="s">
        <v>458</v>
      </c>
      <c r="D154" s="117" t="str">
        <f>IF(VLOOKUP($B154, Sheet1__15[[Column1]:[Claim Injury Type]], 2, FALSE) &gt; 0.3, "Selected","Not Selected")</f>
        <v>Not Selected</v>
      </c>
      <c r="E154" s="117" t="str">
        <f>IF(VLOOKUP($B154, RFE_Final!$B$8:$G$154,5, FALSE), "Selected", "Not Selected")</f>
        <v>Selected</v>
      </c>
      <c r="F154" s="117" t="str">
        <f>IF(VLOOKUP(B154, RFE_Final!$B$8:$G$154,6, FALSE), "Selected", "Not Selected")</f>
        <v>Selected</v>
      </c>
      <c r="G154" s="117" t="str">
        <f>IF(VLOOKUP($B154, RFE_Final!$B$8:$G$154,2, FALSE), "Selected", "Not Selected")</f>
        <v>Selected</v>
      </c>
      <c r="H154" s="117" t="str">
        <f>IF(VLOOKUP($B154, RFE_Final!$B$8:$G$154,3, FALSE), "Selected", "Not Selected")</f>
        <v>Selected</v>
      </c>
      <c r="I154" s="117" t="str">
        <f>IF(VLOOKUP($B154, RFE_Final!$B$8:$G$154,4, FALSE), "Selected", "Not Selected")</f>
        <v>Selected</v>
      </c>
      <c r="J154" s="117" t="str">
        <f>IF(VLOOKUP($B154, 'RIDGE &amp; LASSO_Final'!$B$11:$S$155, 5, FALSE)=1, "Selected", "Not Selected")</f>
        <v>Not Selected</v>
      </c>
      <c r="K154" s="117" t="str">
        <f>IF(VLOOKUP($B154, 'RIDGE &amp; LASSO_Final'!$B$11:$S$155,11, FALSE)=1, "Selected", "Not Selected")</f>
        <v>Selected</v>
      </c>
      <c r="L154" s="117" t="str">
        <f>IF(VLOOKUP($B154, 'RIDGE &amp; LASSO_Final'!$B$11:$S$155,17, FALSE)=1, "Selected", "Not Selected")</f>
        <v>Not Selected</v>
      </c>
      <c r="M154" s="117" t="str">
        <f>IF(VLOOKUP($B154, 'RIDGE &amp; LASSO_Final'!$B$11:$S$155, 3, FALSE)=1, "Selected", "Not Selected")</f>
        <v>Not Selected</v>
      </c>
      <c r="N154" s="117" t="str">
        <f>IF(VLOOKUP($B154, 'RIDGE &amp; LASSO_Final'!$B$11:$S$155,9, FALSE)=1, "Selected", "Not Selected")</f>
        <v>Selected</v>
      </c>
      <c r="O154" s="117" t="str">
        <f>IF(VLOOKUP($B154, 'RIDGE &amp; LASSO_Final'!$B$11:$S$155,15, FALSE)=1, "Selected", "Not Selected")</f>
        <v>Selected</v>
      </c>
      <c r="P154" s="117" t="s">
        <v>468</v>
      </c>
      <c r="Q154" s="137" t="str" cm="1">
        <f t="array" ref="Q154">IF(SUM(IF(C154:O154="Selected", 1, 0), IF(C154:O154="Not Selected", 0, 0)) + IF(P154="Important",1,0)&gt;=9,"Keep","Drop")</f>
        <v>Keep</v>
      </c>
      <c r="R154" s="10" cm="1">
        <f t="array" ref="R154">SUM(IF(C154:O154="Selected", 1, 0), IF(C154:O154="Not Selected", 0, 0)) + IF(P154="Important",1,0)</f>
        <v>10</v>
      </c>
    </row>
    <row r="155" spans="1:18" ht="14.5" customHeight="1">
      <c r="A155" s="39">
        <v>116</v>
      </c>
      <c r="B155" s="13" t="s">
        <v>207</v>
      </c>
      <c r="C155" s="91" t="s">
        <v>458</v>
      </c>
      <c r="D155" s="91" t="str">
        <f>IF(VLOOKUP($B155, Sheet1__15[[Column1]:[Claim Injury Type]], 2, FALSE) &gt; 0.3, "Selected","Not Selected")</f>
        <v>Not Selected</v>
      </c>
      <c r="E155" s="91" t="str">
        <f>IF(VLOOKUP($B155, RFE_Final!$B$8:$G$154,5, FALSE), "Selected", "Not Selected")</f>
        <v>Selected</v>
      </c>
      <c r="F155" s="91" t="str">
        <f>IF(VLOOKUP(B155, RFE_Final!$B$8:$G$154,6, FALSE), "Selected", "Not Selected")</f>
        <v>Not Selected</v>
      </c>
      <c r="G155" s="91" t="str">
        <f>IF(VLOOKUP($B155, RFE_Final!$B$8:$G$154,2, FALSE), "Selected", "Not Selected")</f>
        <v>Not Selected</v>
      </c>
      <c r="H155" s="91" t="str">
        <f>IF(VLOOKUP($B155, RFE_Final!$B$8:$G$154,3, FALSE), "Selected", "Not Selected")</f>
        <v>Not Selected</v>
      </c>
      <c r="I155" s="91" t="str">
        <f>IF(VLOOKUP($B155, RFE_Final!$B$8:$G$154,4, FALSE), "Selected", "Not Selected")</f>
        <v>Selected</v>
      </c>
      <c r="J155" s="91" t="str">
        <f>IF(VLOOKUP($B155, 'RIDGE &amp; LASSO_Final'!$B$11:$S$155, 5, FALSE)=1, "Selected", "Not Selected")</f>
        <v>Not Selected</v>
      </c>
      <c r="K155" s="91" t="str">
        <f>IF(VLOOKUP($B155, 'RIDGE &amp; LASSO_Final'!$B$11:$S$155,11, FALSE)=1, "Selected", "Not Selected")</f>
        <v>Not Selected</v>
      </c>
      <c r="L155" s="91" t="str">
        <f>IF(VLOOKUP($B155, 'RIDGE &amp; LASSO_Final'!$B$11:$S$155,17, FALSE)=1, "Selected", "Not Selected")</f>
        <v>Not Selected</v>
      </c>
      <c r="M155" s="91" t="str">
        <f>IF(VLOOKUP($B155, 'RIDGE &amp; LASSO_Final'!$B$11:$S$155, 3, FALSE)=1, "Selected", "Not Selected")</f>
        <v>Not Selected</v>
      </c>
      <c r="N155" s="91" t="str">
        <f>IF(VLOOKUP($B155, 'RIDGE &amp; LASSO_Final'!$B$11:$S$155,9, FALSE)=1, "Selected", "Not Selected")</f>
        <v>Not Selected</v>
      </c>
      <c r="O155" s="91" t="str">
        <f>IF(VLOOKUP($B155, 'RIDGE &amp; LASSO_Final'!$B$11:$S$155,15, FALSE)=1, "Selected", "Not Selected")</f>
        <v>Not Selected</v>
      </c>
      <c r="P155" s="91" t="s">
        <v>468</v>
      </c>
      <c r="Q155" s="91" t="str" cm="1">
        <f t="array" ref="Q155">IF(SUM(IF(C155:O155="Selected", 1, 0), IF(C155:O155="Not Selected", 0, 0)) + IF(P155="Important",1,0)&gt;=9,"Keep","Drop")</f>
        <v>Drop</v>
      </c>
      <c r="R155" s="10" cm="1">
        <f t="array" ref="R155">SUM(IF(C155:O155="Selected", 1, 0), IF(C155:O155="Not Selected", 0, 0)) + IF(P155="Important",1,0)</f>
        <v>4</v>
      </c>
    </row>
    <row r="156" spans="1:18" ht="14.5" customHeight="1">
      <c r="A156" s="39">
        <v>117</v>
      </c>
      <c r="B156" s="13" t="s">
        <v>201</v>
      </c>
      <c r="C156" s="91" t="s">
        <v>458</v>
      </c>
      <c r="D156" s="91" t="str">
        <f>IF(VLOOKUP($B156, Sheet1__15[[Column1]:[Claim Injury Type]], 2, FALSE) &gt; 0.3, "Selected","Not Selected")</f>
        <v>Not Selected</v>
      </c>
      <c r="E156" s="91" t="str">
        <f>IF(VLOOKUP($B156, RFE_Final!$B$8:$G$154,5, FALSE), "Selected", "Not Selected")</f>
        <v>Selected</v>
      </c>
      <c r="F156" s="91" t="str">
        <f>IF(VLOOKUP(B156, RFE_Final!$B$8:$G$154,6, FALSE), "Selected", "Not Selected")</f>
        <v>Not Selected</v>
      </c>
      <c r="G156" s="91" t="str">
        <f>IF(VLOOKUP($B156, RFE_Final!$B$8:$G$154,2, FALSE), "Selected", "Not Selected")</f>
        <v>Not Selected</v>
      </c>
      <c r="H156" s="91" t="str">
        <f>IF(VLOOKUP($B156, RFE_Final!$B$8:$G$154,3, FALSE), "Selected", "Not Selected")</f>
        <v>Selected</v>
      </c>
      <c r="I156" s="91" t="str">
        <f>IF(VLOOKUP($B156, RFE_Final!$B$8:$G$154,4, FALSE), "Selected", "Not Selected")</f>
        <v>Selected</v>
      </c>
      <c r="J156" s="91" t="str">
        <f>IF(VLOOKUP($B156, 'RIDGE &amp; LASSO_Final'!$B$11:$S$155, 5, FALSE)=1, "Selected", "Not Selected")</f>
        <v>Not Selected</v>
      </c>
      <c r="K156" s="91" t="str">
        <f>IF(VLOOKUP($B156, 'RIDGE &amp; LASSO_Final'!$B$11:$S$155,11, FALSE)=1, "Selected", "Not Selected")</f>
        <v>Not Selected</v>
      </c>
      <c r="L156" s="91" t="str">
        <f>IF(VLOOKUP($B156, 'RIDGE &amp; LASSO_Final'!$B$11:$S$155,17, FALSE)=1, "Selected", "Not Selected")</f>
        <v>Not Selected</v>
      </c>
      <c r="M156" s="91" t="str">
        <f>IF(VLOOKUP($B156, 'RIDGE &amp; LASSO_Final'!$B$11:$S$155, 3, FALSE)=1, "Selected", "Not Selected")</f>
        <v>Not Selected</v>
      </c>
      <c r="N156" s="91" t="str">
        <f>IF(VLOOKUP($B156, 'RIDGE &amp; LASSO_Final'!$B$11:$S$155,9, FALSE)=1, "Selected", "Not Selected")</f>
        <v>Not Selected</v>
      </c>
      <c r="O156" s="91" t="str">
        <f>IF(VLOOKUP($B156, 'RIDGE &amp; LASSO_Final'!$B$11:$S$155,15, FALSE)=1, "Selected", "Not Selected")</f>
        <v>Not Selected</v>
      </c>
      <c r="P156" s="91" t="s">
        <v>468</v>
      </c>
      <c r="Q156" s="91" t="str" cm="1">
        <f t="array" ref="Q156">IF(SUM(IF(C156:O156="Selected", 1, 0), IF(C156:O156="Not Selected", 0, 0)) + IF(P156="Important",1,0)&gt;=9,"Keep","Drop")</f>
        <v>Drop</v>
      </c>
      <c r="R156" s="10" cm="1">
        <f t="array" ref="R156">SUM(IF(C156:O156="Selected", 1, 0), IF(C156:O156="Not Selected", 0, 0)) + IF(P156="Important",1,0)</f>
        <v>5</v>
      </c>
    </row>
    <row r="157" spans="1:18" ht="14.5" customHeight="1">
      <c r="A157" s="39">
        <v>118</v>
      </c>
      <c r="B157" s="13" t="s">
        <v>205</v>
      </c>
      <c r="C157" s="91" t="s">
        <v>458</v>
      </c>
      <c r="D157" s="91" t="str">
        <f>IF(VLOOKUP($B157, Sheet1__15[[Column1]:[Claim Injury Type]], 2, FALSE) &gt; 0.3, "Selected","Not Selected")</f>
        <v>Not Selected</v>
      </c>
      <c r="E157" s="91" t="str">
        <f>IF(VLOOKUP($B157, RFE_Final!$B$8:$G$154,5, FALSE), "Selected", "Not Selected")</f>
        <v>Selected</v>
      </c>
      <c r="F157" s="91" t="str">
        <f>IF(VLOOKUP(B157, RFE_Final!$B$8:$G$154,6, FALSE), "Selected", "Not Selected")</f>
        <v>Not Selected</v>
      </c>
      <c r="G157" s="91" t="str">
        <f>IF(VLOOKUP($B157, RFE_Final!$B$8:$G$154,2, FALSE), "Selected", "Not Selected")</f>
        <v>Not Selected</v>
      </c>
      <c r="H157" s="91" t="str">
        <f>IF(VLOOKUP($B157, RFE_Final!$B$8:$G$154,3, FALSE), "Selected", "Not Selected")</f>
        <v>Not Selected</v>
      </c>
      <c r="I157" s="91" t="str">
        <f>IF(VLOOKUP($B157, RFE_Final!$B$8:$G$154,4, FALSE), "Selected", "Not Selected")</f>
        <v>Selected</v>
      </c>
      <c r="J157" s="91" t="str">
        <f>IF(VLOOKUP($B157, 'RIDGE &amp; LASSO_Final'!$B$11:$S$155, 5, FALSE)=1, "Selected", "Not Selected")</f>
        <v>Not Selected</v>
      </c>
      <c r="K157" s="91" t="str">
        <f>IF(VLOOKUP($B157, 'RIDGE &amp; LASSO_Final'!$B$11:$S$155,11, FALSE)=1, "Selected", "Not Selected")</f>
        <v>Not Selected</v>
      </c>
      <c r="L157" s="91" t="str">
        <f>IF(VLOOKUP($B157, 'RIDGE &amp; LASSO_Final'!$B$11:$S$155,17, FALSE)=1, "Selected", "Not Selected")</f>
        <v>Not Selected</v>
      </c>
      <c r="M157" s="91" t="str">
        <f>IF(VLOOKUP($B157, 'RIDGE &amp; LASSO_Final'!$B$11:$S$155, 3, FALSE)=1, "Selected", "Not Selected")</f>
        <v>Not Selected</v>
      </c>
      <c r="N157" s="91" t="str">
        <f>IF(VLOOKUP($B157, 'RIDGE &amp; LASSO_Final'!$B$11:$S$155,9, FALSE)=1, "Selected", "Not Selected")</f>
        <v>Not Selected</v>
      </c>
      <c r="O157" s="91" t="str">
        <f>IF(VLOOKUP($B157, 'RIDGE &amp; LASSO_Final'!$B$11:$S$155,15, FALSE)=1, "Selected", "Not Selected")</f>
        <v>Not Selected</v>
      </c>
      <c r="P157" s="91" t="s">
        <v>468</v>
      </c>
      <c r="Q157" s="91" t="str" cm="1">
        <f t="array" ref="Q157">IF(SUM(IF(C157:O157="Selected", 1, 0), IF(C157:O157="Not Selected", 0, 0)) + IF(P157="Important",1,0)&gt;=9,"Keep","Drop")</f>
        <v>Drop</v>
      </c>
      <c r="R157" s="10" cm="1">
        <f t="array" ref="R157">SUM(IF(C157:O157="Selected", 1, 0), IF(C157:O157="Not Selected", 0, 0)) + IF(P157="Important",1,0)</f>
        <v>4</v>
      </c>
    </row>
    <row r="158" spans="1:18" ht="14.5" customHeight="1">
      <c r="A158" s="39">
        <v>119</v>
      </c>
      <c r="B158" s="13" t="s">
        <v>191</v>
      </c>
      <c r="C158" s="91" t="s">
        <v>458</v>
      </c>
      <c r="D158" s="91" t="str">
        <f>IF(VLOOKUP($B158, Sheet1__15[[Column1]:[Claim Injury Type]], 2, FALSE) &gt; 0.3, "Selected","Not Selected")</f>
        <v>Not Selected</v>
      </c>
      <c r="E158" s="91" t="str">
        <f>IF(VLOOKUP($B158, RFE_Final!$B$8:$G$154,5, FALSE), "Selected", "Not Selected")</f>
        <v>Selected</v>
      </c>
      <c r="F158" s="91" t="str">
        <f>IF(VLOOKUP(B158, RFE_Final!$B$8:$G$154,6, FALSE), "Selected", "Not Selected")</f>
        <v>Not Selected</v>
      </c>
      <c r="G158" s="91" t="str">
        <f>IF(VLOOKUP($B158, RFE_Final!$B$8:$G$154,2, FALSE), "Selected", "Not Selected")</f>
        <v>Selected</v>
      </c>
      <c r="H158" s="91" t="str">
        <f>IF(VLOOKUP($B158, RFE_Final!$B$8:$G$154,3, FALSE), "Selected", "Not Selected")</f>
        <v>Not Selected</v>
      </c>
      <c r="I158" s="91" t="str">
        <f>IF(VLOOKUP($B158, RFE_Final!$B$8:$G$154,4, FALSE), "Selected", "Not Selected")</f>
        <v>Selected</v>
      </c>
      <c r="J158" s="91" t="str">
        <f>IF(VLOOKUP($B158, 'RIDGE &amp; LASSO_Final'!$B$11:$S$155, 5, FALSE)=1, "Selected", "Not Selected")</f>
        <v>Not Selected</v>
      </c>
      <c r="K158" s="91" t="str">
        <f>IF(VLOOKUP($B158, 'RIDGE &amp; LASSO_Final'!$B$11:$S$155,11, FALSE)=1, "Selected", "Not Selected")</f>
        <v>Not Selected</v>
      </c>
      <c r="L158" s="91" t="str">
        <f>IF(VLOOKUP($B158, 'RIDGE &amp; LASSO_Final'!$B$11:$S$155,17, FALSE)=1, "Selected", "Not Selected")</f>
        <v>Not Selected</v>
      </c>
      <c r="M158" s="91" t="str">
        <f>IF(VLOOKUP($B158, 'RIDGE &amp; LASSO_Final'!$B$11:$S$155, 3, FALSE)=1, "Selected", "Not Selected")</f>
        <v>Not Selected</v>
      </c>
      <c r="N158" s="91" t="str">
        <f>IF(VLOOKUP($B158, 'RIDGE &amp; LASSO_Final'!$B$11:$S$155,9, FALSE)=1, "Selected", "Not Selected")</f>
        <v>Not Selected</v>
      </c>
      <c r="O158" s="91" t="str">
        <f>IF(VLOOKUP($B158, 'RIDGE &amp; LASSO_Final'!$B$11:$S$155,15, FALSE)=1, "Selected", "Not Selected")</f>
        <v>Not Selected</v>
      </c>
      <c r="P158" s="91" t="s">
        <v>468</v>
      </c>
      <c r="Q158" s="91" t="str" cm="1">
        <f t="array" ref="Q158">IF(SUM(IF(C158:O158="Selected", 1, 0), IF(C158:O158="Not Selected", 0, 0)) + IF(P158="Important",1,0)&gt;=9,"Keep","Drop")</f>
        <v>Drop</v>
      </c>
      <c r="R158" s="10" cm="1">
        <f t="array" ref="R158">SUM(IF(C158:O158="Selected", 1, 0), IF(C158:O158="Not Selected", 0, 0)) + IF(P158="Important",1,0)</f>
        <v>5</v>
      </c>
    </row>
    <row r="159" spans="1:18" ht="14.5" customHeight="1">
      <c r="A159" s="39">
        <v>120</v>
      </c>
      <c r="B159" s="116" t="s">
        <v>188</v>
      </c>
      <c r="C159" s="117" t="s">
        <v>458</v>
      </c>
      <c r="D159" s="117" t="str">
        <f>IF(VLOOKUP($B159, Sheet1__15[[Column1]:[Claim Injury Type]], 2, FALSE) &gt; 0.3, "Selected","Not Selected")</f>
        <v>Selected</v>
      </c>
      <c r="E159" s="117" t="str">
        <f>IF(VLOOKUP($B159, RFE_Final!$B$8:$G$154,5, FALSE), "Selected", "Not Selected")</f>
        <v>Selected</v>
      </c>
      <c r="F159" s="117" t="str">
        <f>IF(VLOOKUP(B159, RFE_Final!$B$8:$G$154,6, FALSE), "Selected", "Not Selected")</f>
        <v>Selected</v>
      </c>
      <c r="G159" s="117" t="str">
        <f>IF(VLOOKUP($B159, RFE_Final!$B$8:$G$154,2, FALSE), "Selected", "Not Selected")</f>
        <v>Selected</v>
      </c>
      <c r="H159" s="117" t="str">
        <f>IF(VLOOKUP($B159, RFE_Final!$B$8:$G$154,3, FALSE), "Selected", "Not Selected")</f>
        <v>Selected</v>
      </c>
      <c r="I159" s="117" t="str">
        <f>IF(VLOOKUP($B159, RFE_Final!$B$8:$G$154,4, FALSE), "Selected", "Not Selected")</f>
        <v>Selected</v>
      </c>
      <c r="J159" s="117" t="str">
        <f>IF(VLOOKUP($B159, 'RIDGE &amp; LASSO_Final'!$B$11:$S$155, 5, FALSE)=1, "Selected", "Not Selected")</f>
        <v>Selected</v>
      </c>
      <c r="K159" s="117" t="str">
        <f>IF(VLOOKUP($B159, 'RIDGE &amp; LASSO_Final'!$B$11:$S$155,11, FALSE)=1, "Selected", "Not Selected")</f>
        <v>Not Selected</v>
      </c>
      <c r="L159" s="117" t="str">
        <f>IF(VLOOKUP($B159, 'RIDGE &amp; LASSO_Final'!$B$11:$S$155,17, FALSE)=1, "Selected", "Not Selected")</f>
        <v>Selected</v>
      </c>
      <c r="M159" s="117" t="str">
        <f>IF(VLOOKUP($B159, 'RIDGE &amp; LASSO_Final'!$B$11:$S$155, 3, FALSE)=1, "Selected", "Not Selected")</f>
        <v>Selected</v>
      </c>
      <c r="N159" s="117" t="str">
        <f>IF(VLOOKUP($B159, 'RIDGE &amp; LASSO_Final'!$B$11:$S$155,9, FALSE)=1, "Selected", "Not Selected")</f>
        <v>Selected</v>
      </c>
      <c r="O159" s="117" t="str">
        <f>IF(VLOOKUP($B159, 'RIDGE &amp; LASSO_Final'!$B$11:$S$155,15, FALSE)=1, "Selected", "Not Selected")</f>
        <v>Selected</v>
      </c>
      <c r="P159" s="117" t="s">
        <v>468</v>
      </c>
      <c r="Q159" s="137" t="str" cm="1">
        <f t="array" ref="Q159">IF(SUM(IF(C159:O159="Selected", 1, 0), IF(C159:O159="Not Selected", 0, 0)) + IF(P159="Important",1,0)&gt;=9,"Keep","Drop")</f>
        <v>Keep</v>
      </c>
      <c r="R159" s="10" cm="1">
        <f t="array" ref="R159">SUM(IF(C159:O159="Selected", 1, 0), IF(C159:O159="Not Selected", 0, 0)) + IF(P159="Important",1,0)</f>
        <v>13</v>
      </c>
    </row>
    <row r="160" spans="1:18" ht="14.5" customHeight="1">
      <c r="A160" s="39">
        <v>121</v>
      </c>
      <c r="B160" s="13" t="s">
        <v>203</v>
      </c>
      <c r="C160" s="91" t="s">
        <v>458</v>
      </c>
      <c r="D160" s="91" t="str">
        <f>IF(VLOOKUP($B160, Sheet1__15[[Column1]:[Claim Injury Type]], 2, FALSE) &gt; 0.3, "Selected","Not Selected")</f>
        <v>Not Selected</v>
      </c>
      <c r="E160" s="91" t="str">
        <f>IF(VLOOKUP($B160, RFE_Final!$B$8:$G$154,5, FALSE), "Selected", "Not Selected")</f>
        <v>Selected</v>
      </c>
      <c r="F160" s="91" t="str">
        <f>IF(VLOOKUP(B160, RFE_Final!$B$8:$G$154,6, FALSE), "Selected", "Not Selected")</f>
        <v>Not Selected</v>
      </c>
      <c r="G160" s="91" t="str">
        <f>IF(VLOOKUP($B160, RFE_Final!$B$8:$G$154,2, FALSE), "Selected", "Not Selected")</f>
        <v>Not Selected</v>
      </c>
      <c r="H160" s="91" t="str">
        <f>IF(VLOOKUP($B160, RFE_Final!$B$8:$G$154,3, FALSE), "Selected", "Not Selected")</f>
        <v>Not Selected</v>
      </c>
      <c r="I160" s="91" t="str">
        <f>IF(VLOOKUP($B160, RFE_Final!$B$8:$G$154,4, FALSE), "Selected", "Not Selected")</f>
        <v>Selected</v>
      </c>
      <c r="J160" s="91" t="str">
        <f>IF(VLOOKUP($B160, 'RIDGE &amp; LASSO_Final'!$B$11:$S$155, 5, FALSE)=1, "Selected", "Not Selected")</f>
        <v>Not Selected</v>
      </c>
      <c r="K160" s="91" t="str">
        <f>IF(VLOOKUP($B160, 'RIDGE &amp; LASSO_Final'!$B$11:$S$155,11, FALSE)=1, "Selected", "Not Selected")</f>
        <v>Not Selected</v>
      </c>
      <c r="L160" s="91" t="str">
        <f>IF(VLOOKUP($B160, 'RIDGE &amp; LASSO_Final'!$B$11:$S$155,17, FALSE)=1, "Selected", "Not Selected")</f>
        <v>Not Selected</v>
      </c>
      <c r="M160" s="91" t="str">
        <f>IF(VLOOKUP($B160, 'RIDGE &amp; LASSO_Final'!$B$11:$S$155, 3, FALSE)=1, "Selected", "Not Selected")</f>
        <v>Not Selected</v>
      </c>
      <c r="N160" s="91" t="str">
        <f>IF(VLOOKUP($B160, 'RIDGE &amp; LASSO_Final'!$B$11:$S$155,9, FALSE)=1, "Selected", "Not Selected")</f>
        <v>Not Selected</v>
      </c>
      <c r="O160" s="91" t="str">
        <f>IF(VLOOKUP($B160, 'RIDGE &amp; LASSO_Final'!$B$11:$S$155,15, FALSE)=1, "Selected", "Not Selected")</f>
        <v>Not Selected</v>
      </c>
      <c r="P160" s="91" t="s">
        <v>468</v>
      </c>
      <c r="Q160" s="91" t="str" cm="1">
        <f t="array" ref="Q160">IF(SUM(IF(C160:O160="Selected", 1, 0), IF(C160:O160="Not Selected", 0, 0)) + IF(P160="Important",1,0)&gt;=9,"Keep","Drop")</f>
        <v>Drop</v>
      </c>
      <c r="R160" s="10" cm="1">
        <f t="array" ref="R160">SUM(IF(C160:O160="Selected", 1, 0), IF(C160:O160="Not Selected", 0, 0)) + IF(P160="Important",1,0)</f>
        <v>4</v>
      </c>
    </row>
    <row r="161" spans="1:18" ht="14.5" customHeight="1">
      <c r="A161" s="39">
        <v>122</v>
      </c>
      <c r="B161" s="13" t="s">
        <v>96</v>
      </c>
      <c r="C161" s="91" t="s">
        <v>458</v>
      </c>
      <c r="D161" s="91" t="str">
        <f>IF(VLOOKUP($B161, Sheet1__15[[Column1]:[Claim Injury Type]], 2, FALSE) &gt; 0.3, "Selected","Not Selected")</f>
        <v>Not Selected</v>
      </c>
      <c r="E161" s="91" t="str">
        <f>IF(VLOOKUP($B161, RFE_Final!$B$8:$G$154,5, FALSE), "Selected", "Not Selected")</f>
        <v>Selected</v>
      </c>
      <c r="F161" s="91" t="str">
        <f>IF(VLOOKUP(B161, RFE_Final!$B$8:$G$154,6, FALSE), "Selected", "Not Selected")</f>
        <v>Not Selected</v>
      </c>
      <c r="G161" s="91" t="str">
        <f>IF(VLOOKUP($B161, RFE_Final!$B$8:$G$154,2, FALSE), "Selected", "Not Selected")</f>
        <v>Not Selected</v>
      </c>
      <c r="H161" s="91" t="str">
        <f>IF(VLOOKUP($B161, RFE_Final!$B$8:$G$154,3, FALSE), "Selected", "Not Selected")</f>
        <v>Selected</v>
      </c>
      <c r="I161" s="91" t="str">
        <f>IF(VLOOKUP($B161, RFE_Final!$B$8:$G$154,4, FALSE), "Selected", "Not Selected")</f>
        <v>Selected</v>
      </c>
      <c r="J161" s="91" t="str">
        <f>IF(VLOOKUP($B161, 'RIDGE &amp; LASSO_Final'!$B$11:$S$155, 5, FALSE)=1, "Selected", "Not Selected")</f>
        <v>Not Selected</v>
      </c>
      <c r="K161" s="91" t="str">
        <f>IF(VLOOKUP($B161, 'RIDGE &amp; LASSO_Final'!$B$11:$S$155,11, FALSE)=1, "Selected", "Not Selected")</f>
        <v>Not Selected</v>
      </c>
      <c r="L161" s="91" t="str">
        <f>IF(VLOOKUP($B161, 'RIDGE &amp; LASSO_Final'!$B$11:$S$155,17, FALSE)=1, "Selected", "Not Selected")</f>
        <v>Not Selected</v>
      </c>
      <c r="M161" s="91" t="str">
        <f>IF(VLOOKUP($B161, 'RIDGE &amp; LASSO_Final'!$B$11:$S$155, 3, FALSE)=1, "Selected", "Not Selected")</f>
        <v>Not Selected</v>
      </c>
      <c r="N161" s="91" t="str">
        <f>IF(VLOOKUP($B161, 'RIDGE &amp; LASSO_Final'!$B$11:$S$155,9, FALSE)=1, "Selected", "Not Selected")</f>
        <v>Not Selected</v>
      </c>
      <c r="O161" s="91" t="str">
        <f>IF(VLOOKUP($B161, 'RIDGE &amp; LASSO_Final'!$B$11:$S$155,15, FALSE)=1, "Selected", "Not Selected")</f>
        <v>Not Selected</v>
      </c>
      <c r="P161" s="91" t="s">
        <v>468</v>
      </c>
      <c r="Q161" s="91" t="str" cm="1">
        <f t="array" ref="Q161">IF(SUM(IF(C161:O161="Selected", 1, 0), IF(C161:O161="Not Selected", 0, 0)) + IF(P161="Important",1,0)&gt;=9,"Keep","Drop")</f>
        <v>Drop</v>
      </c>
      <c r="R161" s="10" cm="1">
        <f t="array" ref="R161">SUM(IF(C161:O161="Selected", 1, 0), IF(C161:O161="Not Selected", 0, 0)) + IF(P161="Important",1,0)</f>
        <v>5</v>
      </c>
    </row>
    <row r="162" spans="1:18" ht="14.5" customHeight="1">
      <c r="A162" s="39">
        <v>123</v>
      </c>
      <c r="B162" s="13" t="s">
        <v>113</v>
      </c>
      <c r="C162" s="91" t="s">
        <v>458</v>
      </c>
      <c r="D162" s="91" t="str">
        <f>IF(VLOOKUP($B162, Sheet1__15[[Column1]:[Claim Injury Type]], 2, FALSE) &gt; 0.3, "Selected","Not Selected")</f>
        <v>Not Selected</v>
      </c>
      <c r="E162" s="91" t="str">
        <f>IF(VLOOKUP($B162, RFE_Final!$B$8:$G$154,5, FALSE), "Selected", "Not Selected")</f>
        <v>Selected</v>
      </c>
      <c r="F162" s="91" t="str">
        <f>IF(VLOOKUP(B162, RFE_Final!$B$8:$G$154,6, FALSE), "Selected", "Not Selected")</f>
        <v>Not Selected</v>
      </c>
      <c r="G162" s="91" t="str">
        <f>IF(VLOOKUP($B162, RFE_Final!$B$8:$G$154,2, FALSE), "Selected", "Not Selected")</f>
        <v>Not Selected</v>
      </c>
      <c r="H162" s="91" t="str">
        <f>IF(VLOOKUP($B162, RFE_Final!$B$8:$G$154,3, FALSE), "Selected", "Not Selected")</f>
        <v>Selected</v>
      </c>
      <c r="I162" s="91" t="str">
        <f>IF(VLOOKUP($B162, RFE_Final!$B$8:$G$154,4, FALSE), "Selected", "Not Selected")</f>
        <v>Selected</v>
      </c>
      <c r="J162" s="91" t="str">
        <f>IF(VLOOKUP($B162, 'RIDGE &amp; LASSO_Final'!$B$11:$S$155, 5, FALSE)=1, "Selected", "Not Selected")</f>
        <v>Not Selected</v>
      </c>
      <c r="K162" s="91" t="str">
        <f>IF(VLOOKUP($B162, 'RIDGE &amp; LASSO_Final'!$B$11:$S$155,11, FALSE)=1, "Selected", "Not Selected")</f>
        <v>Not Selected</v>
      </c>
      <c r="L162" s="91" t="str">
        <f>IF(VLOOKUP($B162, 'RIDGE &amp; LASSO_Final'!$B$11:$S$155,17, FALSE)=1, "Selected", "Not Selected")</f>
        <v>Not Selected</v>
      </c>
      <c r="M162" s="91" t="str">
        <f>IF(VLOOKUP($B162, 'RIDGE &amp; LASSO_Final'!$B$11:$S$155, 3, FALSE)=1, "Selected", "Not Selected")</f>
        <v>Not Selected</v>
      </c>
      <c r="N162" s="91" t="str">
        <f>IF(VLOOKUP($B162, 'RIDGE &amp; LASSO_Final'!$B$11:$S$155,9, FALSE)=1, "Selected", "Not Selected")</f>
        <v>Not Selected</v>
      </c>
      <c r="O162" s="91" t="str">
        <f>IF(VLOOKUP($B162, 'RIDGE &amp; LASSO_Final'!$B$11:$S$155,15, FALSE)=1, "Selected", "Not Selected")</f>
        <v>Not Selected</v>
      </c>
      <c r="P162" s="91" t="s">
        <v>468</v>
      </c>
      <c r="Q162" s="91" t="str" cm="1">
        <f t="array" ref="Q162">IF(SUM(IF(C162:O162="Selected", 1, 0), IF(C162:O162="Not Selected", 0, 0)) + IF(P162="Important",1,0)&gt;=9,"Keep","Drop")</f>
        <v>Drop</v>
      </c>
      <c r="R162" s="10" cm="1">
        <f t="array" ref="R162">SUM(IF(C162:O162="Selected", 1, 0), IF(C162:O162="Not Selected", 0, 0)) + IF(P162="Important",1,0)</f>
        <v>5</v>
      </c>
    </row>
    <row r="163" spans="1:18" ht="14.5" customHeight="1">
      <c r="A163" s="39">
        <v>124</v>
      </c>
      <c r="B163" s="13" t="s">
        <v>76</v>
      </c>
      <c r="C163" s="91" t="s">
        <v>458</v>
      </c>
      <c r="D163" s="91" t="str">
        <f>IF(VLOOKUP($B163, Sheet1__15[[Column1]:[Claim Injury Type]], 2, FALSE) &gt; 0.3, "Selected","Not Selected")</f>
        <v>Not Selected</v>
      </c>
      <c r="E163" s="91" t="str">
        <f>IF(VLOOKUP($B163, RFE_Final!$B$8:$G$154,5, FALSE), "Selected", "Not Selected")</f>
        <v>Selected</v>
      </c>
      <c r="F163" s="91" t="str">
        <f>IF(VLOOKUP(B163, RFE_Final!$B$8:$G$154,6, FALSE), "Selected", "Not Selected")</f>
        <v>Not Selected</v>
      </c>
      <c r="G163" s="91" t="str">
        <f>IF(VLOOKUP($B163, RFE_Final!$B$8:$G$154,2, FALSE), "Selected", "Not Selected")</f>
        <v>Selected</v>
      </c>
      <c r="H163" s="91" t="str">
        <f>IF(VLOOKUP($B163, RFE_Final!$B$8:$G$154,3, FALSE), "Selected", "Not Selected")</f>
        <v>Selected</v>
      </c>
      <c r="I163" s="91" t="str">
        <f>IF(VLOOKUP($B163, RFE_Final!$B$8:$G$154,4, FALSE), "Selected", "Not Selected")</f>
        <v>Selected</v>
      </c>
      <c r="J163" s="91" t="str">
        <f>IF(VLOOKUP($B163, 'RIDGE &amp; LASSO_Final'!$B$11:$S$155, 5, FALSE)=1, "Selected", "Not Selected")</f>
        <v>Not Selected</v>
      </c>
      <c r="K163" s="91" t="str">
        <f>IF(VLOOKUP($B163, 'RIDGE &amp; LASSO_Final'!$B$11:$S$155,11, FALSE)=1, "Selected", "Not Selected")</f>
        <v>Not Selected</v>
      </c>
      <c r="L163" s="91" t="str">
        <f>IF(VLOOKUP($B163, 'RIDGE &amp; LASSO_Final'!$B$11:$S$155,17, FALSE)=1, "Selected", "Not Selected")</f>
        <v>Not Selected</v>
      </c>
      <c r="M163" s="91" t="str">
        <f>IF(VLOOKUP($B163, 'RIDGE &amp; LASSO_Final'!$B$11:$S$155, 3, FALSE)=1, "Selected", "Not Selected")</f>
        <v>Not Selected</v>
      </c>
      <c r="N163" s="91" t="str">
        <f>IF(VLOOKUP($B163, 'RIDGE &amp; LASSO_Final'!$B$11:$S$155,9, FALSE)=1, "Selected", "Not Selected")</f>
        <v>Not Selected</v>
      </c>
      <c r="O163" s="91" t="str">
        <f>IF(VLOOKUP($B163, 'RIDGE &amp; LASSO_Final'!$B$11:$S$155,15, FALSE)=1, "Selected", "Not Selected")</f>
        <v>Not Selected</v>
      </c>
      <c r="P163" s="91" t="s">
        <v>468</v>
      </c>
      <c r="Q163" s="91" t="str" cm="1">
        <f t="array" ref="Q163">IF(SUM(IF(C163:O163="Selected", 1, 0), IF(C163:O163="Not Selected", 0, 0)) + IF(P163="Important",1,0)&gt;=9,"Keep","Drop")</f>
        <v>Drop</v>
      </c>
      <c r="R163" s="10" cm="1">
        <f t="array" ref="R163">SUM(IF(C163:O163="Selected", 1, 0), IF(C163:O163="Not Selected", 0, 0)) + IF(P163="Important",1,0)</f>
        <v>6</v>
      </c>
    </row>
    <row r="164" spans="1:18" ht="14.5" customHeight="1">
      <c r="A164" s="39">
        <v>125</v>
      </c>
      <c r="B164" s="13" t="s">
        <v>103</v>
      </c>
      <c r="C164" s="91" t="s">
        <v>458</v>
      </c>
      <c r="D164" s="91" t="str">
        <f>IF(VLOOKUP($B164, Sheet1__15[[Column1]:[Claim Injury Type]], 2, FALSE) &gt; 0.3, "Selected","Not Selected")</f>
        <v>Not Selected</v>
      </c>
      <c r="E164" s="91" t="str">
        <f>IF(VLOOKUP($B164, RFE_Final!$B$8:$G$154,5, FALSE), "Selected", "Not Selected")</f>
        <v>Selected</v>
      </c>
      <c r="F164" s="91" t="str">
        <f>IF(VLOOKUP(B164, RFE_Final!$B$8:$G$154,6, FALSE), "Selected", "Not Selected")</f>
        <v>Not Selected</v>
      </c>
      <c r="G164" s="91" t="str">
        <f>IF(VLOOKUP($B164, RFE_Final!$B$8:$G$154,2, FALSE), "Selected", "Not Selected")</f>
        <v>Not Selected</v>
      </c>
      <c r="H164" s="91" t="str">
        <f>IF(VLOOKUP($B164, RFE_Final!$B$8:$G$154,3, FALSE), "Selected", "Not Selected")</f>
        <v>Not Selected</v>
      </c>
      <c r="I164" s="91" t="str">
        <f>IF(VLOOKUP($B164, RFE_Final!$B$8:$G$154,4, FALSE), "Selected", "Not Selected")</f>
        <v>Selected</v>
      </c>
      <c r="J164" s="91" t="str">
        <f>IF(VLOOKUP($B164, 'RIDGE &amp; LASSO_Final'!$B$11:$S$155, 5, FALSE)=1, "Selected", "Not Selected")</f>
        <v>Not Selected</v>
      </c>
      <c r="K164" s="91" t="str">
        <f>IF(VLOOKUP($B164, 'RIDGE &amp; LASSO_Final'!$B$11:$S$155,11, FALSE)=1, "Selected", "Not Selected")</f>
        <v>Not Selected</v>
      </c>
      <c r="L164" s="91" t="str">
        <f>IF(VLOOKUP($B164, 'RIDGE &amp; LASSO_Final'!$B$11:$S$155,17, FALSE)=1, "Selected", "Not Selected")</f>
        <v>Not Selected</v>
      </c>
      <c r="M164" s="91" t="str">
        <f>IF(VLOOKUP($B164, 'RIDGE &amp; LASSO_Final'!$B$11:$S$155, 3, FALSE)=1, "Selected", "Not Selected")</f>
        <v>Not Selected</v>
      </c>
      <c r="N164" s="91" t="str">
        <f>IF(VLOOKUP($B164, 'RIDGE &amp; LASSO_Final'!$B$11:$S$155,9, FALSE)=1, "Selected", "Not Selected")</f>
        <v>Not Selected</v>
      </c>
      <c r="O164" s="91" t="str">
        <f>IF(VLOOKUP($B164, 'RIDGE &amp; LASSO_Final'!$B$11:$S$155,15, FALSE)=1, "Selected", "Not Selected")</f>
        <v>Not Selected</v>
      </c>
      <c r="P164" s="91" t="s">
        <v>468</v>
      </c>
      <c r="Q164" s="91" t="str" cm="1">
        <f t="array" ref="Q164">IF(SUM(IF(C164:O164="Selected", 1, 0), IF(C164:O164="Not Selected", 0, 0)) + IF(P164="Important",1,0)&gt;=9,"Keep","Drop")</f>
        <v>Drop</v>
      </c>
      <c r="R164" s="10" cm="1">
        <f t="array" ref="R164">SUM(IF(C164:O164="Selected", 1, 0), IF(C164:O164="Not Selected", 0, 0)) + IF(P164="Important",1,0)</f>
        <v>4</v>
      </c>
    </row>
    <row r="165" spans="1:18" ht="14.5" customHeight="1">
      <c r="A165" s="39">
        <v>126</v>
      </c>
      <c r="B165" s="13" t="s">
        <v>80</v>
      </c>
      <c r="C165" s="91" t="s">
        <v>458</v>
      </c>
      <c r="D165" s="91" t="str">
        <f>IF(VLOOKUP($B165, Sheet1__15[[Column1]:[Claim Injury Type]], 2, FALSE) &gt; 0.3, "Selected","Not Selected")</f>
        <v>Not Selected</v>
      </c>
      <c r="E165" s="91" t="str">
        <f>IF(VLOOKUP($B165, RFE_Final!$B$8:$G$154,5, FALSE), "Selected", "Not Selected")</f>
        <v>Selected</v>
      </c>
      <c r="F165" s="91" t="str">
        <f>IF(VLOOKUP(B165, RFE_Final!$B$8:$G$154,6, FALSE), "Selected", "Not Selected")</f>
        <v>Not Selected</v>
      </c>
      <c r="G165" s="91" t="str">
        <f>IF(VLOOKUP($B165, RFE_Final!$B$8:$G$154,2, FALSE), "Selected", "Not Selected")</f>
        <v>Selected</v>
      </c>
      <c r="H165" s="91" t="str">
        <f>IF(VLOOKUP($B165, RFE_Final!$B$8:$G$154,3, FALSE), "Selected", "Not Selected")</f>
        <v>Selected</v>
      </c>
      <c r="I165" s="91" t="str">
        <f>IF(VLOOKUP($B165, RFE_Final!$B$8:$G$154,4, FALSE), "Selected", "Not Selected")</f>
        <v>Selected</v>
      </c>
      <c r="J165" s="91" t="str">
        <f>IF(VLOOKUP($B165, 'RIDGE &amp; LASSO_Final'!$B$11:$S$155, 5, FALSE)=1, "Selected", "Not Selected")</f>
        <v>Not Selected</v>
      </c>
      <c r="K165" s="91" t="str">
        <f>IF(VLOOKUP($B165, 'RIDGE &amp; LASSO_Final'!$B$11:$S$155,11, FALSE)=1, "Selected", "Not Selected")</f>
        <v>Not Selected</v>
      </c>
      <c r="L165" s="91" t="str">
        <f>IF(VLOOKUP($B165, 'RIDGE &amp; LASSO_Final'!$B$11:$S$155,17, FALSE)=1, "Selected", "Not Selected")</f>
        <v>Selected</v>
      </c>
      <c r="M165" s="91" t="str">
        <f>IF(VLOOKUP($B165, 'RIDGE &amp; LASSO_Final'!$B$11:$S$155, 3, FALSE)=1, "Selected", "Not Selected")</f>
        <v>Not Selected</v>
      </c>
      <c r="N165" s="91" t="str">
        <f>IF(VLOOKUP($B165, 'RIDGE &amp; LASSO_Final'!$B$11:$S$155,9, FALSE)=1, "Selected", "Not Selected")</f>
        <v>Not Selected</v>
      </c>
      <c r="O165" s="91" t="str">
        <f>IF(VLOOKUP($B165, 'RIDGE &amp; LASSO_Final'!$B$11:$S$155,15, FALSE)=1, "Selected", "Not Selected")</f>
        <v>Selected</v>
      </c>
      <c r="P165" s="91" t="s">
        <v>468</v>
      </c>
      <c r="Q165" s="91" t="str" cm="1">
        <f t="array" ref="Q165">IF(SUM(IF(C165:O165="Selected", 1, 0), IF(C165:O165="Not Selected", 0, 0)) + IF(P165="Important",1,0)&gt;=9,"Keep","Drop")</f>
        <v>Drop</v>
      </c>
      <c r="R165" s="10" cm="1">
        <f t="array" ref="R165">SUM(IF(C165:O165="Selected", 1, 0), IF(C165:O165="Not Selected", 0, 0)) + IF(P165="Important",1,0)</f>
        <v>8</v>
      </c>
    </row>
    <row r="166" spans="1:18" ht="14.5" customHeight="1">
      <c r="A166" s="39">
        <v>127</v>
      </c>
      <c r="B166" s="13" t="s">
        <v>63</v>
      </c>
      <c r="C166" s="91" t="s">
        <v>458</v>
      </c>
      <c r="D166" s="91" t="str">
        <f>IF(VLOOKUP($B166, Sheet1__15[[Column1]:[Claim Injury Type]], 2, FALSE) &gt; 0.3, "Selected","Not Selected")</f>
        <v>Not Selected</v>
      </c>
      <c r="E166" s="91" t="str">
        <f>IF(VLOOKUP($B166, RFE_Final!$B$8:$G$154,5, FALSE), "Selected", "Not Selected")</f>
        <v>Selected</v>
      </c>
      <c r="F166" s="91" t="str">
        <f>IF(VLOOKUP(B166, RFE_Final!$B$8:$G$154,6, FALSE), "Selected", "Not Selected")</f>
        <v>Selected</v>
      </c>
      <c r="G166" s="91" t="str">
        <f>IF(VLOOKUP($B166, RFE_Final!$B$8:$G$154,2, FALSE), "Selected", "Not Selected")</f>
        <v>Selected</v>
      </c>
      <c r="H166" s="91" t="str">
        <f>IF(VLOOKUP($B166, RFE_Final!$B$8:$G$154,3, FALSE), "Selected", "Not Selected")</f>
        <v>Selected</v>
      </c>
      <c r="I166" s="91" t="str">
        <f>IF(VLOOKUP($B166, RFE_Final!$B$8:$G$154,4, FALSE), "Selected", "Not Selected")</f>
        <v>Selected</v>
      </c>
      <c r="J166" s="91" t="str">
        <f>IF(VLOOKUP($B166, 'RIDGE &amp; LASSO_Final'!$B$11:$S$155, 5, FALSE)=1, "Selected", "Not Selected")</f>
        <v>Not Selected</v>
      </c>
      <c r="K166" s="91" t="str">
        <f>IF(VLOOKUP($B166, 'RIDGE &amp; LASSO_Final'!$B$11:$S$155,11, FALSE)=1, "Selected", "Not Selected")</f>
        <v>Not Selected</v>
      </c>
      <c r="L166" s="91" t="str">
        <f>IF(VLOOKUP($B166, 'RIDGE &amp; LASSO_Final'!$B$11:$S$155,17, FALSE)=1, "Selected", "Not Selected")</f>
        <v>Not Selected</v>
      </c>
      <c r="M166" s="91" t="str">
        <f>IF(VLOOKUP($B166, 'RIDGE &amp; LASSO_Final'!$B$11:$S$155, 3, FALSE)=1, "Selected", "Not Selected")</f>
        <v>Not Selected</v>
      </c>
      <c r="N166" s="91" t="str">
        <f>IF(VLOOKUP($B166, 'RIDGE &amp; LASSO_Final'!$B$11:$S$155,9, FALSE)=1, "Selected", "Not Selected")</f>
        <v>Selected</v>
      </c>
      <c r="O166" s="91" t="str">
        <f>IF(VLOOKUP($B166, 'RIDGE &amp; LASSO_Final'!$B$11:$S$155,15, FALSE)=1, "Selected", "Not Selected")</f>
        <v>Not Selected</v>
      </c>
      <c r="P166" s="91" t="s">
        <v>468</v>
      </c>
      <c r="Q166" s="91" t="str" cm="1">
        <f t="array" ref="Q166">IF(SUM(IF(C166:O166="Selected", 1, 0), IF(C166:O166="Not Selected", 0, 0)) + IF(P166="Important",1,0)&gt;=9,"Keep","Drop")</f>
        <v>Drop</v>
      </c>
      <c r="R166" s="10" cm="1">
        <f t="array" ref="R166">SUM(IF(C166:O166="Selected", 1, 0), IF(C166:O166="Not Selected", 0, 0)) + IF(P166="Important",1,0)</f>
        <v>8</v>
      </c>
    </row>
    <row r="167" spans="1:18" ht="14.5" customHeight="1">
      <c r="A167" s="39">
        <v>128</v>
      </c>
      <c r="B167" s="13" t="s">
        <v>84</v>
      </c>
      <c r="C167" s="91" t="s">
        <v>458</v>
      </c>
      <c r="D167" s="91" t="str">
        <f>IF(VLOOKUP($B167, Sheet1__15[[Column1]:[Claim Injury Type]], 2, FALSE) &gt; 0.3, "Selected","Not Selected")</f>
        <v>Not Selected</v>
      </c>
      <c r="E167" s="91" t="str">
        <f>IF(VLOOKUP($B167, RFE_Final!$B$8:$G$154,5, FALSE), "Selected", "Not Selected")</f>
        <v>Selected</v>
      </c>
      <c r="F167" s="91" t="str">
        <f>IF(VLOOKUP(B167, RFE_Final!$B$8:$G$154,6, FALSE), "Selected", "Not Selected")</f>
        <v>Not Selected</v>
      </c>
      <c r="G167" s="91" t="str">
        <f>IF(VLOOKUP($B167, RFE_Final!$B$8:$G$154,2, FALSE), "Selected", "Not Selected")</f>
        <v>Selected</v>
      </c>
      <c r="H167" s="91" t="str">
        <f>IF(VLOOKUP($B167, RFE_Final!$B$8:$G$154,3, FALSE), "Selected", "Not Selected")</f>
        <v>Selected</v>
      </c>
      <c r="I167" s="91" t="str">
        <f>IF(VLOOKUP($B167, RFE_Final!$B$8:$G$154,4, FALSE), "Selected", "Not Selected")</f>
        <v>Selected</v>
      </c>
      <c r="J167" s="91" t="str">
        <f>IF(VLOOKUP($B167, 'RIDGE &amp; LASSO_Final'!$B$11:$S$155, 5, FALSE)=1, "Selected", "Not Selected")</f>
        <v>Not Selected</v>
      </c>
      <c r="K167" s="91" t="str">
        <f>IF(VLOOKUP($B167, 'RIDGE &amp; LASSO_Final'!$B$11:$S$155,11, FALSE)=1, "Selected", "Not Selected")</f>
        <v>Not Selected</v>
      </c>
      <c r="L167" s="91" t="str">
        <f>IF(VLOOKUP($B167, 'RIDGE &amp; LASSO_Final'!$B$11:$S$155,17, FALSE)=1, "Selected", "Not Selected")</f>
        <v>Not Selected</v>
      </c>
      <c r="M167" s="91" t="str">
        <f>IF(VLOOKUP($B167, 'RIDGE &amp; LASSO_Final'!$B$11:$S$155, 3, FALSE)=1, "Selected", "Not Selected")</f>
        <v>Not Selected</v>
      </c>
      <c r="N167" s="91" t="str">
        <f>IF(VLOOKUP($B167, 'RIDGE &amp; LASSO_Final'!$B$11:$S$155,9, FALSE)=1, "Selected", "Not Selected")</f>
        <v>Not Selected</v>
      </c>
      <c r="O167" s="91" t="str">
        <f>IF(VLOOKUP($B167, 'RIDGE &amp; LASSO_Final'!$B$11:$S$155,15, FALSE)=1, "Selected", "Not Selected")</f>
        <v>Selected</v>
      </c>
      <c r="P167" s="91" t="s">
        <v>468</v>
      </c>
      <c r="Q167" s="91" t="str" cm="1">
        <f t="array" ref="Q167">IF(SUM(IF(C167:O167="Selected", 1, 0), IF(C167:O167="Not Selected", 0, 0)) + IF(P167="Important",1,0)&gt;=9,"Keep","Drop")</f>
        <v>Drop</v>
      </c>
      <c r="R167" s="10" cm="1">
        <f t="array" ref="R167">SUM(IF(C167:O167="Selected", 1, 0), IF(C167:O167="Not Selected", 0, 0)) + IF(P167="Important",1,0)</f>
        <v>7</v>
      </c>
    </row>
    <row r="168" spans="1:18" ht="14.5" customHeight="1">
      <c r="A168" s="39">
        <v>129</v>
      </c>
      <c r="B168" s="116" t="s">
        <v>69</v>
      </c>
      <c r="C168" s="117" t="s">
        <v>458</v>
      </c>
      <c r="D168" s="117" t="str">
        <f>IF(VLOOKUP($B168, Sheet1__15[[Column1]:[Claim Injury Type]], 2, FALSE) &gt; 0.3, "Selected","Not Selected")</f>
        <v>Not Selected</v>
      </c>
      <c r="E168" s="117" t="str">
        <f>IF(VLOOKUP($B168, RFE_Final!$B$8:$G$154,5, FALSE), "Selected", "Not Selected")</f>
        <v>Selected</v>
      </c>
      <c r="F168" s="117" t="str">
        <f>IF(VLOOKUP(B168, RFE_Final!$B$8:$G$154,6, FALSE), "Selected", "Not Selected")</f>
        <v>Selected</v>
      </c>
      <c r="G168" s="117" t="str">
        <f>IF(VLOOKUP($B168, RFE_Final!$B$8:$G$154,2, FALSE), "Selected", "Not Selected")</f>
        <v>Selected</v>
      </c>
      <c r="H168" s="117" t="str">
        <f>IF(VLOOKUP($B168, RFE_Final!$B$8:$G$154,3, FALSE), "Selected", "Not Selected")</f>
        <v>Selected</v>
      </c>
      <c r="I168" s="117" t="str">
        <f>IF(VLOOKUP($B168, RFE_Final!$B$8:$G$154,4, FALSE), "Selected", "Not Selected")</f>
        <v>Selected</v>
      </c>
      <c r="J168" s="117" t="str">
        <f>IF(VLOOKUP($B168, 'RIDGE &amp; LASSO_Final'!$B$11:$S$155, 5, FALSE)=1, "Selected", "Not Selected")</f>
        <v>Selected</v>
      </c>
      <c r="K168" s="117" t="str">
        <f>IF(VLOOKUP($B168, 'RIDGE &amp; LASSO_Final'!$B$11:$S$155,11, FALSE)=1, "Selected", "Not Selected")</f>
        <v>Selected</v>
      </c>
      <c r="L168" s="117" t="str">
        <f>IF(VLOOKUP($B168, 'RIDGE &amp; LASSO_Final'!$B$11:$S$155,17, FALSE)=1, "Selected", "Not Selected")</f>
        <v>Selected</v>
      </c>
      <c r="M168" s="117" t="str">
        <f>IF(VLOOKUP($B168, 'RIDGE &amp; LASSO_Final'!$B$11:$S$155, 3, FALSE)=1, "Selected", "Not Selected")</f>
        <v>Not Selected</v>
      </c>
      <c r="N168" s="117" t="str">
        <f>IF(VLOOKUP($B168, 'RIDGE &amp; LASSO_Final'!$B$11:$S$155,9, FALSE)=1, "Selected", "Not Selected")</f>
        <v>Selected</v>
      </c>
      <c r="O168" s="117" t="str">
        <f>IF(VLOOKUP($B168, 'RIDGE &amp; LASSO_Final'!$B$11:$S$155,15, FALSE)=1, "Selected", "Not Selected")</f>
        <v>Selected</v>
      </c>
      <c r="P168" s="117" t="s">
        <v>468</v>
      </c>
      <c r="Q168" s="91" t="str" cm="1">
        <f t="array" ref="Q168">IF(SUM(IF(C168:O168="Selected", 1, 0), IF(C168:O168="Not Selected", 0, 0)) + IF(P168="Important",1,0)&gt;=9,"Keep","Drop")</f>
        <v>Keep</v>
      </c>
      <c r="R168" s="10" cm="1">
        <f t="array" ref="R168">SUM(IF(C168:O168="Selected", 1, 0), IF(C168:O168="Not Selected", 0, 0)) + IF(P168="Important",1,0)</f>
        <v>12</v>
      </c>
    </row>
    <row r="169" spans="1:18" ht="14.5" customHeight="1">
      <c r="A169" s="39">
        <v>130</v>
      </c>
      <c r="B169" s="13" t="s">
        <v>62</v>
      </c>
      <c r="C169" s="91" t="s">
        <v>458</v>
      </c>
      <c r="D169" s="91" t="str">
        <f>IF(VLOOKUP($B169, Sheet1__15[[Column1]:[Claim Injury Type]], 2, FALSE) &gt; 0.3, "Selected","Not Selected")</f>
        <v>Not Selected</v>
      </c>
      <c r="E169" s="91" t="str">
        <f>IF(VLOOKUP($B169, RFE_Final!$B$8:$G$154,5, FALSE), "Selected", "Not Selected")</f>
        <v>Selected</v>
      </c>
      <c r="F169" s="91" t="str">
        <f>IF(VLOOKUP(B169, RFE_Final!$B$8:$G$154,6, FALSE), "Selected", "Not Selected")</f>
        <v>Not Selected</v>
      </c>
      <c r="G169" s="91" t="str">
        <f>IF(VLOOKUP($B169, RFE_Final!$B$8:$G$154,2, FALSE), "Selected", "Not Selected")</f>
        <v>Selected</v>
      </c>
      <c r="H169" s="91" t="str">
        <f>IF(VLOOKUP($B169, RFE_Final!$B$8:$G$154,3, FALSE), "Selected", "Not Selected")</f>
        <v>Selected</v>
      </c>
      <c r="I169" s="91" t="str">
        <f>IF(VLOOKUP($B169, RFE_Final!$B$8:$G$154,4, FALSE), "Selected", "Not Selected")</f>
        <v>Selected</v>
      </c>
      <c r="J169" s="91" t="str">
        <f>IF(VLOOKUP($B169, 'RIDGE &amp; LASSO_Final'!$B$11:$S$155, 5, FALSE)=1, "Selected", "Not Selected")</f>
        <v>Not Selected</v>
      </c>
      <c r="K169" s="91" t="str">
        <f>IF(VLOOKUP($B169, 'RIDGE &amp; LASSO_Final'!$B$11:$S$155,11, FALSE)=1, "Selected", "Not Selected")</f>
        <v>Selected</v>
      </c>
      <c r="L169" s="91" t="str">
        <f>IF(VLOOKUP($B169, 'RIDGE &amp; LASSO_Final'!$B$11:$S$155,17, FALSE)=1, "Selected", "Not Selected")</f>
        <v>Not Selected</v>
      </c>
      <c r="M169" s="91" t="str">
        <f>IF(VLOOKUP($B169, 'RIDGE &amp; LASSO_Final'!$B$11:$S$155, 3, FALSE)=1, "Selected", "Not Selected")</f>
        <v>Not Selected</v>
      </c>
      <c r="N169" s="91" t="str">
        <f>IF(VLOOKUP($B169, 'RIDGE &amp; LASSO_Final'!$B$11:$S$155,9, FALSE)=1, "Selected", "Not Selected")</f>
        <v>Selected</v>
      </c>
      <c r="O169" s="91" t="str">
        <f>IF(VLOOKUP($B169, 'RIDGE &amp; LASSO_Final'!$B$11:$S$155,15, FALSE)=1, "Selected", "Not Selected")</f>
        <v>Not Selected</v>
      </c>
      <c r="P169" s="91" t="s">
        <v>468</v>
      </c>
      <c r="Q169" s="91" t="str" cm="1">
        <f t="array" ref="Q169">IF(SUM(IF(C169:O169="Selected", 1, 0), IF(C169:O169="Not Selected", 0, 0)) + IF(P169="Important",1,0)&gt;=9,"Keep","Drop")</f>
        <v>Drop</v>
      </c>
      <c r="R169" s="10" cm="1">
        <f t="array" ref="R169">SUM(IF(C169:O169="Selected", 1, 0), IF(C169:O169="Not Selected", 0, 0)) + IF(P169="Important",1,0)</f>
        <v>8</v>
      </c>
    </row>
    <row r="170" spans="1:18" ht="14.5" customHeight="1">
      <c r="A170" s="39">
        <v>131</v>
      </c>
      <c r="B170" s="13" t="s">
        <v>78</v>
      </c>
      <c r="C170" s="91" t="s">
        <v>458</v>
      </c>
      <c r="D170" s="91" t="str">
        <f>IF(VLOOKUP($B170, Sheet1__15[[Column1]:[Claim Injury Type]], 2, FALSE) &gt; 0.3, "Selected","Not Selected")</f>
        <v>Not Selected</v>
      </c>
      <c r="E170" s="91" t="str">
        <f>IF(VLOOKUP($B170, RFE_Final!$B$8:$G$154,5, FALSE), "Selected", "Not Selected")</f>
        <v>Selected</v>
      </c>
      <c r="F170" s="91" t="str">
        <f>IF(VLOOKUP(B170, RFE_Final!$B$8:$G$154,6, FALSE), "Selected", "Not Selected")</f>
        <v>Not Selected</v>
      </c>
      <c r="G170" s="91" t="str">
        <f>IF(VLOOKUP($B170, RFE_Final!$B$8:$G$154,2, FALSE), "Selected", "Not Selected")</f>
        <v>Selected</v>
      </c>
      <c r="H170" s="91" t="str">
        <f>IF(VLOOKUP($B170, RFE_Final!$B$8:$G$154,3, FALSE), "Selected", "Not Selected")</f>
        <v>Selected</v>
      </c>
      <c r="I170" s="91" t="str">
        <f>IF(VLOOKUP($B170, RFE_Final!$B$8:$G$154,4, FALSE), "Selected", "Not Selected")</f>
        <v>Selected</v>
      </c>
      <c r="J170" s="91" t="str">
        <f>IF(VLOOKUP($B170, 'RIDGE &amp; LASSO_Final'!$B$11:$S$155, 5, FALSE)=1, "Selected", "Not Selected")</f>
        <v>Not Selected</v>
      </c>
      <c r="K170" s="91" t="str">
        <f>IF(VLOOKUP($B170, 'RIDGE &amp; LASSO_Final'!$B$11:$S$155,11, FALSE)=1, "Selected", "Not Selected")</f>
        <v>Not Selected</v>
      </c>
      <c r="L170" s="91" t="str">
        <f>IF(VLOOKUP($B170, 'RIDGE &amp; LASSO_Final'!$B$11:$S$155,17, FALSE)=1, "Selected", "Not Selected")</f>
        <v>Not Selected</v>
      </c>
      <c r="M170" s="91" t="str">
        <f>IF(VLOOKUP($B170, 'RIDGE &amp; LASSO_Final'!$B$11:$S$155, 3, FALSE)=1, "Selected", "Not Selected")</f>
        <v>Not Selected</v>
      </c>
      <c r="N170" s="91" t="str">
        <f>IF(VLOOKUP($B170, 'RIDGE &amp; LASSO_Final'!$B$11:$S$155,9, FALSE)=1, "Selected", "Not Selected")</f>
        <v>Not Selected</v>
      </c>
      <c r="O170" s="91" t="str">
        <f>IF(VLOOKUP($B170, 'RIDGE &amp; LASSO_Final'!$B$11:$S$155,15, FALSE)=1, "Selected", "Not Selected")</f>
        <v>Not Selected</v>
      </c>
      <c r="P170" s="91" t="s">
        <v>468</v>
      </c>
      <c r="Q170" s="91" t="str" cm="1">
        <f t="array" ref="Q170">IF(SUM(IF(C170:O170="Selected", 1, 0), IF(C170:O170="Not Selected", 0, 0)) + IF(P170="Important",1,0)&gt;=9,"Keep","Drop")</f>
        <v>Drop</v>
      </c>
      <c r="R170" s="10" cm="1">
        <f t="array" ref="R170">SUM(IF(C170:O170="Selected", 1, 0), IF(C170:O170="Not Selected", 0, 0)) + IF(P170="Important",1,0)</f>
        <v>6</v>
      </c>
    </row>
    <row r="171" spans="1:18" ht="14.5" customHeight="1">
      <c r="A171" s="39">
        <v>132</v>
      </c>
      <c r="B171" s="116" t="s">
        <v>54</v>
      </c>
      <c r="C171" s="117" t="s">
        <v>458</v>
      </c>
      <c r="D171" s="117" t="str">
        <f>IF(VLOOKUP($B171, Sheet1__15[[Column1]:[Claim Injury Type]], 2, FALSE) &gt; 0.3, "Selected","Not Selected")</f>
        <v>Not Selected</v>
      </c>
      <c r="E171" s="117" t="str">
        <f>IF(VLOOKUP($B171, RFE_Final!$B$8:$G$154,5, FALSE), "Selected", "Not Selected")</f>
        <v>Selected</v>
      </c>
      <c r="F171" s="117" t="str">
        <f>IF(VLOOKUP(B171, RFE_Final!$B$8:$G$154,6, FALSE), "Selected", "Not Selected")</f>
        <v>Selected</v>
      </c>
      <c r="G171" s="117" t="str">
        <f>IF(VLOOKUP($B171, RFE_Final!$B$8:$G$154,2, FALSE), "Selected", "Not Selected")</f>
        <v>Selected</v>
      </c>
      <c r="H171" s="117" t="str">
        <f>IF(VLOOKUP($B171, RFE_Final!$B$8:$G$154,3, FALSE), "Selected", "Not Selected")</f>
        <v>Selected</v>
      </c>
      <c r="I171" s="117" t="str">
        <f>IF(VLOOKUP($B171, RFE_Final!$B$8:$G$154,4, FALSE), "Selected", "Not Selected")</f>
        <v>Selected</v>
      </c>
      <c r="J171" s="117" t="str">
        <f>IF(VLOOKUP($B171, 'RIDGE &amp; LASSO_Final'!$B$11:$S$155, 5, FALSE)=1, "Selected", "Not Selected")</f>
        <v>Selected</v>
      </c>
      <c r="K171" s="117" t="str">
        <f>IF(VLOOKUP($B171, 'RIDGE &amp; LASSO_Final'!$B$11:$S$155,11, FALSE)=1, "Selected", "Not Selected")</f>
        <v>Selected</v>
      </c>
      <c r="L171" s="117" t="str">
        <f>IF(VLOOKUP($B171, 'RIDGE &amp; LASSO_Final'!$B$11:$S$155,17, FALSE)=1, "Selected", "Not Selected")</f>
        <v>Selected</v>
      </c>
      <c r="M171" s="117" t="str">
        <f>IF(VLOOKUP($B171, 'RIDGE &amp; LASSO_Final'!$B$11:$S$155, 3, FALSE)=1, "Selected", "Not Selected")</f>
        <v>Not Selected</v>
      </c>
      <c r="N171" s="117" t="str">
        <f>IF(VLOOKUP($B171, 'RIDGE &amp; LASSO_Final'!$B$11:$S$155,9, FALSE)=1, "Selected", "Not Selected")</f>
        <v>Selected</v>
      </c>
      <c r="O171" s="117" t="str">
        <f>IF(VLOOKUP($B171, 'RIDGE &amp; LASSO_Final'!$B$11:$S$155,15, FALSE)=1, "Selected", "Not Selected")</f>
        <v>Selected</v>
      </c>
      <c r="P171" s="117" t="s">
        <v>468</v>
      </c>
      <c r="Q171" s="91" t="str" cm="1">
        <f t="array" ref="Q171">IF(SUM(IF(C171:O171="Selected", 1, 0), IF(C171:O171="Not Selected", 0, 0)) + IF(P171="Important",1,0)&gt;=9,"Keep","Drop")</f>
        <v>Keep</v>
      </c>
      <c r="R171" s="10" cm="1">
        <f t="array" ref="R171">SUM(IF(C171:O171="Selected", 1, 0), IF(C171:O171="Not Selected", 0, 0)) + IF(P171="Important",1,0)</f>
        <v>12</v>
      </c>
    </row>
    <row r="172" spans="1:18" ht="14.5" customHeight="1">
      <c r="A172" s="39">
        <v>133</v>
      </c>
      <c r="B172" s="13" t="s">
        <v>89</v>
      </c>
      <c r="C172" s="91" t="s">
        <v>458</v>
      </c>
      <c r="D172" s="91" t="str">
        <f>IF(VLOOKUP($B172, Sheet1__15[[Column1]:[Claim Injury Type]], 2, FALSE) &gt; 0.3, "Selected","Not Selected")</f>
        <v>Not Selected</v>
      </c>
      <c r="E172" s="91" t="str">
        <f>IF(VLOOKUP($B172, RFE_Final!$B$8:$G$154,5, FALSE), "Selected", "Not Selected")</f>
        <v>Selected</v>
      </c>
      <c r="F172" s="91" t="str">
        <f>IF(VLOOKUP(B172, RFE_Final!$B$8:$G$154,6, FALSE), "Selected", "Not Selected")</f>
        <v>Not Selected</v>
      </c>
      <c r="G172" s="91" t="str">
        <f>IF(VLOOKUP($B172, RFE_Final!$B$8:$G$154,2, FALSE), "Selected", "Not Selected")</f>
        <v>Selected</v>
      </c>
      <c r="H172" s="91" t="str">
        <f>IF(VLOOKUP($B172, RFE_Final!$B$8:$G$154,3, FALSE), "Selected", "Not Selected")</f>
        <v>Selected</v>
      </c>
      <c r="I172" s="91" t="str">
        <f>IF(VLOOKUP($B172, RFE_Final!$B$8:$G$154,4, FALSE), "Selected", "Not Selected")</f>
        <v>Selected</v>
      </c>
      <c r="J172" s="91" t="str">
        <f>IF(VLOOKUP($B172, 'RIDGE &amp; LASSO_Final'!$B$11:$S$155, 5, FALSE)=1, "Selected", "Not Selected")</f>
        <v>Not Selected</v>
      </c>
      <c r="K172" s="91" t="str">
        <f>IF(VLOOKUP($B172, 'RIDGE &amp; LASSO_Final'!$B$11:$S$155,11, FALSE)=1, "Selected", "Not Selected")</f>
        <v>Not Selected</v>
      </c>
      <c r="L172" s="91" t="str">
        <f>IF(VLOOKUP($B172, 'RIDGE &amp; LASSO_Final'!$B$11:$S$155,17, FALSE)=1, "Selected", "Not Selected")</f>
        <v>Not Selected</v>
      </c>
      <c r="M172" s="91" t="str">
        <f>IF(VLOOKUP($B172, 'RIDGE &amp; LASSO_Final'!$B$11:$S$155, 3, FALSE)=1, "Selected", "Not Selected")</f>
        <v>Not Selected</v>
      </c>
      <c r="N172" s="91" t="str">
        <f>IF(VLOOKUP($B172, 'RIDGE &amp; LASSO_Final'!$B$11:$S$155,9, FALSE)=1, "Selected", "Not Selected")</f>
        <v>Not Selected</v>
      </c>
      <c r="O172" s="91" t="str">
        <f>IF(VLOOKUP($B172, 'RIDGE &amp; LASSO_Final'!$B$11:$S$155,15, FALSE)=1, "Selected", "Not Selected")</f>
        <v>Not Selected</v>
      </c>
      <c r="P172" s="91" t="s">
        <v>468</v>
      </c>
      <c r="Q172" s="91" t="str" cm="1">
        <f t="array" ref="Q172">IF(SUM(IF(C172:O172="Selected", 1, 0), IF(C172:O172="Not Selected", 0, 0)) + IF(P172="Important",1,0)&gt;=9,"Keep","Drop")</f>
        <v>Drop</v>
      </c>
      <c r="R172" s="10" cm="1">
        <f t="array" ref="R172">SUM(IF(C172:O172="Selected", 1, 0), IF(C172:O172="Not Selected", 0, 0)) + IF(P172="Important",1,0)</f>
        <v>6</v>
      </c>
    </row>
    <row r="173" spans="1:18" ht="14.5" customHeight="1">
      <c r="A173" s="39">
        <v>134</v>
      </c>
      <c r="B173" s="13" t="s">
        <v>83</v>
      </c>
      <c r="C173" s="91" t="s">
        <v>458</v>
      </c>
      <c r="D173" s="91" t="str">
        <f>IF(VLOOKUP($B173, Sheet1__15[[Column1]:[Claim Injury Type]], 2, FALSE) &gt; 0.3, "Selected","Not Selected")</f>
        <v>Not Selected</v>
      </c>
      <c r="E173" s="91" t="str">
        <f>IF(VLOOKUP($B173, RFE_Final!$B$8:$G$154,5, FALSE), "Selected", "Not Selected")</f>
        <v>Selected</v>
      </c>
      <c r="F173" s="91" t="str">
        <f>IF(VLOOKUP(B173, RFE_Final!$B$8:$G$154,6, FALSE), "Selected", "Not Selected")</f>
        <v>Not Selected</v>
      </c>
      <c r="G173" s="91" t="str">
        <f>IF(VLOOKUP($B173, RFE_Final!$B$8:$G$154,2, FALSE), "Selected", "Not Selected")</f>
        <v>Selected</v>
      </c>
      <c r="H173" s="91" t="str">
        <f>IF(VLOOKUP($B173, RFE_Final!$B$8:$G$154,3, FALSE), "Selected", "Not Selected")</f>
        <v>Selected</v>
      </c>
      <c r="I173" s="91" t="str">
        <f>IF(VLOOKUP($B173, RFE_Final!$B$8:$G$154,4, FALSE), "Selected", "Not Selected")</f>
        <v>Selected</v>
      </c>
      <c r="J173" s="91" t="str">
        <f>IF(VLOOKUP($B173, 'RIDGE &amp; LASSO_Final'!$B$11:$S$155, 5, FALSE)=1, "Selected", "Not Selected")</f>
        <v>Not Selected</v>
      </c>
      <c r="K173" s="91" t="str">
        <f>IF(VLOOKUP($B173, 'RIDGE &amp; LASSO_Final'!$B$11:$S$155,11, FALSE)=1, "Selected", "Not Selected")</f>
        <v>Not Selected</v>
      </c>
      <c r="L173" s="91" t="str">
        <f>IF(VLOOKUP($B173, 'RIDGE &amp; LASSO_Final'!$B$11:$S$155,17, FALSE)=1, "Selected", "Not Selected")</f>
        <v>Not Selected</v>
      </c>
      <c r="M173" s="91" t="str">
        <f>IF(VLOOKUP($B173, 'RIDGE &amp; LASSO_Final'!$B$11:$S$155, 3, FALSE)=1, "Selected", "Not Selected")</f>
        <v>Not Selected</v>
      </c>
      <c r="N173" s="91" t="str">
        <f>IF(VLOOKUP($B173, 'RIDGE &amp; LASSO_Final'!$B$11:$S$155,9, FALSE)=1, "Selected", "Not Selected")</f>
        <v>Not Selected</v>
      </c>
      <c r="O173" s="91" t="str">
        <f>IF(VLOOKUP($B173, 'RIDGE &amp; LASSO_Final'!$B$11:$S$155,15, FALSE)=1, "Selected", "Not Selected")</f>
        <v>Not Selected</v>
      </c>
      <c r="P173" s="91" t="s">
        <v>468</v>
      </c>
      <c r="Q173" s="91" t="str" cm="1">
        <f t="array" ref="Q173">IF(SUM(IF(C173:O173="Selected", 1, 0), IF(C173:O173="Not Selected", 0, 0)) + IF(P173="Important",1,0)&gt;=9,"Keep","Drop")</f>
        <v>Drop</v>
      </c>
      <c r="R173" s="10" cm="1">
        <f t="array" ref="R173">SUM(IF(C173:O173="Selected", 1, 0), IF(C173:O173="Not Selected", 0, 0)) + IF(P173="Important",1,0)</f>
        <v>6</v>
      </c>
    </row>
    <row r="174" spans="1:18" ht="14.5" customHeight="1">
      <c r="A174" s="39">
        <v>135</v>
      </c>
      <c r="B174" s="13" t="s">
        <v>102</v>
      </c>
      <c r="C174" s="91" t="s">
        <v>458</v>
      </c>
      <c r="D174" s="91" t="str">
        <f>IF(VLOOKUP($B174, Sheet1__15[[Column1]:[Claim Injury Type]], 2, FALSE) &gt; 0.3, "Selected","Not Selected")</f>
        <v>Not Selected</v>
      </c>
      <c r="E174" s="91" t="str">
        <f>IF(VLOOKUP($B174, RFE_Final!$B$8:$G$154,5, FALSE), "Selected", "Not Selected")</f>
        <v>Not Selected</v>
      </c>
      <c r="F174" s="91" t="str">
        <f>IF(VLOOKUP(B174, RFE_Final!$B$8:$G$154,6, FALSE), "Selected", "Not Selected")</f>
        <v>Not Selected</v>
      </c>
      <c r="G174" s="91" t="str">
        <f>IF(VLOOKUP($B174, RFE_Final!$B$8:$G$154,2, FALSE), "Selected", "Not Selected")</f>
        <v>Not Selected</v>
      </c>
      <c r="H174" s="91" t="str">
        <f>IF(VLOOKUP($B174, RFE_Final!$B$8:$G$154,3, FALSE), "Selected", "Not Selected")</f>
        <v>Not Selected</v>
      </c>
      <c r="I174" s="91" t="str">
        <f>IF(VLOOKUP($B174, RFE_Final!$B$8:$G$154,4, FALSE), "Selected", "Not Selected")</f>
        <v>Selected</v>
      </c>
      <c r="J174" s="91" t="str">
        <f>IF(VLOOKUP($B174, 'RIDGE &amp; LASSO_Final'!$B$11:$S$155, 5, FALSE)=1, "Selected", "Not Selected")</f>
        <v>Not Selected</v>
      </c>
      <c r="K174" s="91" t="str">
        <f>IF(VLOOKUP($B174, 'RIDGE &amp; LASSO_Final'!$B$11:$S$155,11, FALSE)=1, "Selected", "Not Selected")</f>
        <v>Not Selected</v>
      </c>
      <c r="L174" s="91" t="str">
        <f>IF(VLOOKUP($B174, 'RIDGE &amp; LASSO_Final'!$B$11:$S$155,17, FALSE)=1, "Selected", "Not Selected")</f>
        <v>Not Selected</v>
      </c>
      <c r="M174" s="91" t="str">
        <f>IF(VLOOKUP($B174, 'RIDGE &amp; LASSO_Final'!$B$11:$S$155, 3, FALSE)=1, "Selected", "Not Selected")</f>
        <v>Not Selected</v>
      </c>
      <c r="N174" s="91" t="str">
        <f>IF(VLOOKUP($B174, 'RIDGE &amp; LASSO_Final'!$B$11:$S$155,9, FALSE)=1, "Selected", "Not Selected")</f>
        <v>Not Selected</v>
      </c>
      <c r="O174" s="91" t="str">
        <f>IF(VLOOKUP($B174, 'RIDGE &amp; LASSO_Final'!$B$11:$S$155,15, FALSE)=1, "Selected", "Not Selected")</f>
        <v>Not Selected</v>
      </c>
      <c r="P174" s="91" t="s">
        <v>468</v>
      </c>
      <c r="Q174" s="91" t="str" cm="1">
        <f t="array" ref="Q174">IF(SUM(IF(C174:O174="Selected", 1, 0), IF(C174:O174="Not Selected", 0, 0)) + IF(P174="Important",1,0)&gt;=9,"Keep","Drop")</f>
        <v>Drop</v>
      </c>
      <c r="R174" s="10" cm="1">
        <f t="array" ref="R174">SUM(IF(C174:O174="Selected", 1, 0), IF(C174:O174="Not Selected", 0, 0)) + IF(P174="Important",1,0)</f>
        <v>3</v>
      </c>
    </row>
    <row r="175" spans="1:18" ht="14.5" customHeight="1">
      <c r="A175" s="39">
        <v>136</v>
      </c>
      <c r="B175" s="116" t="s">
        <v>59</v>
      </c>
      <c r="C175" s="117" t="s">
        <v>458</v>
      </c>
      <c r="D175" s="117" t="str">
        <f>IF(VLOOKUP($B175, Sheet1__15[[Column1]:[Claim Injury Type]], 2, FALSE) &gt; 0.3, "Selected","Not Selected")</f>
        <v>Not Selected</v>
      </c>
      <c r="E175" s="117" t="str">
        <f>IF(VLOOKUP($B175, RFE_Final!$B$8:$G$154,5, FALSE), "Selected", "Not Selected")</f>
        <v>Selected</v>
      </c>
      <c r="F175" s="117" t="str">
        <f>IF(VLOOKUP(B175, RFE_Final!$B$8:$G$154,6, FALSE), "Selected", "Not Selected")</f>
        <v>Selected</v>
      </c>
      <c r="G175" s="117" t="str">
        <f>IF(VLOOKUP($B175, RFE_Final!$B$8:$G$154,2, FALSE), "Selected", "Not Selected")</f>
        <v>Selected</v>
      </c>
      <c r="H175" s="117" t="str">
        <f>IF(VLOOKUP($B175, RFE_Final!$B$8:$G$154,3, FALSE), "Selected", "Not Selected")</f>
        <v>Selected</v>
      </c>
      <c r="I175" s="117" t="str">
        <f>IF(VLOOKUP($B175, RFE_Final!$B$8:$G$154,4, FALSE), "Selected", "Not Selected")</f>
        <v>Selected</v>
      </c>
      <c r="J175" s="117" t="str">
        <f>IF(VLOOKUP($B175, 'RIDGE &amp; LASSO_Final'!$B$11:$S$155, 5, FALSE)=1, "Selected", "Not Selected")</f>
        <v>Selected</v>
      </c>
      <c r="K175" s="117" t="str">
        <f>IF(VLOOKUP($B175, 'RIDGE &amp; LASSO_Final'!$B$11:$S$155,11, FALSE)=1, "Selected", "Not Selected")</f>
        <v>Selected</v>
      </c>
      <c r="L175" s="117" t="str">
        <f>IF(VLOOKUP($B175, 'RIDGE &amp; LASSO_Final'!$B$11:$S$155,17, FALSE)=1, "Selected", "Not Selected")</f>
        <v>Selected</v>
      </c>
      <c r="M175" s="117" t="str">
        <f>IF(VLOOKUP($B175, 'RIDGE &amp; LASSO_Final'!$B$11:$S$155, 3, FALSE)=1, "Selected", "Not Selected")</f>
        <v>Selected</v>
      </c>
      <c r="N175" s="117" t="str">
        <f>IF(VLOOKUP($B175, 'RIDGE &amp; LASSO_Final'!$B$11:$S$155,9, FALSE)=1, "Selected", "Not Selected")</f>
        <v>Selected</v>
      </c>
      <c r="O175" s="117" t="str">
        <f>IF(VLOOKUP($B175, 'RIDGE &amp; LASSO_Final'!$B$11:$S$155,15, FALSE)=1, "Selected", "Not Selected")</f>
        <v>Selected</v>
      </c>
      <c r="P175" s="117" t="s">
        <v>468</v>
      </c>
      <c r="Q175" s="137" t="str" cm="1">
        <f t="array" ref="Q175">IF(SUM(IF(C175:O175="Selected", 1, 0), IF(C175:O175="Not Selected", 0, 0)) + IF(P175="Important",1,0)&gt;=9,"Keep","Drop")</f>
        <v>Keep</v>
      </c>
      <c r="R175" s="10" cm="1">
        <f t="array" ref="R175">SUM(IF(C175:O175="Selected", 1, 0), IF(C175:O175="Not Selected", 0, 0)) + IF(P175="Important",1,0)</f>
        <v>13</v>
      </c>
    </row>
    <row r="176" spans="1:18" ht="14.5" customHeight="1">
      <c r="A176" s="39">
        <v>137</v>
      </c>
      <c r="B176" s="116" t="s">
        <v>75</v>
      </c>
      <c r="C176" s="117" t="s">
        <v>458</v>
      </c>
      <c r="D176" s="117" t="str">
        <f>IF(VLOOKUP($B176, Sheet1__15[[Column1]:[Claim Injury Type]], 2, FALSE) &gt; 0.3, "Selected","Not Selected")</f>
        <v>Not Selected</v>
      </c>
      <c r="E176" s="117" t="str">
        <f>IF(VLOOKUP($B176, RFE_Final!$B$8:$G$154,5, FALSE), "Selected", "Not Selected")</f>
        <v>Selected</v>
      </c>
      <c r="F176" s="117" t="str">
        <f>IF(VLOOKUP(B176, RFE_Final!$B$8:$G$154,6, FALSE), "Selected", "Not Selected")</f>
        <v>Not Selected</v>
      </c>
      <c r="G176" s="117" t="str">
        <f>IF(VLOOKUP($B176, RFE_Final!$B$8:$G$154,2, FALSE), "Selected", "Not Selected")</f>
        <v>Selected</v>
      </c>
      <c r="H176" s="117" t="str">
        <f>IF(VLOOKUP($B176, RFE_Final!$B$8:$G$154,3, FALSE), "Selected", "Not Selected")</f>
        <v>Selected</v>
      </c>
      <c r="I176" s="117" t="str">
        <f>IF(VLOOKUP($B176, RFE_Final!$B$8:$G$154,4, FALSE), "Selected", "Not Selected")</f>
        <v>Selected</v>
      </c>
      <c r="J176" s="117" t="str">
        <f>IF(VLOOKUP($B176, 'RIDGE &amp; LASSO_Final'!$B$11:$S$155, 5, FALSE)=1, "Selected", "Not Selected")</f>
        <v>Not Selected</v>
      </c>
      <c r="K176" s="117" t="str">
        <f>IF(VLOOKUP($B176, 'RIDGE &amp; LASSO_Final'!$B$11:$S$155,11, FALSE)=1, "Selected", "Not Selected")</f>
        <v>Selected</v>
      </c>
      <c r="L176" s="117" t="str">
        <f>IF(VLOOKUP($B176, 'RIDGE &amp; LASSO_Final'!$B$11:$S$155,17, FALSE)=1, "Selected", "Not Selected")</f>
        <v>Not Selected</v>
      </c>
      <c r="M176" s="117" t="str">
        <f>IF(VLOOKUP($B176, 'RIDGE &amp; LASSO_Final'!$B$11:$S$155, 3, FALSE)=1, "Selected", "Not Selected")</f>
        <v>Selected</v>
      </c>
      <c r="N176" s="117" t="str">
        <f>IF(VLOOKUP($B176, 'RIDGE &amp; LASSO_Final'!$B$11:$S$155,9, FALSE)=1, "Selected", "Not Selected")</f>
        <v>Selected</v>
      </c>
      <c r="O176" s="117" t="str">
        <f>IF(VLOOKUP($B176, 'RIDGE &amp; LASSO_Final'!$B$11:$S$155,15, FALSE)=1, "Selected", "Not Selected")</f>
        <v>Selected</v>
      </c>
      <c r="P176" s="117" t="s">
        <v>468</v>
      </c>
      <c r="Q176" s="137" t="str" cm="1">
        <f t="array" ref="Q176">IF(SUM(IF(C176:O176="Selected", 1, 0), IF(C176:O176="Not Selected", 0, 0)) + IF(P176="Important",1,0)&gt;=9,"Keep","Drop")</f>
        <v>Keep</v>
      </c>
      <c r="R176" s="10" cm="1">
        <f t="array" ref="R176">SUM(IF(C176:O176="Selected", 1, 0), IF(C176:O176="Not Selected", 0, 0)) + IF(P176="Important",1,0)</f>
        <v>10</v>
      </c>
    </row>
    <row r="177" spans="1:18" ht="14.5" customHeight="1">
      <c r="A177" s="39">
        <v>138</v>
      </c>
      <c r="B177" s="116" t="s">
        <v>61</v>
      </c>
      <c r="C177" s="117" t="s">
        <v>458</v>
      </c>
      <c r="D177" s="117" t="str">
        <f>IF(VLOOKUP($B177, Sheet1__15[[Column1]:[Claim Injury Type]], 2, FALSE) &gt; 0.3, "Selected","Not Selected")</f>
        <v>Not Selected</v>
      </c>
      <c r="E177" s="117" t="str">
        <f>IF(VLOOKUP($B177, RFE_Final!$B$8:$G$154,5, FALSE), "Selected", "Not Selected")</f>
        <v>Selected</v>
      </c>
      <c r="F177" s="117" t="str">
        <f>IF(VLOOKUP(B177, RFE_Final!$B$8:$G$154,6, FALSE), "Selected", "Not Selected")</f>
        <v>Not Selected</v>
      </c>
      <c r="G177" s="117" t="str">
        <f>IF(VLOOKUP($B177, RFE_Final!$B$8:$G$154,2, FALSE), "Selected", "Not Selected")</f>
        <v>Selected</v>
      </c>
      <c r="H177" s="117" t="str">
        <f>IF(VLOOKUP($B177, RFE_Final!$B$8:$G$154,3, FALSE), "Selected", "Not Selected")</f>
        <v>Selected</v>
      </c>
      <c r="I177" s="117" t="str">
        <f>IF(VLOOKUP($B177, RFE_Final!$B$8:$G$154,4, FALSE), "Selected", "Not Selected")</f>
        <v>Selected</v>
      </c>
      <c r="J177" s="117" t="str">
        <f>IF(VLOOKUP($B177, 'RIDGE &amp; LASSO_Final'!$B$11:$S$155, 5, FALSE)=1, "Selected", "Not Selected")</f>
        <v>Selected</v>
      </c>
      <c r="K177" s="117" t="str">
        <f>IF(VLOOKUP($B177, 'RIDGE &amp; LASSO_Final'!$B$11:$S$155,11, FALSE)=1, "Selected", "Not Selected")</f>
        <v>Selected</v>
      </c>
      <c r="L177" s="117" t="str">
        <f>IF(VLOOKUP($B177, 'RIDGE &amp; LASSO_Final'!$B$11:$S$155,17, FALSE)=1, "Selected", "Not Selected")</f>
        <v>Selected</v>
      </c>
      <c r="M177" s="117" t="str">
        <f>IF(VLOOKUP($B177, 'RIDGE &amp; LASSO_Final'!$B$11:$S$155, 3, FALSE)=1, "Selected", "Not Selected")</f>
        <v>Selected</v>
      </c>
      <c r="N177" s="117" t="str">
        <f>IF(VLOOKUP($B177, 'RIDGE &amp; LASSO_Final'!$B$11:$S$155,9, FALSE)=1, "Selected", "Not Selected")</f>
        <v>Selected</v>
      </c>
      <c r="O177" s="117" t="str">
        <f>IF(VLOOKUP($B177, 'RIDGE &amp; LASSO_Final'!$B$11:$S$155,15, FALSE)=1, "Selected", "Not Selected")</f>
        <v>Selected</v>
      </c>
      <c r="P177" s="117" t="s">
        <v>468</v>
      </c>
      <c r="Q177" s="137" t="str" cm="1">
        <f t="array" ref="Q177">IF(SUM(IF(C177:O177="Selected", 1, 0), IF(C177:O177="Not Selected", 0, 0)) + IF(P177="Important",1,0)&gt;=9,"Keep","Drop")</f>
        <v>Keep</v>
      </c>
      <c r="R177" s="10" cm="1">
        <f t="array" ref="R177">SUM(IF(C177:O177="Selected", 1, 0), IF(C177:O177="Not Selected", 0, 0)) + IF(P177="Important",1,0)</f>
        <v>12</v>
      </c>
    </row>
    <row r="178" spans="1:18" ht="14.5" customHeight="1">
      <c r="A178" s="39">
        <v>139</v>
      </c>
      <c r="B178" s="13" t="s">
        <v>67</v>
      </c>
      <c r="C178" s="91" t="s">
        <v>458</v>
      </c>
      <c r="D178" s="91" t="str">
        <f>IF(VLOOKUP($B178, Sheet1__15[[Column1]:[Claim Injury Type]], 2, FALSE) &gt; 0.3, "Selected","Not Selected")</f>
        <v>Not Selected</v>
      </c>
      <c r="E178" s="91" t="str">
        <f>IF(VLOOKUP($B178, RFE_Final!$B$8:$G$154,5, FALSE), "Selected", "Not Selected")</f>
        <v>Selected</v>
      </c>
      <c r="F178" s="91" t="str">
        <f>IF(VLOOKUP(B178, RFE_Final!$B$8:$G$154,6, FALSE), "Selected", "Not Selected")</f>
        <v>Not Selected</v>
      </c>
      <c r="G178" s="91" t="str">
        <f>IF(VLOOKUP($B178, RFE_Final!$B$8:$G$154,2, FALSE), "Selected", "Not Selected")</f>
        <v>Selected</v>
      </c>
      <c r="H178" s="91" t="str">
        <f>IF(VLOOKUP($B178, RFE_Final!$B$8:$G$154,3, FALSE), "Selected", "Not Selected")</f>
        <v>Selected</v>
      </c>
      <c r="I178" s="91" t="str">
        <f>IF(VLOOKUP($B178, RFE_Final!$B$8:$G$154,4, FALSE), "Selected", "Not Selected")</f>
        <v>Selected</v>
      </c>
      <c r="J178" s="91" t="str">
        <f>IF(VLOOKUP($B178, 'RIDGE &amp; LASSO_Final'!$B$11:$S$155, 5, FALSE)=1, "Selected", "Not Selected")</f>
        <v>Not Selected</v>
      </c>
      <c r="K178" s="91" t="str">
        <f>IF(VLOOKUP($B178, 'RIDGE &amp; LASSO_Final'!$B$11:$S$155,11, FALSE)=1, "Selected", "Not Selected")</f>
        <v>Selected</v>
      </c>
      <c r="L178" s="91" t="str">
        <f>IF(VLOOKUP($B178, 'RIDGE &amp; LASSO_Final'!$B$11:$S$155,17, FALSE)=1, "Selected", "Not Selected")</f>
        <v>Not Selected</v>
      </c>
      <c r="M178" s="91" t="str">
        <f>IF(VLOOKUP($B178, 'RIDGE &amp; LASSO_Final'!$B$11:$S$155, 3, FALSE)=1, "Selected", "Not Selected")</f>
        <v>Not Selected</v>
      </c>
      <c r="N178" s="91" t="str">
        <f>IF(VLOOKUP($B178, 'RIDGE &amp; LASSO_Final'!$B$11:$S$155,9, FALSE)=1, "Selected", "Not Selected")</f>
        <v>Not Selected</v>
      </c>
      <c r="O178" s="91" t="str">
        <f>IF(VLOOKUP($B178, 'RIDGE &amp; LASSO_Final'!$B$11:$S$155,15, FALSE)=1, "Selected", "Not Selected")</f>
        <v>Not Selected</v>
      </c>
      <c r="P178" s="91" t="s">
        <v>468</v>
      </c>
      <c r="Q178" s="91" t="str" cm="1">
        <f t="array" ref="Q178">IF(SUM(IF(C178:O178="Selected", 1, 0), IF(C178:O178="Not Selected", 0, 0)) + IF(P178="Important",1,0)&gt;=9,"Keep","Drop")</f>
        <v>Drop</v>
      </c>
      <c r="R178" s="10" cm="1">
        <f t="array" ref="R178">SUM(IF(C178:O178="Selected", 1, 0), IF(C178:O178="Not Selected", 0, 0)) + IF(P178="Important",1,0)</f>
        <v>7</v>
      </c>
    </row>
    <row r="179" spans="1:18" ht="14.5" customHeight="1">
      <c r="A179" s="39">
        <v>140</v>
      </c>
      <c r="B179" s="13" t="s">
        <v>77</v>
      </c>
      <c r="C179" s="91" t="s">
        <v>458</v>
      </c>
      <c r="D179" s="91" t="str">
        <f>IF(VLOOKUP($B179, Sheet1__15[[Column1]:[Claim Injury Type]], 2, FALSE) &gt; 0.3, "Selected","Not Selected")</f>
        <v>Not Selected</v>
      </c>
      <c r="E179" s="91" t="str">
        <f>IF(VLOOKUP($B179, RFE_Final!$B$8:$G$154,5, FALSE), "Selected", "Not Selected")</f>
        <v>Selected</v>
      </c>
      <c r="F179" s="91" t="str">
        <f>IF(VLOOKUP(B179, RFE_Final!$B$8:$G$154,6, FALSE), "Selected", "Not Selected")</f>
        <v>Not Selected</v>
      </c>
      <c r="G179" s="91" t="str">
        <f>IF(VLOOKUP($B179, RFE_Final!$B$8:$G$154,2, FALSE), "Selected", "Not Selected")</f>
        <v>Selected</v>
      </c>
      <c r="H179" s="91" t="str">
        <f>IF(VLOOKUP($B179, RFE_Final!$B$8:$G$154,3, FALSE), "Selected", "Not Selected")</f>
        <v>Not Selected</v>
      </c>
      <c r="I179" s="91" t="str">
        <f>IF(VLOOKUP($B179, RFE_Final!$B$8:$G$154,4, FALSE), "Selected", "Not Selected")</f>
        <v>Selected</v>
      </c>
      <c r="J179" s="91" t="str">
        <f>IF(VLOOKUP($B179, 'RIDGE &amp; LASSO_Final'!$B$11:$S$155, 5, FALSE)=1, "Selected", "Not Selected")</f>
        <v>Not Selected</v>
      </c>
      <c r="K179" s="91" t="str">
        <f>IF(VLOOKUP($B179, 'RIDGE &amp; LASSO_Final'!$B$11:$S$155,11, FALSE)=1, "Selected", "Not Selected")</f>
        <v>Not Selected</v>
      </c>
      <c r="L179" s="91" t="str">
        <f>IF(VLOOKUP($B179, 'RIDGE &amp; LASSO_Final'!$B$11:$S$155,17, FALSE)=1, "Selected", "Not Selected")</f>
        <v>Not Selected</v>
      </c>
      <c r="M179" s="91" t="str">
        <f>IF(VLOOKUP($B179, 'RIDGE &amp; LASSO_Final'!$B$11:$S$155, 3, FALSE)=1, "Selected", "Not Selected")</f>
        <v>Not Selected</v>
      </c>
      <c r="N179" s="91" t="str">
        <f>IF(VLOOKUP($B179, 'RIDGE &amp; LASSO_Final'!$B$11:$S$155,9, FALSE)=1, "Selected", "Not Selected")</f>
        <v>Not Selected</v>
      </c>
      <c r="O179" s="91" t="str">
        <f>IF(VLOOKUP($B179, 'RIDGE &amp; LASSO_Final'!$B$11:$S$155,15, FALSE)=1, "Selected", "Not Selected")</f>
        <v>Not Selected</v>
      </c>
      <c r="P179" s="91" t="s">
        <v>468</v>
      </c>
      <c r="Q179" s="91" t="str" cm="1">
        <f t="array" ref="Q179">IF(SUM(IF(C179:O179="Selected", 1, 0), IF(C179:O179="Not Selected", 0, 0)) + IF(P179="Important",1,0)&gt;=9,"Keep","Drop")</f>
        <v>Drop</v>
      </c>
      <c r="R179" s="10" cm="1">
        <f t="array" ref="R179">SUM(IF(C179:O179="Selected", 1, 0), IF(C179:O179="Not Selected", 0, 0)) + IF(P179="Important",1,0)</f>
        <v>5</v>
      </c>
    </row>
    <row r="180" spans="1:18" ht="14.5" customHeight="1">
      <c r="A180" s="39">
        <v>141</v>
      </c>
      <c r="B180" s="116" t="s">
        <v>56</v>
      </c>
      <c r="C180" s="117" t="s">
        <v>458</v>
      </c>
      <c r="D180" s="117" t="str">
        <f>IF(VLOOKUP($B180, Sheet1__15[[Column1]:[Claim Injury Type]], 2, FALSE) &gt; 0.3, "Selected","Not Selected")</f>
        <v>Not Selected</v>
      </c>
      <c r="E180" s="117" t="str">
        <f>IF(VLOOKUP($B180, RFE_Final!$B$8:$G$154,5, FALSE), "Selected", "Not Selected")</f>
        <v>Selected</v>
      </c>
      <c r="F180" s="117" t="str">
        <f>IF(VLOOKUP(B180, RFE_Final!$B$8:$G$154,6, FALSE), "Selected", "Not Selected")</f>
        <v>Selected</v>
      </c>
      <c r="G180" s="117" t="str">
        <f>IF(VLOOKUP($B180, RFE_Final!$B$8:$G$154,2, FALSE), "Selected", "Not Selected")</f>
        <v>Selected</v>
      </c>
      <c r="H180" s="117" t="str">
        <f>IF(VLOOKUP($B180, RFE_Final!$B$8:$G$154,3, FALSE), "Selected", "Not Selected")</f>
        <v>Selected</v>
      </c>
      <c r="I180" s="117" t="str">
        <f>IF(VLOOKUP($B180, RFE_Final!$B$8:$G$154,4, FALSE), "Selected", "Not Selected")</f>
        <v>Selected</v>
      </c>
      <c r="J180" s="117" t="str">
        <f>IF(VLOOKUP($B180, 'RIDGE &amp; LASSO_Final'!$B$11:$S$155, 5, FALSE)=1, "Selected", "Not Selected")</f>
        <v>Selected</v>
      </c>
      <c r="K180" s="117" t="str">
        <f>IF(VLOOKUP($B180, 'RIDGE &amp; LASSO_Final'!$B$11:$S$155,11, FALSE)=1, "Selected", "Not Selected")</f>
        <v>Selected</v>
      </c>
      <c r="L180" s="117" t="str">
        <f>IF(VLOOKUP($B180, 'RIDGE &amp; LASSO_Final'!$B$11:$S$155,17, FALSE)=1, "Selected", "Not Selected")</f>
        <v>Selected</v>
      </c>
      <c r="M180" s="117" t="str">
        <f>IF(VLOOKUP($B180, 'RIDGE &amp; LASSO_Final'!$B$11:$S$155, 3, FALSE)=1, "Selected", "Not Selected")</f>
        <v>Selected</v>
      </c>
      <c r="N180" s="117" t="str">
        <f>IF(VLOOKUP($B180, 'RIDGE &amp; LASSO_Final'!$B$11:$S$155,9, FALSE)=1, "Selected", "Not Selected")</f>
        <v>Selected</v>
      </c>
      <c r="O180" s="117" t="str">
        <f>IF(VLOOKUP($B180, 'RIDGE &amp; LASSO_Final'!$B$11:$S$155,15, FALSE)=1, "Selected", "Not Selected")</f>
        <v>Selected</v>
      </c>
      <c r="P180" s="117" t="s">
        <v>468</v>
      </c>
      <c r="Q180" s="91" t="str" cm="1">
        <f t="array" ref="Q180">IF(SUM(IF(C180:O180="Selected", 1, 0), IF(C180:O180="Not Selected", 0, 0)) + IF(P180="Important",1,0)&gt;=9,"Keep","Drop")</f>
        <v>Keep</v>
      </c>
      <c r="R180" s="10" cm="1">
        <f t="array" ref="R180">SUM(IF(C180:O180="Selected", 1, 0), IF(C180:O180="Not Selected", 0, 0)) + IF(P180="Important",1,0)</f>
        <v>13</v>
      </c>
    </row>
    <row r="181" spans="1:18" ht="14.5" customHeight="1">
      <c r="A181" s="39">
        <v>142</v>
      </c>
      <c r="B181" s="116" t="s">
        <v>55</v>
      </c>
      <c r="C181" s="117" t="s">
        <v>458</v>
      </c>
      <c r="D181" s="117" t="str">
        <f>IF(VLOOKUP($B181, Sheet1__15[[Column1]:[Claim Injury Type]], 2, FALSE) &gt; 0.3, "Selected","Not Selected")</f>
        <v>Not Selected</v>
      </c>
      <c r="E181" s="117" t="str">
        <f>IF(VLOOKUP($B181, RFE_Final!$B$8:$G$154,5, FALSE), "Selected", "Not Selected")</f>
        <v>Selected</v>
      </c>
      <c r="F181" s="117" t="str">
        <f>IF(VLOOKUP(B181, RFE_Final!$B$8:$G$154,6, FALSE), "Selected", "Not Selected")</f>
        <v>Selected</v>
      </c>
      <c r="G181" s="117" t="str">
        <f>IF(VLOOKUP($B181, RFE_Final!$B$8:$G$154,2, FALSE), "Selected", "Not Selected")</f>
        <v>Selected</v>
      </c>
      <c r="H181" s="117" t="str">
        <f>IF(VLOOKUP($B181, RFE_Final!$B$8:$G$154,3, FALSE), "Selected", "Not Selected")</f>
        <v>Selected</v>
      </c>
      <c r="I181" s="117" t="str">
        <f>IF(VLOOKUP($B181, RFE_Final!$B$8:$G$154,4, FALSE), "Selected", "Not Selected")</f>
        <v>Selected</v>
      </c>
      <c r="J181" s="117" t="str">
        <f>IF(VLOOKUP($B181, 'RIDGE &amp; LASSO_Final'!$B$11:$S$155, 5, FALSE)=1, "Selected", "Not Selected")</f>
        <v>Not Selected</v>
      </c>
      <c r="K181" s="117" t="str">
        <f>IF(VLOOKUP($B181, 'RIDGE &amp; LASSO_Final'!$B$11:$S$155,11, FALSE)=1, "Selected", "Not Selected")</f>
        <v>Selected</v>
      </c>
      <c r="L181" s="117" t="str">
        <f>IF(VLOOKUP($B181, 'RIDGE &amp; LASSO_Final'!$B$11:$S$155,17, FALSE)=1, "Selected", "Not Selected")</f>
        <v>Not Selected</v>
      </c>
      <c r="M181" s="117" t="str">
        <f>IF(VLOOKUP($B181, 'RIDGE &amp; LASSO_Final'!$B$11:$S$155, 3, FALSE)=1, "Selected", "Not Selected")</f>
        <v>Selected</v>
      </c>
      <c r="N181" s="117" t="str">
        <f>IF(VLOOKUP($B181, 'RIDGE &amp; LASSO_Final'!$B$11:$S$155,9, FALSE)=1, "Selected", "Not Selected")</f>
        <v>Selected</v>
      </c>
      <c r="O181" s="117" t="str">
        <f>IF(VLOOKUP($B181, 'RIDGE &amp; LASSO_Final'!$B$11:$S$155,15, FALSE)=1, "Selected", "Not Selected")</f>
        <v>Selected</v>
      </c>
      <c r="P181" s="117" t="s">
        <v>468</v>
      </c>
      <c r="Q181" s="91" t="str" cm="1">
        <f t="array" ref="Q181">IF(SUM(IF(C181:O181="Selected", 1, 0), IF(C181:O181="Not Selected", 0, 0)) + IF(P181="Important",1,0)&gt;=9,"Keep","Drop")</f>
        <v>Keep</v>
      </c>
      <c r="R181" s="10" cm="1">
        <f t="array" ref="R181">SUM(IF(C181:O181="Selected", 1, 0), IF(C181:O181="Not Selected", 0, 0)) + IF(P181="Important",1,0)</f>
        <v>11</v>
      </c>
    </row>
    <row r="182" spans="1:18" ht="14.5" customHeight="1">
      <c r="A182" s="39">
        <v>143</v>
      </c>
      <c r="B182" s="116" t="s">
        <v>60</v>
      </c>
      <c r="C182" s="117" t="s">
        <v>458</v>
      </c>
      <c r="D182" s="117" t="str">
        <f>IF(VLOOKUP($B182, Sheet1__15[[Column1]:[Claim Injury Type]], 2, FALSE) &gt; 0.3, "Selected","Not Selected")</f>
        <v>Not Selected</v>
      </c>
      <c r="E182" s="119" t="str">
        <f>IF(VLOOKUP($B182, RFE_Final!$B$8:$G$154,5, FALSE), "Selected", "Not Selected")</f>
        <v>Selected</v>
      </c>
      <c r="F182" s="117" t="str">
        <f>IF(VLOOKUP(B182, RFE_Final!$B$8:$G$154,6, FALSE), "Selected", "Not Selected")</f>
        <v>Selected</v>
      </c>
      <c r="G182" s="119" t="str">
        <f>IF(VLOOKUP($B182, RFE_Final!$B$8:$G$154,2, FALSE), "Selected", "Not Selected")</f>
        <v>Selected</v>
      </c>
      <c r="H182" s="119" t="str">
        <f>IF(VLOOKUP($B182, RFE_Final!$B$8:$G$154,3, FALSE), "Selected", "Not Selected")</f>
        <v>Selected</v>
      </c>
      <c r="I182" s="119" t="str">
        <f>IF(VLOOKUP($B182, RFE_Final!$B$8:$G$154,4, FALSE), "Selected", "Not Selected")</f>
        <v>Selected</v>
      </c>
      <c r="J182" s="117" t="str">
        <f>IF(VLOOKUP($B182, 'RIDGE &amp; LASSO_Final'!$B$11:$S$155, 5, FALSE)=1, "Selected", "Not Selected")</f>
        <v>Selected</v>
      </c>
      <c r="K182" s="117" t="str">
        <f>IF(VLOOKUP($B182, 'RIDGE &amp; LASSO_Final'!$B$11:$S$155,11, FALSE)=1, "Selected", "Not Selected")</f>
        <v>Selected</v>
      </c>
      <c r="L182" s="117" t="str">
        <f>IF(VLOOKUP($B182, 'RIDGE &amp; LASSO_Final'!$B$11:$S$155,17, FALSE)=1, "Selected", "Not Selected")</f>
        <v>Selected</v>
      </c>
      <c r="M182" s="117" t="str">
        <f>IF(VLOOKUP($B182, 'RIDGE &amp; LASSO_Final'!$B$11:$S$155, 3, FALSE)=1, "Selected", "Not Selected")</f>
        <v>Selected</v>
      </c>
      <c r="N182" s="117" t="str">
        <f>IF(VLOOKUP($B182, 'RIDGE &amp; LASSO_Final'!$B$11:$S$155,9, FALSE)=1, "Selected", "Not Selected")</f>
        <v>Selected</v>
      </c>
      <c r="O182" s="117" t="str">
        <f>IF(VLOOKUP($B182, 'RIDGE &amp; LASSO_Final'!$B$11:$S$155,15, FALSE)=1, "Selected", "Not Selected")</f>
        <v>Selected</v>
      </c>
      <c r="P182" s="117" t="s">
        <v>468</v>
      </c>
      <c r="Q182" s="91" t="str" cm="1">
        <f t="array" ref="Q182">IF(SUM(IF(C182:O182="Selected", 1, 0), IF(C182:O182="Not Selected", 0, 0)) + IF(P182="Important",1,0)&gt;=9,"Keep","Drop")</f>
        <v>Keep</v>
      </c>
      <c r="R182" s="10" cm="1">
        <f t="array" ref="R182">SUM(IF(C182:O182="Selected", 1, 0), IF(C182:O182="Not Selected", 0, 0)) + IF(P182="Important",1,0)</f>
        <v>13</v>
      </c>
    </row>
    <row r="183" spans="1:18" ht="14.5" customHeight="1">
      <c r="A183" s="39">
        <v>144</v>
      </c>
      <c r="B183" s="13" t="s">
        <v>74</v>
      </c>
      <c r="C183" s="91" t="s">
        <v>458</v>
      </c>
      <c r="D183" s="91" t="str">
        <f>IF(VLOOKUP($B183, Sheet1__15[[Column1]:[Claim Injury Type]], 2, FALSE) &gt; 0.3, "Selected","Not Selected")</f>
        <v>Not Selected</v>
      </c>
      <c r="E183" s="10" t="str">
        <f>IF(VLOOKUP($B183, RFE_Final!$B$8:$G$154,5, FALSE), "Selected", "Not Selected")</f>
        <v>Selected</v>
      </c>
      <c r="F183" s="91" t="str">
        <f>IF(VLOOKUP(B183, RFE_Final!$B$8:$G$154,6, FALSE), "Selected", "Not Selected")</f>
        <v>Not Selected</v>
      </c>
      <c r="G183" s="10" t="str">
        <f>IF(VLOOKUP($B183, RFE_Final!$B$8:$G$154,2, FALSE), "Selected", "Not Selected")</f>
        <v>Selected</v>
      </c>
      <c r="H183" s="10" t="str">
        <f>IF(VLOOKUP($B183, RFE_Final!$B$8:$G$154,3, FALSE), "Selected", "Not Selected")</f>
        <v>Selected</v>
      </c>
      <c r="I183" s="10" t="str">
        <f>IF(VLOOKUP($B183, RFE_Final!$B$8:$G$154,4, FALSE), "Selected", "Not Selected")</f>
        <v>Selected</v>
      </c>
      <c r="J183" s="91" t="str">
        <f>IF(VLOOKUP($B183, 'RIDGE &amp; LASSO_Final'!$B$11:$S$155, 5, FALSE)=1, "Selected", "Not Selected")</f>
        <v>Not Selected</v>
      </c>
      <c r="K183" s="91" t="str">
        <f>IF(VLOOKUP($B183, 'RIDGE &amp; LASSO_Final'!$B$11:$S$155,11, FALSE)=1, "Selected", "Not Selected")</f>
        <v>Selected</v>
      </c>
      <c r="L183" s="91" t="str">
        <f>IF(VLOOKUP($B183, 'RIDGE &amp; LASSO_Final'!$B$11:$S$155,17, FALSE)=1, "Selected", "Not Selected")</f>
        <v>Not Selected</v>
      </c>
      <c r="M183" s="91" t="str">
        <f>IF(VLOOKUP($B183, 'RIDGE &amp; LASSO_Final'!$B$11:$S$155, 3, FALSE)=1, "Selected", "Not Selected")</f>
        <v>Not Selected</v>
      </c>
      <c r="N183" s="91" t="str">
        <f>IF(VLOOKUP($B183, 'RIDGE &amp; LASSO_Final'!$B$11:$S$155,9, FALSE)=1, "Selected", "Not Selected")</f>
        <v>Not Selected</v>
      </c>
      <c r="O183" s="91" t="str">
        <f>IF(VLOOKUP($B183, 'RIDGE &amp; LASSO_Final'!$B$11:$S$155,15, FALSE)=1, "Selected", "Not Selected")</f>
        <v>Selected</v>
      </c>
      <c r="P183" s="91" t="s">
        <v>468</v>
      </c>
      <c r="Q183" s="91" t="str" cm="1">
        <f t="array" ref="Q183">IF(SUM(IF(C183:O183="Selected", 1, 0), IF(C183:O183="Not Selected", 0, 0)) + IF(P183="Important",1,0)&gt;=9,"Keep","Drop")</f>
        <v>Drop</v>
      </c>
      <c r="R183" s="10" cm="1">
        <f t="array" ref="R183">SUM(IF(C183:O183="Selected", 1, 0), IF(C183:O183="Not Selected", 0, 0)) + IF(P183="Important",1,0)</f>
        <v>8</v>
      </c>
    </row>
    <row r="184" spans="1:18" ht="14.5" customHeight="1" thickBot="1">
      <c r="A184" s="39">
        <v>145</v>
      </c>
      <c r="B184" s="120" t="s">
        <v>37</v>
      </c>
      <c r="C184" s="138" t="s">
        <v>458</v>
      </c>
      <c r="D184" s="138" t="str">
        <f>IF(VLOOKUP($B184, Sheet1__15[[Column1]:[Claim Injury Type]], 2, FALSE) &gt; 0.3, "Selected","Not Selected")</f>
        <v>Selected</v>
      </c>
      <c r="E184" s="121" t="str">
        <f>IF(VLOOKUP($B184, RFE_Final!$B$8:$G$154,5, FALSE), "Selected", "Not Selected")</f>
        <v>Selected</v>
      </c>
      <c r="F184" s="122" t="str">
        <f>IF(VLOOKUP(B184, RFE_Final!$B$8:$G$154,6, FALSE), "Selected", "Not Selected")</f>
        <v>Selected</v>
      </c>
      <c r="G184" s="121" t="str">
        <f>IF(VLOOKUP($B184, RFE_Final!$B$8:$G$154,2, FALSE), "Selected", "Not Selected")</f>
        <v>Selected</v>
      </c>
      <c r="H184" s="121" t="str">
        <f>IF(VLOOKUP($B184, RFE_Final!$B$8:$G$154,3, FALSE), "Selected", "Not Selected")</f>
        <v>Selected</v>
      </c>
      <c r="I184" s="121" t="str">
        <f>IF(VLOOKUP($B184, RFE_Final!$B$8:$G$154,4, FALSE), "Selected", "Not Selected")</f>
        <v>Selected</v>
      </c>
      <c r="J184" s="122" t="str">
        <f>IF(VLOOKUP($B184, 'RIDGE &amp; LASSO_Final'!$B$11:$S$155, 5, FALSE)=1, "Selected", "Not Selected")</f>
        <v>Selected</v>
      </c>
      <c r="K184" s="122" t="str">
        <f>IF(VLOOKUP($B184, 'RIDGE &amp; LASSO_Final'!$B$11:$S$155,11, FALSE)=1, "Selected", "Not Selected")</f>
        <v>Selected</v>
      </c>
      <c r="L184" s="122" t="str">
        <f>IF(VLOOKUP($B184, 'RIDGE &amp; LASSO_Final'!$B$11:$S$155,17, FALSE)=1, "Selected", "Not Selected")</f>
        <v>Selected</v>
      </c>
      <c r="M184" s="122" t="str">
        <f>IF(VLOOKUP($B184, 'RIDGE &amp; LASSO_Final'!$B$11:$S$155, 3, FALSE)=1, "Selected", "Not Selected")</f>
        <v>Selected</v>
      </c>
      <c r="N184" s="122" t="str">
        <f>IF(VLOOKUP($B184, 'RIDGE &amp; LASSO_Final'!$B$11:$S$155,9, FALSE)=1, "Selected", "Not Selected")</f>
        <v>Selected</v>
      </c>
      <c r="O184" s="122" t="str">
        <f>IF(VLOOKUP($B184, 'RIDGE &amp; LASSO_Final'!$B$11:$S$155,15, FALSE)=1, "Selected", "Not Selected")</f>
        <v>Selected</v>
      </c>
      <c r="P184" s="122" t="s">
        <v>468</v>
      </c>
      <c r="Q184" s="106" t="str" cm="1">
        <f t="array" ref="Q184">IF(SUM(IF(C184:O184="Selected", 1, 0), IF(C184:O184="Not Selected", 0, 0)) + IF(P184="Important",1,0)&gt;=9,"Keep","Drop")</f>
        <v>Keep</v>
      </c>
      <c r="R184" s="10" cm="1">
        <f t="array" ref="R184">SUM(IF(C184:O184="Selected", 1, 0), IF(C184:O184="Not Selected", 0, 0)) + IF(P184="Important",1,0)</f>
        <v>14</v>
      </c>
    </row>
    <row r="185" spans="1:18" ht="14.5" customHeight="1">
      <c r="B185">
        <f>COUNTA(B54:B184)</f>
        <v>131</v>
      </c>
    </row>
    <row r="186" spans="1:18" ht="14.5" customHeight="1">
      <c r="B186" s="88" t="s">
        <v>397</v>
      </c>
      <c r="C186" s="89">
        <f>COUNTIF(C54:C184,"Selected")</f>
        <v>125</v>
      </c>
      <c r="D186" s="89">
        <f t="shared" ref="D186:E186" si="2">COUNTIF(D54:D184,"Selected")</f>
        <v>7</v>
      </c>
      <c r="E186" s="89">
        <f t="shared" si="2"/>
        <v>113</v>
      </c>
      <c r="F186" s="89">
        <f>COUNTIF(F54:F184,"Selected")</f>
        <v>21</v>
      </c>
      <c r="G186" s="89">
        <f t="shared" ref="G186:O186" si="3">COUNTIF(G54:G184,"Selected")</f>
        <v>53</v>
      </c>
      <c r="H186" s="89">
        <f t="shared" si="3"/>
        <v>52</v>
      </c>
      <c r="I186" s="89">
        <f t="shared" si="3"/>
        <v>118</v>
      </c>
      <c r="J186" s="89">
        <f t="shared" si="3"/>
        <v>24</v>
      </c>
      <c r="K186" s="89">
        <f>COUNTIF(K54:K184,"Selected")</f>
        <v>27</v>
      </c>
      <c r="L186" s="89">
        <f t="shared" si="3"/>
        <v>25</v>
      </c>
      <c r="M186" s="89">
        <f t="shared" si="3"/>
        <v>23</v>
      </c>
      <c r="N186" s="89">
        <f t="shared" si="3"/>
        <v>26</v>
      </c>
      <c r="O186" s="89">
        <f t="shared" si="3"/>
        <v>31</v>
      </c>
      <c r="P186" s="89">
        <f>COUNTIF(P54:P184,"Important")</f>
        <v>127</v>
      </c>
      <c r="Q186" s="89" cm="1">
        <f t="array" ref="Q186">SUM(IF(Q54:Q184="Keep",1,0))</f>
        <v>27</v>
      </c>
      <c r="R186" s="90" cm="1">
        <f t="array" ref="R186">SUM(IF(R54:R184&gt;8,1,0))</f>
        <v>27</v>
      </c>
    </row>
    <row r="187" spans="1:18" ht="14.5" customHeight="1"/>
    <row r="188" spans="1:18" ht="14.5" customHeight="1"/>
    <row r="189" spans="1:18" ht="14.5" customHeight="1"/>
    <row r="190" spans="1:18" ht="14.5" customHeight="1"/>
    <row r="191" spans="1:18" ht="14.5" customHeight="1"/>
  </sheetData>
  <mergeCells count="19">
    <mergeCell ref="D2:P3"/>
    <mergeCell ref="B2:C3"/>
    <mergeCell ref="E7:E8"/>
    <mergeCell ref="F6:F8"/>
    <mergeCell ref="C7:C8"/>
    <mergeCell ref="G7:H7"/>
    <mergeCell ref="G8:H8"/>
    <mergeCell ref="C9:C10"/>
    <mergeCell ref="E9:E10"/>
    <mergeCell ref="F9:F10"/>
    <mergeCell ref="B50:Q51"/>
    <mergeCell ref="B22:P23"/>
    <mergeCell ref="B19:P20"/>
    <mergeCell ref="G9:H9"/>
    <mergeCell ref="G10:H10"/>
    <mergeCell ref="I9:J9"/>
    <mergeCell ref="C13:D13"/>
    <mergeCell ref="C14:D14"/>
    <mergeCell ref="C15:D15"/>
  </mergeCells>
  <conditionalFormatting sqref="P26:P39">
    <cfRule type="cellIs" dxfId="7" priority="1" operator="equal">
      <formula>"Keep"</formula>
    </cfRule>
  </conditionalFormatting>
  <conditionalFormatting sqref="Q26:Q39">
    <cfRule type="iconSet" priority="44">
      <iconSet iconSet="5Quarters">
        <cfvo type="percent" val="0"/>
        <cfvo type="percent" val="20"/>
        <cfvo type="percent" val="40"/>
        <cfvo type="percent" val="60"/>
        <cfvo type="percent" val="80"/>
      </iconSet>
    </cfRule>
  </conditionalFormatting>
  <conditionalFormatting sqref="Q54:Q184">
    <cfRule type="cellIs" dxfId="6" priority="2" operator="equal">
      <formula>"Keep"</formula>
    </cfRule>
  </conditionalFormatting>
  <conditionalFormatting sqref="R54:R184">
    <cfRule type="iconSet" priority="4">
      <iconSet iconSet="5Quarters">
        <cfvo type="percent" val="0"/>
        <cfvo type="percent" val="20"/>
        <cfvo type="percent" val="40"/>
        <cfvo type="percent" val="60"/>
        <cfvo type="percent" val="80"/>
      </iconSet>
    </cfRule>
  </conditionalFormatting>
  <pageMargins left="0.7" right="0.7" top="0.75" bottom="0.75" header="0.3" footer="0.3"/>
  <pageSetup paperSize="9" orientation="portrait" horizontalDpi="0" verticalDpi="0" r:id="rId1"/>
  <ignoredErrors>
    <ignoredError sqref="P186"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2A7E3F-0BB0-443C-9169-3007945C0E43}">
  <sheetPr>
    <tabColor theme="4" tint="-0.499984740745262"/>
  </sheetPr>
  <dimension ref="B1:AA88"/>
  <sheetViews>
    <sheetView tabSelected="1" zoomScaleNormal="100" workbookViewId="0">
      <selection activeCell="K47" sqref="K47"/>
    </sheetView>
  </sheetViews>
  <sheetFormatPr defaultColWidth="8.81640625" defaultRowHeight="15" customHeight="1"/>
  <cols>
    <col min="2" max="2" width="4.1796875" customWidth="1"/>
    <col min="3" max="3" width="5.453125" bestFit="1" customWidth="1"/>
    <col min="4" max="4" width="27.1796875" customWidth="1"/>
    <col min="5" max="5" width="32.453125" hidden="1" customWidth="1"/>
    <col min="6" max="6" width="32.6328125" hidden="1" customWidth="1"/>
    <col min="7" max="7" width="22.36328125" customWidth="1"/>
    <col min="8" max="17" width="10.453125" customWidth="1"/>
    <col min="19" max="19" width="3.6328125" customWidth="1"/>
    <col min="20" max="20" width="74.453125" customWidth="1"/>
    <col min="21" max="21" width="47.1796875" customWidth="1"/>
    <col min="22" max="22" width="13.81640625" bestFit="1" customWidth="1"/>
    <col min="23" max="23" width="11.6328125" customWidth="1"/>
    <col min="24" max="24" width="13.1796875" customWidth="1"/>
    <col min="16372" max="16372" width="8.81640625" bestFit="1" customWidth="1"/>
  </cols>
  <sheetData>
    <row r="1" spans="2:27" thickBot="1"/>
    <row r="2" spans="2:27" ht="13" customHeight="1">
      <c r="B2" s="261" t="s">
        <v>218</v>
      </c>
      <c r="C2" s="262"/>
      <c r="D2" s="262"/>
      <c r="E2" s="262"/>
      <c r="F2" s="262"/>
      <c r="G2" s="262"/>
      <c r="H2" s="262"/>
      <c r="I2" s="262"/>
      <c r="J2" s="262"/>
      <c r="K2" s="303" t="s">
        <v>470</v>
      </c>
      <c r="L2" s="220"/>
      <c r="M2" s="220"/>
      <c r="N2" s="220"/>
      <c r="O2" s="220"/>
      <c r="P2" s="220"/>
      <c r="Q2" s="221"/>
    </row>
    <row r="3" spans="2:27" ht="13" customHeight="1" thickBot="1">
      <c r="B3" s="263"/>
      <c r="C3" s="264"/>
      <c r="D3" s="264"/>
      <c r="E3" s="264"/>
      <c r="F3" s="264"/>
      <c r="G3" s="264"/>
      <c r="H3" s="264"/>
      <c r="I3" s="264"/>
      <c r="J3" s="264"/>
      <c r="K3" s="304"/>
      <c r="L3" s="222"/>
      <c r="M3" s="222"/>
      <c r="N3" s="222"/>
      <c r="O3" s="222"/>
      <c r="P3" s="222"/>
      <c r="Q3" s="223"/>
    </row>
    <row r="6" spans="2:27" ht="15" customHeight="1">
      <c r="B6" s="271" t="s">
        <v>684</v>
      </c>
      <c r="C6" s="271"/>
      <c r="D6" s="271"/>
      <c r="E6" s="271"/>
      <c r="F6" s="271"/>
      <c r="G6" s="271"/>
      <c r="H6" s="271"/>
      <c r="I6" s="271"/>
      <c r="J6" s="271"/>
      <c r="K6" s="271"/>
      <c r="L6" s="271"/>
      <c r="M6" s="271"/>
      <c r="N6" s="271"/>
      <c r="O6" s="271"/>
      <c r="P6" s="271"/>
      <c r="Q6" s="271"/>
    </row>
    <row r="7" spans="2:27" ht="15.75" customHeight="1">
      <c r="B7" s="272"/>
      <c r="C7" s="272"/>
      <c r="D7" s="272"/>
      <c r="E7" s="272"/>
      <c r="F7" s="272"/>
      <c r="G7" s="272"/>
      <c r="H7" s="272"/>
      <c r="I7" s="272"/>
      <c r="J7" s="272"/>
      <c r="K7" s="272"/>
      <c r="L7" s="272"/>
      <c r="M7" s="272"/>
      <c r="N7" s="272"/>
      <c r="O7" s="272"/>
      <c r="P7" s="272"/>
      <c r="Q7" s="272"/>
    </row>
    <row r="8" spans="2:27" ht="15.75" customHeight="1">
      <c r="G8" s="273" t="s">
        <v>220</v>
      </c>
      <c r="H8" s="274"/>
      <c r="I8" s="274"/>
      <c r="J8" s="274"/>
      <c r="K8" s="274"/>
      <c r="L8" s="275"/>
      <c r="M8" s="308" t="s">
        <v>221</v>
      </c>
      <c r="N8" s="276"/>
      <c r="O8" s="276"/>
      <c r="P8" s="276"/>
      <c r="Q8" s="309"/>
    </row>
    <row r="9" spans="2:27" s="23" customFormat="1" ht="38.5" customHeight="1" thickBot="1">
      <c r="D9" s="30" t="s">
        <v>222</v>
      </c>
      <c r="E9" s="30"/>
      <c r="F9" s="30"/>
      <c r="G9" s="31" t="s">
        <v>471</v>
      </c>
      <c r="H9" s="30" t="s">
        <v>224</v>
      </c>
      <c r="I9" s="30" t="s">
        <v>225</v>
      </c>
      <c r="J9" s="30" t="s">
        <v>226</v>
      </c>
      <c r="K9" s="30" t="s">
        <v>227</v>
      </c>
      <c r="L9" s="32" t="s">
        <v>228</v>
      </c>
      <c r="M9" s="31" t="s">
        <v>224</v>
      </c>
      <c r="N9" s="30" t="s">
        <v>225</v>
      </c>
      <c r="O9" s="30" t="s">
        <v>226</v>
      </c>
      <c r="P9" s="30" t="s">
        <v>227</v>
      </c>
      <c r="Q9" s="32" t="s">
        <v>228</v>
      </c>
    </row>
    <row r="10" spans="2:27" s="23" customFormat="1" ht="15" customHeight="1" thickTop="1">
      <c r="B10" s="300" t="s">
        <v>162</v>
      </c>
      <c r="C10" s="310" t="s">
        <v>4</v>
      </c>
      <c r="D10" s="127" t="s">
        <v>472</v>
      </c>
      <c r="E10" s="82"/>
      <c r="F10" s="82"/>
      <c r="G10" s="131">
        <v>807.09</v>
      </c>
      <c r="H10" s="132">
        <v>0.76</v>
      </c>
      <c r="I10" s="132">
        <v>0.6</v>
      </c>
      <c r="J10" s="132">
        <v>0.28999999999999998</v>
      </c>
      <c r="K10" s="132">
        <v>0.28999999999999998</v>
      </c>
      <c r="L10" s="133">
        <v>0.85</v>
      </c>
      <c r="M10" s="131">
        <v>0.76</v>
      </c>
      <c r="N10" s="132">
        <v>0.6</v>
      </c>
      <c r="O10" s="132">
        <v>0.28999999999999998</v>
      </c>
      <c r="P10" s="132">
        <v>0.28999999999999998</v>
      </c>
      <c r="Q10" s="133">
        <v>0.84</v>
      </c>
    </row>
    <row r="11" spans="2:27" s="23" customFormat="1" ht="14.5">
      <c r="B11" s="301"/>
      <c r="C11" s="298"/>
      <c r="D11" s="127" t="s">
        <v>473</v>
      </c>
      <c r="E11" s="82"/>
      <c r="F11" s="82"/>
      <c r="G11" s="131">
        <v>0.24</v>
      </c>
      <c r="H11" s="132">
        <v>0.64</v>
      </c>
      <c r="I11" s="132">
        <v>0.34</v>
      </c>
      <c r="J11" s="132">
        <v>0.51</v>
      </c>
      <c r="K11" s="132">
        <v>0.35</v>
      </c>
      <c r="L11" s="133">
        <v>0.9</v>
      </c>
      <c r="M11" s="131">
        <v>0.64</v>
      </c>
      <c r="N11" s="132">
        <v>0.34</v>
      </c>
      <c r="O11" s="132">
        <v>0.52</v>
      </c>
      <c r="P11" s="132">
        <v>0.35</v>
      </c>
      <c r="Q11" s="133">
        <v>0.89</v>
      </c>
    </row>
    <row r="12" spans="2:27" s="23" customFormat="1" ht="15.5">
      <c r="B12" s="301"/>
      <c r="C12" s="298"/>
      <c r="D12" s="127" t="s">
        <v>474</v>
      </c>
      <c r="E12" s="82"/>
      <c r="F12" s="82"/>
      <c r="G12" s="131">
        <v>0.76</v>
      </c>
      <c r="H12" s="132">
        <v>0.72</v>
      </c>
      <c r="I12" s="132">
        <v>0.44</v>
      </c>
      <c r="J12" s="132">
        <v>0.38</v>
      </c>
      <c r="K12" s="132">
        <v>0.37</v>
      </c>
      <c r="L12" s="133">
        <v>0.9</v>
      </c>
      <c r="M12" s="131">
        <v>0.72</v>
      </c>
      <c r="N12" s="132">
        <v>0.44</v>
      </c>
      <c r="O12" s="132">
        <v>0.37</v>
      </c>
      <c r="P12" s="132">
        <v>0.36</v>
      </c>
      <c r="Q12" s="133">
        <v>0.9</v>
      </c>
      <c r="T12" s="124" t="s">
        <v>3</v>
      </c>
      <c r="U12" s="124" t="s">
        <v>475</v>
      </c>
      <c r="V12" s="123" t="s">
        <v>236</v>
      </c>
      <c r="W12" s="123" t="s">
        <v>237</v>
      </c>
      <c r="X12" s="123" t="s">
        <v>222</v>
      </c>
    </row>
    <row r="13" spans="2:27" s="23" customFormat="1" ht="14.5" customHeight="1">
      <c r="B13" s="301"/>
      <c r="C13" s="298"/>
      <c r="D13" s="127" t="s">
        <v>476</v>
      </c>
      <c r="E13" s="82"/>
      <c r="F13" s="82"/>
      <c r="G13" s="131">
        <v>0.08</v>
      </c>
      <c r="H13" s="132">
        <v>0.77</v>
      </c>
      <c r="I13" s="132">
        <v>0.67</v>
      </c>
      <c r="J13" s="132">
        <v>0.35</v>
      </c>
      <c r="K13" s="132">
        <v>0.37</v>
      </c>
      <c r="L13" s="133">
        <v>0.95</v>
      </c>
      <c r="M13" s="131">
        <v>0.74</v>
      </c>
      <c r="N13" s="132">
        <v>0.46</v>
      </c>
      <c r="O13" s="132">
        <v>0.33</v>
      </c>
      <c r="P13" s="132">
        <v>0.33</v>
      </c>
      <c r="Q13" s="133">
        <v>0.76</v>
      </c>
      <c r="S13" s="320" t="s">
        <v>437</v>
      </c>
      <c r="T13" s="23" t="s">
        <v>12</v>
      </c>
      <c r="U13" s="23" t="s">
        <v>12</v>
      </c>
      <c r="V13" s="82" t="s">
        <v>240</v>
      </c>
      <c r="W13" s="82" t="s">
        <v>241</v>
      </c>
      <c r="X13" s="160" t="s">
        <v>477</v>
      </c>
    </row>
    <row r="14" spans="2:27" s="23" customFormat="1" ht="15" customHeight="1">
      <c r="B14" s="301"/>
      <c r="C14" s="298"/>
      <c r="D14" s="127" t="s">
        <v>478</v>
      </c>
      <c r="E14" s="82"/>
      <c r="F14" s="82"/>
      <c r="G14" s="131">
        <v>122.81</v>
      </c>
      <c r="H14" s="132">
        <v>0.74</v>
      </c>
      <c r="I14" s="132">
        <v>0.55000000000000004</v>
      </c>
      <c r="J14" s="132">
        <v>0.25</v>
      </c>
      <c r="K14" s="132">
        <v>0.22</v>
      </c>
      <c r="L14" s="133">
        <v>0.84</v>
      </c>
      <c r="M14" s="131">
        <v>0.74</v>
      </c>
      <c r="N14" s="132">
        <v>0.55000000000000004</v>
      </c>
      <c r="O14" s="132">
        <v>0.25</v>
      </c>
      <c r="P14" s="132">
        <v>0.22</v>
      </c>
      <c r="Q14" s="133">
        <v>0.84</v>
      </c>
      <c r="S14" s="320"/>
      <c r="T14" s="23" t="s">
        <v>17</v>
      </c>
      <c r="U14" s="23" t="s">
        <v>17</v>
      </c>
      <c r="V14" s="39" t="s">
        <v>516</v>
      </c>
      <c r="W14" s="82" t="s">
        <v>245</v>
      </c>
      <c r="X14" s="82" t="s">
        <v>479</v>
      </c>
    </row>
    <row r="15" spans="2:27" s="23" customFormat="1" ht="14.5">
      <c r="B15" s="301"/>
      <c r="C15" s="298"/>
      <c r="D15" s="127" t="s">
        <v>480</v>
      </c>
      <c r="E15" s="82"/>
      <c r="F15" s="82"/>
      <c r="G15" s="131">
        <v>1.58</v>
      </c>
      <c r="H15" s="132">
        <v>0.8</v>
      </c>
      <c r="I15" s="132">
        <v>0.8</v>
      </c>
      <c r="J15" s="132">
        <v>0.45</v>
      </c>
      <c r="K15" s="132">
        <v>0.48</v>
      </c>
      <c r="L15" s="133">
        <v>0.94</v>
      </c>
      <c r="M15" s="131">
        <v>0.77</v>
      </c>
      <c r="N15" s="132">
        <v>0.51</v>
      </c>
      <c r="O15" s="132">
        <v>0.38</v>
      </c>
      <c r="P15" s="132">
        <v>0.39</v>
      </c>
      <c r="Q15" s="133">
        <v>0.84</v>
      </c>
      <c r="S15" s="320"/>
      <c r="T15" s="125" t="s">
        <v>22</v>
      </c>
      <c r="U15" s="125" t="s">
        <v>22</v>
      </c>
      <c r="W15" s="82" t="s">
        <v>248</v>
      </c>
      <c r="X15" s="82" t="s">
        <v>481</v>
      </c>
      <c r="Z15" s="82" t="s">
        <v>41</v>
      </c>
    </row>
    <row r="16" spans="2:27" s="23" customFormat="1" ht="14.5" customHeight="1">
      <c r="B16" s="301"/>
      <c r="C16" s="298"/>
      <c r="D16" s="203" t="s">
        <v>482</v>
      </c>
      <c r="E16" s="204"/>
      <c r="F16" s="204"/>
      <c r="G16" s="205">
        <v>7.79</v>
      </c>
      <c r="H16" s="206">
        <v>0.81</v>
      </c>
      <c r="I16" s="206">
        <v>0.83</v>
      </c>
      <c r="J16" s="206">
        <v>0.43</v>
      </c>
      <c r="K16" s="207">
        <v>0.46</v>
      </c>
      <c r="L16" s="208">
        <v>0.96</v>
      </c>
      <c r="M16" s="205">
        <v>0.78</v>
      </c>
      <c r="N16" s="206">
        <v>0.63</v>
      </c>
      <c r="O16" s="206">
        <v>0.38</v>
      </c>
      <c r="P16" s="207">
        <v>0.4</v>
      </c>
      <c r="Q16" s="208">
        <v>0.92</v>
      </c>
      <c r="S16" s="321" t="s">
        <v>462</v>
      </c>
      <c r="T16" s="23" t="s">
        <v>184</v>
      </c>
      <c r="U16" s="23" t="s">
        <v>184</v>
      </c>
      <c r="W16" s="82" t="s">
        <v>251</v>
      </c>
      <c r="X16" s="160" t="s">
        <v>483</v>
      </c>
      <c r="Z16" s="161"/>
      <c r="AA16" t="s">
        <v>517</v>
      </c>
    </row>
    <row r="17" spans="2:27" s="23" customFormat="1" ht="15" customHeight="1">
      <c r="B17" s="301"/>
      <c r="C17" s="298"/>
      <c r="D17" s="127" t="s">
        <v>484</v>
      </c>
      <c r="E17" s="82"/>
      <c r="F17" s="82"/>
      <c r="G17" s="131">
        <v>1291.5</v>
      </c>
      <c r="H17" s="132">
        <v>0.51</v>
      </c>
      <c r="I17" s="132">
        <v>0.31</v>
      </c>
      <c r="J17" s="132">
        <v>0.13</v>
      </c>
      <c r="K17" s="132">
        <v>0.09</v>
      </c>
      <c r="L17" s="133">
        <v>0.68</v>
      </c>
      <c r="M17" s="131">
        <v>0.51</v>
      </c>
      <c r="N17" s="132">
        <v>0.31</v>
      </c>
      <c r="O17" s="132">
        <v>0.13</v>
      </c>
      <c r="P17" s="132">
        <v>0.09</v>
      </c>
      <c r="Q17" s="133">
        <v>0.66</v>
      </c>
      <c r="S17" s="322"/>
      <c r="T17" s="23" t="s">
        <v>65</v>
      </c>
      <c r="U17" s="23" t="s">
        <v>485</v>
      </c>
      <c r="X17" s="160" t="s">
        <v>486</v>
      </c>
      <c r="AA17" t="s">
        <v>518</v>
      </c>
    </row>
    <row r="18" spans="2:27" s="23" customFormat="1" ht="14.5" customHeight="1">
      <c r="B18" s="301"/>
      <c r="C18" s="298"/>
      <c r="D18" s="158" t="s">
        <v>487</v>
      </c>
      <c r="E18" s="190"/>
      <c r="F18" s="190"/>
      <c r="G18" s="155">
        <v>9.65</v>
      </c>
      <c r="H18" s="156">
        <v>0.78</v>
      </c>
      <c r="I18" s="156">
        <v>0.59</v>
      </c>
      <c r="J18" s="156">
        <v>0.41</v>
      </c>
      <c r="K18" s="159">
        <v>0.43</v>
      </c>
      <c r="L18" s="157">
        <v>0.93</v>
      </c>
      <c r="M18" s="155">
        <v>0.78</v>
      </c>
      <c r="N18" s="156">
        <v>0.66</v>
      </c>
      <c r="O18" s="156">
        <v>0.4</v>
      </c>
      <c r="P18" s="156">
        <v>0.41</v>
      </c>
      <c r="Q18" s="157">
        <v>0.92</v>
      </c>
      <c r="S18" s="322"/>
      <c r="T18" s="23" t="s">
        <v>53</v>
      </c>
      <c r="U18" s="23" t="s">
        <v>18</v>
      </c>
      <c r="X18" s="82" t="s">
        <v>488</v>
      </c>
    </row>
    <row r="19" spans="2:27" s="23" customFormat="1" ht="15" customHeight="1">
      <c r="B19" s="301"/>
      <c r="C19" s="298"/>
      <c r="D19" s="203" t="s">
        <v>489</v>
      </c>
      <c r="E19" s="204"/>
      <c r="F19" s="204"/>
      <c r="G19" s="205">
        <v>100.03</v>
      </c>
      <c r="H19" s="206">
        <v>0.85</v>
      </c>
      <c r="I19" s="206">
        <v>0.91</v>
      </c>
      <c r="J19" s="206">
        <v>0.57999999999999996</v>
      </c>
      <c r="K19" s="206">
        <v>0.65</v>
      </c>
      <c r="L19" s="208">
        <v>0.96</v>
      </c>
      <c r="M19" s="205">
        <v>0.77</v>
      </c>
      <c r="N19" s="206">
        <v>0.46</v>
      </c>
      <c r="O19" s="206">
        <v>0.38</v>
      </c>
      <c r="P19" s="207">
        <v>0.4</v>
      </c>
      <c r="Q19" s="208">
        <v>0.91</v>
      </c>
      <c r="S19" s="322"/>
      <c r="T19" s="23" t="s">
        <v>187</v>
      </c>
      <c r="U19" s="23" t="s">
        <v>490</v>
      </c>
      <c r="X19" s="82" t="s">
        <v>491</v>
      </c>
    </row>
    <row r="20" spans="2:27" s="23" customFormat="1" ht="14.5" customHeight="1">
      <c r="B20" s="301"/>
      <c r="C20" s="311"/>
      <c r="D20" s="127" t="s">
        <v>492</v>
      </c>
      <c r="E20" s="82"/>
      <c r="F20" s="82"/>
      <c r="G20" s="131">
        <v>1449.97</v>
      </c>
      <c r="H20" s="132">
        <v>0.79</v>
      </c>
      <c r="I20" s="132">
        <v>0.66</v>
      </c>
      <c r="J20" s="132">
        <v>0.37</v>
      </c>
      <c r="K20" s="132">
        <v>0.39</v>
      </c>
      <c r="L20" s="133">
        <v>0.93</v>
      </c>
      <c r="M20" s="131">
        <v>0.78</v>
      </c>
      <c r="N20" s="132">
        <v>0.6</v>
      </c>
      <c r="O20" s="132">
        <v>0.36</v>
      </c>
      <c r="P20" s="132">
        <v>0.37</v>
      </c>
      <c r="Q20" s="133">
        <v>0.91</v>
      </c>
      <c r="S20" s="322"/>
      <c r="T20" s="23" t="s">
        <v>23</v>
      </c>
      <c r="U20" s="23" t="s">
        <v>493</v>
      </c>
      <c r="X20" s="82" t="s">
        <v>494</v>
      </c>
    </row>
    <row r="21" spans="2:27" s="23" customFormat="1" ht="15" customHeight="1">
      <c r="B21" s="301"/>
      <c r="C21" s="298" t="s">
        <v>495</v>
      </c>
      <c r="D21" s="130" t="s">
        <v>472</v>
      </c>
      <c r="E21" s="191"/>
      <c r="F21" s="191"/>
      <c r="G21" s="152">
        <v>4467.88</v>
      </c>
      <c r="H21" s="153">
        <v>0.69</v>
      </c>
      <c r="I21" s="153">
        <v>0.68</v>
      </c>
      <c r="J21" s="153">
        <v>0.69</v>
      </c>
      <c r="K21" s="153">
        <v>0.68</v>
      </c>
      <c r="L21" s="154">
        <v>0.94</v>
      </c>
      <c r="M21" s="152">
        <v>0.63</v>
      </c>
      <c r="N21" s="153">
        <v>0.33</v>
      </c>
      <c r="O21" s="153">
        <v>0.49</v>
      </c>
      <c r="P21" s="153">
        <v>0.34</v>
      </c>
      <c r="Q21" s="154">
        <v>0.88</v>
      </c>
      <c r="S21" s="322"/>
      <c r="T21" s="23" t="s">
        <v>58</v>
      </c>
      <c r="U21" s="23" t="s">
        <v>26</v>
      </c>
      <c r="X21" s="160" t="s">
        <v>487</v>
      </c>
    </row>
    <row r="22" spans="2:27" s="23" customFormat="1" ht="14.5" customHeight="1">
      <c r="B22" s="301"/>
      <c r="C22" s="298"/>
      <c r="D22" s="127" t="s">
        <v>473</v>
      </c>
      <c r="E22" s="82"/>
      <c r="F22" s="82"/>
      <c r="G22" s="131">
        <v>1.0900000000000001</v>
      </c>
      <c r="H22" s="132">
        <v>0.63</v>
      </c>
      <c r="I22" s="132">
        <v>0.63</v>
      </c>
      <c r="J22" s="132">
        <v>0.63</v>
      </c>
      <c r="K22" s="132">
        <v>0.61</v>
      </c>
      <c r="L22" s="133">
        <v>0.92</v>
      </c>
      <c r="M22" s="131">
        <v>0.62</v>
      </c>
      <c r="N22" s="132">
        <v>0.34</v>
      </c>
      <c r="O22" s="132">
        <v>0.51</v>
      </c>
      <c r="P22" s="132">
        <v>0.34</v>
      </c>
      <c r="Q22" s="133">
        <v>0.88</v>
      </c>
      <c r="S22" s="322"/>
      <c r="T22" s="23" t="s">
        <v>496</v>
      </c>
      <c r="U22" s="23" t="s">
        <v>497</v>
      </c>
      <c r="X22" s="82" t="s">
        <v>489</v>
      </c>
    </row>
    <row r="23" spans="2:27" s="23" customFormat="1" ht="15" customHeight="1">
      <c r="B23" s="301"/>
      <c r="C23" s="298"/>
      <c r="D23" s="127" t="s">
        <v>474</v>
      </c>
      <c r="E23" s="82"/>
      <c r="F23" s="82"/>
      <c r="G23" s="131">
        <v>2.83</v>
      </c>
      <c r="H23" s="132">
        <v>0.68</v>
      </c>
      <c r="I23" s="132">
        <v>0.68</v>
      </c>
      <c r="J23" s="132">
        <v>0.68</v>
      </c>
      <c r="K23" s="132">
        <v>0.67</v>
      </c>
      <c r="L23" s="133">
        <v>0.94</v>
      </c>
      <c r="M23" s="131">
        <v>0.64</v>
      </c>
      <c r="N23" s="132">
        <v>0.34</v>
      </c>
      <c r="O23" s="132">
        <v>0.51</v>
      </c>
      <c r="P23" s="132">
        <v>0.35</v>
      </c>
      <c r="Q23" s="133">
        <v>0.89</v>
      </c>
      <c r="S23" s="322"/>
      <c r="T23" s="23" t="s">
        <v>498</v>
      </c>
      <c r="U23" s="23" t="s">
        <v>499</v>
      </c>
      <c r="X23" s="160" t="s">
        <v>492</v>
      </c>
    </row>
    <row r="24" spans="2:27" s="23" customFormat="1" ht="14.5" customHeight="1">
      <c r="B24" s="301"/>
      <c r="C24" s="298"/>
      <c r="D24" s="127" t="s">
        <v>478</v>
      </c>
      <c r="E24" s="82"/>
      <c r="F24" s="82"/>
      <c r="G24" s="131">
        <v>60.82</v>
      </c>
      <c r="H24" s="132">
        <v>0.12</v>
      </c>
      <c r="I24" s="132">
        <v>0.12</v>
      </c>
      <c r="J24" s="132">
        <v>0.12</v>
      </c>
      <c r="K24" s="132">
        <v>0.03</v>
      </c>
      <c r="L24" s="133">
        <v>0.5</v>
      </c>
      <c r="M24" s="131">
        <v>0.51</v>
      </c>
      <c r="N24" s="132">
        <v>0.51</v>
      </c>
      <c r="O24" s="132">
        <v>0.12</v>
      </c>
      <c r="P24" s="132">
        <v>0.08</v>
      </c>
      <c r="Q24" s="133">
        <v>0.5</v>
      </c>
      <c r="S24" s="322"/>
      <c r="T24" s="23" t="s">
        <v>500</v>
      </c>
      <c r="U24" s="23" t="s">
        <v>501</v>
      </c>
    </row>
    <row r="25" spans="2:27" s="23" customFormat="1" ht="15" customHeight="1">
      <c r="B25" s="301"/>
      <c r="C25" s="298"/>
      <c r="D25" s="127" t="s">
        <v>480</v>
      </c>
      <c r="E25" s="82"/>
      <c r="F25" s="82"/>
      <c r="G25" s="131">
        <v>6.29</v>
      </c>
      <c r="H25" s="132">
        <v>0.8</v>
      </c>
      <c r="I25" s="132">
        <v>0.8</v>
      </c>
      <c r="J25" s="132">
        <v>0.8</v>
      </c>
      <c r="K25" s="132">
        <v>0.8</v>
      </c>
      <c r="L25" s="133">
        <v>0.97</v>
      </c>
      <c r="M25" s="131">
        <v>0.67</v>
      </c>
      <c r="N25" s="132">
        <v>0.35</v>
      </c>
      <c r="O25" s="132">
        <v>0.46</v>
      </c>
      <c r="P25" s="132">
        <v>0.37</v>
      </c>
      <c r="Q25" s="133">
        <v>0.82</v>
      </c>
      <c r="S25" s="322"/>
      <c r="T25" s="23" t="s">
        <v>502</v>
      </c>
      <c r="U25" s="23" t="s">
        <v>503</v>
      </c>
    </row>
    <row r="26" spans="2:27" s="23" customFormat="1" ht="14.5" customHeight="1">
      <c r="B26" s="301"/>
      <c r="C26" s="298"/>
      <c r="D26" s="158" t="s">
        <v>482</v>
      </c>
      <c r="E26" s="190"/>
      <c r="F26" s="190"/>
      <c r="G26" s="155">
        <v>33.47</v>
      </c>
      <c r="H26" s="156">
        <v>0.87</v>
      </c>
      <c r="I26" s="156">
        <v>0.87</v>
      </c>
      <c r="J26" s="156">
        <v>0.87</v>
      </c>
      <c r="K26" s="156">
        <v>0.87</v>
      </c>
      <c r="L26" s="157">
        <v>0.99</v>
      </c>
      <c r="M26" s="155">
        <v>0.71</v>
      </c>
      <c r="N26" s="156">
        <v>0.39</v>
      </c>
      <c r="O26" s="156">
        <v>0.46</v>
      </c>
      <c r="P26" s="156">
        <v>0.41</v>
      </c>
      <c r="Q26" s="157">
        <v>0.91</v>
      </c>
      <c r="S26" s="322"/>
      <c r="T26" s="23" t="s">
        <v>504</v>
      </c>
      <c r="U26" s="23" t="s">
        <v>505</v>
      </c>
    </row>
    <row r="27" spans="2:27" s="23" customFormat="1" ht="15" customHeight="1">
      <c r="B27" s="301"/>
      <c r="C27" s="298"/>
      <c r="D27" s="127" t="s">
        <v>484</v>
      </c>
      <c r="E27" s="82"/>
      <c r="F27" s="82"/>
      <c r="G27" s="131">
        <v>5662.89</v>
      </c>
      <c r="H27" s="132">
        <v>0.46</v>
      </c>
      <c r="I27" s="132">
        <v>0.44</v>
      </c>
      <c r="J27" s="132">
        <v>0.46</v>
      </c>
      <c r="K27" s="132">
        <v>0.42</v>
      </c>
      <c r="L27" s="133">
        <v>0.82</v>
      </c>
      <c r="M27" s="131">
        <v>0.38</v>
      </c>
      <c r="N27" s="132">
        <v>0.23</v>
      </c>
      <c r="O27" s="132">
        <v>0.23</v>
      </c>
      <c r="P27" s="132">
        <v>0.15</v>
      </c>
      <c r="Q27" s="133">
        <v>0.66</v>
      </c>
      <c r="S27" s="322"/>
      <c r="T27" s="23" t="s">
        <v>28</v>
      </c>
      <c r="U27" s="23" t="s">
        <v>506</v>
      </c>
    </row>
    <row r="28" spans="2:27" s="23" customFormat="1" ht="14.5" customHeight="1">
      <c r="B28" s="301"/>
      <c r="C28" s="298"/>
      <c r="D28" s="127" t="s">
        <v>487</v>
      </c>
      <c r="E28" s="82"/>
      <c r="F28" s="82"/>
      <c r="G28" s="131">
        <v>48.44</v>
      </c>
      <c r="H28" s="132">
        <v>0.8</v>
      </c>
      <c r="I28" s="132">
        <v>0.79</v>
      </c>
      <c r="J28" s="132">
        <v>0.8</v>
      </c>
      <c r="K28" s="132">
        <v>0.79</v>
      </c>
      <c r="L28" s="133">
        <v>0.97</v>
      </c>
      <c r="M28" s="131">
        <v>0.69</v>
      </c>
      <c r="N28" s="132">
        <v>0.36</v>
      </c>
      <c r="O28" s="132">
        <v>0.47</v>
      </c>
      <c r="P28" s="132">
        <v>0.38</v>
      </c>
      <c r="Q28" s="133">
        <v>0.91</v>
      </c>
      <c r="S28" s="322"/>
      <c r="T28" s="23" t="s">
        <v>30</v>
      </c>
      <c r="U28" s="23" t="s">
        <v>507</v>
      </c>
    </row>
    <row r="29" spans="2:27" s="23" customFormat="1" ht="15" customHeight="1">
      <c r="B29" s="301"/>
      <c r="C29" s="298"/>
      <c r="D29" s="158" t="s">
        <v>489</v>
      </c>
      <c r="E29" s="190"/>
      <c r="F29" s="190"/>
      <c r="G29" s="155">
        <v>524.96</v>
      </c>
      <c r="H29" s="156">
        <v>0.85</v>
      </c>
      <c r="I29" s="156">
        <v>0.85</v>
      </c>
      <c r="J29" s="156">
        <v>0.85</v>
      </c>
      <c r="K29" s="156">
        <v>0.84</v>
      </c>
      <c r="L29" s="157">
        <v>0.98</v>
      </c>
      <c r="M29" s="155">
        <v>0.7</v>
      </c>
      <c r="N29" s="156">
        <v>0.39</v>
      </c>
      <c r="O29" s="156">
        <v>0.45</v>
      </c>
      <c r="P29" s="156">
        <v>0.41</v>
      </c>
      <c r="Q29" s="157">
        <v>0.9</v>
      </c>
      <c r="S29" s="322"/>
      <c r="T29" s="23" t="s">
        <v>189</v>
      </c>
      <c r="U29" s="23" t="s">
        <v>508</v>
      </c>
    </row>
    <row r="30" spans="2:27" s="23" customFormat="1" ht="15" customHeight="1" thickBot="1">
      <c r="B30" s="302"/>
      <c r="C30" s="299"/>
      <c r="D30" s="128" t="s">
        <v>492</v>
      </c>
      <c r="E30" s="139"/>
      <c r="F30" s="139"/>
      <c r="G30" s="141">
        <v>8457.09</v>
      </c>
      <c r="H30" s="140">
        <v>0.84</v>
      </c>
      <c r="I30" s="140">
        <v>0.84</v>
      </c>
      <c r="J30" s="140">
        <v>0.84</v>
      </c>
      <c r="K30" s="140">
        <v>0.84</v>
      </c>
      <c r="L30" s="143">
        <v>0.98</v>
      </c>
      <c r="M30" s="141">
        <v>0.69</v>
      </c>
      <c r="N30" s="140">
        <v>0.37</v>
      </c>
      <c r="O30" s="140">
        <v>0.51</v>
      </c>
      <c r="P30" s="140">
        <v>0.39</v>
      </c>
      <c r="Q30" s="143">
        <v>0.89</v>
      </c>
      <c r="S30" s="322"/>
      <c r="T30" s="23" t="s">
        <v>190</v>
      </c>
    </row>
    <row r="31" spans="2:27" s="23" customFormat="1" ht="14.5" customHeight="1">
      <c r="B31" s="313" t="s">
        <v>163</v>
      </c>
      <c r="C31" s="315" t="s">
        <v>6</v>
      </c>
      <c r="D31" s="129" t="s">
        <v>472</v>
      </c>
      <c r="E31" s="192"/>
      <c r="F31" s="192"/>
      <c r="G31" s="145">
        <v>437.17</v>
      </c>
      <c r="H31" s="146">
        <v>0.77</v>
      </c>
      <c r="I31" s="146">
        <v>0.61</v>
      </c>
      <c r="J31" s="146">
        <v>0.37</v>
      </c>
      <c r="K31" s="146">
        <v>0.39</v>
      </c>
      <c r="L31" s="142">
        <v>0.92</v>
      </c>
      <c r="M31" s="145">
        <v>0.77</v>
      </c>
      <c r="N31" s="146">
        <v>0.59</v>
      </c>
      <c r="O31" s="146">
        <v>0.37</v>
      </c>
      <c r="P31" s="146">
        <v>0.38</v>
      </c>
      <c r="Q31" s="142">
        <v>0.92</v>
      </c>
      <c r="S31" s="322"/>
      <c r="T31" s="23" t="s">
        <v>188</v>
      </c>
    </row>
    <row r="32" spans="2:27" s="23" customFormat="1" ht="14.5" customHeight="1">
      <c r="B32" s="313"/>
      <c r="C32" s="316"/>
      <c r="D32" s="341" t="s">
        <v>476</v>
      </c>
      <c r="E32" s="343"/>
      <c r="F32" s="343"/>
      <c r="G32" s="131">
        <v>0.25</v>
      </c>
      <c r="H32" s="342">
        <v>0.79</v>
      </c>
      <c r="I32" s="342">
        <v>0.67</v>
      </c>
      <c r="J32" s="342">
        <v>0.4</v>
      </c>
      <c r="K32" s="342">
        <v>0.42</v>
      </c>
      <c r="L32" s="133">
        <v>0.95</v>
      </c>
      <c r="M32" s="131">
        <v>0.77</v>
      </c>
      <c r="N32" s="342">
        <v>0.56000000000000005</v>
      </c>
      <c r="O32" s="342">
        <v>0.37</v>
      </c>
      <c r="P32" s="342">
        <v>0.39</v>
      </c>
      <c r="Q32" s="133">
        <v>0.79</v>
      </c>
      <c r="S32" s="322"/>
      <c r="T32" s="23" t="s">
        <v>69</v>
      </c>
    </row>
    <row r="33" spans="2:21" s="23" customFormat="1" ht="15" customHeight="1">
      <c r="B33" s="313"/>
      <c r="C33" s="316"/>
      <c r="D33" s="127" t="s">
        <v>478</v>
      </c>
      <c r="E33" s="344"/>
      <c r="F33" s="344"/>
      <c r="G33" s="131">
        <v>32.21</v>
      </c>
      <c r="H33" s="342">
        <v>0.78</v>
      </c>
      <c r="I33" s="342">
        <v>0.62</v>
      </c>
      <c r="J33" s="342">
        <v>0.36</v>
      </c>
      <c r="K33" s="342">
        <v>0.36</v>
      </c>
      <c r="L33" s="133">
        <v>0.92</v>
      </c>
      <c r="M33" s="131">
        <v>0.78</v>
      </c>
      <c r="N33" s="342">
        <v>0.61</v>
      </c>
      <c r="O33" s="342">
        <v>0.35</v>
      </c>
      <c r="P33" s="342">
        <v>0.36</v>
      </c>
      <c r="Q33" s="133">
        <v>0.91</v>
      </c>
      <c r="S33" s="322"/>
      <c r="T33" s="23" t="s">
        <v>54</v>
      </c>
    </row>
    <row r="34" spans="2:21" s="23" customFormat="1" ht="14.5" customHeight="1">
      <c r="B34" s="313"/>
      <c r="C34" s="316"/>
      <c r="D34" s="127" t="s">
        <v>484</v>
      </c>
      <c r="E34" s="344"/>
      <c r="F34" s="344"/>
      <c r="G34" s="131">
        <v>1042.6600000000001</v>
      </c>
      <c r="H34" s="342">
        <v>0.77</v>
      </c>
      <c r="I34" s="342">
        <v>0.53</v>
      </c>
      <c r="J34" s="342">
        <v>0.37</v>
      </c>
      <c r="K34" s="342">
        <v>0.39</v>
      </c>
      <c r="L34" s="133">
        <v>0.92</v>
      </c>
      <c r="M34" s="131">
        <v>0.77</v>
      </c>
      <c r="N34" s="342">
        <v>0.6</v>
      </c>
      <c r="O34" s="342">
        <v>0.37</v>
      </c>
      <c r="P34" s="342">
        <v>0.38</v>
      </c>
      <c r="Q34" s="133">
        <v>0.92</v>
      </c>
      <c r="S34" s="322"/>
      <c r="T34" s="23" t="s">
        <v>59</v>
      </c>
    </row>
    <row r="35" spans="2:21" ht="15" customHeight="1">
      <c r="B35" s="313"/>
      <c r="C35" s="316"/>
      <c r="D35" s="158" t="s">
        <v>487</v>
      </c>
      <c r="E35" s="344"/>
      <c r="F35" s="344"/>
      <c r="G35" s="155">
        <v>7.68</v>
      </c>
      <c r="H35" s="345">
        <v>0.78</v>
      </c>
      <c r="I35" s="345">
        <v>0.59</v>
      </c>
      <c r="J35" s="345">
        <v>0.41</v>
      </c>
      <c r="K35" s="345">
        <v>0.42</v>
      </c>
      <c r="L35" s="157">
        <v>0.93</v>
      </c>
      <c r="M35" s="155">
        <v>0.78</v>
      </c>
      <c r="N35" s="345">
        <v>0.56999999999999995</v>
      </c>
      <c r="O35" s="345">
        <v>0.39</v>
      </c>
      <c r="P35" s="345">
        <v>0.41</v>
      </c>
      <c r="Q35" s="157">
        <v>0.92</v>
      </c>
      <c r="S35" s="322"/>
      <c r="T35" s="23" t="s">
        <v>75</v>
      </c>
      <c r="U35" s="23"/>
    </row>
    <row r="36" spans="2:21" ht="14.5" customHeight="1" thickBot="1">
      <c r="B36" s="313"/>
      <c r="C36" s="317"/>
      <c r="D36" s="128" t="s">
        <v>492</v>
      </c>
      <c r="E36" s="139"/>
      <c r="F36" s="139"/>
      <c r="G36" s="141">
        <v>886</v>
      </c>
      <c r="H36" s="140">
        <v>0.79</v>
      </c>
      <c r="I36" s="140">
        <v>0.66</v>
      </c>
      <c r="J36" s="140">
        <v>0.37</v>
      </c>
      <c r="K36" s="140">
        <v>0.38</v>
      </c>
      <c r="L36" s="143">
        <v>0.93</v>
      </c>
      <c r="M36" s="141">
        <v>0.78</v>
      </c>
      <c r="N36" s="140">
        <v>0.61</v>
      </c>
      <c r="O36" s="140">
        <v>0.36</v>
      </c>
      <c r="P36" s="140">
        <v>0.37</v>
      </c>
      <c r="Q36" s="143">
        <v>0.91</v>
      </c>
      <c r="S36" s="322"/>
      <c r="T36" t="s">
        <v>61</v>
      </c>
    </row>
    <row r="37" spans="2:21" ht="14.5" customHeight="1">
      <c r="B37" s="313"/>
      <c r="C37" s="319" t="s">
        <v>679</v>
      </c>
      <c r="D37" s="129" t="s">
        <v>472</v>
      </c>
      <c r="E37" s="192"/>
      <c r="F37" s="192"/>
      <c r="G37" s="145">
        <v>2172.41</v>
      </c>
      <c r="H37" s="146">
        <v>0.71</v>
      </c>
      <c r="I37" s="146">
        <v>0.7</v>
      </c>
      <c r="J37" s="146">
        <v>0.71</v>
      </c>
      <c r="K37" s="146">
        <v>0.7</v>
      </c>
      <c r="L37" s="142">
        <v>0.95</v>
      </c>
      <c r="M37" s="145">
        <v>0.65</v>
      </c>
      <c r="N37" s="146">
        <v>0.34</v>
      </c>
      <c r="O37" s="146">
        <v>0.49</v>
      </c>
      <c r="P37" s="146">
        <v>0.36</v>
      </c>
      <c r="Q37" s="142">
        <v>0.89</v>
      </c>
      <c r="S37" s="322"/>
      <c r="T37" t="s">
        <v>56</v>
      </c>
    </row>
    <row r="38" spans="2:21" ht="14.5" customHeight="1">
      <c r="B38" s="313"/>
      <c r="C38" s="306"/>
      <c r="D38" s="203" t="s">
        <v>476</v>
      </c>
      <c r="E38" s="344"/>
      <c r="F38" s="344"/>
      <c r="G38" s="150">
        <v>0.27</v>
      </c>
      <c r="H38" s="346">
        <v>0.75</v>
      </c>
      <c r="I38" s="346">
        <v>0.78</v>
      </c>
      <c r="J38" s="346">
        <v>0.75</v>
      </c>
      <c r="K38" s="346">
        <v>0.75</v>
      </c>
      <c r="L38" s="151">
        <v>0.95</v>
      </c>
      <c r="M38" s="150">
        <v>0.72</v>
      </c>
      <c r="N38" s="346">
        <v>0.39</v>
      </c>
      <c r="O38" s="346">
        <v>0.42</v>
      </c>
      <c r="P38" s="347">
        <v>0.4</v>
      </c>
      <c r="Q38" s="151">
        <v>0.77</v>
      </c>
      <c r="S38" s="322"/>
      <c r="T38" t="s">
        <v>55</v>
      </c>
    </row>
    <row r="39" spans="2:21" ht="15" customHeight="1">
      <c r="B39" s="313"/>
      <c r="C39" s="306"/>
      <c r="D39" s="127" t="s">
        <v>478</v>
      </c>
      <c r="E39" s="344"/>
      <c r="F39" s="344"/>
      <c r="G39" s="131">
        <v>144.13999999999999</v>
      </c>
      <c r="H39" s="342">
        <v>0.75</v>
      </c>
      <c r="I39" s="342">
        <v>0.75</v>
      </c>
      <c r="J39" s="342">
        <v>0.75</v>
      </c>
      <c r="K39" s="342">
        <v>0.75</v>
      </c>
      <c r="L39" s="133">
        <v>0.96</v>
      </c>
      <c r="M39" s="131">
        <v>0.65</v>
      </c>
      <c r="N39" s="342">
        <v>0.34</v>
      </c>
      <c r="O39" s="342">
        <v>0.47</v>
      </c>
      <c r="P39" s="342">
        <v>0.36</v>
      </c>
      <c r="Q39" s="133">
        <v>0.89</v>
      </c>
      <c r="S39" s="322"/>
      <c r="T39" t="s">
        <v>60</v>
      </c>
    </row>
    <row r="40" spans="2:21" ht="14.5">
      <c r="B40" s="313"/>
      <c r="C40" s="306"/>
      <c r="D40" s="127" t="s">
        <v>484</v>
      </c>
      <c r="E40" s="344"/>
      <c r="F40" s="344"/>
      <c r="G40" s="131">
        <v>4290.03</v>
      </c>
      <c r="H40" s="342">
        <v>0.71</v>
      </c>
      <c r="I40" s="342">
        <v>0.7</v>
      </c>
      <c r="J40" s="342">
        <v>0.71</v>
      </c>
      <c r="K40" s="342">
        <v>0.7</v>
      </c>
      <c r="L40" s="133">
        <v>0.95</v>
      </c>
      <c r="M40" s="131">
        <v>0.65</v>
      </c>
      <c r="N40" s="342">
        <v>0.34</v>
      </c>
      <c r="O40" s="342">
        <v>0.49</v>
      </c>
      <c r="P40" s="342">
        <v>0.36</v>
      </c>
      <c r="Q40" s="133">
        <v>0.89</v>
      </c>
      <c r="S40" s="322"/>
      <c r="T40" t="s">
        <v>37</v>
      </c>
    </row>
    <row r="41" spans="2:21" ht="14.5">
      <c r="B41" s="313"/>
      <c r="C41" s="306"/>
      <c r="D41" s="341" t="s">
        <v>487</v>
      </c>
      <c r="E41" s="348"/>
      <c r="F41" s="348"/>
      <c r="G41" s="131">
        <v>31.24</v>
      </c>
      <c r="H41" s="342">
        <v>0.8</v>
      </c>
      <c r="I41" s="342">
        <v>0.79</v>
      </c>
      <c r="J41" s="342">
        <v>0.8</v>
      </c>
      <c r="K41" s="342">
        <v>0.79</v>
      </c>
      <c r="L41" s="133">
        <v>0.97</v>
      </c>
      <c r="M41" s="131">
        <v>0.69</v>
      </c>
      <c r="N41" s="342">
        <v>0.36</v>
      </c>
      <c r="O41" s="342">
        <v>0.48</v>
      </c>
      <c r="P41" s="342">
        <v>0.38</v>
      </c>
      <c r="Q41" s="133">
        <v>0.91</v>
      </c>
      <c r="T41" s="126">
        <v>27</v>
      </c>
      <c r="U41" s="126">
        <v>17</v>
      </c>
    </row>
    <row r="42" spans="2:21" thickBot="1">
      <c r="B42" s="314"/>
      <c r="C42" s="307"/>
      <c r="D42" s="128" t="s">
        <v>492</v>
      </c>
      <c r="E42" s="139"/>
      <c r="F42" s="139"/>
      <c r="G42" s="141">
        <v>3616.02</v>
      </c>
      <c r="H42" s="140">
        <v>0.84</v>
      </c>
      <c r="I42" s="140">
        <v>0.84</v>
      </c>
      <c r="J42" s="140">
        <v>0.84</v>
      </c>
      <c r="K42" s="140">
        <v>0.84</v>
      </c>
      <c r="L42" s="143">
        <v>0.98</v>
      </c>
      <c r="M42" s="141">
        <v>0.69</v>
      </c>
      <c r="N42" s="140">
        <v>0.37</v>
      </c>
      <c r="O42" s="140">
        <v>0.52</v>
      </c>
      <c r="P42" s="349">
        <v>0.39</v>
      </c>
      <c r="Q42" s="143">
        <v>0.89</v>
      </c>
    </row>
    <row r="43" spans="2:21" ht="14.5">
      <c r="B43" s="312" t="s">
        <v>164</v>
      </c>
      <c r="C43" s="315" t="s">
        <v>396</v>
      </c>
      <c r="D43" s="127" t="s">
        <v>472</v>
      </c>
      <c r="E43" s="82"/>
      <c r="F43" s="82"/>
      <c r="G43" s="132">
        <v>1332.32</v>
      </c>
      <c r="H43" s="132">
        <v>0.77</v>
      </c>
      <c r="I43" s="132">
        <v>0.61</v>
      </c>
      <c r="J43" s="132">
        <v>0.37</v>
      </c>
      <c r="K43" s="132">
        <v>0.39</v>
      </c>
      <c r="L43" s="133">
        <v>0.92</v>
      </c>
      <c r="M43" s="132">
        <v>0.77</v>
      </c>
      <c r="N43" s="132">
        <v>0.59</v>
      </c>
      <c r="O43" s="132">
        <v>0.37</v>
      </c>
      <c r="P43" s="132">
        <v>0.38</v>
      </c>
      <c r="Q43" s="133">
        <v>0.92</v>
      </c>
    </row>
    <row r="44" spans="2:21" ht="14.5">
      <c r="B44" s="313"/>
      <c r="C44" s="316"/>
      <c r="D44" s="127" t="s">
        <v>476</v>
      </c>
      <c r="E44" s="82"/>
      <c r="F44" s="82"/>
      <c r="G44" s="132">
        <v>3.71</v>
      </c>
      <c r="H44" s="132">
        <v>0.79</v>
      </c>
      <c r="I44" s="132">
        <v>0.69</v>
      </c>
      <c r="J44" s="132">
        <v>0.4</v>
      </c>
      <c r="K44" s="132">
        <v>0.42</v>
      </c>
      <c r="L44" s="133">
        <v>0.95</v>
      </c>
      <c r="M44" s="132">
        <v>0.77</v>
      </c>
      <c r="N44" s="132">
        <v>0.61</v>
      </c>
      <c r="O44" s="132">
        <v>0.38</v>
      </c>
      <c r="P44" s="132">
        <v>0.39</v>
      </c>
      <c r="Q44" s="133">
        <v>0.8</v>
      </c>
    </row>
    <row r="45" spans="2:21" ht="14.5">
      <c r="B45" s="313"/>
      <c r="C45" s="316"/>
      <c r="D45" s="127" t="s">
        <v>478</v>
      </c>
      <c r="E45" s="82"/>
      <c r="F45" s="82"/>
      <c r="G45" s="132">
        <v>881.02</v>
      </c>
      <c r="H45" s="132">
        <v>0.78</v>
      </c>
      <c r="I45" s="132">
        <v>0.64</v>
      </c>
      <c r="J45" s="132">
        <v>0.38</v>
      </c>
      <c r="K45" s="132">
        <v>0.39</v>
      </c>
      <c r="L45" s="133">
        <v>0.92</v>
      </c>
      <c r="M45" s="132">
        <v>0.78</v>
      </c>
      <c r="N45" s="132">
        <v>0.63</v>
      </c>
      <c r="O45" s="132">
        <v>0.38</v>
      </c>
      <c r="P45" s="132">
        <v>0.39</v>
      </c>
      <c r="Q45" s="133">
        <v>0.92</v>
      </c>
    </row>
    <row r="46" spans="2:21" ht="14.5">
      <c r="B46" s="313"/>
      <c r="C46" s="316"/>
      <c r="D46" s="127" t="s">
        <v>484</v>
      </c>
      <c r="E46" s="82"/>
      <c r="F46" s="82"/>
      <c r="G46" s="132">
        <v>3981.52</v>
      </c>
      <c r="H46" s="132">
        <v>0.77</v>
      </c>
      <c r="I46" s="132">
        <v>0.52</v>
      </c>
      <c r="J46" s="132">
        <v>0.37</v>
      </c>
      <c r="K46" s="132">
        <v>0.38</v>
      </c>
      <c r="L46" s="133">
        <v>0.91</v>
      </c>
      <c r="M46" s="132">
        <v>0.77</v>
      </c>
      <c r="N46" s="132">
        <v>0.59</v>
      </c>
      <c r="O46" s="132">
        <v>0.36</v>
      </c>
      <c r="P46" s="132">
        <v>0.37</v>
      </c>
      <c r="Q46" s="133">
        <v>0.91</v>
      </c>
    </row>
    <row r="47" spans="2:21" ht="14.5">
      <c r="B47" s="313"/>
      <c r="C47" s="316"/>
      <c r="D47" s="203" t="s">
        <v>487</v>
      </c>
      <c r="E47" s="204"/>
      <c r="F47" s="204"/>
      <c r="G47" s="206">
        <v>23.33</v>
      </c>
      <c r="H47" s="206">
        <v>0.78</v>
      </c>
      <c r="I47" s="206">
        <v>0.69</v>
      </c>
      <c r="J47" s="206">
        <v>0.41</v>
      </c>
      <c r="K47" s="209">
        <v>0.43</v>
      </c>
      <c r="L47" s="208">
        <v>0.93</v>
      </c>
      <c r="M47" s="206">
        <v>0.78</v>
      </c>
      <c r="N47" s="206">
        <v>0.66</v>
      </c>
      <c r="O47" s="206">
        <v>0.39</v>
      </c>
      <c r="P47" s="207">
        <v>0.4</v>
      </c>
      <c r="Q47" s="208">
        <v>0.92</v>
      </c>
    </row>
    <row r="48" spans="2:21" ht="14.5">
      <c r="B48" s="313"/>
      <c r="C48" s="318"/>
      <c r="D48" s="144" t="s">
        <v>492</v>
      </c>
      <c r="E48" s="193"/>
      <c r="F48" s="193"/>
      <c r="G48" s="147">
        <v>2093.9499999999998</v>
      </c>
      <c r="H48" s="148">
        <v>0.79</v>
      </c>
      <c r="I48" s="148">
        <v>0.66</v>
      </c>
      <c r="J48" s="148">
        <v>0.37</v>
      </c>
      <c r="K48" s="148">
        <v>0.39</v>
      </c>
      <c r="L48" s="149">
        <v>0.93</v>
      </c>
      <c r="M48" s="148">
        <v>0.78</v>
      </c>
      <c r="N48" s="148">
        <v>0.6</v>
      </c>
      <c r="O48" s="148">
        <v>0.36</v>
      </c>
      <c r="P48" s="148">
        <v>0.37</v>
      </c>
      <c r="Q48" s="149">
        <v>0.91</v>
      </c>
    </row>
    <row r="49" spans="2:17" ht="14.5">
      <c r="B49" s="313"/>
      <c r="C49" s="319" t="s">
        <v>677</v>
      </c>
      <c r="D49" s="127" t="s">
        <v>472</v>
      </c>
      <c r="E49" s="82"/>
      <c r="F49" s="82"/>
      <c r="G49" s="132">
        <v>6043.02</v>
      </c>
      <c r="H49" s="132">
        <v>0.71</v>
      </c>
      <c r="I49" s="132">
        <v>0.7</v>
      </c>
      <c r="J49" s="132">
        <v>0.71</v>
      </c>
      <c r="K49" s="132">
        <v>0.7</v>
      </c>
      <c r="L49" s="133">
        <v>0.95</v>
      </c>
      <c r="M49" s="132">
        <v>0.65</v>
      </c>
      <c r="N49" s="132">
        <v>0.34</v>
      </c>
      <c r="O49" s="132">
        <v>0.49</v>
      </c>
      <c r="P49" s="132">
        <v>0.36</v>
      </c>
      <c r="Q49" s="133">
        <v>0.89</v>
      </c>
    </row>
    <row r="50" spans="2:17" ht="14.5">
      <c r="B50" s="313"/>
      <c r="C50" s="306"/>
      <c r="D50" s="127" t="s">
        <v>476</v>
      </c>
      <c r="E50" s="82"/>
      <c r="F50" s="82"/>
      <c r="G50" s="131">
        <v>1.0900000000000001</v>
      </c>
      <c r="H50" s="132">
        <v>0.75</v>
      </c>
      <c r="I50" s="132">
        <v>0.78</v>
      </c>
      <c r="J50" s="132">
        <v>0.75</v>
      </c>
      <c r="K50" s="132">
        <v>0.75</v>
      </c>
      <c r="L50" s="133">
        <v>0.95</v>
      </c>
      <c r="M50" s="132">
        <v>0.73</v>
      </c>
      <c r="N50" s="132">
        <v>0.38</v>
      </c>
      <c r="O50" s="132">
        <v>0.42</v>
      </c>
      <c r="P50" s="132">
        <v>0.39</v>
      </c>
      <c r="Q50" s="133">
        <v>0.77</v>
      </c>
    </row>
    <row r="51" spans="2:17" ht="14.5">
      <c r="B51" s="313"/>
      <c r="C51" s="306"/>
      <c r="D51" s="127" t="s">
        <v>478</v>
      </c>
      <c r="E51" s="82"/>
      <c r="F51" s="82"/>
      <c r="G51" s="131">
        <v>1540.57</v>
      </c>
      <c r="H51" s="132">
        <v>0.76</v>
      </c>
      <c r="I51" s="132">
        <v>0.75</v>
      </c>
      <c r="J51" s="132">
        <v>0.76</v>
      </c>
      <c r="K51" s="132">
        <v>0.75</v>
      </c>
      <c r="L51" s="133">
        <v>0.96</v>
      </c>
      <c r="M51" s="131">
        <v>0.66</v>
      </c>
      <c r="N51" s="132">
        <v>0.34</v>
      </c>
      <c r="O51" s="132">
        <v>0.46</v>
      </c>
      <c r="P51" s="132">
        <v>0.36</v>
      </c>
      <c r="Q51" s="133">
        <v>0.89</v>
      </c>
    </row>
    <row r="52" spans="2:17" ht="14.5">
      <c r="B52" s="313"/>
      <c r="C52" s="306"/>
      <c r="D52" s="127" t="s">
        <v>484</v>
      </c>
      <c r="E52" s="82"/>
      <c r="F52" s="82"/>
      <c r="G52" s="131">
        <v>7419.21</v>
      </c>
      <c r="H52" s="132">
        <v>0.71</v>
      </c>
      <c r="I52" s="132">
        <v>0.7</v>
      </c>
      <c r="J52" s="132">
        <v>0.71</v>
      </c>
      <c r="K52" s="132">
        <v>0.7</v>
      </c>
      <c r="L52" s="133">
        <v>0.95</v>
      </c>
      <c r="M52" s="131">
        <v>0.65</v>
      </c>
      <c r="N52" s="132">
        <v>0.34</v>
      </c>
      <c r="O52" s="132">
        <v>0.5</v>
      </c>
      <c r="P52" s="132">
        <v>0.36</v>
      </c>
      <c r="Q52" s="133">
        <v>0.89</v>
      </c>
    </row>
    <row r="53" spans="2:17" ht="14.5">
      <c r="B53" s="313"/>
      <c r="C53" s="306"/>
      <c r="D53" s="127" t="s">
        <v>487</v>
      </c>
      <c r="E53" s="82"/>
      <c r="F53" s="82"/>
      <c r="G53" s="131">
        <v>101</v>
      </c>
      <c r="H53" s="132">
        <v>0.79</v>
      </c>
      <c r="I53" s="132">
        <v>0.79</v>
      </c>
      <c r="J53" s="132">
        <v>0.79</v>
      </c>
      <c r="K53" s="132">
        <v>0.79</v>
      </c>
      <c r="L53" s="133">
        <v>0.97</v>
      </c>
      <c r="M53" s="131">
        <v>0.68</v>
      </c>
      <c r="N53" s="132">
        <v>0.36</v>
      </c>
      <c r="O53" s="132">
        <v>0.48</v>
      </c>
      <c r="P53" s="132">
        <v>0.38</v>
      </c>
      <c r="Q53" s="133">
        <v>0.91</v>
      </c>
    </row>
    <row r="54" spans="2:17" thickBot="1">
      <c r="B54" s="314"/>
      <c r="C54" s="307"/>
      <c r="D54" s="128" t="s">
        <v>492</v>
      </c>
      <c r="E54" s="139"/>
      <c r="F54" s="139"/>
      <c r="G54" s="141">
        <v>14441.73</v>
      </c>
      <c r="H54" s="140">
        <v>0.84</v>
      </c>
      <c r="I54" s="140">
        <v>0.84</v>
      </c>
      <c r="J54" s="140">
        <v>0.84</v>
      </c>
      <c r="K54" s="140">
        <v>0.84</v>
      </c>
      <c r="L54" s="143">
        <v>0.98</v>
      </c>
      <c r="M54" s="141">
        <v>0.69</v>
      </c>
      <c r="N54" s="140">
        <v>0.37</v>
      </c>
      <c r="O54" s="140">
        <v>0.51</v>
      </c>
      <c r="P54" s="140">
        <v>0.39</v>
      </c>
      <c r="Q54" s="143">
        <v>0.89</v>
      </c>
    </row>
    <row r="55" spans="2:17" ht="14.5" customHeight="1">
      <c r="B55" s="312" t="s">
        <v>165</v>
      </c>
      <c r="C55" s="305" t="s">
        <v>678</v>
      </c>
      <c r="D55" s="82" t="s">
        <v>472</v>
      </c>
      <c r="E55" s="82"/>
      <c r="F55" s="82"/>
      <c r="G55" s="131">
        <v>6416.76</v>
      </c>
      <c r="H55" s="132">
        <v>0.71</v>
      </c>
      <c r="I55" s="132">
        <v>0.7</v>
      </c>
      <c r="J55" s="132">
        <v>0.71</v>
      </c>
      <c r="K55" s="132">
        <v>0.7</v>
      </c>
      <c r="L55" s="142">
        <v>0.95</v>
      </c>
      <c r="M55" s="132">
        <v>0.65</v>
      </c>
      <c r="N55" s="132">
        <v>0.34</v>
      </c>
      <c r="O55" s="132">
        <v>0.49</v>
      </c>
      <c r="P55" s="132">
        <v>0.36</v>
      </c>
      <c r="Q55" s="142">
        <v>0.89</v>
      </c>
    </row>
    <row r="56" spans="2:17" ht="14.5">
      <c r="B56" s="313"/>
      <c r="C56" s="306"/>
      <c r="D56" s="204" t="s">
        <v>476</v>
      </c>
      <c r="E56" s="204"/>
      <c r="F56" s="204"/>
      <c r="G56" s="205">
        <v>0.3</v>
      </c>
      <c r="H56" s="206">
        <v>0.75</v>
      </c>
      <c r="I56" s="206">
        <v>0.78</v>
      </c>
      <c r="J56" s="206">
        <v>0.75</v>
      </c>
      <c r="K56" s="206">
        <v>0.75</v>
      </c>
      <c r="L56" s="208">
        <v>0.95</v>
      </c>
      <c r="M56" s="206">
        <v>0.72</v>
      </c>
      <c r="N56" s="206">
        <v>0.39</v>
      </c>
      <c r="O56" s="206">
        <v>0.43</v>
      </c>
      <c r="P56" s="207">
        <v>0.4</v>
      </c>
      <c r="Q56" s="208">
        <v>0.77</v>
      </c>
    </row>
    <row r="57" spans="2:17" ht="14.5">
      <c r="B57" s="313"/>
      <c r="C57" s="306"/>
      <c r="D57" s="82" t="s">
        <v>478</v>
      </c>
      <c r="E57" s="82"/>
      <c r="F57" s="82"/>
      <c r="G57" s="131">
        <v>1487.27</v>
      </c>
      <c r="H57" s="132">
        <v>0.76</v>
      </c>
      <c r="I57" s="132">
        <v>0.75</v>
      </c>
      <c r="J57" s="132">
        <v>0.76</v>
      </c>
      <c r="K57" s="132">
        <v>0.75</v>
      </c>
      <c r="L57" s="133">
        <v>0.96</v>
      </c>
      <c r="M57" s="132">
        <v>0.66</v>
      </c>
      <c r="N57" s="132">
        <v>0.35</v>
      </c>
      <c r="O57" s="132">
        <v>0.48</v>
      </c>
      <c r="P57" s="132">
        <v>0.37</v>
      </c>
      <c r="Q57" s="133">
        <v>0.89</v>
      </c>
    </row>
    <row r="58" spans="2:17" ht="14.5">
      <c r="B58" s="313"/>
      <c r="C58" s="306"/>
      <c r="D58" s="82" t="s">
        <v>484</v>
      </c>
      <c r="E58" s="82"/>
      <c r="F58" s="82"/>
      <c r="G58" s="131">
        <v>3945.65</v>
      </c>
      <c r="H58" s="132">
        <v>0.7</v>
      </c>
      <c r="I58" s="132">
        <v>0.7</v>
      </c>
      <c r="J58" s="132">
        <v>0.7</v>
      </c>
      <c r="K58" s="132">
        <v>0.7</v>
      </c>
      <c r="L58" s="133">
        <v>0.95</v>
      </c>
      <c r="M58" s="132">
        <v>0.65</v>
      </c>
      <c r="N58" s="132">
        <v>0.34</v>
      </c>
      <c r="O58" s="132">
        <v>0.51</v>
      </c>
      <c r="P58" s="132">
        <v>0.36</v>
      </c>
      <c r="Q58" s="133">
        <v>0.89</v>
      </c>
    </row>
    <row r="59" spans="2:17" ht="14.5">
      <c r="B59" s="313"/>
      <c r="C59" s="306"/>
      <c r="D59" s="82" t="s">
        <v>487</v>
      </c>
      <c r="E59" s="82"/>
      <c r="F59" s="82"/>
      <c r="G59" s="131">
        <v>38.340000000000003</v>
      </c>
      <c r="H59" s="132">
        <v>0.79</v>
      </c>
      <c r="I59" s="132">
        <v>0.79</v>
      </c>
      <c r="J59" s="132">
        <v>0.79</v>
      </c>
      <c r="K59" s="132">
        <v>0.79</v>
      </c>
      <c r="L59" s="133">
        <v>0.97</v>
      </c>
      <c r="M59" s="132">
        <v>0.68</v>
      </c>
      <c r="N59" s="132">
        <v>0.36</v>
      </c>
      <c r="O59" s="132">
        <v>0.48</v>
      </c>
      <c r="P59" s="132">
        <v>0.38</v>
      </c>
      <c r="Q59" s="133">
        <v>0.91</v>
      </c>
    </row>
    <row r="60" spans="2:17" thickBot="1">
      <c r="B60" s="314"/>
      <c r="C60" s="307"/>
      <c r="D60" s="139" t="s">
        <v>492</v>
      </c>
      <c r="E60" s="139"/>
      <c r="F60" s="139"/>
      <c r="G60" s="141">
        <v>7682.26</v>
      </c>
      <c r="H60" s="140">
        <v>0.84</v>
      </c>
      <c r="I60" s="140">
        <v>0.84</v>
      </c>
      <c r="J60" s="140">
        <v>0.84</v>
      </c>
      <c r="K60" s="140">
        <v>0.84</v>
      </c>
      <c r="L60" s="143">
        <v>0.98</v>
      </c>
      <c r="M60" s="140">
        <v>0.69</v>
      </c>
      <c r="N60" s="140">
        <v>0.37</v>
      </c>
      <c r="O60" s="140">
        <v>0.51</v>
      </c>
      <c r="P60" s="140">
        <v>0.39</v>
      </c>
      <c r="Q60" s="143">
        <v>0.89</v>
      </c>
    </row>
    <row r="61" spans="2:17" ht="14.5">
      <c r="B61" s="312" t="s">
        <v>166</v>
      </c>
      <c r="C61" s="315" t="s">
        <v>5</v>
      </c>
      <c r="D61" s="129" t="s">
        <v>472</v>
      </c>
      <c r="E61" s="192"/>
      <c r="F61" s="192"/>
      <c r="G61" s="146">
        <v>271.2</v>
      </c>
      <c r="H61" s="146">
        <v>0.77</v>
      </c>
      <c r="I61" s="146">
        <v>0.61</v>
      </c>
      <c r="J61" s="146">
        <v>0.37</v>
      </c>
      <c r="K61" s="146">
        <v>0.39</v>
      </c>
      <c r="L61" s="146">
        <v>0.92</v>
      </c>
      <c r="M61" s="212">
        <v>0.77</v>
      </c>
      <c r="N61" s="146">
        <v>0.59</v>
      </c>
      <c r="O61" s="146">
        <v>0.37</v>
      </c>
      <c r="P61" s="146">
        <v>0.38</v>
      </c>
      <c r="Q61" s="213">
        <v>0.92</v>
      </c>
    </row>
    <row r="62" spans="2:17" ht="14.5">
      <c r="B62" s="313"/>
      <c r="C62" s="316"/>
      <c r="D62" s="127" t="s">
        <v>476</v>
      </c>
      <c r="E62" s="82"/>
      <c r="F62" s="82"/>
      <c r="G62" s="132">
        <v>0.24</v>
      </c>
      <c r="H62" s="132">
        <v>0.79</v>
      </c>
      <c r="I62" s="132">
        <v>0.69</v>
      </c>
      <c r="J62" s="132">
        <v>0.4</v>
      </c>
      <c r="K62" s="132">
        <v>0.43</v>
      </c>
      <c r="L62" s="132">
        <v>0.95</v>
      </c>
      <c r="M62" s="135">
        <v>0.77</v>
      </c>
      <c r="N62" s="132">
        <v>0.56999999999999995</v>
      </c>
      <c r="O62" s="132">
        <v>0.38</v>
      </c>
      <c r="P62" s="132">
        <v>0.39</v>
      </c>
      <c r="Q62" s="134">
        <v>0.8</v>
      </c>
    </row>
    <row r="63" spans="2:17" ht="14.5">
      <c r="B63" s="313"/>
      <c r="C63" s="316"/>
      <c r="D63" s="127" t="s">
        <v>478</v>
      </c>
      <c r="E63" s="82"/>
      <c r="F63" s="82"/>
      <c r="G63" s="132">
        <v>188.75</v>
      </c>
      <c r="H63" s="132">
        <v>0.78</v>
      </c>
      <c r="I63" s="132">
        <v>0.67</v>
      </c>
      <c r="J63" s="132">
        <v>0.36</v>
      </c>
      <c r="K63" s="132">
        <v>0.38</v>
      </c>
      <c r="L63" s="132">
        <v>0.92</v>
      </c>
      <c r="M63" s="135">
        <v>0.78</v>
      </c>
      <c r="N63" s="132">
        <v>0.64</v>
      </c>
      <c r="O63" s="132">
        <v>0.36</v>
      </c>
      <c r="P63" s="132">
        <v>0.37</v>
      </c>
      <c r="Q63" s="134">
        <v>0.92</v>
      </c>
    </row>
    <row r="64" spans="2:17" ht="14.5">
      <c r="B64" s="313"/>
      <c r="C64" s="316"/>
      <c r="D64" s="127" t="s">
        <v>484</v>
      </c>
      <c r="E64" s="82"/>
      <c r="F64" s="82"/>
      <c r="G64" s="132">
        <v>2591.4499999999998</v>
      </c>
      <c r="H64" s="132">
        <v>0.77</v>
      </c>
      <c r="I64" s="132">
        <v>0.61</v>
      </c>
      <c r="J64" s="132">
        <v>0.36</v>
      </c>
      <c r="K64" s="132">
        <v>0.37</v>
      </c>
      <c r="L64" s="132">
        <v>0.91</v>
      </c>
      <c r="M64" s="135">
        <v>0.77</v>
      </c>
      <c r="N64" s="132">
        <v>0.56999999999999995</v>
      </c>
      <c r="O64" s="132">
        <v>0.35</v>
      </c>
      <c r="P64" s="132">
        <v>0.36</v>
      </c>
      <c r="Q64" s="134">
        <v>0.91</v>
      </c>
    </row>
    <row r="65" spans="2:17" ht="14.5">
      <c r="B65" s="313"/>
      <c r="C65" s="316"/>
      <c r="D65" s="158" t="s">
        <v>487</v>
      </c>
      <c r="E65" s="190"/>
      <c r="F65" s="190"/>
      <c r="G65" s="156">
        <v>55.48</v>
      </c>
      <c r="H65" s="156">
        <v>0.78</v>
      </c>
      <c r="I65" s="156">
        <v>0.66</v>
      </c>
      <c r="J65" s="156">
        <v>0.41</v>
      </c>
      <c r="K65" s="156">
        <v>0.43</v>
      </c>
      <c r="L65" s="156">
        <v>0.93</v>
      </c>
      <c r="M65" s="210">
        <v>0.78</v>
      </c>
      <c r="N65" s="156">
        <v>0.56999999999999995</v>
      </c>
      <c r="O65" s="156">
        <v>0.39</v>
      </c>
      <c r="P65" s="156">
        <v>0.41</v>
      </c>
      <c r="Q65" s="211">
        <v>0.92</v>
      </c>
    </row>
    <row r="66" spans="2:17" thickBot="1">
      <c r="B66" s="314"/>
      <c r="C66" s="317"/>
      <c r="D66" s="128" t="s">
        <v>492</v>
      </c>
      <c r="E66" s="139"/>
      <c r="F66" s="139"/>
      <c r="G66" s="140">
        <v>12366.6</v>
      </c>
      <c r="H66" s="140">
        <v>0.79</v>
      </c>
      <c r="I66" s="140">
        <v>0.66</v>
      </c>
      <c r="J66" s="140">
        <v>0.37</v>
      </c>
      <c r="K66" s="140">
        <v>0.39</v>
      </c>
      <c r="L66" s="140">
        <v>0.93</v>
      </c>
      <c r="M66" s="214">
        <v>0.78</v>
      </c>
      <c r="N66" s="140">
        <v>0.61</v>
      </c>
      <c r="O66" s="140">
        <v>0.36</v>
      </c>
      <c r="P66" s="140">
        <v>0.37</v>
      </c>
      <c r="Q66" s="215">
        <v>0.91</v>
      </c>
    </row>
    <row r="67" spans="2:17" ht="14.5"/>
    <row r="68" spans="2:17" ht="14.5">
      <c r="G68" s="39" t="s">
        <v>509</v>
      </c>
    </row>
    <row r="69" spans="2:17" ht="14.5">
      <c r="G69" s="323" t="s">
        <v>510</v>
      </c>
      <c r="H69" s="323"/>
      <c r="I69" s="323"/>
      <c r="J69" s="323"/>
      <c r="K69" s="323"/>
      <c r="L69" s="323"/>
      <c r="M69" s="323"/>
      <c r="N69" s="323"/>
      <c r="O69" s="323"/>
      <c r="P69" s="323"/>
      <c r="Q69" s="323"/>
    </row>
    <row r="70" spans="2:17" ht="14.5">
      <c r="G70" s="323"/>
      <c r="H70" s="323"/>
      <c r="I70" s="323"/>
      <c r="J70" s="323"/>
      <c r="K70" s="323"/>
      <c r="L70" s="323"/>
      <c r="M70" s="323"/>
      <c r="N70" s="323"/>
      <c r="O70" s="323"/>
      <c r="P70" s="323"/>
      <c r="Q70" s="323"/>
    </row>
    <row r="71" spans="2:17" ht="15" customHeight="1">
      <c r="G71" s="323"/>
      <c r="H71" s="323"/>
      <c r="I71" s="323"/>
      <c r="J71" s="323"/>
      <c r="K71" s="323"/>
      <c r="L71" s="323"/>
      <c r="M71" s="323"/>
      <c r="N71" s="323"/>
      <c r="O71" s="323"/>
      <c r="P71" s="323"/>
      <c r="Q71" s="323"/>
    </row>
    <row r="74" spans="2:17" ht="15" customHeight="1">
      <c r="K74" s="136"/>
    </row>
    <row r="75" spans="2:17" ht="15" customHeight="1">
      <c r="K75" s="39"/>
      <c r="L75" s="39"/>
      <c r="M75" s="39"/>
      <c r="N75" s="39"/>
      <c r="O75" s="39"/>
      <c r="P75" s="39"/>
      <c r="Q75" s="39"/>
    </row>
    <row r="76" spans="2:17" ht="15" customHeight="1">
      <c r="G76" s="273" t="s">
        <v>220</v>
      </c>
      <c r="H76" s="274"/>
      <c r="I76" s="274"/>
      <c r="J76" s="274"/>
      <c r="K76" s="274"/>
      <c r="L76" s="275"/>
      <c r="M76" s="308" t="s">
        <v>221</v>
      </c>
      <c r="N76" s="276"/>
      <c r="O76" s="276"/>
      <c r="P76" s="276"/>
      <c r="Q76" s="309"/>
    </row>
    <row r="77" spans="2:17" ht="15" customHeight="1" thickBot="1">
      <c r="D77" s="30" t="s">
        <v>222</v>
      </c>
      <c r="E77" s="30" t="s">
        <v>680</v>
      </c>
      <c r="F77" s="30" t="s">
        <v>682</v>
      </c>
      <c r="G77" s="31" t="s">
        <v>471</v>
      </c>
      <c r="H77" s="30" t="s">
        <v>224</v>
      </c>
      <c r="I77" s="30" t="s">
        <v>225</v>
      </c>
      <c r="J77" s="30" t="s">
        <v>226</v>
      </c>
      <c r="K77" s="30" t="s">
        <v>227</v>
      </c>
      <c r="L77" s="32" t="s">
        <v>228</v>
      </c>
      <c r="M77" s="31" t="s">
        <v>224</v>
      </c>
      <c r="N77" s="30" t="s">
        <v>225</v>
      </c>
      <c r="O77" s="30" t="s">
        <v>226</v>
      </c>
      <c r="P77" s="30" t="s">
        <v>227</v>
      </c>
      <c r="Q77" s="32" t="s">
        <v>228</v>
      </c>
    </row>
    <row r="78" spans="2:17" ht="15" customHeight="1" thickTop="1">
      <c r="D78" s="127" t="s">
        <v>472</v>
      </c>
      <c r="E78" s="82" t="s">
        <v>681</v>
      </c>
      <c r="F78" s="82" t="s">
        <v>245</v>
      </c>
      <c r="G78" s="132">
        <v>271.2</v>
      </c>
      <c r="H78" s="132">
        <v>0.77</v>
      </c>
      <c r="I78" s="132">
        <v>0.61</v>
      </c>
      <c r="J78" s="132">
        <v>0.37</v>
      </c>
      <c r="K78" s="132">
        <v>0.39</v>
      </c>
      <c r="L78" s="132">
        <v>0.92</v>
      </c>
      <c r="M78" s="135">
        <v>0.77</v>
      </c>
      <c r="N78" s="132">
        <v>0.59</v>
      </c>
      <c r="O78" s="132">
        <v>0.37</v>
      </c>
      <c r="P78" s="132">
        <v>0.38</v>
      </c>
      <c r="Q78" s="134">
        <v>0.92</v>
      </c>
    </row>
    <row r="79" spans="2:17" ht="15" customHeight="1">
      <c r="D79" s="127" t="s">
        <v>671</v>
      </c>
      <c r="E79" s="82" t="s">
        <v>683</v>
      </c>
      <c r="F79" s="82" t="s">
        <v>675</v>
      </c>
      <c r="G79" s="195">
        <v>0.24</v>
      </c>
      <c r="H79" s="194">
        <v>0.64</v>
      </c>
      <c r="I79" s="194">
        <v>0.34</v>
      </c>
      <c r="J79" s="194">
        <v>0.51</v>
      </c>
      <c r="K79" s="194">
        <v>0.35</v>
      </c>
      <c r="L79" s="196">
        <v>0.9</v>
      </c>
      <c r="M79" s="195">
        <v>0.64</v>
      </c>
      <c r="N79" s="194">
        <v>0.34</v>
      </c>
      <c r="O79" s="194">
        <v>0.52</v>
      </c>
      <c r="P79">
        <v>0.35</v>
      </c>
      <c r="Q79" s="196">
        <v>0.89</v>
      </c>
    </row>
    <row r="80" spans="2:17" ht="15" customHeight="1">
      <c r="D80" s="127" t="s">
        <v>672</v>
      </c>
      <c r="E80" s="82" t="s">
        <v>683</v>
      </c>
      <c r="F80" s="82" t="s">
        <v>675</v>
      </c>
      <c r="G80" s="195">
        <v>0.76</v>
      </c>
      <c r="H80" s="194">
        <v>0.72</v>
      </c>
      <c r="I80" s="194">
        <v>0.44</v>
      </c>
      <c r="J80" s="194">
        <v>0.38</v>
      </c>
      <c r="K80" s="194">
        <v>0.37</v>
      </c>
      <c r="L80" s="196">
        <v>0.9</v>
      </c>
      <c r="M80" s="195">
        <v>0.72</v>
      </c>
      <c r="N80" s="194">
        <v>0.44</v>
      </c>
      <c r="O80" s="194">
        <v>0.37</v>
      </c>
      <c r="P80">
        <v>0.36</v>
      </c>
      <c r="Q80" s="196">
        <v>0.9</v>
      </c>
    </row>
    <row r="81" spans="4:17" ht="15" customHeight="1">
      <c r="D81" s="127" t="s">
        <v>476</v>
      </c>
      <c r="E81" s="82" t="s">
        <v>683</v>
      </c>
      <c r="F81" s="82" t="s">
        <v>676</v>
      </c>
      <c r="G81" s="195">
        <v>0.27</v>
      </c>
      <c r="H81" s="194">
        <v>0.75</v>
      </c>
      <c r="I81" s="194">
        <v>0.78</v>
      </c>
      <c r="J81" s="194">
        <v>0.75</v>
      </c>
      <c r="K81" s="202">
        <v>0.75</v>
      </c>
      <c r="L81" s="196">
        <v>0.95</v>
      </c>
      <c r="M81" s="195">
        <v>0.72</v>
      </c>
      <c r="N81" s="194">
        <v>0.39</v>
      </c>
      <c r="O81" s="194">
        <v>0.42</v>
      </c>
      <c r="P81" s="200">
        <v>0.4</v>
      </c>
      <c r="Q81" s="196">
        <v>0.77</v>
      </c>
    </row>
    <row r="82" spans="4:17" ht="15" customHeight="1">
      <c r="D82" s="127" t="s">
        <v>673</v>
      </c>
      <c r="E82" s="82" t="s">
        <v>683</v>
      </c>
      <c r="F82" s="82" t="s">
        <v>674</v>
      </c>
      <c r="G82" s="194">
        <v>881.02</v>
      </c>
      <c r="H82" s="194">
        <v>0.78</v>
      </c>
      <c r="I82" s="194">
        <v>0.64</v>
      </c>
      <c r="J82" s="194">
        <v>0.38</v>
      </c>
      <c r="K82" s="194">
        <v>0.39</v>
      </c>
      <c r="L82" s="196">
        <v>0.92</v>
      </c>
      <c r="M82" s="194">
        <v>0.78</v>
      </c>
      <c r="N82" s="194">
        <v>0.63</v>
      </c>
      <c r="O82" s="194">
        <v>0.38</v>
      </c>
      <c r="P82">
        <v>0.39</v>
      </c>
      <c r="Q82" s="196">
        <v>0.92</v>
      </c>
    </row>
    <row r="83" spans="4:17" ht="15" customHeight="1">
      <c r="D83" s="39" t="s">
        <v>480</v>
      </c>
      <c r="E83" s="39" t="s">
        <v>683</v>
      </c>
      <c r="F83" s="39" t="s">
        <v>675</v>
      </c>
      <c r="G83" s="195">
        <v>1.58</v>
      </c>
      <c r="H83" s="194">
        <v>0.8</v>
      </c>
      <c r="I83" s="194">
        <v>0.8</v>
      </c>
      <c r="J83" s="194">
        <v>0.45</v>
      </c>
      <c r="K83" s="194">
        <v>0.48</v>
      </c>
      <c r="L83" s="196">
        <v>0.94</v>
      </c>
      <c r="M83" s="195">
        <v>0.77</v>
      </c>
      <c r="N83" s="194">
        <v>0.51</v>
      </c>
      <c r="O83" s="194">
        <v>0.38</v>
      </c>
      <c r="P83">
        <v>0.39</v>
      </c>
      <c r="Q83" s="196">
        <v>0.84</v>
      </c>
    </row>
    <row r="84" spans="4:17" ht="15" customHeight="1">
      <c r="D84" s="39" t="s">
        <v>482</v>
      </c>
      <c r="E84" s="39"/>
      <c r="F84" s="39" t="s">
        <v>675</v>
      </c>
      <c r="G84" s="195">
        <v>7.79</v>
      </c>
      <c r="H84" s="194">
        <v>0.81</v>
      </c>
      <c r="I84" s="194">
        <v>0.83</v>
      </c>
      <c r="J84" s="194">
        <v>0.43</v>
      </c>
      <c r="K84" s="202">
        <v>0.46</v>
      </c>
      <c r="L84" s="196">
        <v>0.96</v>
      </c>
      <c r="M84" s="195">
        <v>0.78</v>
      </c>
      <c r="N84" s="194">
        <v>0.63</v>
      </c>
      <c r="O84" s="194">
        <v>0.38</v>
      </c>
      <c r="P84" s="200">
        <v>0.4</v>
      </c>
      <c r="Q84" s="196">
        <v>0.92</v>
      </c>
    </row>
    <row r="85" spans="4:17" ht="15" customHeight="1">
      <c r="D85" s="39" t="s">
        <v>484</v>
      </c>
      <c r="E85" s="39"/>
      <c r="F85" s="39" t="s">
        <v>674</v>
      </c>
      <c r="G85" s="194">
        <v>3981.52</v>
      </c>
      <c r="H85" s="194">
        <v>0.77</v>
      </c>
      <c r="I85" s="194">
        <v>0.52</v>
      </c>
      <c r="J85" s="194">
        <v>0.37</v>
      </c>
      <c r="K85" s="194">
        <v>0.38</v>
      </c>
      <c r="L85" s="196">
        <v>0.91</v>
      </c>
      <c r="M85" s="194">
        <v>0.77</v>
      </c>
      <c r="N85" s="194">
        <v>0.59</v>
      </c>
      <c r="O85" s="194">
        <v>0.36</v>
      </c>
      <c r="P85">
        <v>0.37</v>
      </c>
      <c r="Q85" s="196">
        <v>0.91</v>
      </c>
    </row>
    <row r="86" spans="4:17" ht="15" customHeight="1">
      <c r="D86" s="39" t="s">
        <v>487</v>
      </c>
      <c r="E86" s="39"/>
      <c r="F86" s="39" t="s">
        <v>675</v>
      </c>
      <c r="G86" s="197">
        <v>9.65</v>
      </c>
      <c r="H86" s="198">
        <v>0.78</v>
      </c>
      <c r="I86" s="198">
        <v>0.59</v>
      </c>
      <c r="J86" s="198">
        <v>0.41</v>
      </c>
      <c r="K86" s="201">
        <v>0.43</v>
      </c>
      <c r="L86" s="199">
        <v>0.93</v>
      </c>
      <c r="M86" s="197">
        <v>0.78</v>
      </c>
      <c r="N86" s="198">
        <v>0.66</v>
      </c>
      <c r="O86" s="198">
        <v>0.4</v>
      </c>
      <c r="P86" s="200">
        <v>0.41</v>
      </c>
      <c r="Q86" s="199">
        <v>0.92</v>
      </c>
    </row>
    <row r="87" spans="4:17" ht="15" customHeight="1">
      <c r="D87" s="39" t="s">
        <v>489</v>
      </c>
      <c r="E87" s="39"/>
      <c r="F87" s="39" t="s">
        <v>675</v>
      </c>
      <c r="G87" s="195">
        <v>100.03</v>
      </c>
      <c r="H87" s="194">
        <v>0.85</v>
      </c>
      <c r="I87" s="194">
        <v>0.91</v>
      </c>
      <c r="J87" s="194">
        <v>0.57999999999999996</v>
      </c>
      <c r="K87" s="202">
        <v>0.65</v>
      </c>
      <c r="L87" s="196">
        <v>0.96</v>
      </c>
      <c r="M87" s="195">
        <v>0.77</v>
      </c>
      <c r="N87" s="194">
        <v>0.46</v>
      </c>
      <c r="O87" s="194">
        <v>0.38</v>
      </c>
      <c r="P87" s="200">
        <v>0.4</v>
      </c>
      <c r="Q87" s="196">
        <v>0.91</v>
      </c>
    </row>
    <row r="88" spans="4:17" ht="15" customHeight="1">
      <c r="D88" s="127" t="s">
        <v>492</v>
      </c>
      <c r="E88" s="82"/>
      <c r="F88" s="82" t="s">
        <v>675</v>
      </c>
      <c r="G88" s="195">
        <v>1449.97</v>
      </c>
      <c r="H88" s="194">
        <v>0.79</v>
      </c>
      <c r="I88" s="194">
        <v>0.66</v>
      </c>
      <c r="J88" s="194">
        <v>0.37</v>
      </c>
      <c r="K88" s="194">
        <v>0.39</v>
      </c>
      <c r="L88" s="196">
        <v>0.93</v>
      </c>
      <c r="M88" s="195">
        <v>0.78</v>
      </c>
      <c r="N88" s="194">
        <v>0.6</v>
      </c>
      <c r="O88" s="194">
        <v>0.36</v>
      </c>
      <c r="P88">
        <v>0.37</v>
      </c>
      <c r="Q88" s="196">
        <v>0.91</v>
      </c>
    </row>
  </sheetData>
  <mergeCells count="23">
    <mergeCell ref="G76:L76"/>
    <mergeCell ref="M76:Q76"/>
    <mergeCell ref="S13:S15"/>
    <mergeCell ref="S16:S40"/>
    <mergeCell ref="G69:Q71"/>
    <mergeCell ref="B61:B66"/>
    <mergeCell ref="C61:C66"/>
    <mergeCell ref="B55:B60"/>
    <mergeCell ref="C31:C36"/>
    <mergeCell ref="C37:C42"/>
    <mergeCell ref="B31:B42"/>
    <mergeCell ref="B43:B54"/>
    <mergeCell ref="C43:C48"/>
    <mergeCell ref="C49:C54"/>
    <mergeCell ref="C21:C30"/>
    <mergeCell ref="B10:B30"/>
    <mergeCell ref="B2:J3"/>
    <mergeCell ref="K2:Q3"/>
    <mergeCell ref="C55:C60"/>
    <mergeCell ref="B6:Q7"/>
    <mergeCell ref="G8:L8"/>
    <mergeCell ref="M8:Q8"/>
    <mergeCell ref="C10:C20"/>
  </mergeCells>
  <conditionalFormatting sqref="P78">
    <cfRule type="top10" dxfId="5" priority="1" rank="2"/>
  </conditionalFormatting>
  <conditionalFormatting sqref="P10:P42 P50:P66">
    <cfRule type="top10" dxfId="4" priority="54" rank="2"/>
  </conditionalFormatting>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CC54D-C123-4DB3-B33F-EF58846F8251}">
  <dimension ref="B2:W5"/>
  <sheetViews>
    <sheetView workbookViewId="0">
      <selection activeCell="J5" sqref="J5"/>
    </sheetView>
  </sheetViews>
  <sheetFormatPr defaultColWidth="8.81640625" defaultRowHeight="14.5"/>
  <cols>
    <col min="4" max="4" width="11.453125" bestFit="1" customWidth="1"/>
    <col min="5" max="5" width="14.6328125" bestFit="1" customWidth="1"/>
    <col min="6" max="6" width="13.453125" bestFit="1" customWidth="1"/>
    <col min="7" max="7" width="16.36328125" bestFit="1" customWidth="1"/>
    <col min="8" max="8" width="28.6328125" bestFit="1" customWidth="1"/>
    <col min="9" max="9" width="56.1796875" bestFit="1" customWidth="1"/>
    <col min="10" max="10" width="8.6328125" bestFit="1" customWidth="1"/>
    <col min="11" max="11" width="20.36328125" bestFit="1" customWidth="1"/>
    <col min="12" max="12" width="18.6328125" bestFit="1" customWidth="1"/>
    <col min="13" max="13" width="24.36328125" bestFit="1" customWidth="1"/>
    <col min="14" max="14" width="81.81640625" bestFit="1" customWidth="1"/>
    <col min="15" max="15" width="12.36328125" bestFit="1" customWidth="1"/>
    <col min="16" max="16" width="40.81640625" bestFit="1" customWidth="1"/>
    <col min="17" max="17" width="13.453125" bestFit="1" customWidth="1"/>
    <col min="18" max="18" width="24.81640625" bestFit="1" customWidth="1"/>
    <col min="19" max="19" width="20.81640625" bestFit="1" customWidth="1"/>
    <col min="20" max="20" width="11.1796875" bestFit="1" customWidth="1"/>
    <col min="21" max="21" width="23.453125" bestFit="1" customWidth="1"/>
    <col min="22" max="22" width="14.453125" bestFit="1" customWidth="1"/>
    <col min="23" max="23" width="11.1796875" bestFit="1" customWidth="1"/>
  </cols>
  <sheetData>
    <row r="2" spans="2:23" ht="14.5" customHeight="1">
      <c r="B2" s="180"/>
      <c r="C2" s="180"/>
      <c r="D2" s="324" t="s">
        <v>616</v>
      </c>
      <c r="E2" s="325"/>
      <c r="F2" s="325"/>
      <c r="G2" s="325"/>
      <c r="H2" s="325"/>
      <c r="I2" s="326"/>
      <c r="J2" s="325" t="s">
        <v>617</v>
      </c>
      <c r="K2" s="325"/>
      <c r="L2" s="325"/>
      <c r="M2" s="325"/>
      <c r="N2" s="325"/>
      <c r="O2" s="325"/>
      <c r="P2" s="325"/>
      <c r="Q2" s="325" t="s">
        <v>618</v>
      </c>
      <c r="R2" s="325"/>
      <c r="S2" s="325"/>
      <c r="T2" s="325"/>
      <c r="U2" s="325"/>
      <c r="V2" s="325"/>
      <c r="W2" s="327"/>
    </row>
    <row r="3" spans="2:23" ht="14.5" customHeight="1">
      <c r="B3" s="180"/>
      <c r="C3" s="180"/>
      <c r="D3" s="181" t="s">
        <v>619</v>
      </c>
      <c r="E3" s="180" t="s">
        <v>620</v>
      </c>
      <c r="F3" s="328" t="s">
        <v>621</v>
      </c>
      <c r="G3" s="328"/>
      <c r="H3" s="328"/>
      <c r="I3" s="328"/>
      <c r="J3" s="328" t="s">
        <v>622</v>
      </c>
      <c r="K3" s="328"/>
      <c r="L3" s="328"/>
      <c r="M3" s="328"/>
      <c r="N3" s="328"/>
      <c r="O3" s="328" t="s">
        <v>623</v>
      </c>
      <c r="P3" s="328"/>
      <c r="Q3" s="328" t="s">
        <v>624</v>
      </c>
      <c r="R3" s="328"/>
      <c r="S3" s="328"/>
      <c r="T3" s="328"/>
      <c r="U3" s="328"/>
      <c r="V3" s="328"/>
      <c r="W3" s="328"/>
    </row>
    <row r="4" spans="2:23" ht="16">
      <c r="B4" s="180"/>
      <c r="C4" s="180"/>
      <c r="D4" s="182" t="s">
        <v>319</v>
      </c>
      <c r="E4" s="183" t="s">
        <v>319</v>
      </c>
      <c r="F4" s="180" t="s">
        <v>625</v>
      </c>
      <c r="G4" s="180" t="s">
        <v>626</v>
      </c>
      <c r="H4" s="180" t="s">
        <v>627</v>
      </c>
      <c r="I4" s="184" t="s">
        <v>628</v>
      </c>
      <c r="J4" s="180" t="s">
        <v>625</v>
      </c>
      <c r="K4" s="180" t="s">
        <v>629</v>
      </c>
      <c r="L4" s="180" t="s">
        <v>630</v>
      </c>
      <c r="M4" s="184" t="s">
        <v>631</v>
      </c>
      <c r="N4" s="184" t="s">
        <v>632</v>
      </c>
      <c r="O4" s="180" t="s">
        <v>633</v>
      </c>
      <c r="P4" s="184" t="s">
        <v>634</v>
      </c>
      <c r="Q4" s="184" t="s">
        <v>635</v>
      </c>
      <c r="R4" s="184" t="s">
        <v>636</v>
      </c>
      <c r="S4" s="184" t="s">
        <v>637</v>
      </c>
      <c r="T4" s="184" t="s">
        <v>638</v>
      </c>
      <c r="U4" s="184" t="s">
        <v>639</v>
      </c>
      <c r="V4" s="180" t="s">
        <v>640</v>
      </c>
      <c r="W4" s="180" t="s">
        <v>641</v>
      </c>
    </row>
    <row r="5" spans="2:23" ht="409.5">
      <c r="B5" s="180"/>
      <c r="C5" s="185" t="s">
        <v>642</v>
      </c>
      <c r="D5" s="186" t="s">
        <v>643</v>
      </c>
      <c r="E5" s="185" t="s">
        <v>644</v>
      </c>
      <c r="F5" s="185" t="s">
        <v>645</v>
      </c>
      <c r="G5" s="185" t="s">
        <v>646</v>
      </c>
      <c r="H5" s="185" t="s">
        <v>647</v>
      </c>
      <c r="I5" s="187" t="s">
        <v>648</v>
      </c>
      <c r="J5" s="185" t="s">
        <v>649</v>
      </c>
      <c r="K5" s="185" t="s">
        <v>650</v>
      </c>
      <c r="L5" s="188" t="s">
        <v>651</v>
      </c>
      <c r="M5" s="185" t="s">
        <v>652</v>
      </c>
      <c r="N5" s="187" t="s">
        <v>653</v>
      </c>
      <c r="O5" s="185" t="s">
        <v>654</v>
      </c>
      <c r="P5" s="187" t="s">
        <v>655</v>
      </c>
      <c r="Q5" s="187" t="s">
        <v>656</v>
      </c>
      <c r="R5" s="187" t="s">
        <v>657</v>
      </c>
      <c r="S5" s="187" t="s">
        <v>658</v>
      </c>
      <c r="T5" s="187" t="s">
        <v>659</v>
      </c>
      <c r="U5" s="187" t="s">
        <v>660</v>
      </c>
      <c r="V5" s="185" t="s">
        <v>661</v>
      </c>
      <c r="W5" s="185" t="s">
        <v>662</v>
      </c>
    </row>
  </sheetData>
  <mergeCells count="7">
    <mergeCell ref="D2:I2"/>
    <mergeCell ref="J2:P2"/>
    <mergeCell ref="Q2:W2"/>
    <mergeCell ref="F3:I3"/>
    <mergeCell ref="J3:N3"/>
    <mergeCell ref="O3:P3"/>
    <mergeCell ref="Q3:W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2778-42FA-4120-B519-1F97E868A768}">
  <sheetPr>
    <tabColor theme="1" tint="0.14999847407452621"/>
  </sheetPr>
  <dimension ref="A1:L15"/>
  <sheetViews>
    <sheetView zoomScale="121" zoomScaleNormal="205" workbookViewId="0">
      <selection activeCell="L7" sqref="L7"/>
    </sheetView>
  </sheetViews>
  <sheetFormatPr defaultColWidth="8.81640625" defaultRowHeight="14.5"/>
  <cols>
    <col min="3" max="8" width="4.81640625" style="12" customWidth="1"/>
    <col min="9" max="9" width="9.453125" style="12" customWidth="1"/>
    <col min="10" max="10" width="15.453125" customWidth="1"/>
  </cols>
  <sheetData>
    <row r="1" spans="1:12">
      <c r="C1"/>
      <c r="D1"/>
      <c r="E1"/>
      <c r="F1"/>
      <c r="G1"/>
      <c r="H1"/>
      <c r="I1"/>
    </row>
    <row r="2" spans="1:12">
      <c r="C2"/>
      <c r="D2"/>
      <c r="E2"/>
      <c r="F2"/>
      <c r="G2"/>
      <c r="H2"/>
      <c r="I2"/>
    </row>
    <row r="3" spans="1:12">
      <c r="C3"/>
      <c r="D3"/>
      <c r="E3"/>
      <c r="F3"/>
      <c r="G3"/>
      <c r="H3"/>
      <c r="I3"/>
    </row>
    <row r="4" spans="1:12" ht="39" customHeight="1">
      <c r="C4" s="329" t="s">
        <v>511</v>
      </c>
      <c r="D4" s="329"/>
      <c r="E4" s="329"/>
      <c r="F4" s="329"/>
      <c r="G4" s="329"/>
      <c r="H4" s="329"/>
      <c r="I4" s="329"/>
      <c r="J4" s="329"/>
    </row>
    <row r="5" spans="1:12" ht="104.5" customHeight="1" thickBot="1">
      <c r="C5" s="14" t="s">
        <v>162</v>
      </c>
      <c r="D5" s="14" t="s">
        <v>163</v>
      </c>
      <c r="E5" s="14" t="s">
        <v>164</v>
      </c>
      <c r="F5" s="14" t="s">
        <v>165</v>
      </c>
      <c r="G5" s="14" t="s">
        <v>512</v>
      </c>
      <c r="H5" s="14" t="s">
        <v>166</v>
      </c>
      <c r="I5" s="15" t="s">
        <v>513</v>
      </c>
      <c r="J5" s="17" t="s">
        <v>514</v>
      </c>
    </row>
    <row r="6" spans="1:12" ht="15" thickTop="1">
      <c r="A6" s="19">
        <f t="shared" ref="A6:A14" si="0">IF(SUM(C6:H6)=1,I6,0)</f>
        <v>1</v>
      </c>
      <c r="B6" s="19">
        <f>IF(SUM(C6:H6)=1,J6,0)</f>
        <v>45607</v>
      </c>
      <c r="C6" s="12">
        <v>1</v>
      </c>
      <c r="I6" s="10">
        <v>1</v>
      </c>
      <c r="J6" s="16">
        <v>45607</v>
      </c>
      <c r="L6" t="s">
        <v>515</v>
      </c>
    </row>
    <row r="7" spans="1:12">
      <c r="A7" s="19">
        <f t="shared" si="0"/>
        <v>0</v>
      </c>
      <c r="B7" s="19">
        <f>IF(SUM(C7:H7)=1,J7,0)</f>
        <v>0</v>
      </c>
      <c r="I7" s="10">
        <v>2</v>
      </c>
      <c r="J7" s="16"/>
    </row>
    <row r="8" spans="1:12">
      <c r="A8" s="19">
        <f t="shared" si="0"/>
        <v>0</v>
      </c>
      <c r="B8" s="19">
        <f>IF(SUM(C8:H8)=1,J6,0)</f>
        <v>0</v>
      </c>
      <c r="I8" s="10">
        <v>3</v>
      </c>
    </row>
    <row r="9" spans="1:12">
      <c r="A9" s="19">
        <f t="shared" si="0"/>
        <v>0</v>
      </c>
      <c r="B9" s="19">
        <f t="shared" ref="B9:B14" si="1">IF(SUM(C9:H9)=1,J9,0)</f>
        <v>0</v>
      </c>
      <c r="I9" s="10">
        <v>4</v>
      </c>
      <c r="J9" s="16"/>
    </row>
    <row r="10" spans="1:12">
      <c r="A10" s="19">
        <f t="shared" si="0"/>
        <v>0</v>
      </c>
      <c r="B10" s="19">
        <f t="shared" si="1"/>
        <v>0</v>
      </c>
      <c r="I10" s="10">
        <v>5</v>
      </c>
      <c r="J10" s="16"/>
    </row>
    <row r="11" spans="1:12">
      <c r="A11" s="19">
        <f t="shared" si="0"/>
        <v>0</v>
      </c>
      <c r="B11" s="19">
        <f t="shared" si="1"/>
        <v>0</v>
      </c>
      <c r="I11" s="10">
        <v>6</v>
      </c>
      <c r="J11" s="16"/>
    </row>
    <row r="12" spans="1:12">
      <c r="A12" s="19">
        <f t="shared" si="0"/>
        <v>0</v>
      </c>
      <c r="B12" s="19">
        <f t="shared" si="1"/>
        <v>0</v>
      </c>
      <c r="I12" s="10">
        <v>7</v>
      </c>
      <c r="J12" s="16"/>
    </row>
    <row r="13" spans="1:12">
      <c r="A13" s="19">
        <f t="shared" si="0"/>
        <v>0</v>
      </c>
      <c r="B13" s="19">
        <f t="shared" si="1"/>
        <v>0</v>
      </c>
      <c r="I13" s="10">
        <v>8</v>
      </c>
      <c r="J13" s="16"/>
    </row>
    <row r="14" spans="1:12">
      <c r="A14" s="19">
        <f t="shared" si="0"/>
        <v>0</v>
      </c>
      <c r="B14" s="19">
        <f t="shared" si="1"/>
        <v>0</v>
      </c>
      <c r="I14" s="10">
        <v>9</v>
      </c>
      <c r="J14" s="16"/>
    </row>
    <row r="15" spans="1:12" ht="15" thickBot="1">
      <c r="A15" s="19">
        <f t="shared" ref="A15" si="2">IF(SUM(C15:H15)=1,I15,0)</f>
        <v>0</v>
      </c>
      <c r="B15" s="19">
        <f t="shared" ref="B15" si="3">IF(SUM(C15:H15)=1,J15,0)</f>
        <v>0</v>
      </c>
      <c r="C15" s="18"/>
      <c r="D15" s="18"/>
      <c r="E15" s="18"/>
      <c r="F15" s="18"/>
      <c r="G15" s="18"/>
      <c r="H15" s="18"/>
      <c r="I15" s="11">
        <v>10</v>
      </c>
      <c r="J15" s="20"/>
    </row>
  </sheetData>
  <mergeCells count="1">
    <mergeCell ref="C4:J4"/>
  </mergeCells>
  <conditionalFormatting sqref="I6:I15">
    <cfRule type="expression" dxfId="3" priority="1">
      <formula>$A6&lt;&gt;$I6</formula>
    </cfRule>
    <cfRule type="expression" dxfId="2" priority="4">
      <formula>$A6=$I6</formula>
    </cfRule>
  </conditionalFormatting>
  <conditionalFormatting sqref="J6">
    <cfRule type="expression" dxfId="1" priority="14">
      <formula>$B8=$J6</formula>
    </cfRule>
  </conditionalFormatting>
  <conditionalFormatting sqref="J7 J9:J15">
    <cfRule type="expression" dxfId="0" priority="5">
      <formula>$B7=$J7</formula>
    </cfRule>
  </conditionalFormatting>
  <conditionalFormatting sqref="K6">
    <cfRule type="iconSet" priority="7">
      <iconSet>
        <cfvo type="percent" val="0"/>
        <cfvo type="percent" val="33"/>
        <cfvo type="percent" val="67"/>
      </iconSet>
    </cfRule>
  </conditionalFormatting>
  <pageMargins left="0.7" right="0.7" top="0.75" bottom="0.75" header="0.3" footer="0.3"/>
  <ignoredErrors>
    <ignoredError sqref="B9:B14 B7 B15" formulaRange="1"/>
    <ignoredError sqref="B8" formula="1" formulaRange="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D21275-CD4B-4ED5-B42B-DF747CFD1963}">
  <sheetPr>
    <tabColor theme="1" tint="0.499984740745262"/>
  </sheetPr>
  <dimension ref="C2:N77"/>
  <sheetViews>
    <sheetView topLeftCell="J11" zoomScale="108" zoomScaleNormal="85" workbookViewId="0">
      <selection activeCell="N25" sqref="N25"/>
    </sheetView>
  </sheetViews>
  <sheetFormatPr defaultColWidth="8.81640625" defaultRowHeight="14.5"/>
  <cols>
    <col min="3" max="3" width="69.81640625" bestFit="1" customWidth="1"/>
    <col min="4" max="4" width="54.81640625" bestFit="1" customWidth="1"/>
    <col min="5" max="5" width="6.36328125" bestFit="1" customWidth="1"/>
    <col min="14" max="14" width="255.6328125" customWidth="1"/>
  </cols>
  <sheetData>
    <row r="2" spans="3:14" ht="15.5">
      <c r="C2" s="162" t="s">
        <v>519</v>
      </c>
      <c r="D2" s="162" t="s">
        <v>520</v>
      </c>
      <c r="E2" s="162" t="s">
        <v>521</v>
      </c>
      <c r="F2" s="334" t="s">
        <v>522</v>
      </c>
      <c r="G2" s="334"/>
      <c r="H2" s="334"/>
      <c r="I2" s="334"/>
      <c r="J2" s="334"/>
      <c r="K2" s="334"/>
      <c r="L2" s="334"/>
      <c r="N2" s="168" t="s">
        <v>663</v>
      </c>
    </row>
    <row r="3" spans="3:14">
      <c r="C3" s="163" t="s">
        <v>523</v>
      </c>
      <c r="D3" s="164"/>
      <c r="E3" s="165"/>
      <c r="F3" s="164" t="s">
        <v>524</v>
      </c>
      <c r="G3" s="164"/>
      <c r="H3" s="164"/>
      <c r="I3" s="164"/>
      <c r="J3" s="164"/>
      <c r="K3" s="164"/>
      <c r="L3" s="164"/>
    </row>
    <row r="4" spans="3:14">
      <c r="C4" s="166" t="s">
        <v>525</v>
      </c>
      <c r="D4" s="167"/>
      <c r="E4" s="166"/>
      <c r="F4" s="167" t="s">
        <v>526</v>
      </c>
      <c r="G4" s="167"/>
      <c r="H4" s="167"/>
      <c r="I4" s="167"/>
      <c r="J4" s="167"/>
      <c r="K4" s="167"/>
      <c r="L4" s="167"/>
    </row>
    <row r="5" spans="3:14">
      <c r="C5" s="339" t="s">
        <v>527</v>
      </c>
      <c r="D5" s="167"/>
      <c r="E5" s="167"/>
      <c r="F5" s="167"/>
      <c r="G5" s="167"/>
      <c r="H5" s="167"/>
      <c r="I5" s="167"/>
      <c r="J5" s="167"/>
      <c r="K5" s="167"/>
      <c r="L5" s="167"/>
    </row>
    <row r="6" spans="3:14">
      <c r="C6" s="335"/>
      <c r="D6" t="s">
        <v>528</v>
      </c>
      <c r="E6" s="335">
        <v>2</v>
      </c>
      <c r="F6" t="s">
        <v>529</v>
      </c>
    </row>
    <row r="7" spans="3:14">
      <c r="C7" s="335"/>
      <c r="D7" t="s">
        <v>530</v>
      </c>
      <c r="E7" s="335"/>
      <c r="F7" t="s">
        <v>531</v>
      </c>
    </row>
    <row r="8" spans="3:14">
      <c r="C8" s="335"/>
      <c r="D8" t="s">
        <v>532</v>
      </c>
      <c r="E8" s="335"/>
      <c r="F8" t="s">
        <v>533</v>
      </c>
    </row>
    <row r="9" spans="3:14">
      <c r="C9" s="335"/>
      <c r="D9" t="s">
        <v>534</v>
      </c>
      <c r="E9" s="335"/>
      <c r="F9" t="s">
        <v>535</v>
      </c>
    </row>
    <row r="10" spans="3:14">
      <c r="C10" s="339" t="s">
        <v>536</v>
      </c>
      <c r="D10" t="s">
        <v>537</v>
      </c>
      <c r="E10" s="166"/>
      <c r="F10" t="s">
        <v>538</v>
      </c>
      <c r="G10" s="167"/>
      <c r="H10" s="167"/>
      <c r="I10" s="167"/>
      <c r="J10" s="167"/>
      <c r="K10" s="167"/>
      <c r="L10" s="167"/>
      <c r="N10" s="169" t="s">
        <v>536</v>
      </c>
    </row>
    <row r="11" spans="3:14" ht="130.5">
      <c r="C11" s="335"/>
      <c r="E11" s="335">
        <v>3</v>
      </c>
      <c r="N11" s="170" t="s">
        <v>591</v>
      </c>
    </row>
    <row r="12" spans="3:14">
      <c r="C12" s="335"/>
      <c r="D12" t="s">
        <v>539</v>
      </c>
      <c r="E12" s="335"/>
      <c r="F12" t="s">
        <v>540</v>
      </c>
      <c r="N12" s="170" t="s">
        <v>592</v>
      </c>
    </row>
    <row r="13" spans="3:14">
      <c r="C13" s="335"/>
      <c r="E13" s="335"/>
      <c r="N13" s="170" t="s">
        <v>593</v>
      </c>
    </row>
    <row r="14" spans="3:14" ht="29">
      <c r="C14" s="335"/>
      <c r="E14" s="335"/>
      <c r="N14" s="170" t="s">
        <v>594</v>
      </c>
    </row>
    <row r="15" spans="3:14" ht="101.5">
      <c r="C15" s="335"/>
      <c r="E15" s="335"/>
      <c r="N15" s="170" t="s">
        <v>607</v>
      </c>
    </row>
    <row r="16" spans="3:14">
      <c r="C16" s="335"/>
      <c r="E16" s="335"/>
      <c r="N16" s="170" t="s">
        <v>595</v>
      </c>
    </row>
    <row r="17" spans="3:14" ht="29">
      <c r="C17" s="335"/>
      <c r="E17" s="335"/>
      <c r="N17" s="170" t="s">
        <v>596</v>
      </c>
    </row>
    <row r="18" spans="3:14" ht="29">
      <c r="C18" s="335"/>
      <c r="E18" s="335"/>
      <c r="N18" s="170" t="s">
        <v>597</v>
      </c>
    </row>
    <row r="19" spans="3:14" ht="43.5">
      <c r="C19" s="335"/>
      <c r="E19" s="335"/>
      <c r="N19" s="170" t="s">
        <v>598</v>
      </c>
    </row>
    <row r="20" spans="3:14" ht="101.5">
      <c r="C20" s="335"/>
      <c r="E20" s="335"/>
      <c r="N20" s="170" t="s">
        <v>599</v>
      </c>
    </row>
    <row r="21" spans="3:14">
      <c r="C21" s="335"/>
      <c r="E21" s="335"/>
      <c r="N21" s="170" t="s">
        <v>600</v>
      </c>
    </row>
    <row r="22" spans="3:14" ht="87">
      <c r="C22" s="335"/>
      <c r="E22" s="335"/>
      <c r="N22" s="170" t="s">
        <v>601</v>
      </c>
    </row>
    <row r="23" spans="3:14">
      <c r="C23" s="335"/>
      <c r="E23" s="335"/>
      <c r="N23" s="170" t="s">
        <v>602</v>
      </c>
    </row>
    <row r="24" spans="3:14">
      <c r="C24" s="335"/>
      <c r="E24" s="335"/>
      <c r="N24" s="170" t="s">
        <v>603</v>
      </c>
    </row>
    <row r="25" spans="3:14" ht="29">
      <c r="C25" s="335"/>
      <c r="E25" s="335"/>
      <c r="N25" s="170" t="s">
        <v>604</v>
      </c>
    </row>
    <row r="26" spans="3:14" ht="29">
      <c r="C26" s="335"/>
      <c r="E26" s="335"/>
      <c r="N26" s="170" t="s">
        <v>614</v>
      </c>
    </row>
    <row r="27" spans="3:14" ht="58">
      <c r="C27" s="12"/>
      <c r="E27" s="12"/>
      <c r="N27" s="170" t="s">
        <v>605</v>
      </c>
    </row>
    <row r="28" spans="3:14">
      <c r="C28" s="339" t="s">
        <v>541</v>
      </c>
      <c r="D28" s="167"/>
      <c r="E28" s="166"/>
      <c r="F28" s="167"/>
      <c r="G28" s="167"/>
      <c r="H28" s="167"/>
      <c r="I28" s="167"/>
      <c r="J28" s="167"/>
      <c r="K28" s="167"/>
      <c r="L28" s="167"/>
    </row>
    <row r="29" spans="3:14">
      <c r="C29" s="335"/>
      <c r="D29" s="173" t="s">
        <v>569</v>
      </c>
      <c r="E29" s="174">
        <v>2</v>
      </c>
      <c r="F29" s="173"/>
      <c r="G29" s="173"/>
      <c r="H29" s="173"/>
      <c r="I29" s="173"/>
      <c r="J29" s="173"/>
      <c r="K29" s="173"/>
      <c r="L29" s="173"/>
      <c r="N29" s="23"/>
    </row>
    <row r="30" spans="3:14" ht="29">
      <c r="C30" s="335"/>
      <c r="D30" t="s">
        <v>542</v>
      </c>
      <c r="E30" s="12">
        <v>1</v>
      </c>
      <c r="F30" t="s">
        <v>543</v>
      </c>
      <c r="N30" s="23" t="s">
        <v>608</v>
      </c>
    </row>
    <row r="31" spans="3:14" ht="217.5">
      <c r="C31" s="335"/>
      <c r="E31" s="12"/>
      <c r="N31" s="82" t="s">
        <v>609</v>
      </c>
    </row>
    <row r="32" spans="3:14">
      <c r="C32" s="335"/>
      <c r="E32" s="12"/>
      <c r="F32" t="s">
        <v>615</v>
      </c>
      <c r="N32" s="340" t="s">
        <v>611</v>
      </c>
    </row>
    <row r="33" spans="3:14">
      <c r="C33" s="335"/>
      <c r="E33" s="12"/>
      <c r="F33" t="s">
        <v>610</v>
      </c>
      <c r="N33" s="285"/>
    </row>
    <row r="34" spans="3:14">
      <c r="C34" s="335"/>
      <c r="D34" t="s">
        <v>544</v>
      </c>
      <c r="E34" s="12">
        <v>1</v>
      </c>
      <c r="F34" t="s">
        <v>545</v>
      </c>
      <c r="N34" s="285"/>
    </row>
    <row r="35" spans="3:14">
      <c r="C35" s="335"/>
      <c r="E35" s="12"/>
      <c r="N35" s="23"/>
    </row>
    <row r="36" spans="3:14">
      <c r="C36" s="335"/>
      <c r="E36" s="12"/>
      <c r="N36" s="23"/>
    </row>
    <row r="37" spans="3:14">
      <c r="C37" s="335"/>
      <c r="D37" t="s">
        <v>546</v>
      </c>
      <c r="E37" s="12">
        <v>1.5</v>
      </c>
      <c r="F37" t="s">
        <v>547</v>
      </c>
      <c r="N37" s="178" t="s">
        <v>611</v>
      </c>
    </row>
    <row r="38" spans="3:14">
      <c r="C38" s="335"/>
      <c r="D38" t="s">
        <v>548</v>
      </c>
      <c r="E38" s="12">
        <v>1.5</v>
      </c>
      <c r="F38" t="s">
        <v>549</v>
      </c>
      <c r="N38" s="179" t="s">
        <v>612</v>
      </c>
    </row>
    <row r="39" spans="3:14">
      <c r="C39" s="335"/>
      <c r="D39" t="s">
        <v>550</v>
      </c>
      <c r="E39" s="12">
        <v>1</v>
      </c>
      <c r="F39" t="s">
        <v>551</v>
      </c>
      <c r="N39" s="179" t="s">
        <v>613</v>
      </c>
    </row>
    <row r="40" spans="3:14">
      <c r="C40" s="339" t="s">
        <v>552</v>
      </c>
      <c r="D40" s="167" t="s">
        <v>553</v>
      </c>
      <c r="E40" s="166">
        <v>0.5</v>
      </c>
      <c r="F40" s="167" t="s">
        <v>554</v>
      </c>
      <c r="G40" s="167"/>
      <c r="H40" s="167"/>
      <c r="I40" s="167"/>
      <c r="J40" s="167"/>
      <c r="K40" s="167"/>
      <c r="L40" s="167"/>
      <c r="N40" s="23"/>
    </row>
    <row r="41" spans="3:14">
      <c r="C41" s="335"/>
      <c r="D41" t="s">
        <v>570</v>
      </c>
      <c r="E41" s="12">
        <v>1.5</v>
      </c>
      <c r="N41" s="23"/>
    </row>
    <row r="42" spans="3:14">
      <c r="C42" s="335"/>
      <c r="D42" t="s">
        <v>571</v>
      </c>
      <c r="E42" s="12">
        <v>1.5</v>
      </c>
      <c r="F42" t="s">
        <v>555</v>
      </c>
      <c r="N42" s="23"/>
    </row>
    <row r="43" spans="3:14">
      <c r="C43" s="335"/>
      <c r="D43" t="s">
        <v>556</v>
      </c>
      <c r="E43" s="12">
        <v>1</v>
      </c>
      <c r="F43" t="s">
        <v>557</v>
      </c>
      <c r="N43" s="23"/>
    </row>
    <row r="44" spans="3:14">
      <c r="C44" s="335"/>
      <c r="D44" t="s">
        <v>558</v>
      </c>
      <c r="E44" s="12">
        <v>0.5</v>
      </c>
      <c r="F44" t="s">
        <v>559</v>
      </c>
      <c r="N44" s="23"/>
    </row>
    <row r="45" spans="3:14">
      <c r="C45" s="335"/>
      <c r="E45" s="12"/>
      <c r="N45" s="23"/>
    </row>
    <row r="46" spans="3:14">
      <c r="C46" s="339" t="s">
        <v>560</v>
      </c>
      <c r="D46" s="167"/>
      <c r="E46" s="167"/>
      <c r="F46" s="167"/>
      <c r="G46" s="167"/>
      <c r="H46" s="167"/>
      <c r="I46" s="167"/>
      <c r="J46" s="167"/>
      <c r="K46" s="167"/>
      <c r="L46" s="167"/>
      <c r="N46" s="23"/>
    </row>
    <row r="47" spans="3:14">
      <c r="C47" s="335"/>
      <c r="D47" t="s">
        <v>561</v>
      </c>
      <c r="E47" s="335">
        <v>2</v>
      </c>
      <c r="F47" t="s">
        <v>562</v>
      </c>
      <c r="N47" s="23"/>
    </row>
    <row r="48" spans="3:14">
      <c r="C48" s="335"/>
      <c r="D48" t="s">
        <v>563</v>
      </c>
      <c r="E48" s="335"/>
      <c r="F48" t="s">
        <v>564</v>
      </c>
      <c r="N48" s="23"/>
    </row>
    <row r="49" spans="3:14">
      <c r="C49" s="335"/>
      <c r="D49" t="s">
        <v>565</v>
      </c>
      <c r="E49" s="335"/>
      <c r="F49" t="s">
        <v>566</v>
      </c>
      <c r="N49" s="23"/>
    </row>
    <row r="50" spans="3:14">
      <c r="C50" s="335"/>
      <c r="D50" t="s">
        <v>567</v>
      </c>
      <c r="E50" s="335"/>
      <c r="F50" t="s">
        <v>568</v>
      </c>
      <c r="N50" s="23"/>
    </row>
    <row r="51" spans="3:14" ht="15" thickBot="1">
      <c r="C51" s="175"/>
      <c r="D51" s="176"/>
      <c r="E51" s="176">
        <f>SUM(E3:E50)</f>
        <v>20</v>
      </c>
      <c r="F51" s="176"/>
      <c r="G51" s="176"/>
      <c r="H51" s="176"/>
      <c r="I51" s="176"/>
      <c r="J51" s="176"/>
      <c r="K51" s="176"/>
      <c r="L51" s="176"/>
      <c r="N51" s="23"/>
    </row>
    <row r="55" spans="3:14">
      <c r="C55" s="337" t="s">
        <v>572</v>
      </c>
      <c r="D55" s="337"/>
      <c r="E55" s="337"/>
      <c r="F55" s="337"/>
      <c r="G55" s="337"/>
      <c r="H55" s="337"/>
      <c r="I55" s="337"/>
      <c r="J55" s="337"/>
      <c r="K55" s="337"/>
      <c r="L55" s="337"/>
      <c r="M55" s="337"/>
    </row>
    <row r="56" spans="3:14">
      <c r="C56" s="338"/>
      <c r="D56" s="338"/>
      <c r="E56" s="338"/>
      <c r="F56" s="338"/>
      <c r="G56" s="338"/>
      <c r="H56" s="338"/>
      <c r="I56" s="338"/>
      <c r="J56" s="338"/>
      <c r="K56" s="338"/>
      <c r="L56" s="338"/>
      <c r="M56" s="338"/>
    </row>
    <row r="57" spans="3:14" ht="15" thickBot="1">
      <c r="C57" s="171" t="s">
        <v>573</v>
      </c>
      <c r="D57" s="171" t="s">
        <v>574</v>
      </c>
      <c r="E57" s="336" t="s">
        <v>169</v>
      </c>
      <c r="F57" s="336"/>
      <c r="G57" s="336"/>
      <c r="H57" s="336"/>
      <c r="I57" s="336"/>
      <c r="J57" s="336"/>
      <c r="K57" s="336"/>
      <c r="L57" s="336"/>
      <c r="M57" s="336"/>
    </row>
    <row r="58" spans="3:14">
      <c r="C58" t="s">
        <v>576</v>
      </c>
      <c r="D58" t="s">
        <v>577</v>
      </c>
      <c r="E58" t="s">
        <v>606</v>
      </c>
    </row>
    <row r="59" spans="3:14">
      <c r="C59" t="s">
        <v>578</v>
      </c>
      <c r="D59" t="s">
        <v>579</v>
      </c>
      <c r="E59" t="s">
        <v>580</v>
      </c>
    </row>
    <row r="60" spans="3:14">
      <c r="C60" t="s">
        <v>581</v>
      </c>
      <c r="D60" t="s">
        <v>582</v>
      </c>
      <c r="E60" t="s">
        <v>583</v>
      </c>
    </row>
    <row r="61" spans="3:14">
      <c r="C61" t="s">
        <v>584</v>
      </c>
      <c r="D61" t="s">
        <v>575</v>
      </c>
      <c r="E61" s="172" t="s">
        <v>585</v>
      </c>
    </row>
    <row r="62" spans="3:14">
      <c r="C62" t="s">
        <v>586</v>
      </c>
      <c r="D62" t="s">
        <v>587</v>
      </c>
      <c r="E62" s="172" t="s">
        <v>588</v>
      </c>
    </row>
    <row r="63" spans="3:14" ht="15" thickBot="1">
      <c r="C63" s="2" t="s">
        <v>589</v>
      </c>
      <c r="D63" s="2" t="s">
        <v>575</v>
      </c>
      <c r="E63" s="177" t="s">
        <v>590</v>
      </c>
      <c r="F63" s="2"/>
      <c r="G63" s="2"/>
      <c r="H63" s="2"/>
      <c r="I63" s="2"/>
      <c r="J63" s="2"/>
      <c r="K63" s="2"/>
      <c r="L63" s="2"/>
      <c r="M63" s="2"/>
    </row>
    <row r="64" spans="3:14">
      <c r="E64" s="172"/>
    </row>
    <row r="67" spans="3:13">
      <c r="C67" s="330" t="s">
        <v>667</v>
      </c>
      <c r="D67" s="330"/>
      <c r="E67" s="330"/>
      <c r="F67" s="330"/>
      <c r="G67" s="330"/>
      <c r="H67" s="330"/>
      <c r="I67" s="330"/>
      <c r="J67" s="330"/>
      <c r="K67" s="330"/>
      <c r="L67" s="330"/>
      <c r="M67" s="330"/>
    </row>
    <row r="68" spans="3:13">
      <c r="C68" s="331"/>
      <c r="D68" s="331"/>
      <c r="E68" s="331"/>
      <c r="F68" s="331"/>
      <c r="G68" s="331"/>
      <c r="H68" s="331"/>
      <c r="I68" s="331"/>
      <c r="J68" s="331"/>
      <c r="K68" s="331"/>
      <c r="L68" s="331"/>
      <c r="M68" s="331"/>
    </row>
    <row r="69" spans="3:13" ht="15" thickBot="1">
      <c r="C69" s="189" t="s">
        <v>664</v>
      </c>
      <c r="D69" s="189" t="s">
        <v>665</v>
      </c>
      <c r="E69" s="332" t="s">
        <v>169</v>
      </c>
      <c r="F69" s="332"/>
      <c r="G69" s="332"/>
      <c r="H69" s="332"/>
      <c r="I69" s="332"/>
      <c r="J69" s="332"/>
      <c r="K69" s="332"/>
      <c r="L69" s="332"/>
      <c r="M69" s="332"/>
    </row>
    <row r="70" spans="3:13">
      <c r="C70" s="172" t="s">
        <v>668</v>
      </c>
      <c r="D70" t="s">
        <v>669</v>
      </c>
      <c r="E70" s="333" t="s">
        <v>284</v>
      </c>
      <c r="F70" s="333"/>
      <c r="G70" s="333"/>
      <c r="H70" s="333"/>
      <c r="I70" s="333"/>
      <c r="J70" s="333"/>
      <c r="K70" s="333"/>
      <c r="L70" s="333"/>
      <c r="M70" s="333"/>
    </row>
    <row r="75" spans="3:13">
      <c r="C75" t="s">
        <v>666</v>
      </c>
      <c r="D75" t="s">
        <v>575</v>
      </c>
      <c r="E75" s="250" t="s">
        <v>670</v>
      </c>
      <c r="F75" s="250"/>
      <c r="G75" s="250"/>
      <c r="H75" s="250"/>
      <c r="I75" s="250"/>
      <c r="J75" s="250"/>
      <c r="K75" s="250"/>
      <c r="L75" s="250"/>
      <c r="M75" s="250"/>
    </row>
    <row r="77" spans="3:13">
      <c r="C77" s="39"/>
    </row>
  </sheetData>
  <mergeCells count="16">
    <mergeCell ref="N32:N34"/>
    <mergeCell ref="C5:C9"/>
    <mergeCell ref="C10:C26"/>
    <mergeCell ref="C28:C39"/>
    <mergeCell ref="C40:C45"/>
    <mergeCell ref="C67:M68"/>
    <mergeCell ref="E69:M69"/>
    <mergeCell ref="E75:M75"/>
    <mergeCell ref="E70:M70"/>
    <mergeCell ref="F2:L2"/>
    <mergeCell ref="E6:E9"/>
    <mergeCell ref="E11:E26"/>
    <mergeCell ref="E47:E50"/>
    <mergeCell ref="E57:M57"/>
    <mergeCell ref="C55:M56"/>
    <mergeCell ref="C46:C50"/>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CC7DF6AD-AA71-4DB5-B95B-365263693A4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RFE_11.11.2024</vt:lpstr>
      <vt:lpstr>RIDGE &amp; LASSO_11.11.2024</vt:lpstr>
      <vt:lpstr>Variables_11.11.2024</vt:lpstr>
      <vt:lpstr>R&amp;L_MinMax</vt:lpstr>
      <vt:lpstr>R&amp;L_Standard</vt:lpstr>
      <vt:lpstr>R&amp;L_Robust</vt:lpstr>
      <vt:lpstr>OE (Wo StandScaler)</vt:lpstr>
      <vt:lpstr>OE (With StandScaler)</vt:lpstr>
      <vt:lpstr>OHE | Wo MinMaxScaler</vt:lpstr>
      <vt:lpstr>OHE | With MinMaxScaler</vt:lpstr>
      <vt:lpstr>Cramer's V_145</vt:lpstr>
      <vt:lpstr>Models_11.11.2024</vt:lpstr>
      <vt:lpstr>RFE_Final</vt:lpstr>
      <vt:lpstr>RIDGE &amp; LASSO_Final</vt:lpstr>
      <vt:lpstr>Feature Selection_Final</vt:lpstr>
      <vt:lpstr>Models_Final</vt:lpstr>
      <vt:lpstr>Folha1</vt:lpstr>
      <vt:lpstr>KaggleSubmitions</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Filipe Gomes Silvestre</dc:creator>
  <cp:keywords/>
  <dc:description/>
  <cp:lastModifiedBy>Andre Filipe Gomes Silvestre</cp:lastModifiedBy>
  <cp:revision/>
  <dcterms:created xsi:type="dcterms:W3CDTF">2024-10-30T10:12:27Z</dcterms:created>
  <dcterms:modified xsi:type="dcterms:W3CDTF">2024-12-13T10:40:05Z</dcterms:modified>
  <cp:category/>
  <cp:contentStatus/>
</cp:coreProperties>
</file>