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cteiul365-my.sharepoint.com/personal/afgse1_iscte-iul_pt/Documents/LCD_3ºAno/1ºSemestre/5_Inteligência Artificial Simbólica para Ciência de Dados_[IASpCD]/[IASCD]_Exercicios/"/>
    </mc:Choice>
  </mc:AlternateContent>
  <xr:revisionPtr revIDLastSave="65" documentId="8_{57AAF692-C6C7-4BA7-BC7E-B48898423F6A}" xr6:coauthVersionLast="47" xr6:coauthVersionMax="47" xr10:uidLastSave="{70EFE57C-7856-4F55-A81E-6AA464530376}"/>
  <bookViews>
    <workbookView xWindow="-110" yWindow="-110" windowWidth="25820" windowHeight="15500" xr2:uid="{FF99BB82-04D8-4B01-9E25-05B819E2889E}"/>
  </bookViews>
  <sheets>
    <sheet name="Sheet1" sheetId="1" r:id="rId1"/>
    <sheet name="Sheet2" sheetId="2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0" i="1" l="1"/>
  <c r="F25" i="3"/>
  <c r="F24" i="3"/>
  <c r="F18" i="3"/>
  <c r="F17" i="3"/>
  <c r="G17" i="3" s="1"/>
  <c r="G25" i="3"/>
  <c r="G24" i="3"/>
  <c r="G18" i="3"/>
  <c r="C6" i="3"/>
  <c r="C5" i="3"/>
  <c r="I84" i="1"/>
  <c r="M82" i="1"/>
  <c r="N82" i="1" s="1"/>
  <c r="M84" i="1" s="1"/>
  <c r="M94" i="1" s="1"/>
  <c r="M80" i="1"/>
  <c r="N80" i="1" s="1"/>
  <c r="I82" i="1"/>
  <c r="J82" i="1" s="1"/>
  <c r="J80" i="1"/>
  <c r="N90" i="1"/>
  <c r="M92" i="1" s="1"/>
  <c r="J90" i="1"/>
  <c r="I92" i="1" s="1"/>
  <c r="M60" i="1"/>
  <c r="M59" i="1"/>
  <c r="M58" i="1"/>
  <c r="N60" i="1"/>
  <c r="N59" i="1"/>
  <c r="N51" i="1"/>
  <c r="I60" i="1"/>
  <c r="J60" i="1" s="1"/>
  <c r="I59" i="1"/>
  <c r="J59" i="1" s="1"/>
  <c r="I58" i="1"/>
  <c r="J51" i="1"/>
  <c r="I54" i="1" s="1"/>
  <c r="R28" i="1"/>
  <c r="S28" i="1" s="1"/>
  <c r="R27" i="1"/>
  <c r="S27" i="1" s="1"/>
  <c r="R26" i="1"/>
  <c r="S26" i="1" s="1"/>
  <c r="R30" i="1" s="1"/>
  <c r="S20" i="1"/>
  <c r="S19" i="1"/>
  <c r="R20" i="1"/>
  <c r="R19" i="1"/>
  <c r="R18" i="1"/>
  <c r="S18" i="1" s="1"/>
  <c r="M28" i="1"/>
  <c r="M27" i="1"/>
  <c r="N27" i="1" s="1"/>
  <c r="M26" i="1"/>
  <c r="M20" i="1"/>
  <c r="M19" i="1"/>
  <c r="N19" i="1" s="1"/>
  <c r="M18" i="1"/>
  <c r="N18" i="1" s="1"/>
  <c r="N28" i="1"/>
  <c r="N26" i="1"/>
  <c r="M30" i="1" s="1"/>
  <c r="N20" i="1"/>
  <c r="I26" i="1"/>
  <c r="J28" i="1"/>
  <c r="J26" i="1"/>
  <c r="I30" i="1" s="1"/>
  <c r="I28" i="1"/>
  <c r="I20" i="1"/>
  <c r="J20" i="1" s="1"/>
  <c r="I19" i="1"/>
  <c r="J19" i="1" s="1"/>
  <c r="I18" i="1"/>
  <c r="J6" i="1"/>
  <c r="J7" i="1"/>
  <c r="J5" i="1"/>
  <c r="I10" i="1" s="1"/>
  <c r="I7" i="1"/>
  <c r="I6" i="1"/>
  <c r="I5" i="1"/>
  <c r="F27" i="3" l="1"/>
  <c r="F20" i="3"/>
  <c r="B9" i="3"/>
  <c r="I94" i="1"/>
  <c r="J18" i="1"/>
  <c r="I22" i="1" s="1"/>
  <c r="I32" i="1" s="1"/>
  <c r="M22" i="1"/>
  <c r="M32" i="1" s="1"/>
  <c r="R22" i="1"/>
  <c r="R32" i="1" s="1"/>
  <c r="M54" i="1"/>
  <c r="M64" i="1" s="1"/>
  <c r="N58" i="1"/>
  <c r="M62" i="1" s="1"/>
  <c r="J58" i="1"/>
  <c r="I62" i="1" s="1"/>
  <c r="I64" i="1" s="1"/>
  <c r="F29" i="3" l="1"/>
</calcChain>
</file>

<file path=xl/sharedStrings.xml><?xml version="1.0" encoding="utf-8"?>
<sst xmlns="http://schemas.openxmlformats.org/spreadsheetml/2006/main" count="523" uniqueCount="34">
  <si>
    <t>AI_to_study</t>
  </si>
  <si>
    <t>Outlook</t>
  </si>
  <si>
    <t>friends</t>
  </si>
  <si>
    <t>decision</t>
  </si>
  <si>
    <t>Rainy</t>
  </si>
  <si>
    <t>Available</t>
  </si>
  <si>
    <t>Go_to_movies</t>
  </si>
  <si>
    <t>Stay_home</t>
  </si>
  <si>
    <t>Sunny</t>
  </si>
  <si>
    <t>Unavailable</t>
  </si>
  <si>
    <t>Go_to_beach</t>
  </si>
  <si>
    <t>Go_to_movie</t>
  </si>
  <si>
    <t>P</t>
  </si>
  <si>
    <t>Log2</t>
  </si>
  <si>
    <t>#</t>
  </si>
  <si>
    <t xml:space="preserve">Entropia(Dataset) = </t>
  </si>
  <si>
    <t>Partição pelo AI_to_study</t>
  </si>
  <si>
    <t>Entropia (AI_to_study=False)</t>
  </si>
  <si>
    <t>Entropia (AI_to_study=True)</t>
  </si>
  <si>
    <t>IG Partição AI_to_study</t>
  </si>
  <si>
    <t>Partição pelo Outlook</t>
  </si>
  <si>
    <t>Entropia (Outlook=Rainy)</t>
  </si>
  <si>
    <t>Entropia (Outlook=Sunny)</t>
  </si>
  <si>
    <t>IG Partição Outlook</t>
  </si>
  <si>
    <t>Partição pelos Friends</t>
  </si>
  <si>
    <t>Unvailable</t>
  </si>
  <si>
    <t>Entropia (Friends =Available)</t>
  </si>
  <si>
    <t>Entropia (Friends =Unavailable)</t>
  </si>
  <si>
    <t>IG Partição Friends</t>
  </si>
  <si>
    <t>Entropia (Total)</t>
  </si>
  <si>
    <t>Entropia (AI_to_study=True_ total)</t>
  </si>
  <si>
    <t>Partição pelo Smelly</t>
  </si>
  <si>
    <t>Partição pelo Red</t>
  </si>
  <si>
    <t>Partição pelos 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</si>
</sst>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2" fontId="0" fillId="0" borderId="0" xfId="0" applyNumberFormat="1"/>
    <xf numFmtId="164" fontId="0" fillId="0" borderId="0" xfId="0" applyNumberFormat="1"/>
    <xf numFmtId="0" fontId="0" fillId="4" borderId="2" xfId="0" applyFill="1" applyBorder="1"/>
    <xf numFmtId="0" fontId="1" fillId="3" borderId="2" xfId="0" applyFont="1" applyFill="1" applyBorder="1"/>
    <xf numFmtId="165" fontId="1" fillId="0" borderId="0" xfId="0" applyNumberFormat="1" applyFont="1"/>
    <xf numFmtId="0" fontId="1" fillId="5" borderId="2" xfId="0" applyFont="1" applyFill="1" applyBorder="1"/>
    <xf numFmtId="0" fontId="1" fillId="0" borderId="0" xfId="0" applyFont="1"/>
    <xf numFmtId="0" fontId="1" fillId="4" borderId="2" xfId="0" applyFont="1" applyFill="1" applyBorder="1"/>
    <xf numFmtId="0" fontId="1" fillId="4" borderId="0" xfId="0" applyFont="1" applyFill="1"/>
    <xf numFmtId="0" fontId="1" fillId="3" borderId="0" xfId="0" applyFont="1" applyFill="1"/>
    <xf numFmtId="0" fontId="1" fillId="6" borderId="2" xfId="0" applyFont="1" applyFill="1" applyBorder="1"/>
    <xf numFmtId="0" fontId="1" fillId="6" borderId="0" xfId="0" applyFont="1" applyFill="1"/>
    <xf numFmtId="0" fontId="0" fillId="7" borderId="1" xfId="0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7E3F-ADBC-4FC8-960E-210D336D0C81}">
  <dimension ref="A3:X94"/>
  <sheetViews>
    <sheetView tabSelected="1" topLeftCell="E1" zoomScale="150" zoomScaleNormal="150" workbookViewId="0">
      <selection activeCell="H50" sqref="H50:H52"/>
    </sheetView>
  </sheetViews>
  <sheetFormatPr defaultRowHeight="14.5" x14ac:dyDescent="0.35"/>
  <cols>
    <col min="2" max="3" width="11.54296875" bestFit="1" customWidth="1"/>
    <col min="4" max="4" width="11.453125" bestFit="1" customWidth="1"/>
    <col min="5" max="6" width="13.81640625" bestFit="1" customWidth="1"/>
    <col min="8" max="8" width="32.1796875" bestFit="1" customWidth="1"/>
    <col min="12" max="12" width="29.453125" bestFit="1" customWidth="1"/>
    <col min="17" max="17" width="29.453125" bestFit="1" customWidth="1"/>
    <col min="18" max="18" width="11.54296875" bestFit="1" customWidth="1"/>
    <col min="19" max="19" width="8.1796875" bestFit="1" customWidth="1"/>
    <col min="20" max="20" width="11.453125" bestFit="1" customWidth="1"/>
    <col min="21" max="21" width="13.81640625" bestFit="1" customWidth="1"/>
    <col min="24" max="24" width="13.81640625" bestFit="1" customWidth="1"/>
  </cols>
  <sheetData>
    <row r="3" spans="2:24" x14ac:dyDescent="0.35">
      <c r="C3" s="2" t="s">
        <v>0</v>
      </c>
      <c r="D3" s="2" t="s">
        <v>1</v>
      </c>
      <c r="E3" s="2" t="s">
        <v>2</v>
      </c>
      <c r="F3" s="2" t="s">
        <v>3</v>
      </c>
      <c r="H3" s="3" t="s">
        <v>14</v>
      </c>
      <c r="I3">
        <v>24</v>
      </c>
    </row>
    <row r="4" spans="2:24" x14ac:dyDescent="0.35">
      <c r="B4" s="9">
        <v>1</v>
      </c>
      <c r="C4" s="10" t="b">
        <v>0</v>
      </c>
      <c r="D4" s="10" t="s">
        <v>8</v>
      </c>
      <c r="E4" s="10" t="s">
        <v>9</v>
      </c>
      <c r="F4" s="10" t="s">
        <v>10</v>
      </c>
      <c r="I4" t="s">
        <v>12</v>
      </c>
      <c r="J4" t="s">
        <v>13</v>
      </c>
    </row>
    <row r="5" spans="2:24" x14ac:dyDescent="0.35">
      <c r="B5" s="9">
        <v>2</v>
      </c>
      <c r="C5" s="10" t="b">
        <v>0</v>
      </c>
      <c r="D5" s="10" t="s">
        <v>8</v>
      </c>
      <c r="E5" s="10" t="s">
        <v>9</v>
      </c>
      <c r="F5" s="10" t="s">
        <v>10</v>
      </c>
      <c r="H5" s="1" t="s">
        <v>10</v>
      </c>
      <c r="I5" s="11">
        <f>9/24</f>
        <v>0.375</v>
      </c>
      <c r="J5" s="12">
        <f>LOG(I5,2)</f>
        <v>-1.4150374992788437</v>
      </c>
    </row>
    <row r="6" spans="2:24" x14ac:dyDescent="0.35">
      <c r="B6" s="9">
        <v>3</v>
      </c>
      <c r="C6" s="10" t="b">
        <v>0</v>
      </c>
      <c r="D6" s="10" t="s">
        <v>8</v>
      </c>
      <c r="E6" s="10" t="s">
        <v>9</v>
      </c>
      <c r="F6" s="10" t="s">
        <v>10</v>
      </c>
      <c r="H6" s="1" t="s">
        <v>6</v>
      </c>
      <c r="I6" s="11">
        <f>7/24</f>
        <v>0.29166666666666669</v>
      </c>
      <c r="J6" s="12">
        <f t="shared" ref="J6:J7" si="0">LOG(I6,2)</f>
        <v>-1.7776075786635521</v>
      </c>
    </row>
    <row r="7" spans="2:24" x14ac:dyDescent="0.35">
      <c r="B7" s="9">
        <v>4</v>
      </c>
      <c r="C7" s="10" t="b">
        <v>0</v>
      </c>
      <c r="D7" s="10" t="s">
        <v>8</v>
      </c>
      <c r="E7" s="10" t="s">
        <v>9</v>
      </c>
      <c r="F7" s="10" t="s">
        <v>10</v>
      </c>
      <c r="H7" s="1" t="s">
        <v>7</v>
      </c>
      <c r="I7" s="11">
        <f>8/24</f>
        <v>0.33333333333333331</v>
      </c>
      <c r="J7" s="12">
        <f t="shared" si="0"/>
        <v>-1.5849625007211563</v>
      </c>
    </row>
    <row r="8" spans="2:24" x14ac:dyDescent="0.35">
      <c r="B8" s="9">
        <v>5</v>
      </c>
      <c r="C8" s="10" t="b">
        <v>0</v>
      </c>
      <c r="D8" s="10" t="s">
        <v>8</v>
      </c>
      <c r="E8" s="10" t="s">
        <v>9</v>
      </c>
      <c r="F8" s="10" t="s">
        <v>10</v>
      </c>
    </row>
    <row r="9" spans="2:24" x14ac:dyDescent="0.35">
      <c r="B9" s="9">
        <v>6</v>
      </c>
      <c r="C9" s="10" t="b">
        <v>0</v>
      </c>
      <c r="D9" s="10" t="s">
        <v>8</v>
      </c>
      <c r="E9" s="10" t="s">
        <v>9</v>
      </c>
      <c r="F9" s="10" t="s">
        <v>10</v>
      </c>
    </row>
    <row r="10" spans="2:24" x14ac:dyDescent="0.35">
      <c r="B10" s="9">
        <v>7</v>
      </c>
      <c r="C10" s="10" t="b">
        <v>0</v>
      </c>
      <c r="D10" s="10" t="s">
        <v>8</v>
      </c>
      <c r="E10" s="10" t="s">
        <v>9</v>
      </c>
      <c r="F10" s="10" t="s">
        <v>10</v>
      </c>
      <c r="H10" s="16" t="s">
        <v>15</v>
      </c>
      <c r="I10" s="17">
        <f>-(I5*J5+I6*J6+I7*J7)</f>
        <v>1.5774287729134877</v>
      </c>
    </row>
    <row r="11" spans="2:24" x14ac:dyDescent="0.35">
      <c r="B11" s="9">
        <v>8</v>
      </c>
      <c r="C11" s="8" t="b">
        <v>0</v>
      </c>
      <c r="D11" s="8" t="s">
        <v>8</v>
      </c>
      <c r="E11" s="8" t="s">
        <v>5</v>
      </c>
      <c r="F11" s="8" t="s">
        <v>11</v>
      </c>
    </row>
    <row r="12" spans="2:24" x14ac:dyDescent="0.35">
      <c r="B12" s="9">
        <v>9</v>
      </c>
      <c r="C12" s="8" t="b">
        <v>0</v>
      </c>
      <c r="D12" s="8" t="s">
        <v>4</v>
      </c>
      <c r="E12" s="8" t="s">
        <v>5</v>
      </c>
      <c r="F12" s="8" t="s">
        <v>6</v>
      </c>
    </row>
    <row r="13" spans="2:24" x14ac:dyDescent="0.35">
      <c r="B13" s="7">
        <v>1</v>
      </c>
      <c r="C13" s="8" t="b">
        <v>0</v>
      </c>
      <c r="D13" s="8" t="s">
        <v>4</v>
      </c>
      <c r="E13" s="8" t="s">
        <v>5</v>
      </c>
      <c r="F13" s="8" t="s">
        <v>6</v>
      </c>
      <c r="U13" s="6" t="s">
        <v>0</v>
      </c>
      <c r="V13" s="6" t="s">
        <v>1</v>
      </c>
      <c r="W13" s="6" t="s">
        <v>2</v>
      </c>
      <c r="X13" s="6" t="s">
        <v>3</v>
      </c>
    </row>
    <row r="14" spans="2:24" x14ac:dyDescent="0.35">
      <c r="B14" s="7">
        <v>2</v>
      </c>
      <c r="C14" s="8" t="b">
        <v>0</v>
      </c>
      <c r="D14" s="8" t="s">
        <v>4</v>
      </c>
      <c r="E14" s="8" t="s">
        <v>5</v>
      </c>
      <c r="F14" s="8" t="s">
        <v>6</v>
      </c>
      <c r="H14" s="13" t="s">
        <v>16</v>
      </c>
      <c r="L14" s="5" t="s">
        <v>20</v>
      </c>
      <c r="Q14" s="4" t="s">
        <v>24</v>
      </c>
      <c r="U14" s="23" t="b">
        <v>0</v>
      </c>
      <c r="V14" s="23" t="s">
        <v>8</v>
      </c>
      <c r="W14" s="23" t="s">
        <v>9</v>
      </c>
      <c r="X14" s="23" t="s">
        <v>10</v>
      </c>
    </row>
    <row r="15" spans="2:24" x14ac:dyDescent="0.35">
      <c r="B15" s="7">
        <v>3</v>
      </c>
      <c r="C15" s="8" t="b">
        <v>0</v>
      </c>
      <c r="D15" s="8" t="s">
        <v>8</v>
      </c>
      <c r="E15" s="8" t="s">
        <v>9</v>
      </c>
      <c r="F15" s="8" t="s">
        <v>6</v>
      </c>
      <c r="U15" s="23" t="b">
        <v>0</v>
      </c>
      <c r="V15" s="23" t="s">
        <v>8</v>
      </c>
      <c r="W15" s="23" t="s">
        <v>9</v>
      </c>
      <c r="X15" s="23" t="s">
        <v>10</v>
      </c>
    </row>
    <row r="16" spans="2:24" x14ac:dyDescent="0.35">
      <c r="B16" s="7">
        <v>4</v>
      </c>
      <c r="C16" s="8" t="b">
        <v>0</v>
      </c>
      <c r="D16" s="8" t="s">
        <v>4</v>
      </c>
      <c r="E16" s="8" t="s">
        <v>5</v>
      </c>
      <c r="F16" s="8" t="s">
        <v>6</v>
      </c>
      <c r="H16" t="b">
        <v>0</v>
      </c>
      <c r="I16">
        <v>15</v>
      </c>
      <c r="L16" t="s">
        <v>4</v>
      </c>
      <c r="M16">
        <v>11</v>
      </c>
      <c r="Q16" t="s">
        <v>5</v>
      </c>
      <c r="R16">
        <v>14</v>
      </c>
      <c r="U16" s="23" t="b">
        <v>0</v>
      </c>
      <c r="V16" s="23" t="s">
        <v>8</v>
      </c>
      <c r="W16" s="23" t="s">
        <v>9</v>
      </c>
      <c r="X16" s="23" t="s">
        <v>10</v>
      </c>
    </row>
    <row r="17" spans="2:24" x14ac:dyDescent="0.35">
      <c r="B17" s="7">
        <v>5</v>
      </c>
      <c r="C17" s="8" t="b">
        <v>0</v>
      </c>
      <c r="D17" s="8" t="s">
        <v>4</v>
      </c>
      <c r="E17" s="8" t="s">
        <v>5</v>
      </c>
      <c r="F17" s="8" t="s">
        <v>6</v>
      </c>
      <c r="I17" t="s">
        <v>12</v>
      </c>
      <c r="J17" t="s">
        <v>13</v>
      </c>
      <c r="M17" t="s">
        <v>12</v>
      </c>
      <c r="N17" t="s">
        <v>13</v>
      </c>
      <c r="R17" t="s">
        <v>12</v>
      </c>
      <c r="S17" t="s">
        <v>13</v>
      </c>
      <c r="U17" s="23" t="b">
        <v>0</v>
      </c>
      <c r="V17" s="23" t="s">
        <v>8</v>
      </c>
      <c r="W17" s="23" t="s">
        <v>9</v>
      </c>
      <c r="X17" s="23" t="s">
        <v>10</v>
      </c>
    </row>
    <row r="18" spans="2:24" x14ac:dyDescent="0.35">
      <c r="B18" s="7">
        <v>6</v>
      </c>
      <c r="C18" s="6" t="b">
        <v>0</v>
      </c>
      <c r="D18" s="6" t="s">
        <v>8</v>
      </c>
      <c r="E18" s="6" t="s">
        <v>9</v>
      </c>
      <c r="F18" s="6" t="s">
        <v>7</v>
      </c>
      <c r="H18" s="1" t="s">
        <v>10</v>
      </c>
      <c r="I18">
        <f>7/15</f>
        <v>0.46666666666666667</v>
      </c>
      <c r="J18" s="12">
        <f>LOG(I18,2)</f>
        <v>-1.0995356735509143</v>
      </c>
      <c r="L18" s="1" t="s">
        <v>10</v>
      </c>
      <c r="M18">
        <f>2/11</f>
        <v>0.18181818181818182</v>
      </c>
      <c r="N18" s="12">
        <f>LOG(M18,2)</f>
        <v>-2.4594316186372973</v>
      </c>
      <c r="Q18" s="1" t="s">
        <v>10</v>
      </c>
      <c r="R18">
        <f>2/14</f>
        <v>0.14285714285714285</v>
      </c>
      <c r="S18" s="12">
        <f>LOG(R18,2)</f>
        <v>-2.8073549220576046</v>
      </c>
      <c r="U18" s="23" t="b">
        <v>0</v>
      </c>
      <c r="V18" s="23" t="s">
        <v>8</v>
      </c>
      <c r="W18" s="23" t="s">
        <v>9</v>
      </c>
      <c r="X18" s="23" t="s">
        <v>10</v>
      </c>
    </row>
    <row r="19" spans="2:24" x14ac:dyDescent="0.35">
      <c r="B19" s="7">
        <v>7</v>
      </c>
      <c r="C19" s="10" t="b">
        <v>1</v>
      </c>
      <c r="D19" s="10" t="s">
        <v>4</v>
      </c>
      <c r="E19" s="10" t="s">
        <v>5</v>
      </c>
      <c r="F19" s="10" t="s">
        <v>10</v>
      </c>
      <c r="H19" s="1" t="s">
        <v>6</v>
      </c>
      <c r="I19">
        <f>7/15</f>
        <v>0.46666666666666667</v>
      </c>
      <c r="J19" s="12">
        <f t="shared" ref="J19" si="1">LOG(I19,2)</f>
        <v>-1.0995356735509143</v>
      </c>
      <c r="L19" s="1" t="s">
        <v>6</v>
      </c>
      <c r="M19">
        <f>5/11</f>
        <v>0.45454545454545453</v>
      </c>
      <c r="N19" s="12">
        <f t="shared" ref="N19:N20" si="2">LOG(M19,2)</f>
        <v>-1.1375035237499349</v>
      </c>
      <c r="Q19" s="1" t="s">
        <v>6</v>
      </c>
      <c r="R19">
        <f>6/14</f>
        <v>0.42857142857142855</v>
      </c>
      <c r="S19" s="12">
        <f>LOG(R19,2)</f>
        <v>-1.2223924213364481</v>
      </c>
      <c r="U19" s="23" t="b">
        <v>0</v>
      </c>
      <c r="V19" s="23" t="s">
        <v>8</v>
      </c>
      <c r="W19" s="23" t="s">
        <v>9</v>
      </c>
      <c r="X19" s="23" t="s">
        <v>10</v>
      </c>
    </row>
    <row r="20" spans="2:24" x14ac:dyDescent="0.35">
      <c r="B20" s="5">
        <v>1</v>
      </c>
      <c r="C20" s="10" t="b">
        <v>1</v>
      </c>
      <c r="D20" s="10" t="s">
        <v>4</v>
      </c>
      <c r="E20" s="10" t="s">
        <v>5</v>
      </c>
      <c r="F20" s="10" t="s">
        <v>10</v>
      </c>
      <c r="H20" s="1" t="s">
        <v>7</v>
      </c>
      <c r="I20">
        <f>1/15</f>
        <v>6.6666666666666666E-2</v>
      </c>
      <c r="J20" s="12">
        <f>LOG(I20,2)</f>
        <v>-3.9068905956085187</v>
      </c>
      <c r="L20" s="1" t="s">
        <v>7</v>
      </c>
      <c r="M20">
        <f>4/11</f>
        <v>0.36363636363636365</v>
      </c>
      <c r="N20" s="12">
        <f t="shared" si="2"/>
        <v>-1.4594316186372973</v>
      </c>
      <c r="Q20" s="1" t="s">
        <v>7</v>
      </c>
      <c r="R20">
        <f>6/14</f>
        <v>0.42857142857142855</v>
      </c>
      <c r="S20" s="12">
        <f>LOG(R20,2)</f>
        <v>-1.2223924213364481</v>
      </c>
      <c r="U20" s="23" t="b">
        <v>0</v>
      </c>
      <c r="V20" s="23" t="s">
        <v>8</v>
      </c>
      <c r="W20" s="23" t="s">
        <v>9</v>
      </c>
      <c r="X20" s="23" t="s">
        <v>10</v>
      </c>
    </row>
    <row r="21" spans="2:24" x14ac:dyDescent="0.35">
      <c r="B21" s="5">
        <v>2</v>
      </c>
      <c r="C21" s="6" t="b">
        <v>1</v>
      </c>
      <c r="D21" s="6" t="s">
        <v>4</v>
      </c>
      <c r="E21" s="6" t="s">
        <v>5</v>
      </c>
      <c r="F21" s="6" t="s">
        <v>7</v>
      </c>
      <c r="U21" s="23" t="b">
        <v>0</v>
      </c>
      <c r="V21" s="23" t="s">
        <v>8</v>
      </c>
      <c r="W21" s="23" t="s">
        <v>5</v>
      </c>
      <c r="X21" s="23" t="s">
        <v>11</v>
      </c>
    </row>
    <row r="22" spans="2:24" x14ac:dyDescent="0.35">
      <c r="B22" s="5">
        <v>3</v>
      </c>
      <c r="C22" s="6" t="b">
        <v>1</v>
      </c>
      <c r="D22" s="6" t="s">
        <v>4</v>
      </c>
      <c r="E22" s="6" t="s">
        <v>5</v>
      </c>
      <c r="F22" s="6" t="s">
        <v>7</v>
      </c>
      <c r="H22" s="18" t="s">
        <v>17</v>
      </c>
      <c r="I22" s="15">
        <f>-(I18*J18+I19*J19+I20*J20)</f>
        <v>1.2866926683547546</v>
      </c>
      <c r="L22" s="14" t="s">
        <v>21</v>
      </c>
      <c r="M22" s="15">
        <f>-(M18*N18+M19*N19+M20*N20)</f>
        <v>1.4949188482339508</v>
      </c>
      <c r="Q22" s="21" t="s">
        <v>26</v>
      </c>
      <c r="R22" s="15">
        <f>-(R18*S18+R19*S19+R20*S20)</f>
        <v>1.4488156357251847</v>
      </c>
      <c r="U22" s="23" t="b">
        <v>0</v>
      </c>
      <c r="V22" s="23" t="s">
        <v>4</v>
      </c>
      <c r="W22" s="23" t="s">
        <v>5</v>
      </c>
      <c r="X22" s="23" t="s">
        <v>6</v>
      </c>
    </row>
    <row r="23" spans="2:24" x14ac:dyDescent="0.35">
      <c r="B23" s="5">
        <v>4</v>
      </c>
      <c r="C23" s="6" t="b">
        <v>1</v>
      </c>
      <c r="D23" s="6" t="s">
        <v>4</v>
      </c>
      <c r="E23" s="6" t="s">
        <v>5</v>
      </c>
      <c r="F23" s="6" t="s">
        <v>7</v>
      </c>
      <c r="U23" s="23" t="b">
        <v>0</v>
      </c>
      <c r="V23" s="23" t="s">
        <v>4</v>
      </c>
      <c r="W23" s="23" t="s">
        <v>5</v>
      </c>
      <c r="X23" s="23" t="s">
        <v>6</v>
      </c>
    </row>
    <row r="24" spans="2:24" x14ac:dyDescent="0.35">
      <c r="B24" s="5">
        <v>5</v>
      </c>
      <c r="C24" s="6" t="b">
        <v>1</v>
      </c>
      <c r="D24" s="6" t="s">
        <v>4</v>
      </c>
      <c r="E24" s="6" t="s">
        <v>5</v>
      </c>
      <c r="F24" s="6" t="s">
        <v>7</v>
      </c>
      <c r="H24" t="b">
        <v>1</v>
      </c>
      <c r="I24">
        <v>9</v>
      </c>
      <c r="L24" t="s">
        <v>8</v>
      </c>
      <c r="M24">
        <v>13</v>
      </c>
      <c r="Q24" t="s">
        <v>25</v>
      </c>
      <c r="R24">
        <v>10</v>
      </c>
      <c r="U24" s="23" t="b">
        <v>0</v>
      </c>
      <c r="V24" s="23" t="s">
        <v>4</v>
      </c>
      <c r="W24" s="23" t="s">
        <v>5</v>
      </c>
      <c r="X24" s="23" t="s">
        <v>6</v>
      </c>
    </row>
    <row r="25" spans="2:24" x14ac:dyDescent="0.35">
      <c r="B25" s="5">
        <v>6</v>
      </c>
      <c r="C25" s="6" t="b">
        <v>1</v>
      </c>
      <c r="D25" s="6" t="s">
        <v>8</v>
      </c>
      <c r="E25" s="6" t="s">
        <v>9</v>
      </c>
      <c r="F25" s="6" t="s">
        <v>7</v>
      </c>
      <c r="I25" t="s">
        <v>12</v>
      </c>
      <c r="J25" t="s">
        <v>13</v>
      </c>
      <c r="M25" t="s">
        <v>12</v>
      </c>
      <c r="N25" t="s">
        <v>13</v>
      </c>
      <c r="R25" t="s">
        <v>12</v>
      </c>
      <c r="S25" t="s">
        <v>13</v>
      </c>
      <c r="U25" s="23" t="b">
        <v>0</v>
      </c>
      <c r="V25" s="23" t="s">
        <v>4</v>
      </c>
      <c r="W25" s="23" t="s">
        <v>5</v>
      </c>
      <c r="X25" s="23" t="s">
        <v>6</v>
      </c>
    </row>
    <row r="26" spans="2:24" x14ac:dyDescent="0.35">
      <c r="B26" s="5">
        <v>7</v>
      </c>
      <c r="C26" s="6" t="b">
        <v>1</v>
      </c>
      <c r="D26" s="6" t="s">
        <v>8</v>
      </c>
      <c r="E26" s="6" t="s">
        <v>5</v>
      </c>
      <c r="F26" s="6" t="s">
        <v>7</v>
      </c>
      <c r="H26" s="1" t="s">
        <v>10</v>
      </c>
      <c r="I26">
        <f>2/9</f>
        <v>0.22222222222222221</v>
      </c>
      <c r="J26" s="12">
        <f t="shared" ref="J26" si="3">LOG(I26,2)</f>
        <v>-2.1699250014423126</v>
      </c>
      <c r="L26" s="1" t="s">
        <v>10</v>
      </c>
      <c r="M26">
        <f>7/13</f>
        <v>0.53846153846153844</v>
      </c>
      <c r="N26" s="12">
        <f>LOG(M26,2)</f>
        <v>-0.89308479608348823</v>
      </c>
      <c r="Q26" s="1" t="s">
        <v>10</v>
      </c>
      <c r="R26" s="11">
        <f>7/10</f>
        <v>0.7</v>
      </c>
      <c r="S26" s="12">
        <f>LOG(R26,2)</f>
        <v>-0.51457317282975834</v>
      </c>
      <c r="U26" s="23" t="b">
        <v>0</v>
      </c>
      <c r="V26" s="23" t="s">
        <v>4</v>
      </c>
      <c r="W26" s="23" t="s">
        <v>5</v>
      </c>
      <c r="X26" s="23" t="s">
        <v>6</v>
      </c>
    </row>
    <row r="27" spans="2:24" x14ac:dyDescent="0.35">
      <c r="B27" s="5">
        <v>8</v>
      </c>
      <c r="C27" s="6" t="b">
        <v>1</v>
      </c>
      <c r="D27" s="6" t="s">
        <v>8</v>
      </c>
      <c r="E27" s="6" t="s">
        <v>5</v>
      </c>
      <c r="F27" s="6" t="s">
        <v>7</v>
      </c>
      <c r="H27" s="1" t="s">
        <v>6</v>
      </c>
      <c r="L27" s="1" t="s">
        <v>6</v>
      </c>
      <c r="M27">
        <f>2/13</f>
        <v>0.15384615384615385</v>
      </c>
      <c r="N27" s="12">
        <f t="shared" ref="N27:N28" si="4">LOG(M27,2)</f>
        <v>-2.7004397181410922</v>
      </c>
      <c r="Q27" s="1" t="s">
        <v>6</v>
      </c>
      <c r="R27" s="11">
        <f>1/10</f>
        <v>0.1</v>
      </c>
      <c r="S27" s="12">
        <f>LOG(R27,2)</f>
        <v>-3.3219280948873622</v>
      </c>
      <c r="U27" s="23" t="b">
        <v>0</v>
      </c>
      <c r="V27" s="23" t="s">
        <v>8</v>
      </c>
      <c r="W27" s="23" t="s">
        <v>9</v>
      </c>
      <c r="X27" s="23" t="s">
        <v>6</v>
      </c>
    </row>
    <row r="28" spans="2:24" x14ac:dyDescent="0.35">
      <c r="H28" s="1" t="s">
        <v>7</v>
      </c>
      <c r="I28">
        <f>7/9</f>
        <v>0.77777777777777779</v>
      </c>
      <c r="J28" s="12">
        <f t="shared" ref="J28" si="5">LOG(I28,2)</f>
        <v>-0.36257007938470825</v>
      </c>
      <c r="L28" s="1" t="s">
        <v>7</v>
      </c>
      <c r="M28">
        <f>4/13</f>
        <v>0.30769230769230771</v>
      </c>
      <c r="N28" s="12">
        <f t="shared" si="4"/>
        <v>-1.7004397181410922</v>
      </c>
      <c r="Q28" s="1" t="s">
        <v>7</v>
      </c>
      <c r="R28">
        <f>2/10</f>
        <v>0.2</v>
      </c>
      <c r="S28" s="12">
        <f>LOG(R28,2)</f>
        <v>-2.3219280948873622</v>
      </c>
      <c r="U28" s="23" t="b">
        <v>0</v>
      </c>
      <c r="V28" s="23" t="s">
        <v>8</v>
      </c>
      <c r="W28" s="23" t="s">
        <v>9</v>
      </c>
      <c r="X28" s="23" t="s">
        <v>7</v>
      </c>
    </row>
    <row r="29" spans="2:24" x14ac:dyDescent="0.35">
      <c r="U29" s="23" t="b">
        <v>1</v>
      </c>
      <c r="V29" s="23" t="s">
        <v>4</v>
      </c>
      <c r="W29" s="23" t="s">
        <v>5</v>
      </c>
      <c r="X29" s="23" t="s">
        <v>10</v>
      </c>
    </row>
    <row r="30" spans="2:24" x14ac:dyDescent="0.35">
      <c r="H30" s="18" t="s">
        <v>18</v>
      </c>
      <c r="I30" s="15">
        <f>-(I26*J26+I28*J28)</f>
        <v>0.76420450650862026</v>
      </c>
      <c r="L30" s="14" t="s">
        <v>22</v>
      </c>
      <c r="M30" s="15">
        <f>-(M26*N26+M28*N28+M27*N27)</f>
        <v>1.419556298571613</v>
      </c>
      <c r="Q30" s="21" t="s">
        <v>27</v>
      </c>
      <c r="R30" s="15">
        <f>-(R26*S26+R27*S27+R28*S28)</f>
        <v>1.1567796494470395</v>
      </c>
      <c r="U30" s="23" t="b">
        <v>1</v>
      </c>
      <c r="V30" s="23" t="s">
        <v>4</v>
      </c>
      <c r="W30" s="23" t="s">
        <v>5</v>
      </c>
      <c r="X30" s="23" t="s">
        <v>10</v>
      </c>
    </row>
    <row r="31" spans="2:24" x14ac:dyDescent="0.35">
      <c r="U31" s="23" t="b">
        <v>1</v>
      </c>
      <c r="V31" s="23" t="s">
        <v>4</v>
      </c>
      <c r="W31" s="23" t="s">
        <v>5</v>
      </c>
      <c r="X31" s="23" t="s">
        <v>7</v>
      </c>
    </row>
    <row r="32" spans="2:24" x14ac:dyDescent="0.35">
      <c r="H32" s="19" t="s">
        <v>19</v>
      </c>
      <c r="I32" s="19">
        <f>I10-1/24*(I16*I22+I24*I30)</f>
        <v>0.48666916525103354</v>
      </c>
      <c r="L32" s="20" t="s">
        <v>23</v>
      </c>
      <c r="M32" s="20">
        <f>I10-1/24*(M16*M22+M24*M30)</f>
        <v>0.12333130574663653</v>
      </c>
      <c r="Q32" s="22" t="s">
        <v>28</v>
      </c>
      <c r="R32" s="22">
        <f>I10-1/24*(R16*R22+R24*R30)</f>
        <v>0.25029479813753008</v>
      </c>
      <c r="U32" s="23" t="b">
        <v>1</v>
      </c>
      <c r="V32" s="23" t="s">
        <v>4</v>
      </c>
      <c r="W32" s="23" t="s">
        <v>5</v>
      </c>
      <c r="X32" s="23" t="s">
        <v>7</v>
      </c>
    </row>
    <row r="33" spans="1:24" x14ac:dyDescent="0.35">
      <c r="U33" s="23" t="b">
        <v>1</v>
      </c>
      <c r="V33" s="23" t="s">
        <v>4</v>
      </c>
      <c r="W33" s="23" t="s">
        <v>5</v>
      </c>
      <c r="X33" s="23" t="s">
        <v>7</v>
      </c>
    </row>
    <row r="34" spans="1:24" x14ac:dyDescent="0.35">
      <c r="U34" s="23" t="b">
        <v>1</v>
      </c>
      <c r="V34" s="23" t="s">
        <v>4</v>
      </c>
      <c r="W34" s="23" t="s">
        <v>5</v>
      </c>
      <c r="X34" s="23" t="s">
        <v>7</v>
      </c>
    </row>
    <row r="35" spans="1:24" x14ac:dyDescent="0.35">
      <c r="U35" s="23" t="b">
        <v>1</v>
      </c>
      <c r="V35" s="23" t="s">
        <v>8</v>
      </c>
      <c r="W35" s="23" t="s">
        <v>5</v>
      </c>
      <c r="X35" s="23" t="s">
        <v>7</v>
      </c>
    </row>
    <row r="36" spans="1:24" x14ac:dyDescent="0.35">
      <c r="U36" s="23" t="b">
        <v>1</v>
      </c>
      <c r="V36" s="23" t="s">
        <v>8</v>
      </c>
      <c r="W36" s="23" t="s">
        <v>5</v>
      </c>
      <c r="X36" s="23" t="s">
        <v>7</v>
      </c>
    </row>
    <row r="37" spans="1:24" x14ac:dyDescent="0.35">
      <c r="H37" t="b">
        <v>0</v>
      </c>
      <c r="I37">
        <v>15</v>
      </c>
      <c r="U37" s="23" t="b">
        <v>1</v>
      </c>
      <c r="V37" s="23" t="s">
        <v>8</v>
      </c>
      <c r="W37" s="23" t="s">
        <v>9</v>
      </c>
      <c r="X37" s="23" t="s">
        <v>7</v>
      </c>
    </row>
    <row r="38" spans="1:24" x14ac:dyDescent="0.35">
      <c r="B38" s="6" t="s">
        <v>0</v>
      </c>
      <c r="C38" s="6" t="s">
        <v>1</v>
      </c>
      <c r="D38" s="6" t="s">
        <v>2</v>
      </c>
      <c r="E38" s="6" t="s">
        <v>3</v>
      </c>
      <c r="H38" s="1"/>
      <c r="I38" t="s">
        <v>12</v>
      </c>
      <c r="J38" s="12" t="s">
        <v>13</v>
      </c>
    </row>
    <row r="39" spans="1:24" x14ac:dyDescent="0.35">
      <c r="A39">
        <v>1</v>
      </c>
      <c r="B39" s="23" t="b">
        <v>0</v>
      </c>
      <c r="C39" s="23" t="s">
        <v>8</v>
      </c>
      <c r="D39" s="23" t="s">
        <v>5</v>
      </c>
      <c r="E39" s="23" t="s">
        <v>11</v>
      </c>
      <c r="H39" s="1" t="s">
        <v>10</v>
      </c>
      <c r="I39">
        <v>0.46666666666666667</v>
      </c>
      <c r="J39">
        <v>-1.0995356735509143</v>
      </c>
    </row>
    <row r="40" spans="1:24" x14ac:dyDescent="0.35">
      <c r="A40">
        <v>2</v>
      </c>
      <c r="B40" s="23" t="b">
        <v>0</v>
      </c>
      <c r="C40" s="23" t="s">
        <v>4</v>
      </c>
      <c r="D40" s="23" t="s">
        <v>5</v>
      </c>
      <c r="E40" s="23" t="s">
        <v>6</v>
      </c>
      <c r="H40" s="1" t="s">
        <v>6</v>
      </c>
      <c r="I40">
        <v>0.46666666666666667</v>
      </c>
      <c r="J40" s="12">
        <v>-1.0995356735509143</v>
      </c>
    </row>
    <row r="41" spans="1:24" x14ac:dyDescent="0.35">
      <c r="A41">
        <v>3</v>
      </c>
      <c r="B41" s="23" t="b">
        <v>0</v>
      </c>
      <c r="C41" s="23" t="s">
        <v>4</v>
      </c>
      <c r="D41" s="23" t="s">
        <v>5</v>
      </c>
      <c r="E41" s="23" t="s">
        <v>6</v>
      </c>
      <c r="H41" t="s">
        <v>7</v>
      </c>
      <c r="I41">
        <v>6.6666666666666666E-2</v>
      </c>
      <c r="J41">
        <v>-3.9068905956085187</v>
      </c>
    </row>
    <row r="42" spans="1:24" x14ac:dyDescent="0.35">
      <c r="A42">
        <v>4</v>
      </c>
      <c r="B42" s="23" t="b">
        <v>0</v>
      </c>
      <c r="C42" s="23" t="s">
        <v>4</v>
      </c>
      <c r="D42" s="23" t="s">
        <v>5</v>
      </c>
      <c r="E42" s="23" t="s">
        <v>6</v>
      </c>
    </row>
    <row r="43" spans="1:24" x14ac:dyDescent="0.35">
      <c r="A43">
        <v>5</v>
      </c>
      <c r="B43" s="23" t="b">
        <v>0</v>
      </c>
      <c r="C43" s="23" t="s">
        <v>4</v>
      </c>
      <c r="D43" s="23" t="s">
        <v>5</v>
      </c>
      <c r="E43" s="23" t="s">
        <v>6</v>
      </c>
      <c r="H43" s="4" t="s">
        <v>29</v>
      </c>
      <c r="I43" s="4">
        <v>1.2866926683547499</v>
      </c>
    </row>
    <row r="44" spans="1:24" x14ac:dyDescent="0.35">
      <c r="A44">
        <v>6</v>
      </c>
      <c r="B44" s="23" t="b">
        <v>0</v>
      </c>
      <c r="C44" s="23" t="s">
        <v>4</v>
      </c>
      <c r="D44" s="23" t="s">
        <v>5</v>
      </c>
      <c r="E44" s="23" t="s">
        <v>6</v>
      </c>
    </row>
    <row r="45" spans="1:24" x14ac:dyDescent="0.35">
      <c r="B45" s="23" t="b">
        <v>0</v>
      </c>
      <c r="C45" s="23" t="s">
        <v>8</v>
      </c>
      <c r="D45" s="23" t="s">
        <v>9</v>
      </c>
      <c r="E45" s="23" t="s">
        <v>10</v>
      </c>
    </row>
    <row r="46" spans="1:24" x14ac:dyDescent="0.35">
      <c r="B46" s="23" t="b">
        <v>0</v>
      </c>
      <c r="C46" s="23" t="s">
        <v>8</v>
      </c>
      <c r="D46" s="23" t="s">
        <v>9</v>
      </c>
      <c r="E46" s="23" t="s">
        <v>10</v>
      </c>
      <c r="H46" s="5" t="s">
        <v>20</v>
      </c>
      <c r="L46" s="4" t="s">
        <v>24</v>
      </c>
    </row>
    <row r="47" spans="1:24" x14ac:dyDescent="0.35">
      <c r="B47" s="23" t="b">
        <v>0</v>
      </c>
      <c r="C47" s="23" t="s">
        <v>8</v>
      </c>
      <c r="D47" s="23" t="s">
        <v>9</v>
      </c>
      <c r="E47" s="23" t="s">
        <v>10</v>
      </c>
    </row>
    <row r="48" spans="1:24" x14ac:dyDescent="0.35">
      <c r="B48" s="23" t="b">
        <v>0</v>
      </c>
      <c r="C48" s="23" t="s">
        <v>8</v>
      </c>
      <c r="D48" s="23" t="s">
        <v>9</v>
      </c>
      <c r="E48" s="23" t="s">
        <v>10</v>
      </c>
      <c r="H48" t="s">
        <v>4</v>
      </c>
      <c r="I48">
        <v>5</v>
      </c>
      <c r="L48" t="s">
        <v>5</v>
      </c>
      <c r="M48">
        <v>6</v>
      </c>
    </row>
    <row r="49" spans="2:14" x14ac:dyDescent="0.35">
      <c r="B49" s="23" t="b">
        <v>0</v>
      </c>
      <c r="C49" s="23" t="s">
        <v>8</v>
      </c>
      <c r="D49" s="23" t="s">
        <v>9</v>
      </c>
      <c r="E49" s="23" t="s">
        <v>10</v>
      </c>
      <c r="I49" t="s">
        <v>12</v>
      </c>
      <c r="J49" t="s">
        <v>13</v>
      </c>
      <c r="M49" t="s">
        <v>12</v>
      </c>
      <c r="N49" t="s">
        <v>13</v>
      </c>
    </row>
    <row r="50" spans="2:14" x14ac:dyDescent="0.35">
      <c r="B50" s="23" t="b">
        <v>0</v>
      </c>
      <c r="C50" s="23" t="s">
        <v>8</v>
      </c>
      <c r="D50" s="23" t="s">
        <v>9</v>
      </c>
      <c r="E50" s="23" t="s">
        <v>10</v>
      </c>
      <c r="H50" s="1" t="s">
        <v>10</v>
      </c>
      <c r="J50" s="12"/>
      <c r="L50" s="1" t="s">
        <v>10</v>
      </c>
      <c r="N50" s="12"/>
    </row>
    <row r="51" spans="2:14" x14ac:dyDescent="0.35">
      <c r="B51" s="23" t="b">
        <v>0</v>
      </c>
      <c r="C51" s="23" t="s">
        <v>8</v>
      </c>
      <c r="D51" s="23" t="s">
        <v>9</v>
      </c>
      <c r="E51" s="23" t="s">
        <v>10</v>
      </c>
      <c r="H51" s="1" t="s">
        <v>6</v>
      </c>
      <c r="I51">
        <v>1</v>
      </c>
      <c r="J51" s="12">
        <f t="shared" ref="J51" si="6">LOG(I51,2)</f>
        <v>0</v>
      </c>
      <c r="L51" s="1" t="s">
        <v>6</v>
      </c>
      <c r="M51">
        <v>1</v>
      </c>
      <c r="N51" s="12">
        <f>LOG(M51,2)</f>
        <v>0</v>
      </c>
    </row>
    <row r="52" spans="2:14" x14ac:dyDescent="0.35">
      <c r="B52" s="23" t="b">
        <v>0</v>
      </c>
      <c r="C52" s="23" t="s">
        <v>8</v>
      </c>
      <c r="D52" s="23" t="s">
        <v>9</v>
      </c>
      <c r="E52" s="23" t="s">
        <v>6</v>
      </c>
      <c r="H52" s="1" t="s">
        <v>7</v>
      </c>
      <c r="J52" s="12"/>
      <c r="L52" s="1" t="s">
        <v>7</v>
      </c>
      <c r="N52" s="12"/>
    </row>
    <row r="53" spans="2:14" x14ac:dyDescent="0.35">
      <c r="B53" s="23" t="b">
        <v>0</v>
      </c>
      <c r="C53" s="23" t="s">
        <v>8</v>
      </c>
      <c r="D53" s="23" t="s">
        <v>9</v>
      </c>
      <c r="E53" s="23" t="s">
        <v>7</v>
      </c>
    </row>
    <row r="54" spans="2:14" x14ac:dyDescent="0.35">
      <c r="H54" s="14" t="s">
        <v>21</v>
      </c>
      <c r="I54" s="15">
        <f>-(I50*J50+I51*J51+I52*J52)</f>
        <v>0</v>
      </c>
      <c r="L54" s="21" t="s">
        <v>26</v>
      </c>
      <c r="M54" s="15">
        <f>-(M50*N50+M51*N51+M52*N52)</f>
        <v>0</v>
      </c>
    </row>
    <row r="56" spans="2:14" x14ac:dyDescent="0.35">
      <c r="H56" t="s">
        <v>8</v>
      </c>
      <c r="I56">
        <v>10</v>
      </c>
      <c r="L56" t="s">
        <v>25</v>
      </c>
      <c r="M56">
        <v>9</v>
      </c>
    </row>
    <row r="57" spans="2:14" x14ac:dyDescent="0.35">
      <c r="I57" t="s">
        <v>12</v>
      </c>
      <c r="J57" t="s">
        <v>13</v>
      </c>
      <c r="M57" t="s">
        <v>12</v>
      </c>
      <c r="N57" t="s">
        <v>13</v>
      </c>
    </row>
    <row r="58" spans="2:14" x14ac:dyDescent="0.35">
      <c r="H58" s="1" t="s">
        <v>10</v>
      </c>
      <c r="I58">
        <f>7/10</f>
        <v>0.7</v>
      </c>
      <c r="J58" s="12">
        <f>LOG(I58,2)</f>
        <v>-0.51457317282975834</v>
      </c>
      <c r="L58" s="1" t="s">
        <v>10</v>
      </c>
      <c r="M58" s="11">
        <f>7/9</f>
        <v>0.77777777777777779</v>
      </c>
      <c r="N58" s="12">
        <f>LOG(M58,2)</f>
        <v>-0.36257007938470825</v>
      </c>
    </row>
    <row r="59" spans="2:14" x14ac:dyDescent="0.35">
      <c r="H59" s="1" t="s">
        <v>6</v>
      </c>
      <c r="I59" s="11">
        <f>2/10</f>
        <v>0.2</v>
      </c>
      <c r="J59" s="12">
        <f t="shared" ref="J59:J60" si="7">LOG(I59,2)</f>
        <v>-2.3219280948873622</v>
      </c>
      <c r="L59" s="1" t="s">
        <v>6</v>
      </c>
      <c r="M59" s="11">
        <f>1/9</f>
        <v>0.1111111111111111</v>
      </c>
      <c r="N59" s="12">
        <f>LOG(M59,2)</f>
        <v>-3.1699250014423126</v>
      </c>
    </row>
    <row r="60" spans="2:14" x14ac:dyDescent="0.35">
      <c r="H60" s="1" t="s">
        <v>7</v>
      </c>
      <c r="I60">
        <f>1/10</f>
        <v>0.1</v>
      </c>
      <c r="J60" s="12">
        <f t="shared" si="7"/>
        <v>-3.3219280948873622</v>
      </c>
      <c r="L60" s="1" t="s">
        <v>7</v>
      </c>
      <c r="M60">
        <f>1/9</f>
        <v>0.1111111111111111</v>
      </c>
      <c r="N60" s="12">
        <f>LOG(M60,2)</f>
        <v>-3.1699250014423126</v>
      </c>
    </row>
    <row r="62" spans="2:14" x14ac:dyDescent="0.35">
      <c r="H62" s="14" t="s">
        <v>22</v>
      </c>
      <c r="I62" s="15">
        <f>-(I58*J58+I60*J60+I59*J59)</f>
        <v>1.1567796494470395</v>
      </c>
      <c r="L62" s="21" t="s">
        <v>27</v>
      </c>
      <c r="M62" s="15">
        <f>-(M58*N58+M59*N59+M60*N60)</f>
        <v>0.98642672873084236</v>
      </c>
    </row>
    <row r="64" spans="2:14" x14ac:dyDescent="0.35">
      <c r="H64" s="20" t="s">
        <v>23</v>
      </c>
      <c r="I64" s="20">
        <f>I43-1/15*(I48*I54+I56*I62)</f>
        <v>0.51550623539005691</v>
      </c>
      <c r="L64" s="22" t="s">
        <v>28</v>
      </c>
      <c r="M64" s="22">
        <f>I43-1/15*(M48*M54+M56*M62)</f>
        <v>0.6948366311162445</v>
      </c>
    </row>
    <row r="67" spans="3:14" x14ac:dyDescent="0.35">
      <c r="H67" t="b">
        <v>1</v>
      </c>
      <c r="I67">
        <v>9</v>
      </c>
    </row>
    <row r="68" spans="3:14" x14ac:dyDescent="0.35">
      <c r="I68" t="s">
        <v>12</v>
      </c>
      <c r="J68" t="s">
        <v>13</v>
      </c>
    </row>
    <row r="69" spans="3:14" x14ac:dyDescent="0.35">
      <c r="H69" t="s">
        <v>10</v>
      </c>
      <c r="I69">
        <v>0.22222222222222221</v>
      </c>
      <c r="J69">
        <v>-2.1699250014423126</v>
      </c>
    </row>
    <row r="70" spans="3:14" x14ac:dyDescent="0.35">
      <c r="H70" t="s">
        <v>6</v>
      </c>
    </row>
    <row r="71" spans="3:14" x14ac:dyDescent="0.35">
      <c r="H71" t="s">
        <v>7</v>
      </c>
      <c r="I71">
        <v>0.77777777777777779</v>
      </c>
      <c r="J71">
        <v>-0.36257007938470825</v>
      </c>
    </row>
    <row r="73" spans="3:14" x14ac:dyDescent="0.35">
      <c r="H73" t="s">
        <v>30</v>
      </c>
      <c r="I73">
        <v>0.76420450650862026</v>
      </c>
    </row>
    <row r="76" spans="3:14" x14ac:dyDescent="0.35">
      <c r="H76" s="5" t="s">
        <v>20</v>
      </c>
      <c r="L76" s="4" t="s">
        <v>24</v>
      </c>
    </row>
    <row r="78" spans="3:14" x14ac:dyDescent="0.35">
      <c r="H78" t="s">
        <v>4</v>
      </c>
      <c r="I78">
        <v>6</v>
      </c>
      <c r="L78" t="s">
        <v>5</v>
      </c>
      <c r="M78">
        <v>8</v>
      </c>
    </row>
    <row r="79" spans="3:14" x14ac:dyDescent="0.35">
      <c r="I79" t="s">
        <v>12</v>
      </c>
      <c r="J79" t="s">
        <v>13</v>
      </c>
      <c r="M79" t="s">
        <v>12</v>
      </c>
      <c r="N79" t="s">
        <v>13</v>
      </c>
    </row>
    <row r="80" spans="3:14" x14ac:dyDescent="0.35">
      <c r="C80" s="2" t="s">
        <v>0</v>
      </c>
      <c r="D80" s="2" t="s">
        <v>1</v>
      </c>
      <c r="E80" s="2" t="s">
        <v>2</v>
      </c>
      <c r="F80" s="2" t="s">
        <v>3</v>
      </c>
      <c r="H80" s="1" t="s">
        <v>10</v>
      </c>
      <c r="I80">
        <f>2/6</f>
        <v>0.33333333333333331</v>
      </c>
      <c r="J80" s="12">
        <f>LOG(I80,2)</f>
        <v>-1.5849625007211563</v>
      </c>
      <c r="L80" s="1" t="s">
        <v>10</v>
      </c>
      <c r="M80">
        <f>2/8</f>
        <v>0.25</v>
      </c>
      <c r="N80" s="12">
        <f>LOG(M80,2)</f>
        <v>-2</v>
      </c>
    </row>
    <row r="81" spans="3:14" x14ac:dyDescent="0.35">
      <c r="C81" s="1" t="b">
        <v>1</v>
      </c>
      <c r="D81" s="1" t="s">
        <v>4</v>
      </c>
      <c r="E81" s="1" t="s">
        <v>5</v>
      </c>
      <c r="F81" s="1" t="s">
        <v>10</v>
      </c>
      <c r="H81" s="1" t="s">
        <v>6</v>
      </c>
      <c r="J81" s="12"/>
      <c r="L81" s="1" t="s">
        <v>6</v>
      </c>
      <c r="M81">
        <v>0</v>
      </c>
      <c r="N81" s="12"/>
    </row>
    <row r="82" spans="3:14" x14ac:dyDescent="0.35">
      <c r="C82" s="1" t="b">
        <v>1</v>
      </c>
      <c r="D82" s="1" t="s">
        <v>4</v>
      </c>
      <c r="E82" s="1" t="s">
        <v>5</v>
      </c>
      <c r="F82" s="1" t="s">
        <v>10</v>
      </c>
      <c r="H82" s="1" t="s">
        <v>7</v>
      </c>
      <c r="I82">
        <f>4/6</f>
        <v>0.66666666666666663</v>
      </c>
      <c r="J82" s="12">
        <f>LOG(I82,2)</f>
        <v>-0.5849625007211563</v>
      </c>
      <c r="L82" s="1" t="s">
        <v>7</v>
      </c>
      <c r="M82">
        <f>6/8</f>
        <v>0.75</v>
      </c>
      <c r="N82" s="12">
        <f>LOG(M82,2)</f>
        <v>-0.41503749927884381</v>
      </c>
    </row>
    <row r="83" spans="3:14" x14ac:dyDescent="0.35">
      <c r="C83" s="1" t="b">
        <v>1</v>
      </c>
      <c r="D83" s="1" t="s">
        <v>4</v>
      </c>
      <c r="E83" s="1" t="s">
        <v>5</v>
      </c>
      <c r="F83" s="1" t="s">
        <v>7</v>
      </c>
    </row>
    <row r="84" spans="3:14" x14ac:dyDescent="0.35">
      <c r="C84" s="1" t="b">
        <v>1</v>
      </c>
      <c r="D84" s="1" t="s">
        <v>4</v>
      </c>
      <c r="E84" s="1" t="s">
        <v>5</v>
      </c>
      <c r="F84" s="1" t="s">
        <v>7</v>
      </c>
      <c r="H84" s="14" t="s">
        <v>21</v>
      </c>
      <c r="I84" s="15">
        <f>-(I80*J80+I81*J81+I82*J82)</f>
        <v>0.91829583405448956</v>
      </c>
      <c r="L84" s="21" t="s">
        <v>26</v>
      </c>
      <c r="M84" s="15">
        <f>-(M80*N80+M81*N81+M82*N82)</f>
        <v>0.81127812445913283</v>
      </c>
    </row>
    <row r="85" spans="3:14" x14ac:dyDescent="0.35">
      <c r="C85" s="1" t="b">
        <v>1</v>
      </c>
      <c r="D85" s="1" t="s">
        <v>4</v>
      </c>
      <c r="E85" s="1" t="s">
        <v>5</v>
      </c>
      <c r="F85" s="1" t="s">
        <v>7</v>
      </c>
    </row>
    <row r="86" spans="3:14" x14ac:dyDescent="0.35">
      <c r="C86" s="1" t="b">
        <v>1</v>
      </c>
      <c r="D86" s="1" t="s">
        <v>4</v>
      </c>
      <c r="E86" s="1" t="s">
        <v>5</v>
      </c>
      <c r="F86" s="1" t="s">
        <v>7</v>
      </c>
      <c r="H86" t="s">
        <v>8</v>
      </c>
      <c r="I86">
        <v>3</v>
      </c>
      <c r="L86" t="s">
        <v>25</v>
      </c>
      <c r="M86">
        <v>1</v>
      </c>
    </row>
    <row r="87" spans="3:14" x14ac:dyDescent="0.35">
      <c r="C87" s="1" t="b">
        <v>1</v>
      </c>
      <c r="D87" s="1" t="s">
        <v>8</v>
      </c>
      <c r="E87" s="1" t="s">
        <v>5</v>
      </c>
      <c r="F87" s="1" t="s">
        <v>7</v>
      </c>
      <c r="I87" t="s">
        <v>12</v>
      </c>
      <c r="J87" t="s">
        <v>13</v>
      </c>
      <c r="M87" t="s">
        <v>12</v>
      </c>
      <c r="N87" t="s">
        <v>13</v>
      </c>
    </row>
    <row r="88" spans="3:14" x14ac:dyDescent="0.35">
      <c r="C88" s="1" t="b">
        <v>1</v>
      </c>
      <c r="D88" s="1" t="s">
        <v>8</v>
      </c>
      <c r="E88" s="1" t="s">
        <v>5</v>
      </c>
      <c r="F88" s="1" t="s">
        <v>7</v>
      </c>
      <c r="H88" s="1" t="s">
        <v>10</v>
      </c>
      <c r="J88" s="12"/>
      <c r="L88" s="1" t="s">
        <v>10</v>
      </c>
      <c r="M88" s="11"/>
      <c r="N88" s="12"/>
    </row>
    <row r="89" spans="3:14" x14ac:dyDescent="0.35">
      <c r="C89" s="1" t="b">
        <v>1</v>
      </c>
      <c r="D89" s="1" t="s">
        <v>8</v>
      </c>
      <c r="E89" s="1" t="s">
        <v>9</v>
      </c>
      <c r="F89" s="1" t="s">
        <v>7</v>
      </c>
      <c r="H89" s="1" t="s">
        <v>6</v>
      </c>
      <c r="I89" s="11"/>
      <c r="J89" s="12"/>
      <c r="L89" s="1" t="s">
        <v>6</v>
      </c>
      <c r="M89" s="11"/>
      <c r="N89" s="12"/>
    </row>
    <row r="90" spans="3:14" x14ac:dyDescent="0.35">
      <c r="H90" s="1" t="s">
        <v>7</v>
      </c>
      <c r="I90">
        <v>1</v>
      </c>
      <c r="J90" s="12">
        <f t="shared" ref="J90" si="8">LOG(I90,2)</f>
        <v>0</v>
      </c>
      <c r="L90" s="1" t="s">
        <v>7</v>
      </c>
      <c r="M90">
        <v>1</v>
      </c>
      <c r="N90" s="12">
        <f>LOG(M90,2)</f>
        <v>0</v>
      </c>
    </row>
    <row r="92" spans="3:14" x14ac:dyDescent="0.35">
      <c r="H92" s="14" t="s">
        <v>22</v>
      </c>
      <c r="I92" s="15">
        <f>-(I88*J88+I90*J90+I89*J89)</f>
        <v>0</v>
      </c>
      <c r="L92" s="21" t="s">
        <v>27</v>
      </c>
      <c r="M92" s="15">
        <f>-(M88*N88+M89*N89+M90*N90)</f>
        <v>0</v>
      </c>
    </row>
    <row r="94" spans="3:14" x14ac:dyDescent="0.35">
      <c r="H94" s="20" t="s">
        <v>23</v>
      </c>
      <c r="I94" s="20">
        <f>I73-1/9*(I78*I84+I86*I92)</f>
        <v>0.15200728380562722</v>
      </c>
      <c r="L94" s="22" t="s">
        <v>28</v>
      </c>
      <c r="M94" s="22">
        <f>I73-1/9*(M78*M84+M86*M92)</f>
        <v>4.3068395878280041E-2</v>
      </c>
    </row>
  </sheetData>
  <sortState xmlns:xlrd2="http://schemas.microsoft.com/office/spreadsheetml/2017/richdata2" ref="C81:F89">
    <sortCondition ref="E81:E89"/>
    <sortCondition ref="F81:F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928C-B84A-4547-8C07-2B35A0EE794A}">
  <dimension ref="B4:F28"/>
  <sheetViews>
    <sheetView workbookViewId="0">
      <selection activeCell="C4" sqref="C4:F4"/>
    </sheetView>
  </sheetViews>
  <sheetFormatPr defaultRowHeight="14.5" x14ac:dyDescent="0.35"/>
  <sheetData>
    <row r="4" spans="2:6" x14ac:dyDescent="0.35">
      <c r="C4" t="s">
        <v>0</v>
      </c>
      <c r="D4" t="s">
        <v>1</v>
      </c>
      <c r="E4" t="s">
        <v>2</v>
      </c>
      <c r="F4" t="s">
        <v>3</v>
      </c>
    </row>
    <row r="5" spans="2:6" x14ac:dyDescent="0.35">
      <c r="B5">
        <v>1</v>
      </c>
      <c r="C5" t="b">
        <v>0</v>
      </c>
      <c r="D5" t="s">
        <v>4</v>
      </c>
      <c r="E5" t="s">
        <v>5</v>
      </c>
      <c r="F5" t="s">
        <v>6</v>
      </c>
    </row>
    <row r="6" spans="2:6" x14ac:dyDescent="0.35">
      <c r="B6">
        <v>2</v>
      </c>
      <c r="C6" t="b">
        <v>1</v>
      </c>
      <c r="D6" t="s">
        <v>4</v>
      </c>
      <c r="E6" t="s">
        <v>5</v>
      </c>
      <c r="F6" t="s">
        <v>7</v>
      </c>
    </row>
    <row r="7" spans="2:6" x14ac:dyDescent="0.35">
      <c r="B7">
        <v>3</v>
      </c>
      <c r="C7" t="b">
        <v>1</v>
      </c>
      <c r="D7" t="s">
        <v>4</v>
      </c>
      <c r="E7" t="s">
        <v>5</v>
      </c>
      <c r="F7" t="s">
        <v>7</v>
      </c>
    </row>
    <row r="8" spans="2:6" x14ac:dyDescent="0.35">
      <c r="B8">
        <v>4</v>
      </c>
      <c r="C8" t="b">
        <v>0</v>
      </c>
      <c r="D8" t="s">
        <v>4</v>
      </c>
      <c r="E8" t="s">
        <v>5</v>
      </c>
      <c r="F8" t="s">
        <v>6</v>
      </c>
    </row>
    <row r="9" spans="2:6" x14ac:dyDescent="0.35">
      <c r="B9">
        <v>5</v>
      </c>
      <c r="C9" t="b">
        <v>0</v>
      </c>
      <c r="D9" t="s">
        <v>8</v>
      </c>
      <c r="E9" t="s">
        <v>9</v>
      </c>
      <c r="F9" t="s">
        <v>10</v>
      </c>
    </row>
    <row r="10" spans="2:6" x14ac:dyDescent="0.35">
      <c r="B10">
        <v>6</v>
      </c>
      <c r="C10" t="b">
        <v>0</v>
      </c>
      <c r="D10" t="s">
        <v>8</v>
      </c>
      <c r="E10" t="s">
        <v>9</v>
      </c>
      <c r="F10" t="s">
        <v>10</v>
      </c>
    </row>
    <row r="11" spans="2:6" x14ac:dyDescent="0.35">
      <c r="B11">
        <v>7</v>
      </c>
      <c r="C11" t="b">
        <v>0</v>
      </c>
      <c r="D11" t="s">
        <v>8</v>
      </c>
      <c r="E11" t="s">
        <v>9</v>
      </c>
      <c r="F11" t="s">
        <v>10</v>
      </c>
    </row>
    <row r="12" spans="2:6" x14ac:dyDescent="0.35">
      <c r="B12">
        <v>8</v>
      </c>
      <c r="C12" t="b">
        <v>0</v>
      </c>
      <c r="D12" t="s">
        <v>8</v>
      </c>
      <c r="E12" t="s">
        <v>9</v>
      </c>
      <c r="F12" t="s">
        <v>10</v>
      </c>
    </row>
    <row r="13" spans="2:6" x14ac:dyDescent="0.35">
      <c r="B13">
        <v>9</v>
      </c>
      <c r="C13" t="b">
        <v>0</v>
      </c>
      <c r="D13" t="s">
        <v>8</v>
      </c>
      <c r="E13" t="s">
        <v>9</v>
      </c>
      <c r="F13" t="s">
        <v>7</v>
      </c>
    </row>
    <row r="14" spans="2:6" x14ac:dyDescent="0.35">
      <c r="B14">
        <v>10</v>
      </c>
      <c r="C14" t="b">
        <v>0</v>
      </c>
      <c r="D14" t="s">
        <v>4</v>
      </c>
      <c r="E14" t="s">
        <v>5</v>
      </c>
      <c r="F14" t="s">
        <v>6</v>
      </c>
    </row>
    <row r="15" spans="2:6" x14ac:dyDescent="0.35">
      <c r="B15">
        <v>11</v>
      </c>
      <c r="C15" t="b">
        <v>0</v>
      </c>
      <c r="D15" t="s">
        <v>8</v>
      </c>
      <c r="E15" t="s">
        <v>9</v>
      </c>
      <c r="F15" t="s">
        <v>6</v>
      </c>
    </row>
    <row r="16" spans="2:6" x14ac:dyDescent="0.35">
      <c r="B16">
        <v>12</v>
      </c>
      <c r="C16" t="b">
        <v>0</v>
      </c>
      <c r="D16" t="s">
        <v>4</v>
      </c>
      <c r="E16" t="s">
        <v>5</v>
      </c>
      <c r="F16" t="s">
        <v>6</v>
      </c>
    </row>
    <row r="17" spans="2:6" x14ac:dyDescent="0.35">
      <c r="B17">
        <v>13</v>
      </c>
      <c r="C17" t="b">
        <v>1</v>
      </c>
      <c r="D17" t="s">
        <v>4</v>
      </c>
      <c r="E17" t="s">
        <v>5</v>
      </c>
      <c r="F17" t="s">
        <v>7</v>
      </c>
    </row>
    <row r="18" spans="2:6" x14ac:dyDescent="0.35">
      <c r="B18">
        <v>14</v>
      </c>
      <c r="C18" t="b">
        <v>1</v>
      </c>
      <c r="D18" t="s">
        <v>4</v>
      </c>
      <c r="E18" t="s">
        <v>5</v>
      </c>
      <c r="F18" t="s">
        <v>7</v>
      </c>
    </row>
    <row r="19" spans="2:6" x14ac:dyDescent="0.35">
      <c r="B19">
        <v>15</v>
      </c>
      <c r="C19" t="b">
        <v>1</v>
      </c>
      <c r="D19" t="s">
        <v>8</v>
      </c>
      <c r="E19" t="s">
        <v>9</v>
      </c>
      <c r="F19" t="s">
        <v>7</v>
      </c>
    </row>
    <row r="20" spans="2:6" x14ac:dyDescent="0.35">
      <c r="B20">
        <v>16</v>
      </c>
      <c r="C20" t="b">
        <v>0</v>
      </c>
      <c r="D20" t="s">
        <v>4</v>
      </c>
      <c r="E20" t="s">
        <v>5</v>
      </c>
      <c r="F20" t="s">
        <v>6</v>
      </c>
    </row>
    <row r="21" spans="2:6" x14ac:dyDescent="0.35">
      <c r="B21">
        <v>17</v>
      </c>
      <c r="C21" t="b">
        <v>0</v>
      </c>
      <c r="D21" t="s">
        <v>8</v>
      </c>
      <c r="E21" t="s">
        <v>9</v>
      </c>
      <c r="F21" t="s">
        <v>10</v>
      </c>
    </row>
    <row r="22" spans="2:6" x14ac:dyDescent="0.35">
      <c r="B22">
        <v>18</v>
      </c>
      <c r="C22" t="b">
        <v>0</v>
      </c>
      <c r="D22" t="s">
        <v>8</v>
      </c>
      <c r="E22" t="s">
        <v>9</v>
      </c>
      <c r="F22" t="s">
        <v>10</v>
      </c>
    </row>
    <row r="23" spans="2:6" x14ac:dyDescent="0.35">
      <c r="B23">
        <v>19</v>
      </c>
      <c r="C23" t="b">
        <v>0</v>
      </c>
      <c r="D23" t="s">
        <v>8</v>
      </c>
      <c r="E23" t="s">
        <v>9</v>
      </c>
      <c r="F23" t="s">
        <v>10</v>
      </c>
    </row>
    <row r="24" spans="2:6" x14ac:dyDescent="0.35">
      <c r="B24">
        <v>20</v>
      </c>
      <c r="C24" t="b">
        <v>1</v>
      </c>
      <c r="D24" t="s">
        <v>4</v>
      </c>
      <c r="E24" t="s">
        <v>5</v>
      </c>
      <c r="F24" t="s">
        <v>10</v>
      </c>
    </row>
    <row r="25" spans="2:6" x14ac:dyDescent="0.35">
      <c r="B25">
        <v>21</v>
      </c>
      <c r="C25" t="b">
        <v>1</v>
      </c>
      <c r="D25" t="s">
        <v>8</v>
      </c>
      <c r="E25" t="s">
        <v>5</v>
      </c>
      <c r="F25" t="s">
        <v>7</v>
      </c>
    </row>
    <row r="26" spans="2:6" x14ac:dyDescent="0.35">
      <c r="B26">
        <v>22</v>
      </c>
      <c r="C26" t="b">
        <v>1</v>
      </c>
      <c r="D26" t="s">
        <v>4</v>
      </c>
      <c r="E26" t="s">
        <v>5</v>
      </c>
      <c r="F26" t="s">
        <v>10</v>
      </c>
    </row>
    <row r="27" spans="2:6" x14ac:dyDescent="0.35">
      <c r="B27">
        <v>23</v>
      </c>
      <c r="C27" t="b">
        <v>1</v>
      </c>
      <c r="D27" t="s">
        <v>8</v>
      </c>
      <c r="E27" t="s">
        <v>5</v>
      </c>
      <c r="F27" t="s">
        <v>7</v>
      </c>
    </row>
    <row r="28" spans="2:6" x14ac:dyDescent="0.35">
      <c r="B28">
        <v>24</v>
      </c>
      <c r="C28" t="b">
        <v>0</v>
      </c>
      <c r="D28" t="s">
        <v>8</v>
      </c>
      <c r="E28" t="s">
        <v>5</v>
      </c>
      <c r="F28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23BD-035E-4D24-B201-8FBC5572B45D}">
  <dimension ref="A3:L34"/>
  <sheetViews>
    <sheetView zoomScale="132" zoomScaleNormal="150" workbookViewId="0">
      <selection activeCell="F20" sqref="F20"/>
    </sheetView>
  </sheetViews>
  <sheetFormatPr defaultRowHeight="14.5" x14ac:dyDescent="0.35"/>
  <cols>
    <col min="1" max="1" width="32.1796875" bestFit="1" customWidth="1"/>
    <col min="5" max="5" width="29.453125" bestFit="1" customWidth="1"/>
    <col min="6" max="6" width="11.54296875" bestFit="1" customWidth="1"/>
    <col min="7" max="7" width="8.1796875" bestFit="1" customWidth="1"/>
    <col min="8" max="8" width="11.453125" bestFit="1" customWidth="1"/>
    <col min="9" max="9" width="13.81640625" bestFit="1" customWidth="1"/>
    <col min="12" max="12" width="13.81640625" bestFit="1" customWidth="1"/>
  </cols>
  <sheetData>
    <row r="3" spans="1:12" x14ac:dyDescent="0.35">
      <c r="A3" s="3" t="s">
        <v>14</v>
      </c>
      <c r="B3">
        <v>8</v>
      </c>
    </row>
    <row r="4" spans="1:12" x14ac:dyDescent="0.35">
      <c r="B4" t="s">
        <v>12</v>
      </c>
      <c r="C4" t="s">
        <v>13</v>
      </c>
    </row>
    <row r="5" spans="1:12" x14ac:dyDescent="0.35">
      <c r="A5" s="1">
        <v>0</v>
      </c>
      <c r="B5" s="11">
        <v>0.375</v>
      </c>
      <c r="C5" s="12">
        <f>LOG(B5,2)</f>
        <v>-1.4150374992788437</v>
      </c>
    </row>
    <row r="6" spans="1:12" x14ac:dyDescent="0.35">
      <c r="A6" s="1">
        <v>1</v>
      </c>
      <c r="B6" s="11">
        <v>0.625</v>
      </c>
      <c r="C6" s="12">
        <f t="shared" ref="C6" si="0">LOG(B6,2)</f>
        <v>-0.67807190511263771</v>
      </c>
    </row>
    <row r="9" spans="1:12" x14ac:dyDescent="0.35">
      <c r="A9" s="16" t="s">
        <v>15</v>
      </c>
      <c r="B9" s="17">
        <f>-(B5*C5+B6*C6)</f>
        <v>0.95443400292496494</v>
      </c>
    </row>
    <row r="12" spans="1:12" x14ac:dyDescent="0.35">
      <c r="I12" s="6" t="s">
        <v>0</v>
      </c>
      <c r="J12" s="6" t="s">
        <v>1</v>
      </c>
      <c r="K12" s="6" t="s">
        <v>2</v>
      </c>
      <c r="L12" s="6" t="s">
        <v>3</v>
      </c>
    </row>
    <row r="13" spans="1:12" x14ac:dyDescent="0.35">
      <c r="A13" s="13" t="s">
        <v>31</v>
      </c>
      <c r="E13" s="24" t="s">
        <v>33</v>
      </c>
      <c r="I13" s="23" t="b">
        <v>0</v>
      </c>
      <c r="J13" s="23" t="s">
        <v>8</v>
      </c>
      <c r="K13" s="23" t="s">
        <v>9</v>
      </c>
      <c r="L13" s="23" t="s">
        <v>10</v>
      </c>
    </row>
    <row r="14" spans="1:12" x14ac:dyDescent="0.35">
      <c r="A14" s="18" t="s">
        <v>17</v>
      </c>
      <c r="B14" s="15">
        <v>3.2290000000000001E-3</v>
      </c>
      <c r="I14" s="23" t="b">
        <v>0</v>
      </c>
      <c r="J14" s="23" t="s">
        <v>8</v>
      </c>
      <c r="K14" s="23" t="s">
        <v>9</v>
      </c>
      <c r="L14" s="23" t="s">
        <v>10</v>
      </c>
    </row>
    <row r="15" spans="1:12" x14ac:dyDescent="0.35">
      <c r="E15" s="4">
        <v>0</v>
      </c>
      <c r="F15">
        <v>4</v>
      </c>
      <c r="I15" s="23" t="b">
        <v>0</v>
      </c>
      <c r="J15" s="23" t="s">
        <v>8</v>
      </c>
      <c r="K15" s="23" t="s">
        <v>9</v>
      </c>
      <c r="L15" s="23" t="s">
        <v>10</v>
      </c>
    </row>
    <row r="16" spans="1:12" x14ac:dyDescent="0.35">
      <c r="A16" s="5" t="s">
        <v>32</v>
      </c>
      <c r="F16" t="s">
        <v>12</v>
      </c>
      <c r="G16" t="s">
        <v>13</v>
      </c>
      <c r="I16" s="23" t="b">
        <v>0</v>
      </c>
      <c r="J16" s="23" t="s">
        <v>8</v>
      </c>
      <c r="K16" s="23" t="s">
        <v>9</v>
      </c>
      <c r="L16" s="23" t="s">
        <v>10</v>
      </c>
    </row>
    <row r="17" spans="1:12" x14ac:dyDescent="0.35">
      <c r="A17" s="14" t="s">
        <v>21</v>
      </c>
      <c r="B17" s="15">
        <v>3.2290000000000001E-3</v>
      </c>
      <c r="C17" s="12"/>
      <c r="E17" s="1">
        <v>0</v>
      </c>
      <c r="F17">
        <f>2/4</f>
        <v>0.5</v>
      </c>
      <c r="G17" s="12">
        <f>LOG(F17,2)</f>
        <v>-1</v>
      </c>
      <c r="I17" s="23" t="b">
        <v>0</v>
      </c>
      <c r="J17" s="23" t="s">
        <v>8</v>
      </c>
      <c r="K17" s="23" t="s">
        <v>9</v>
      </c>
      <c r="L17" s="23" t="s">
        <v>10</v>
      </c>
    </row>
    <row r="18" spans="1:12" x14ac:dyDescent="0.35">
      <c r="A18" s="1"/>
      <c r="C18" s="12"/>
      <c r="E18" s="1">
        <v>1</v>
      </c>
      <c r="F18">
        <f>2/4</f>
        <v>0.5</v>
      </c>
      <c r="G18" s="12">
        <f>LOG(F18,2)</f>
        <v>-1</v>
      </c>
      <c r="I18" s="23" t="b">
        <v>0</v>
      </c>
      <c r="J18" s="23" t="s">
        <v>8</v>
      </c>
      <c r="K18" s="23" t="s">
        <v>9</v>
      </c>
      <c r="L18" s="23" t="s">
        <v>10</v>
      </c>
    </row>
    <row r="19" spans="1:12" x14ac:dyDescent="0.35">
      <c r="I19" s="23" t="b">
        <v>0</v>
      </c>
      <c r="J19" s="23" t="s">
        <v>8</v>
      </c>
      <c r="K19" s="23" t="s">
        <v>5</v>
      </c>
      <c r="L19" s="23" t="s">
        <v>11</v>
      </c>
    </row>
    <row r="20" spans="1:12" x14ac:dyDescent="0.35">
      <c r="E20" s="21" t="s">
        <v>26</v>
      </c>
      <c r="F20" s="15">
        <f>-(F17*G17+F18*G18)</f>
        <v>1</v>
      </c>
      <c r="I20" s="23" t="b">
        <v>0</v>
      </c>
      <c r="J20" s="23" t="s">
        <v>4</v>
      </c>
      <c r="K20" s="23" t="s">
        <v>5</v>
      </c>
      <c r="L20" s="23" t="s">
        <v>6</v>
      </c>
    </row>
    <row r="21" spans="1:12" x14ac:dyDescent="0.35">
      <c r="I21" s="23" t="b">
        <v>0</v>
      </c>
      <c r="J21" s="23" t="s">
        <v>4</v>
      </c>
      <c r="K21" s="23" t="s">
        <v>5</v>
      </c>
      <c r="L21" s="23" t="s">
        <v>6</v>
      </c>
    </row>
    <row r="22" spans="1:12" x14ac:dyDescent="0.35">
      <c r="E22" s="4">
        <v>1</v>
      </c>
      <c r="F22">
        <v>4</v>
      </c>
      <c r="I22" s="23" t="b">
        <v>0</v>
      </c>
      <c r="J22" s="23" t="s">
        <v>4</v>
      </c>
      <c r="K22" s="23" t="s">
        <v>5</v>
      </c>
      <c r="L22" s="23" t="s">
        <v>6</v>
      </c>
    </row>
    <row r="23" spans="1:12" x14ac:dyDescent="0.35">
      <c r="F23" t="s">
        <v>12</v>
      </c>
      <c r="G23" t="s">
        <v>13</v>
      </c>
      <c r="I23" s="23" t="b">
        <v>0</v>
      </c>
      <c r="J23" s="23" t="s">
        <v>4</v>
      </c>
      <c r="K23" s="23" t="s">
        <v>5</v>
      </c>
      <c r="L23" s="23" t="s">
        <v>6</v>
      </c>
    </row>
    <row r="24" spans="1:12" x14ac:dyDescent="0.35">
      <c r="E24" s="1">
        <v>0</v>
      </c>
      <c r="F24" s="11">
        <f>3/4</f>
        <v>0.75</v>
      </c>
      <c r="G24" s="12">
        <f>LOG(F24,2)</f>
        <v>-0.41503749927884381</v>
      </c>
      <c r="I24" s="23" t="b">
        <v>0</v>
      </c>
      <c r="J24" s="23" t="s">
        <v>4</v>
      </c>
      <c r="K24" s="23" t="s">
        <v>5</v>
      </c>
      <c r="L24" s="23" t="s">
        <v>6</v>
      </c>
    </row>
    <row r="25" spans="1:12" x14ac:dyDescent="0.35">
      <c r="E25" s="1">
        <v>1</v>
      </c>
      <c r="F25" s="11">
        <f>1/4</f>
        <v>0.25</v>
      </c>
      <c r="G25" s="12">
        <f>LOG(F25,2)</f>
        <v>-2</v>
      </c>
      <c r="I25" s="23" t="b">
        <v>0</v>
      </c>
      <c r="J25" s="23" t="s">
        <v>8</v>
      </c>
      <c r="K25" s="23" t="s">
        <v>9</v>
      </c>
      <c r="L25" s="23" t="s">
        <v>6</v>
      </c>
    </row>
    <row r="26" spans="1:12" x14ac:dyDescent="0.35">
      <c r="I26" s="23" t="b">
        <v>1</v>
      </c>
      <c r="J26" s="23" t="s">
        <v>4</v>
      </c>
      <c r="K26" s="23" t="s">
        <v>5</v>
      </c>
      <c r="L26" s="23" t="s">
        <v>10</v>
      </c>
    </row>
    <row r="27" spans="1:12" x14ac:dyDescent="0.35">
      <c r="E27" s="21" t="s">
        <v>27</v>
      </c>
      <c r="F27" s="15">
        <f>-(F24*G24+F25*G25)</f>
        <v>0.81127812445913283</v>
      </c>
      <c r="I27" s="23" t="b">
        <v>1</v>
      </c>
      <c r="J27" s="23" t="s">
        <v>4</v>
      </c>
      <c r="K27" s="23" t="s">
        <v>5</v>
      </c>
      <c r="L27" s="23" t="s">
        <v>10</v>
      </c>
    </row>
    <row r="28" spans="1:12" x14ac:dyDescent="0.35">
      <c r="I28" s="23" t="b">
        <v>1</v>
      </c>
      <c r="J28" s="23" t="s">
        <v>4</v>
      </c>
      <c r="K28" s="23" t="s">
        <v>5</v>
      </c>
      <c r="L28" s="23" t="s">
        <v>7</v>
      </c>
    </row>
    <row r="29" spans="1:12" x14ac:dyDescent="0.35">
      <c r="E29" s="22" t="s">
        <v>28</v>
      </c>
      <c r="F29" s="22">
        <f>B9-1/24*(F15*F20+F22*F27)</f>
        <v>0.65255431551510945</v>
      </c>
      <c r="I29" s="23" t="b">
        <v>1</v>
      </c>
      <c r="J29" s="23" t="s">
        <v>4</v>
      </c>
      <c r="K29" s="23" t="s">
        <v>5</v>
      </c>
      <c r="L29" s="23" t="s">
        <v>7</v>
      </c>
    </row>
    <row r="30" spans="1:12" x14ac:dyDescent="0.35">
      <c r="I30" s="23" t="b">
        <v>1</v>
      </c>
      <c r="J30" s="23" t="s">
        <v>4</v>
      </c>
      <c r="K30" s="23" t="s">
        <v>5</v>
      </c>
      <c r="L30" s="23" t="s">
        <v>7</v>
      </c>
    </row>
    <row r="31" spans="1:12" x14ac:dyDescent="0.35">
      <c r="I31" s="23" t="b">
        <v>1</v>
      </c>
      <c r="J31" s="23" t="s">
        <v>4</v>
      </c>
      <c r="K31" s="23" t="s">
        <v>5</v>
      </c>
      <c r="L31" s="23" t="s">
        <v>7</v>
      </c>
    </row>
    <row r="32" spans="1:12" x14ac:dyDescent="0.35">
      <c r="I32" s="23" t="b">
        <v>1</v>
      </c>
      <c r="J32" s="23" t="s">
        <v>8</v>
      </c>
      <c r="K32" s="23" t="s">
        <v>5</v>
      </c>
      <c r="L32" s="23" t="s">
        <v>7</v>
      </c>
    </row>
    <row r="33" spans="9:12" x14ac:dyDescent="0.35">
      <c r="I33" s="23" t="b">
        <v>1</v>
      </c>
      <c r="J33" s="23" t="s">
        <v>8</v>
      </c>
      <c r="K33" s="23" t="s">
        <v>5</v>
      </c>
      <c r="L33" s="23" t="s">
        <v>7</v>
      </c>
    </row>
    <row r="34" spans="9:12" x14ac:dyDescent="0.35">
      <c r="I34" s="23" t="b">
        <v>1</v>
      </c>
      <c r="J34" s="23" t="s">
        <v>8</v>
      </c>
      <c r="K34" s="23" t="s">
        <v>9</v>
      </c>
      <c r="L34" s="23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Salas</dc:creator>
  <cp:lastModifiedBy>André Filipe Silvestre</cp:lastModifiedBy>
  <dcterms:created xsi:type="dcterms:W3CDTF">2023-12-04T14:08:12Z</dcterms:created>
  <dcterms:modified xsi:type="dcterms:W3CDTF">2024-01-22T15:05:06Z</dcterms:modified>
</cp:coreProperties>
</file>