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2b80d32c58c9ef/MyDrive/Work/ISCTE-IUL/2023-2024/1st Semester/IASCD/Exercises/"/>
    </mc:Choice>
  </mc:AlternateContent>
  <xr:revisionPtr revIDLastSave="0" documentId="8_{189BED80-FF05-4DA9-AFE7-2BC6365A91CE}" xr6:coauthVersionLast="47" xr6:coauthVersionMax="47" xr10:uidLastSave="{00000000-0000-0000-0000-000000000000}"/>
  <bookViews>
    <workbookView xWindow="-108" yWindow="-108" windowWidth="23256" windowHeight="14856" xr2:uid="{F10EEBCF-8052-4C7E-877A-C249E9CF861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" i="1" l="1"/>
  <c r="I141" i="1"/>
  <c r="J141" i="1" s="1"/>
  <c r="N140" i="1" s="1"/>
  <c r="J142" i="1"/>
  <c r="I134" i="1"/>
  <c r="J134" i="1" s="1"/>
  <c r="J133" i="1"/>
  <c r="I133" i="1"/>
  <c r="I132" i="1"/>
  <c r="J132" i="1" s="1"/>
  <c r="I130" i="1" s="1"/>
  <c r="I124" i="1"/>
  <c r="N114" i="1"/>
  <c r="J116" i="1"/>
  <c r="J115" i="1"/>
  <c r="I115" i="1"/>
  <c r="I104" i="1"/>
  <c r="J107" i="1"/>
  <c r="J108" i="1"/>
  <c r="J106" i="1"/>
  <c r="I108" i="1"/>
  <c r="I107" i="1"/>
  <c r="I106" i="1"/>
  <c r="J84" i="1"/>
  <c r="P75" i="1"/>
  <c r="L78" i="1"/>
  <c r="L77" i="1"/>
  <c r="K78" i="1"/>
  <c r="K77" i="1"/>
  <c r="P69" i="1"/>
  <c r="K72" i="1"/>
  <c r="K71" i="1"/>
  <c r="L71" i="1" s="1"/>
  <c r="L72" i="1"/>
  <c r="I65" i="1"/>
  <c r="O50" i="1"/>
  <c r="O38" i="1"/>
  <c r="K41" i="1"/>
  <c r="K42" i="1"/>
  <c r="J42" i="1"/>
  <c r="J41" i="1"/>
  <c r="J40" i="1"/>
  <c r="K40" i="1" s="1"/>
  <c r="K54" i="1"/>
  <c r="K53" i="1"/>
  <c r="K46" i="1"/>
  <c r="I30" i="1"/>
  <c r="O27" i="1"/>
  <c r="K21" i="1"/>
  <c r="K27" i="1"/>
  <c r="K26" i="1"/>
  <c r="K25" i="1"/>
  <c r="J27" i="1"/>
  <c r="J26" i="1"/>
  <c r="J25" i="1"/>
  <c r="K17" i="1"/>
  <c r="J7" i="1"/>
  <c r="K7" i="1" s="1"/>
  <c r="J6" i="1"/>
  <c r="K6" i="1" s="1"/>
  <c r="J5" i="1"/>
  <c r="K49" i="1" l="1"/>
  <c r="K5" i="1"/>
  <c r="I8" i="1" s="1"/>
</calcChain>
</file>

<file path=xl/sharedStrings.xml><?xml version="1.0" encoding="utf-8"?>
<sst xmlns="http://schemas.openxmlformats.org/spreadsheetml/2006/main" count="343" uniqueCount="51">
  <si>
    <t>Nível de Glicose</t>
  </si>
  <si>
    <t>IMC</t>
  </si>
  <si>
    <t>História Familiar</t>
  </si>
  <si>
    <t>Risco Diabetes</t>
  </si>
  <si>
    <t>Entropia Total</t>
  </si>
  <si>
    <t>P</t>
  </si>
  <si>
    <t>Log2</t>
  </si>
  <si>
    <t>Elevado</t>
  </si>
  <si>
    <t>Normal</t>
  </si>
  <si>
    <t>Não</t>
  </si>
  <si>
    <t>Alto</t>
  </si>
  <si>
    <t>Sobrepeso</t>
  </si>
  <si>
    <t>Sim</t>
  </si>
  <si>
    <t>Baixo</t>
  </si>
  <si>
    <t>Médio</t>
  </si>
  <si>
    <t>Obesidade</t>
  </si>
  <si>
    <t>Obesidade Grave</t>
  </si>
  <si>
    <t>Entropia_Total</t>
  </si>
  <si>
    <t>SIM</t>
  </si>
  <si>
    <t>Partição Nível de Glicose</t>
  </si>
  <si>
    <t>Entropia (Baixo) = 0</t>
  </si>
  <si>
    <t>Entropia(Elevado)=0</t>
  </si>
  <si>
    <t>Entropia(Médio)</t>
  </si>
  <si>
    <t>Information Gain da Partição Nível de Glicose</t>
  </si>
  <si>
    <t>IG(Nível Glicose)=</t>
  </si>
  <si>
    <t>Partição IMC</t>
  </si>
  <si>
    <t>Entropia (Normal) =</t>
  </si>
  <si>
    <t>Entropia(Obesidade) =</t>
  </si>
  <si>
    <t>Entropia(Obesidade Grave) =</t>
  </si>
  <si>
    <t>Entropeia (Sobrepeso) =</t>
  </si>
  <si>
    <t>Information Gain da Partição IMC</t>
  </si>
  <si>
    <t>IG(IMC)=</t>
  </si>
  <si>
    <t>Partição História Familiar</t>
  </si>
  <si>
    <t>Entropia (Não) =</t>
  </si>
  <si>
    <t>Entropia(Não) =</t>
  </si>
  <si>
    <t>Information Gain da Partição História Familiar</t>
  </si>
  <si>
    <t>IG(História Familiar)=</t>
  </si>
  <si>
    <t>Nível Glicose</t>
  </si>
  <si>
    <t>#4</t>
  </si>
  <si>
    <t xml:space="preserve">P </t>
  </si>
  <si>
    <t xml:space="preserve">Baixo </t>
  </si>
  <si>
    <t>Normal (2)</t>
  </si>
  <si>
    <t>Entropia(Normal) =</t>
  </si>
  <si>
    <t>Obesidade (1)</t>
  </si>
  <si>
    <t xml:space="preserve">Entropia (Obesidade) = </t>
  </si>
  <si>
    <t>Sobrepeso (1)</t>
  </si>
  <si>
    <t xml:space="preserve">Entropia(Sobrepeso) = </t>
  </si>
  <si>
    <t>Information Gain da Partição (IMC)</t>
  </si>
  <si>
    <t>Não(2)</t>
  </si>
  <si>
    <t>Sim(2)</t>
  </si>
  <si>
    <t xml:space="preserve">Entropia (Sim)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</si>
</sst>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4" fillId="0" borderId="0" xfId="0" applyFont="1"/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5" borderId="0" xfId="0" applyFont="1" applyFill="1"/>
    <xf numFmtId="0" fontId="4" fillId="0" borderId="0" xfId="0" applyFont="1" applyAlignment="1">
      <alignment horizontal="center"/>
    </xf>
    <xf numFmtId="0" fontId="0" fillId="3" borderId="0" xfId="0" applyFill="1"/>
    <xf numFmtId="0" fontId="4" fillId="3" borderId="0" xfId="0" applyFont="1" applyFill="1"/>
    <xf numFmtId="0" fontId="3" fillId="5" borderId="0" xfId="0" applyFont="1" applyFill="1" applyAlignment="1">
      <alignment vertical="center" wrapText="1"/>
    </xf>
    <xf numFmtId="2" fontId="4" fillId="0" borderId="0" xfId="0" applyNumberFormat="1" applyFont="1"/>
    <xf numFmtId="0" fontId="1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0" fillId="6" borderId="0" xfId="0" applyFill="1"/>
    <xf numFmtId="0" fontId="4" fillId="6" borderId="0" xfId="0" applyFont="1" applyFill="1"/>
    <xf numFmtId="0" fontId="0" fillId="0" borderId="0" xfId="0" applyAlignment="1">
      <alignment vertical="center" wrapText="1"/>
    </xf>
    <xf numFmtId="0" fontId="1" fillId="6" borderId="0" xfId="0" applyFont="1" applyFill="1" applyAlignment="1">
      <alignment vertical="center"/>
    </xf>
    <xf numFmtId="0" fontId="3" fillId="6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2" fillId="4" borderId="0" xfId="0" applyFont="1" applyFill="1" applyAlignment="1">
      <alignment horizontal="center" vertical="center"/>
    </xf>
    <xf numFmtId="0" fontId="3" fillId="7" borderId="3" xfId="0" applyFont="1" applyFill="1" applyBorder="1" applyAlignment="1">
      <alignment vertical="center" wrapText="1"/>
    </xf>
    <xf numFmtId="0" fontId="4" fillId="7" borderId="0" xfId="0" applyFont="1" applyFill="1"/>
    <xf numFmtId="0" fontId="0" fillId="7" borderId="0" xfId="0" applyFill="1"/>
    <xf numFmtId="0" fontId="0" fillId="5" borderId="0" xfId="0" applyFill="1"/>
    <xf numFmtId="0" fontId="3" fillId="8" borderId="3" xfId="0" applyFont="1" applyFill="1" applyBorder="1" applyAlignment="1">
      <alignment vertical="center" wrapText="1"/>
    </xf>
    <xf numFmtId="0" fontId="4" fillId="8" borderId="0" xfId="0" applyFont="1" applyFill="1"/>
    <xf numFmtId="0" fontId="0" fillId="8" borderId="0" xfId="0" applyFill="1"/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C37D-76FA-44C0-8317-3ED1DD863831}">
  <dimension ref="A3:P150"/>
  <sheetViews>
    <sheetView tabSelected="1" topLeftCell="A136" workbookViewId="0">
      <selection activeCell="I151" sqref="I151"/>
    </sheetView>
  </sheetViews>
  <sheetFormatPr defaultRowHeight="14.45"/>
  <cols>
    <col min="3" max="3" width="12.7109375" customWidth="1"/>
    <col min="4" max="4" width="14.5703125" customWidth="1"/>
    <col min="5" max="5" width="10.85546875" bestFit="1" customWidth="1"/>
    <col min="8" max="8" width="38.7109375" bestFit="1" customWidth="1"/>
    <col min="9" max="9" width="39" bestFit="1" customWidth="1"/>
    <col min="13" max="13" width="24.5703125" bestFit="1" customWidth="1"/>
    <col min="14" max="14" width="14" bestFit="1" customWidth="1"/>
  </cols>
  <sheetData>
    <row r="3" spans="2:15" ht="15" thickBot="1"/>
    <row r="4" spans="2:15" ht="47.45" thickBot="1">
      <c r="C4" s="11" t="s">
        <v>0</v>
      </c>
      <c r="D4" s="11" t="s">
        <v>1</v>
      </c>
      <c r="E4" s="5" t="s">
        <v>2</v>
      </c>
      <c r="F4" s="5" t="s">
        <v>3</v>
      </c>
      <c r="H4" s="1" t="s">
        <v>4</v>
      </c>
      <c r="I4">
        <v>8</v>
      </c>
      <c r="J4" s="1" t="s">
        <v>5</v>
      </c>
      <c r="K4" t="s">
        <v>6</v>
      </c>
    </row>
    <row r="5" spans="2:15" ht="16.149999999999999" thickBot="1">
      <c r="B5">
        <v>1</v>
      </c>
      <c r="C5" s="11" t="s">
        <v>7</v>
      </c>
      <c r="D5" s="11" t="s">
        <v>8</v>
      </c>
      <c r="E5" s="6" t="s">
        <v>9</v>
      </c>
      <c r="F5" s="6" t="s">
        <v>10</v>
      </c>
      <c r="H5" s="2" t="s">
        <v>10</v>
      </c>
      <c r="I5">
        <v>4</v>
      </c>
      <c r="J5" s="8">
        <f>I5/8</f>
        <v>0.5</v>
      </c>
      <c r="K5">
        <f>LOG(J5,2)</f>
        <v>-1</v>
      </c>
    </row>
    <row r="6" spans="2:15" ht="16.149999999999999" thickBot="1">
      <c r="B6">
        <v>2</v>
      </c>
      <c r="C6" s="11" t="s">
        <v>7</v>
      </c>
      <c r="D6" s="11" t="s">
        <v>11</v>
      </c>
      <c r="E6" s="6" t="s">
        <v>12</v>
      </c>
      <c r="F6" s="6" t="s">
        <v>10</v>
      </c>
      <c r="H6" s="2" t="s">
        <v>13</v>
      </c>
      <c r="I6">
        <v>1</v>
      </c>
      <c r="J6" s="8">
        <f>I6/I4</f>
        <v>0.125</v>
      </c>
      <c r="K6">
        <f t="shared" ref="K6:K7" si="0">LOG(J6,2)</f>
        <v>-3</v>
      </c>
    </row>
    <row r="7" spans="2:15" ht="16.149999999999999" thickBot="1">
      <c r="B7">
        <v>3</v>
      </c>
      <c r="C7" s="11" t="s">
        <v>14</v>
      </c>
      <c r="D7" s="11" t="s">
        <v>15</v>
      </c>
      <c r="E7" s="6" t="s">
        <v>9</v>
      </c>
      <c r="F7" s="6" t="s">
        <v>10</v>
      </c>
      <c r="H7" s="7" t="s">
        <v>14</v>
      </c>
      <c r="I7">
        <v>3</v>
      </c>
      <c r="J7" s="8">
        <f>I7/I4</f>
        <v>0.375</v>
      </c>
      <c r="K7">
        <f t="shared" si="0"/>
        <v>-1.4150374992788437</v>
      </c>
    </row>
    <row r="8" spans="2:15" ht="31.9" thickBot="1">
      <c r="B8">
        <v>4</v>
      </c>
      <c r="C8" s="11" t="s">
        <v>7</v>
      </c>
      <c r="D8" s="11" t="s">
        <v>16</v>
      </c>
      <c r="E8" s="6" t="s">
        <v>9</v>
      </c>
      <c r="F8" s="6" t="s">
        <v>10</v>
      </c>
      <c r="H8" s="2" t="s">
        <v>17</v>
      </c>
      <c r="I8">
        <f>-(J5*K5+J6*K6+J7*K7)</f>
        <v>1.4056390622295662</v>
      </c>
    </row>
    <row r="9" spans="2:15" ht="16.149999999999999" thickBot="1">
      <c r="B9">
        <v>5</v>
      </c>
      <c r="C9" s="11" t="s">
        <v>14</v>
      </c>
      <c r="D9" s="11" t="s">
        <v>8</v>
      </c>
      <c r="E9" s="6" t="s">
        <v>9</v>
      </c>
      <c r="F9" s="6" t="s">
        <v>13</v>
      </c>
    </row>
    <row r="10" spans="2:15" ht="16.149999999999999" thickBot="1">
      <c r="B10">
        <v>6</v>
      </c>
      <c r="C10" s="11" t="s">
        <v>14</v>
      </c>
      <c r="D10" s="11" t="s">
        <v>8</v>
      </c>
      <c r="E10" s="6" t="s">
        <v>18</v>
      </c>
      <c r="F10" s="6" t="s">
        <v>14</v>
      </c>
    </row>
    <row r="11" spans="2:15" ht="16.149999999999999" thickBot="1">
      <c r="B11">
        <v>7</v>
      </c>
      <c r="C11" s="11" t="s">
        <v>13</v>
      </c>
      <c r="D11" s="11" t="s">
        <v>8</v>
      </c>
      <c r="E11" s="6" t="s">
        <v>12</v>
      </c>
      <c r="F11" s="6" t="s">
        <v>14</v>
      </c>
    </row>
    <row r="12" spans="2:15" ht="16.149999999999999" thickBot="1">
      <c r="B12">
        <v>8</v>
      </c>
      <c r="C12" s="11" t="s">
        <v>14</v>
      </c>
      <c r="D12" s="11" t="s">
        <v>11</v>
      </c>
      <c r="E12" s="6" t="s">
        <v>12</v>
      </c>
      <c r="F12" s="6" t="s">
        <v>14</v>
      </c>
    </row>
    <row r="14" spans="2:15">
      <c r="C14" s="2"/>
      <c r="D14" s="2"/>
      <c r="E14" s="4"/>
      <c r="H14" s="39" t="s">
        <v>19</v>
      </c>
    </row>
    <row r="15" spans="2:15" ht="15" thickBot="1">
      <c r="H15" s="39"/>
      <c r="I15" s="3" t="s">
        <v>13</v>
      </c>
      <c r="J15" s="3">
        <v>1</v>
      </c>
    </row>
    <row r="16" spans="2:15" ht="47.45" thickBot="1">
      <c r="C16" s="30" t="s">
        <v>0</v>
      </c>
      <c r="D16" s="11" t="s">
        <v>1</v>
      </c>
      <c r="E16" s="5" t="s">
        <v>2</v>
      </c>
      <c r="F16" s="5" t="s">
        <v>3</v>
      </c>
      <c r="G16" s="9"/>
      <c r="H16" s="39"/>
      <c r="I16" s="9"/>
      <c r="J16" s="9" t="s">
        <v>5</v>
      </c>
      <c r="K16" t="s">
        <v>6</v>
      </c>
      <c r="L16" s="9"/>
      <c r="M16" s="9"/>
      <c r="N16" s="9"/>
      <c r="O16" s="9"/>
    </row>
    <row r="17" spans="3:15" ht="16.149999999999999" thickBot="1">
      <c r="C17" s="30" t="s">
        <v>13</v>
      </c>
      <c r="D17" s="11" t="s">
        <v>8</v>
      </c>
      <c r="E17" s="6" t="s">
        <v>12</v>
      </c>
      <c r="F17" s="6" t="s">
        <v>14</v>
      </c>
      <c r="G17" s="9"/>
      <c r="H17" s="39"/>
      <c r="I17" s="13" t="s">
        <v>14</v>
      </c>
      <c r="J17" s="9">
        <v>1</v>
      </c>
      <c r="K17">
        <f>LOG(J17,2)</f>
        <v>0</v>
      </c>
      <c r="L17" s="9"/>
      <c r="M17" s="12" t="s">
        <v>20</v>
      </c>
      <c r="N17" s="9"/>
      <c r="O17" s="9"/>
    </row>
    <row r="18" spans="3:15" ht="16.149999999999999" thickBot="1">
      <c r="C18" s="30" t="s">
        <v>7</v>
      </c>
      <c r="D18" s="11" t="s">
        <v>8</v>
      </c>
      <c r="E18" s="6" t="s">
        <v>9</v>
      </c>
      <c r="F18" s="6" t="s">
        <v>10</v>
      </c>
      <c r="G18" s="9"/>
      <c r="H18" s="39"/>
      <c r="K18" s="9"/>
      <c r="L18" s="9"/>
      <c r="M18" s="9"/>
      <c r="N18" s="9"/>
      <c r="O18" s="9"/>
    </row>
    <row r="19" spans="3:15" ht="16.149999999999999" thickBot="1">
      <c r="C19" s="30" t="s">
        <v>7</v>
      </c>
      <c r="D19" s="11" t="s">
        <v>11</v>
      </c>
      <c r="E19" s="6" t="s">
        <v>12</v>
      </c>
      <c r="F19" s="6" t="s">
        <v>10</v>
      </c>
      <c r="G19" s="9"/>
      <c r="H19" s="39"/>
      <c r="I19" s="12" t="s">
        <v>7</v>
      </c>
      <c r="J19" s="12">
        <v>3</v>
      </c>
      <c r="K19" s="9"/>
      <c r="L19" s="9"/>
      <c r="M19" s="9"/>
      <c r="N19" s="9"/>
      <c r="O19" s="9"/>
    </row>
    <row r="20" spans="3:15" ht="31.9" thickBot="1">
      <c r="C20" s="30" t="s">
        <v>7</v>
      </c>
      <c r="D20" s="11" t="s">
        <v>16</v>
      </c>
      <c r="E20" s="6" t="s">
        <v>9</v>
      </c>
      <c r="F20" s="6" t="s">
        <v>10</v>
      </c>
      <c r="G20" s="9"/>
      <c r="H20" s="39"/>
      <c r="I20" s="2"/>
      <c r="J20" s="9" t="s">
        <v>5</v>
      </c>
      <c r="K20" s="9" t="s">
        <v>6</v>
      </c>
      <c r="L20" s="9"/>
      <c r="M20" s="9"/>
      <c r="N20" s="9"/>
      <c r="O20" s="9"/>
    </row>
    <row r="21" spans="3:15" ht="16.149999999999999" thickBot="1">
      <c r="C21" s="30" t="s">
        <v>14</v>
      </c>
      <c r="D21" s="11" t="s">
        <v>15</v>
      </c>
      <c r="E21" s="6" t="s">
        <v>9</v>
      </c>
      <c r="F21" s="6" t="s">
        <v>10</v>
      </c>
      <c r="G21" s="9"/>
      <c r="H21" s="39"/>
      <c r="I21" s="19" t="s">
        <v>10</v>
      </c>
      <c r="J21" s="9">
        <v>1</v>
      </c>
      <c r="K21">
        <f>LOG(J21,2)</f>
        <v>0</v>
      </c>
      <c r="L21" s="9"/>
      <c r="M21" s="12" t="s">
        <v>21</v>
      </c>
      <c r="N21" s="9"/>
      <c r="O21" s="9"/>
    </row>
    <row r="22" spans="3:15" ht="16.149999999999999" thickBot="1">
      <c r="C22" s="30" t="s">
        <v>14</v>
      </c>
      <c r="D22" s="11" t="s">
        <v>8</v>
      </c>
      <c r="E22" s="6" t="s">
        <v>9</v>
      </c>
      <c r="F22" s="6" t="s">
        <v>13</v>
      </c>
      <c r="G22" s="9"/>
      <c r="H22" s="39"/>
      <c r="I22" s="2"/>
      <c r="J22" s="9"/>
      <c r="K22" s="9"/>
      <c r="L22" s="9"/>
      <c r="M22" s="9"/>
      <c r="N22" s="9"/>
      <c r="O22" s="9"/>
    </row>
    <row r="23" spans="3:15" ht="16.149999999999999" thickBot="1">
      <c r="C23" s="30" t="s">
        <v>14</v>
      </c>
      <c r="D23" s="11" t="s">
        <v>8</v>
      </c>
      <c r="E23" s="6" t="s">
        <v>18</v>
      </c>
      <c r="F23" s="6" t="s">
        <v>14</v>
      </c>
      <c r="G23" s="9"/>
      <c r="H23" s="39"/>
      <c r="I23" s="12" t="s">
        <v>14</v>
      </c>
      <c r="J23" s="12">
        <v>4</v>
      </c>
      <c r="K23" s="9"/>
      <c r="L23" s="9"/>
      <c r="M23" s="9"/>
      <c r="N23" s="9"/>
      <c r="O23" s="9"/>
    </row>
    <row r="24" spans="3:15" ht="16.149999999999999" thickBot="1">
      <c r="C24" s="30" t="s">
        <v>14</v>
      </c>
      <c r="D24" s="11" t="s">
        <v>11</v>
      </c>
      <c r="E24" s="6" t="s">
        <v>12</v>
      </c>
      <c r="F24" s="6" t="s">
        <v>14</v>
      </c>
      <c r="G24" s="9"/>
      <c r="H24" s="39"/>
      <c r="I24" s="2"/>
      <c r="J24" s="9" t="s">
        <v>5</v>
      </c>
      <c r="K24" s="9" t="s">
        <v>6</v>
      </c>
      <c r="L24" s="9"/>
      <c r="M24" s="9"/>
      <c r="N24" s="9"/>
      <c r="O24" s="9"/>
    </row>
    <row r="25" spans="3:15" ht="15.6">
      <c r="C25" s="10"/>
      <c r="D25" s="10"/>
      <c r="E25" s="10"/>
      <c r="F25" s="10"/>
      <c r="G25" s="9"/>
      <c r="H25" s="39"/>
      <c r="I25" s="19" t="s">
        <v>10</v>
      </c>
      <c r="J25" s="9">
        <f>1/4</f>
        <v>0.25</v>
      </c>
      <c r="K25">
        <f>LOG(J25,2)</f>
        <v>-2</v>
      </c>
      <c r="L25" s="9"/>
      <c r="M25" s="9"/>
      <c r="N25" s="9"/>
      <c r="O25" s="9"/>
    </row>
    <row r="26" spans="3:15">
      <c r="C26" s="2"/>
      <c r="D26" s="2"/>
      <c r="E26" s="2"/>
      <c r="F26" s="4"/>
      <c r="G26" s="9"/>
      <c r="H26" s="39"/>
      <c r="I26" s="20" t="s">
        <v>13</v>
      </c>
      <c r="J26" s="9">
        <f>1/4</f>
        <v>0.25</v>
      </c>
      <c r="K26">
        <f>LOG(J26,2)</f>
        <v>-2</v>
      </c>
      <c r="L26" s="9"/>
      <c r="M26" s="9"/>
      <c r="N26" s="9"/>
      <c r="O26" s="9"/>
    </row>
    <row r="27" spans="3:15">
      <c r="C27" s="2"/>
      <c r="D27" s="2"/>
      <c r="E27" s="2"/>
      <c r="F27" s="4"/>
      <c r="G27" s="9"/>
      <c r="H27" s="2"/>
      <c r="I27" s="20" t="s">
        <v>14</v>
      </c>
      <c r="J27" s="9">
        <f>2/4</f>
        <v>0.5</v>
      </c>
      <c r="K27">
        <f>LOG(J27,2)</f>
        <v>-1</v>
      </c>
      <c r="L27" s="9"/>
      <c r="M27" s="12" t="s">
        <v>22</v>
      </c>
      <c r="N27" s="9"/>
      <c r="O27" s="12">
        <f>-(J25*K25+J26*K26+J27*K27)</f>
        <v>1.5</v>
      </c>
    </row>
    <row r="28" spans="3:15">
      <c r="C28" s="2"/>
      <c r="D28" s="2"/>
      <c r="E28" s="2"/>
      <c r="F28" s="4"/>
      <c r="G28" s="9"/>
      <c r="H28" s="9"/>
      <c r="I28" s="9"/>
      <c r="J28" s="9"/>
      <c r="K28" s="9"/>
      <c r="L28" s="9"/>
      <c r="M28" s="9"/>
      <c r="N28" s="9"/>
      <c r="O28" s="9"/>
    </row>
    <row r="29" spans="3:15">
      <c r="C29" s="9"/>
      <c r="D29" s="9"/>
      <c r="E29" s="9"/>
      <c r="F29" s="9"/>
      <c r="G29" s="9"/>
      <c r="H29" s="21" t="s">
        <v>23</v>
      </c>
      <c r="I29" s="9"/>
      <c r="J29" s="9"/>
      <c r="K29" s="9"/>
      <c r="L29" s="9"/>
      <c r="M29" s="9"/>
      <c r="N29" s="9"/>
      <c r="O29" s="9"/>
    </row>
    <row r="30" spans="3:15">
      <c r="C30" s="9"/>
      <c r="D30" s="9"/>
      <c r="E30" s="9"/>
      <c r="F30" s="9"/>
      <c r="G30" s="9"/>
      <c r="H30" s="22" t="s">
        <v>24</v>
      </c>
      <c r="I30" s="12">
        <f>I8-1/8*(1*0+1*0+4*O27)</f>
        <v>0.65563906222956625</v>
      </c>
      <c r="J30" s="9"/>
      <c r="K30" s="9"/>
      <c r="L30" s="9"/>
      <c r="M30" s="9"/>
      <c r="N30" s="9"/>
      <c r="O30" s="9"/>
    </row>
    <row r="31" spans="3:1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3:1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3:1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3:15">
      <c r="C34" s="2"/>
      <c r="D34" s="2"/>
      <c r="E34" s="2"/>
      <c r="F34" s="2"/>
      <c r="G34" s="9"/>
      <c r="H34" s="9"/>
      <c r="I34" s="9"/>
      <c r="J34" s="9"/>
      <c r="K34" s="9"/>
      <c r="L34" s="9"/>
      <c r="M34" s="9"/>
      <c r="N34" s="9"/>
      <c r="O34" s="9"/>
    </row>
    <row r="35" spans="3:15">
      <c r="C35" s="2"/>
      <c r="D35" s="2"/>
      <c r="E35" s="2"/>
      <c r="F35" s="4"/>
      <c r="G35" s="9"/>
      <c r="H35" s="2"/>
      <c r="I35" s="9"/>
      <c r="J35" s="9"/>
      <c r="K35" s="9"/>
      <c r="L35" s="9"/>
      <c r="M35" s="9"/>
      <c r="N35" s="9"/>
      <c r="O35" s="9"/>
    </row>
    <row r="36" spans="3:15">
      <c r="C36" s="2"/>
      <c r="D36" s="2"/>
      <c r="E36" s="2"/>
      <c r="F36" s="2"/>
      <c r="G36" s="9"/>
      <c r="H36" s="2"/>
      <c r="I36" s="9"/>
      <c r="J36" s="9"/>
      <c r="K36" s="9"/>
      <c r="L36" s="9"/>
      <c r="M36" s="9"/>
      <c r="N36" s="9"/>
      <c r="O36" s="9"/>
    </row>
    <row r="37" spans="3:15">
      <c r="C37" s="2"/>
      <c r="D37" s="2"/>
      <c r="E37" s="4"/>
      <c r="H37" s="40" t="s">
        <v>25</v>
      </c>
    </row>
    <row r="38" spans="3:15" ht="15" thickBot="1">
      <c r="H38" s="40"/>
      <c r="I38" s="15" t="s">
        <v>8</v>
      </c>
      <c r="J38" s="15">
        <v>4</v>
      </c>
      <c r="M38" s="16" t="s">
        <v>26</v>
      </c>
      <c r="O38" s="15">
        <f>-(J40*K40+J41*K41+J42*K42)</f>
        <v>1.5</v>
      </c>
    </row>
    <row r="39" spans="3:15" ht="47.45" thickBot="1">
      <c r="C39" s="11" t="s">
        <v>0</v>
      </c>
      <c r="D39" s="29" t="s">
        <v>1</v>
      </c>
      <c r="E39" s="5" t="s">
        <v>2</v>
      </c>
      <c r="F39" s="5" t="s">
        <v>3</v>
      </c>
      <c r="G39" s="9"/>
      <c r="H39" s="40"/>
      <c r="I39" s="9"/>
      <c r="J39" s="9" t="s">
        <v>5</v>
      </c>
      <c r="K39" t="s">
        <v>6</v>
      </c>
      <c r="L39" s="9"/>
      <c r="M39" s="9"/>
      <c r="N39" s="9"/>
      <c r="O39" s="9"/>
    </row>
    <row r="40" spans="3:15" ht="16.149999999999999" thickBot="1">
      <c r="C40" s="11" t="s">
        <v>7</v>
      </c>
      <c r="D40" s="29" t="s">
        <v>8</v>
      </c>
      <c r="E40" s="6" t="s">
        <v>9</v>
      </c>
      <c r="F40" s="6" t="s">
        <v>10</v>
      </c>
      <c r="G40" s="9"/>
      <c r="H40" s="40"/>
      <c r="I40" s="13" t="s">
        <v>10</v>
      </c>
      <c r="J40" s="18">
        <f>1/4</f>
        <v>0.25</v>
      </c>
      <c r="K40">
        <f>LOG(J40,2)</f>
        <v>-2</v>
      </c>
      <c r="L40" s="9"/>
      <c r="N40" s="9"/>
      <c r="O40" s="9"/>
    </row>
    <row r="41" spans="3:15" ht="16.149999999999999" thickBot="1">
      <c r="C41" s="11" t="s">
        <v>14</v>
      </c>
      <c r="D41" s="29" t="s">
        <v>8</v>
      </c>
      <c r="E41" s="6" t="s">
        <v>9</v>
      </c>
      <c r="F41" s="6" t="s">
        <v>13</v>
      </c>
      <c r="G41" s="9"/>
      <c r="H41" s="40"/>
      <c r="I41" s="17" t="s">
        <v>13</v>
      </c>
      <c r="J41" s="8">
        <f>1/4</f>
        <v>0.25</v>
      </c>
      <c r="K41">
        <f t="shared" ref="K41:K42" si="1">LOG(J41,2)</f>
        <v>-2</v>
      </c>
      <c r="L41" s="9"/>
      <c r="M41" s="9"/>
      <c r="N41" s="9"/>
      <c r="O41" s="9"/>
    </row>
    <row r="42" spans="3:15" ht="16.149999999999999" thickBot="1">
      <c r="C42" s="11" t="s">
        <v>13</v>
      </c>
      <c r="D42" s="29" t="s">
        <v>8</v>
      </c>
      <c r="E42" s="6" t="s">
        <v>12</v>
      </c>
      <c r="F42" s="6" t="s">
        <v>14</v>
      </c>
      <c r="G42" s="9"/>
      <c r="H42" s="40"/>
      <c r="I42" s="17" t="s">
        <v>14</v>
      </c>
      <c r="J42" s="8">
        <f>2/4</f>
        <v>0.5</v>
      </c>
      <c r="K42">
        <f t="shared" si="1"/>
        <v>-1</v>
      </c>
    </row>
    <row r="43" spans="3:15" ht="16.149999999999999" thickBot="1">
      <c r="C43" s="11" t="s">
        <v>14</v>
      </c>
      <c r="D43" s="29" t="s">
        <v>8</v>
      </c>
      <c r="E43" s="6" t="s">
        <v>12</v>
      </c>
      <c r="F43" s="6" t="s">
        <v>14</v>
      </c>
      <c r="G43" s="9"/>
      <c r="H43" s="40"/>
    </row>
    <row r="44" spans="3:15" ht="16.149999999999999" thickBot="1">
      <c r="C44" s="11" t="s">
        <v>14</v>
      </c>
      <c r="D44" s="29" t="s">
        <v>15</v>
      </c>
      <c r="E44" s="6" t="s">
        <v>9</v>
      </c>
      <c r="F44" s="6" t="s">
        <v>10</v>
      </c>
      <c r="G44" s="9"/>
      <c r="H44" s="40"/>
      <c r="I44" s="16" t="s">
        <v>15</v>
      </c>
      <c r="J44" s="16">
        <v>1</v>
      </c>
      <c r="K44" s="9"/>
      <c r="L44" s="9"/>
      <c r="M44" s="16" t="s">
        <v>27</v>
      </c>
      <c r="N44" s="9"/>
      <c r="O44" s="16">
        <v>0</v>
      </c>
    </row>
    <row r="45" spans="3:15" ht="31.9" thickBot="1">
      <c r="C45" s="11" t="s">
        <v>7</v>
      </c>
      <c r="D45" s="29" t="s">
        <v>16</v>
      </c>
      <c r="E45" s="6" t="s">
        <v>9</v>
      </c>
      <c r="F45" s="6" t="s">
        <v>10</v>
      </c>
      <c r="G45" s="9"/>
      <c r="H45" s="40"/>
      <c r="I45" s="2"/>
      <c r="J45" s="9" t="s">
        <v>5</v>
      </c>
      <c r="K45" s="9" t="s">
        <v>6</v>
      </c>
      <c r="L45" s="9"/>
      <c r="M45" s="9"/>
      <c r="N45" s="9"/>
      <c r="O45" s="9"/>
    </row>
    <row r="46" spans="3:15" ht="16.149999999999999" thickBot="1">
      <c r="C46" s="11" t="s">
        <v>7</v>
      </c>
      <c r="D46" s="29" t="s">
        <v>11</v>
      </c>
      <c r="E46" s="6" t="s">
        <v>12</v>
      </c>
      <c r="F46" s="6" t="s">
        <v>10</v>
      </c>
      <c r="G46" s="9"/>
      <c r="H46" s="40"/>
      <c r="I46" s="19" t="s">
        <v>10</v>
      </c>
      <c r="J46" s="9">
        <v>1</v>
      </c>
      <c r="K46">
        <f>LOG(J46,2)</f>
        <v>0</v>
      </c>
      <c r="L46" s="9"/>
      <c r="M46" s="9"/>
      <c r="N46" s="9"/>
      <c r="O46" s="9"/>
    </row>
    <row r="47" spans="3:15" ht="16.149999999999999" thickBot="1">
      <c r="C47" s="11" t="s">
        <v>14</v>
      </c>
      <c r="D47" s="29" t="s">
        <v>11</v>
      </c>
      <c r="E47" s="6" t="s">
        <v>12</v>
      </c>
      <c r="F47" s="6" t="s">
        <v>14</v>
      </c>
      <c r="G47" s="9"/>
      <c r="H47" s="40"/>
      <c r="I47" s="16" t="s">
        <v>16</v>
      </c>
      <c r="J47" s="16">
        <v>1</v>
      </c>
      <c r="K47" s="9"/>
      <c r="L47" s="9"/>
      <c r="M47" s="16" t="s">
        <v>28</v>
      </c>
      <c r="N47" s="9"/>
      <c r="O47" s="16">
        <v>0</v>
      </c>
    </row>
    <row r="48" spans="3:15" ht="15.6">
      <c r="C48" s="10"/>
      <c r="D48" s="10"/>
      <c r="E48" s="10"/>
      <c r="F48" s="10"/>
      <c r="G48" s="9"/>
      <c r="H48" s="40"/>
      <c r="I48" s="2"/>
      <c r="J48" s="9" t="s">
        <v>5</v>
      </c>
      <c r="K48" s="9" t="s">
        <v>6</v>
      </c>
      <c r="L48" s="9"/>
      <c r="M48" s="9"/>
      <c r="N48" s="9"/>
      <c r="O48" s="9"/>
    </row>
    <row r="49" spans="3:15">
      <c r="C49" s="2"/>
      <c r="D49" s="2"/>
      <c r="E49" s="2"/>
      <c r="F49" s="4"/>
      <c r="G49" s="9"/>
      <c r="H49" s="40"/>
      <c r="I49" s="19" t="s">
        <v>10</v>
      </c>
      <c r="J49" s="9">
        <v>1</v>
      </c>
      <c r="K49">
        <f>LOG(J49,2)</f>
        <v>0</v>
      </c>
      <c r="L49" s="9"/>
      <c r="M49" s="9"/>
      <c r="N49" s="9"/>
      <c r="O49" s="9"/>
    </row>
    <row r="50" spans="3:15">
      <c r="C50" s="2"/>
      <c r="D50" s="2"/>
      <c r="E50" s="2"/>
      <c r="F50" s="4"/>
      <c r="G50" s="9"/>
      <c r="H50" s="40"/>
      <c r="I50" s="15" t="s">
        <v>11</v>
      </c>
      <c r="J50" s="15">
        <v>2</v>
      </c>
      <c r="L50" s="9"/>
      <c r="M50" s="16" t="s">
        <v>29</v>
      </c>
      <c r="N50" s="9"/>
      <c r="O50" s="16">
        <f>-(J53*K53+J54*K54)</f>
        <v>1</v>
      </c>
    </row>
    <row r="51" spans="3:15">
      <c r="C51" s="2"/>
      <c r="D51" s="2"/>
      <c r="E51" s="2"/>
      <c r="F51" s="4"/>
      <c r="G51" s="9"/>
      <c r="H51" s="40"/>
      <c r="J51" s="9"/>
      <c r="L51" s="9"/>
      <c r="O51" s="9"/>
    </row>
    <row r="52" spans="3:15">
      <c r="C52" s="9"/>
      <c r="D52" s="9"/>
      <c r="E52" s="9"/>
      <c r="F52" s="9"/>
      <c r="H52" s="40"/>
      <c r="J52" s="9" t="s">
        <v>5</v>
      </c>
      <c r="K52" s="9" t="s">
        <v>6</v>
      </c>
      <c r="L52" s="9"/>
      <c r="M52" s="9"/>
      <c r="N52" s="9"/>
      <c r="O52" s="9"/>
    </row>
    <row r="53" spans="3:15">
      <c r="C53" s="9"/>
      <c r="D53" s="9"/>
      <c r="E53" s="9"/>
      <c r="F53" s="9"/>
      <c r="H53" s="40"/>
      <c r="I53" s="20" t="s">
        <v>10</v>
      </c>
      <c r="J53">
        <v>0.5</v>
      </c>
      <c r="K53">
        <f>LOG(J53,2)</f>
        <v>-1</v>
      </c>
      <c r="N53" s="9"/>
      <c r="O53" s="9"/>
    </row>
    <row r="54" spans="3:15">
      <c r="C54" s="9"/>
      <c r="D54" s="9"/>
      <c r="E54" s="9"/>
      <c r="F54" s="9"/>
      <c r="H54" s="40"/>
      <c r="I54" s="20" t="s">
        <v>14</v>
      </c>
      <c r="J54" s="9">
        <v>0.5</v>
      </c>
      <c r="K54">
        <f>LOG(J54,2)</f>
        <v>-1</v>
      </c>
      <c r="N54" s="9"/>
      <c r="O54" s="9"/>
    </row>
    <row r="55" spans="3:15">
      <c r="C55" s="9"/>
      <c r="D55" s="9"/>
      <c r="E55" s="9"/>
      <c r="F55" s="9"/>
      <c r="O55" s="9"/>
    </row>
    <row r="56" spans="3:15">
      <c r="C56" s="9"/>
      <c r="D56" s="9"/>
      <c r="E56" s="9"/>
      <c r="F56" s="9"/>
    </row>
    <row r="57" spans="3:15">
      <c r="C57" s="2"/>
      <c r="D57" s="2"/>
      <c r="E57" s="2"/>
      <c r="F57" s="2"/>
    </row>
    <row r="58" spans="3:15">
      <c r="C58" s="2"/>
      <c r="D58" s="2"/>
      <c r="E58" s="2"/>
      <c r="F58" s="4"/>
    </row>
    <row r="59" spans="3:15">
      <c r="C59" s="2"/>
      <c r="D59" s="2"/>
      <c r="E59" s="2"/>
      <c r="F59" s="4"/>
      <c r="N59" s="9"/>
      <c r="O59" s="9"/>
    </row>
    <row r="60" spans="3:15">
      <c r="C60" s="2"/>
      <c r="D60" s="2"/>
      <c r="E60" s="2"/>
      <c r="F60" s="4"/>
      <c r="K60" s="9"/>
      <c r="L60" s="9"/>
      <c r="M60" s="9"/>
      <c r="N60" s="9"/>
      <c r="O60" s="9"/>
    </row>
    <row r="61" spans="3:15">
      <c r="C61" s="2"/>
      <c r="D61" s="2"/>
      <c r="E61" s="2"/>
      <c r="F61" s="4"/>
      <c r="K61" s="9"/>
      <c r="L61" s="9"/>
      <c r="M61" s="9"/>
      <c r="N61" s="9"/>
      <c r="O61" s="9"/>
    </row>
    <row r="62" spans="3:15">
      <c r="C62" s="2"/>
      <c r="D62" s="2"/>
      <c r="E62" s="2"/>
      <c r="F62" s="2"/>
      <c r="K62" s="9"/>
      <c r="L62" s="9"/>
      <c r="M62" s="9"/>
      <c r="N62" s="9"/>
      <c r="O62" s="9"/>
    </row>
    <row r="63" spans="3:1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3:15">
      <c r="C64" s="9"/>
      <c r="D64" s="9"/>
      <c r="E64" s="9"/>
      <c r="F64" s="9"/>
      <c r="G64" s="9"/>
      <c r="H64" s="23" t="s">
        <v>30</v>
      </c>
      <c r="I64" s="9"/>
      <c r="J64" s="9"/>
      <c r="K64" s="9"/>
      <c r="L64" s="9"/>
      <c r="M64" s="9"/>
      <c r="N64" s="9"/>
      <c r="O64" s="9"/>
    </row>
    <row r="65" spans="3:16">
      <c r="C65" s="9"/>
      <c r="D65" s="9"/>
      <c r="E65" s="9"/>
      <c r="F65" s="9"/>
      <c r="G65" s="9"/>
      <c r="H65" s="16" t="s">
        <v>31</v>
      </c>
      <c r="I65" s="16">
        <f>I8-1/8*(J38*O38+J44*O44+J47*O47+J50*O50)</f>
        <v>0.40563906222956625</v>
      </c>
      <c r="J65" s="9"/>
      <c r="K65" s="9"/>
      <c r="L65" s="9"/>
      <c r="M65" s="9"/>
      <c r="N65" s="9"/>
      <c r="O65" s="9"/>
    </row>
    <row r="66" spans="3:16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3:16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3:16" ht="14.45" customHeight="1">
      <c r="D68" s="2"/>
      <c r="E68" s="2"/>
      <c r="F68" s="4"/>
      <c r="I68" s="41" t="s">
        <v>32</v>
      </c>
    </row>
    <row r="69" spans="3:16">
      <c r="I69" s="41"/>
      <c r="J69" s="24" t="s">
        <v>9</v>
      </c>
      <c r="K69" s="24">
        <v>4</v>
      </c>
      <c r="N69" s="25" t="s">
        <v>33</v>
      </c>
      <c r="P69" s="24">
        <f>-(K71*L71+K72*L72)</f>
        <v>0.81127812445913283</v>
      </c>
    </row>
    <row r="70" spans="3:16" ht="46.9">
      <c r="D70" s="11" t="s">
        <v>0</v>
      </c>
      <c r="E70" s="11" t="s">
        <v>1</v>
      </c>
      <c r="F70" s="28" t="s">
        <v>2</v>
      </c>
      <c r="G70" s="11" t="s">
        <v>3</v>
      </c>
      <c r="H70" s="9"/>
      <c r="I70" s="41"/>
      <c r="J70" s="9"/>
      <c r="K70" s="9" t="s">
        <v>5</v>
      </c>
      <c r="L70" t="s">
        <v>6</v>
      </c>
      <c r="M70" s="9"/>
      <c r="N70" s="9"/>
      <c r="O70" s="9"/>
      <c r="P70" s="9"/>
    </row>
    <row r="71" spans="3:16" ht="15.6">
      <c r="D71" s="11" t="s">
        <v>7</v>
      </c>
      <c r="E71" s="11" t="s">
        <v>8</v>
      </c>
      <c r="F71" s="28" t="s">
        <v>9</v>
      </c>
      <c r="G71" s="11" t="s">
        <v>10</v>
      </c>
      <c r="H71" s="9"/>
      <c r="I71" s="41"/>
      <c r="J71" s="13" t="s">
        <v>10</v>
      </c>
      <c r="K71" s="18">
        <f>3/4</f>
        <v>0.75</v>
      </c>
      <c r="L71">
        <f>LOG(K71,2)</f>
        <v>-0.41503749927884381</v>
      </c>
      <c r="M71" s="9"/>
      <c r="O71" s="9"/>
      <c r="P71" s="9"/>
    </row>
    <row r="72" spans="3:16" ht="15.6">
      <c r="D72" s="11" t="s">
        <v>14</v>
      </c>
      <c r="E72" s="11" t="s">
        <v>15</v>
      </c>
      <c r="F72" s="28" t="s">
        <v>9</v>
      </c>
      <c r="G72" s="11" t="s">
        <v>10</v>
      </c>
      <c r="H72" s="9"/>
      <c r="I72" s="41"/>
      <c r="J72" s="17" t="s">
        <v>13</v>
      </c>
      <c r="K72" s="8">
        <f>1/4</f>
        <v>0.25</v>
      </c>
      <c r="L72">
        <f t="shared" ref="L72:L73" si="2">LOG(K72,2)</f>
        <v>-2</v>
      </c>
      <c r="M72" s="9"/>
      <c r="N72" s="9"/>
      <c r="O72" s="9"/>
      <c r="P72" s="9"/>
    </row>
    <row r="73" spans="3:16" ht="31.15">
      <c r="D73" s="11" t="s">
        <v>7</v>
      </c>
      <c r="E73" s="11" t="s">
        <v>16</v>
      </c>
      <c r="F73" s="28" t="s">
        <v>9</v>
      </c>
      <c r="G73" s="11" t="s">
        <v>10</v>
      </c>
      <c r="H73" s="9"/>
      <c r="I73" s="41"/>
      <c r="J73" s="10"/>
      <c r="K73" s="8"/>
    </row>
    <row r="74" spans="3:16" ht="15.6">
      <c r="D74" s="11" t="s">
        <v>14</v>
      </c>
      <c r="E74" s="11" t="s">
        <v>8</v>
      </c>
      <c r="F74" s="28" t="s">
        <v>9</v>
      </c>
      <c r="G74" s="11" t="s">
        <v>13</v>
      </c>
      <c r="H74" s="9"/>
      <c r="I74" s="41"/>
    </row>
    <row r="75" spans="3:16" ht="15.6">
      <c r="D75" s="11" t="s">
        <v>7</v>
      </c>
      <c r="E75" s="11" t="s">
        <v>11</v>
      </c>
      <c r="F75" s="28" t="s">
        <v>12</v>
      </c>
      <c r="G75" s="11" t="s">
        <v>10</v>
      </c>
      <c r="H75" s="9"/>
      <c r="I75" s="41"/>
      <c r="J75" s="25" t="s">
        <v>12</v>
      </c>
      <c r="K75" s="25">
        <v>4</v>
      </c>
      <c r="L75" s="9"/>
      <c r="M75" s="9"/>
      <c r="N75" s="25" t="s">
        <v>34</v>
      </c>
      <c r="O75" s="9"/>
      <c r="P75" s="25">
        <f>-(K77*L77+K78*L78)</f>
        <v>0.81127812445913283</v>
      </c>
    </row>
    <row r="76" spans="3:16" ht="15.6">
      <c r="D76" s="11" t="s">
        <v>13</v>
      </c>
      <c r="E76" s="11" t="s">
        <v>8</v>
      </c>
      <c r="F76" s="28" t="s">
        <v>12</v>
      </c>
      <c r="G76" s="11" t="s">
        <v>14</v>
      </c>
      <c r="H76" s="9"/>
      <c r="I76" s="41"/>
      <c r="J76" s="2"/>
      <c r="K76" s="9" t="s">
        <v>5</v>
      </c>
      <c r="L76" s="9" t="s">
        <v>6</v>
      </c>
      <c r="M76" s="9"/>
      <c r="N76" s="9"/>
      <c r="O76" s="9"/>
      <c r="P76" s="9"/>
    </row>
    <row r="77" spans="3:16" ht="15.6">
      <c r="D77" s="11" t="s">
        <v>14</v>
      </c>
      <c r="E77" s="11" t="s">
        <v>8</v>
      </c>
      <c r="F77" s="28" t="s">
        <v>12</v>
      </c>
      <c r="G77" s="11" t="s">
        <v>14</v>
      </c>
      <c r="H77" s="9"/>
      <c r="I77" s="41"/>
      <c r="J77" s="19" t="s">
        <v>10</v>
      </c>
      <c r="K77" s="9">
        <f>1/4</f>
        <v>0.25</v>
      </c>
      <c r="L77">
        <f>LOG(K77,2)</f>
        <v>-2</v>
      </c>
      <c r="M77" s="9"/>
      <c r="N77" s="9"/>
      <c r="O77" s="9"/>
      <c r="P77" s="9"/>
    </row>
    <row r="78" spans="3:16" ht="15.6">
      <c r="D78" s="11" t="s">
        <v>14</v>
      </c>
      <c r="E78" s="11" t="s">
        <v>11</v>
      </c>
      <c r="F78" s="28" t="s">
        <v>12</v>
      </c>
      <c r="G78" s="11" t="s">
        <v>14</v>
      </c>
      <c r="H78" s="9"/>
      <c r="I78" s="41"/>
      <c r="J78" s="20" t="s">
        <v>14</v>
      </c>
      <c r="K78" s="9">
        <f>3/4</f>
        <v>0.75</v>
      </c>
      <c r="L78">
        <f>LOG(K78,2)</f>
        <v>-0.41503749927884381</v>
      </c>
      <c r="M78" s="9"/>
      <c r="N78" s="9"/>
      <c r="O78" s="9"/>
      <c r="P78" s="9"/>
    </row>
    <row r="79" spans="3:16" ht="15.6">
      <c r="D79" s="10"/>
      <c r="E79" s="10"/>
      <c r="F79" s="10"/>
      <c r="G79" s="10"/>
      <c r="H79" s="9"/>
      <c r="I79" s="41"/>
      <c r="J79" s="2"/>
      <c r="K79" s="9"/>
      <c r="L79" s="9"/>
      <c r="M79" s="9"/>
      <c r="N79" s="9"/>
      <c r="O79" s="9"/>
      <c r="P79" s="9"/>
    </row>
    <row r="80" spans="3:16">
      <c r="D80" s="2"/>
      <c r="E80" s="2"/>
      <c r="F80" s="2"/>
      <c r="G80" s="4"/>
      <c r="H80" s="9"/>
      <c r="I80" s="41"/>
      <c r="J80" s="2"/>
      <c r="K80" s="9"/>
      <c r="M80" s="9"/>
      <c r="N80" s="9"/>
      <c r="O80" s="9"/>
      <c r="P80" s="9"/>
    </row>
    <row r="81" spans="1:16">
      <c r="D81" s="2"/>
      <c r="E81" s="2"/>
      <c r="F81" s="2"/>
      <c r="G81" s="4"/>
      <c r="H81" s="9"/>
      <c r="I81" s="26"/>
      <c r="M81" s="9"/>
      <c r="N81" s="9"/>
      <c r="O81" s="9"/>
      <c r="P81" s="9"/>
    </row>
    <row r="82" spans="1:16">
      <c r="D82" s="2"/>
      <c r="E82" s="2"/>
      <c r="F82" s="2"/>
      <c r="G82" s="4"/>
      <c r="H82" s="9"/>
      <c r="I82" s="9"/>
      <c r="J82" s="9"/>
      <c r="K82" s="9"/>
      <c r="M82" s="9"/>
      <c r="P82" s="9"/>
    </row>
    <row r="83" spans="1:16">
      <c r="D83" s="9"/>
      <c r="E83" s="9"/>
      <c r="F83" s="9"/>
      <c r="G83" s="9"/>
      <c r="I83" s="27" t="s">
        <v>35</v>
      </c>
      <c r="J83" s="9"/>
      <c r="K83" s="9"/>
      <c r="L83" s="9"/>
      <c r="M83" s="9"/>
      <c r="N83" s="9"/>
      <c r="O83" s="9"/>
      <c r="P83" s="9"/>
    </row>
    <row r="84" spans="1:16">
      <c r="D84" s="9"/>
      <c r="E84" s="9"/>
      <c r="F84" s="9"/>
      <c r="G84" s="9"/>
      <c r="I84" s="25" t="s">
        <v>36</v>
      </c>
      <c r="J84" s="25">
        <f>I8-1/8*(P69*K69+K75*P75)</f>
        <v>0.59436093777043342</v>
      </c>
      <c r="O84" s="9"/>
      <c r="P84" s="9"/>
    </row>
    <row r="85" spans="1:16">
      <c r="D85" s="9"/>
      <c r="E85" s="9"/>
      <c r="F85" s="9"/>
      <c r="G85" s="9"/>
      <c r="I85" s="26"/>
      <c r="J85" s="14"/>
      <c r="K85" s="9"/>
      <c r="O85" s="9"/>
      <c r="P85" s="9"/>
    </row>
    <row r="86" spans="1:16">
      <c r="D86" s="9"/>
      <c r="E86" s="9"/>
      <c r="F86" s="9"/>
      <c r="G86" s="9"/>
      <c r="P86" s="9"/>
    </row>
    <row r="87" spans="1:16">
      <c r="D87" s="9"/>
      <c r="E87" s="9"/>
      <c r="F87" s="9"/>
      <c r="G87" s="9"/>
      <c r="L87" s="9"/>
    </row>
    <row r="88" spans="1:16">
      <c r="D88" s="2"/>
      <c r="E88" s="2"/>
      <c r="F88" s="2"/>
      <c r="G88" s="2"/>
      <c r="L88" s="9"/>
    </row>
    <row r="89" spans="1:16">
      <c r="D89" s="2"/>
      <c r="E89" s="2"/>
      <c r="F89" s="2"/>
      <c r="G89" s="4"/>
      <c r="K89" s="9"/>
      <c r="L89" s="9"/>
    </row>
    <row r="90" spans="1:16">
      <c r="D90" s="2"/>
      <c r="E90" s="2"/>
      <c r="F90" s="2"/>
      <c r="G90" s="4"/>
      <c r="K90" s="9"/>
      <c r="L90" s="9"/>
      <c r="O90" s="9"/>
      <c r="P90" s="9"/>
    </row>
    <row r="91" spans="1:16">
      <c r="A91" s="2"/>
      <c r="B91" s="2"/>
      <c r="C91" s="2"/>
      <c r="D91" s="4"/>
      <c r="K91" s="9"/>
      <c r="L91" s="9"/>
      <c r="M91" s="9"/>
      <c r="N91" s="9"/>
      <c r="O91" s="9"/>
      <c r="P91" s="9"/>
    </row>
    <row r="92" spans="1:16">
      <c r="A92" s="2"/>
      <c r="B92" s="2"/>
      <c r="C92" s="2"/>
      <c r="D92" s="31" t="s">
        <v>37</v>
      </c>
      <c r="I92" s="9"/>
      <c r="J92" s="9"/>
      <c r="K92" s="9"/>
      <c r="L92" s="9"/>
      <c r="M92" s="9"/>
      <c r="N92" s="9"/>
      <c r="O92" s="9"/>
      <c r="P92" s="9"/>
    </row>
    <row r="93" spans="1:16">
      <c r="A93" s="2"/>
      <c r="B93" s="2"/>
      <c r="C93" s="2"/>
      <c r="D93" s="2"/>
      <c r="I93" s="9"/>
      <c r="J93" s="9"/>
      <c r="K93" s="9"/>
      <c r="L93" s="9"/>
      <c r="M93" s="9"/>
      <c r="N93" s="9"/>
      <c r="O93" s="9"/>
      <c r="P93" s="9"/>
    </row>
    <row r="94" spans="1:16">
      <c r="A94" s="9"/>
      <c r="B94" s="9"/>
      <c r="C94" s="12" t="s">
        <v>13</v>
      </c>
      <c r="D94" s="9"/>
      <c r="E94" s="12" t="s">
        <v>7</v>
      </c>
      <c r="G94" s="3" t="s">
        <v>14</v>
      </c>
      <c r="M94" s="9"/>
      <c r="N94" s="9"/>
      <c r="O94" s="9"/>
      <c r="P94" s="9"/>
    </row>
    <row r="95" spans="1:16">
      <c r="A95" s="9"/>
      <c r="B95" s="9"/>
      <c r="C95" s="9"/>
      <c r="D95" s="9"/>
      <c r="E95" s="9"/>
      <c r="M95" s="9"/>
      <c r="N95" s="9"/>
      <c r="O95" s="9"/>
      <c r="P95" s="9"/>
    </row>
    <row r="96" spans="1:16">
      <c r="A96" s="9"/>
      <c r="B96" s="9"/>
      <c r="C96" s="9"/>
      <c r="D96" s="9"/>
      <c r="E96" s="9"/>
      <c r="M96" s="9"/>
      <c r="N96" s="9"/>
      <c r="O96" s="9"/>
      <c r="P96" s="9"/>
    </row>
    <row r="97" spans="1:16">
      <c r="A97" s="9"/>
      <c r="B97" s="9"/>
      <c r="C97" s="13" t="s">
        <v>14</v>
      </c>
      <c r="D97" s="9"/>
      <c r="E97" s="13" t="s">
        <v>10</v>
      </c>
      <c r="M97" s="9"/>
      <c r="N97" s="9"/>
      <c r="O97" s="9"/>
      <c r="P97" s="9"/>
    </row>
    <row r="98" spans="1:16">
      <c r="C98" s="9"/>
      <c r="D98" s="9"/>
      <c r="E98" s="9"/>
      <c r="F98" s="9"/>
      <c r="G98" s="9"/>
      <c r="H98" s="9"/>
      <c r="M98" s="9"/>
      <c r="N98" s="9"/>
      <c r="O98" s="9"/>
    </row>
    <row r="99" spans="1:16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1:16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 spans="1:16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 spans="1:16">
      <c r="C102" s="9"/>
      <c r="D102" s="9"/>
      <c r="E102" s="9"/>
      <c r="F102" s="9"/>
      <c r="G102" s="9"/>
      <c r="K102" s="9"/>
      <c r="L102" s="9"/>
      <c r="M102" s="9"/>
      <c r="N102" s="9"/>
      <c r="O102" s="9"/>
    </row>
    <row r="103" spans="1:16">
      <c r="C103" s="9"/>
      <c r="D103" s="9"/>
      <c r="E103" s="9"/>
      <c r="F103" s="9"/>
      <c r="G103" s="9"/>
      <c r="H103" s="9" t="s">
        <v>38</v>
      </c>
      <c r="K103" s="9"/>
      <c r="L103" s="9"/>
      <c r="M103" s="9"/>
      <c r="N103" s="9"/>
      <c r="O103" s="9"/>
    </row>
    <row r="104" spans="1:16" ht="31.15">
      <c r="B104" s="30" t="s">
        <v>0</v>
      </c>
      <c r="C104" s="11" t="s">
        <v>1</v>
      </c>
      <c r="D104" s="11" t="s">
        <v>2</v>
      </c>
      <c r="E104" s="11" t="s">
        <v>3</v>
      </c>
      <c r="F104" s="9"/>
      <c r="G104" s="9"/>
      <c r="H104" s="12" t="s">
        <v>4</v>
      </c>
      <c r="I104" s="9">
        <f>-(I106*J106+I107*J107+I108*J108)</f>
        <v>1.5</v>
      </c>
      <c r="J104" s="9"/>
      <c r="K104" s="9"/>
      <c r="L104" s="9"/>
      <c r="M104" s="9"/>
      <c r="N104" s="9"/>
      <c r="O104" s="9"/>
    </row>
    <row r="105" spans="1:16" ht="15.6">
      <c r="B105" s="30" t="s">
        <v>14</v>
      </c>
      <c r="C105" s="11" t="s">
        <v>15</v>
      </c>
      <c r="D105" s="11" t="s">
        <v>9</v>
      </c>
      <c r="E105" s="11" t="s">
        <v>10</v>
      </c>
      <c r="F105" s="9"/>
      <c r="G105" s="9"/>
      <c r="I105" s="9" t="s">
        <v>39</v>
      </c>
      <c r="J105" s="9" t="s">
        <v>6</v>
      </c>
      <c r="K105" s="9"/>
      <c r="L105" s="9"/>
      <c r="M105" s="9"/>
      <c r="N105" s="9"/>
      <c r="O105" s="9"/>
    </row>
    <row r="106" spans="1:16" ht="15.6">
      <c r="B106" s="30" t="s">
        <v>14</v>
      </c>
      <c r="C106" s="11" t="s">
        <v>8</v>
      </c>
      <c r="D106" s="11" t="s">
        <v>9</v>
      </c>
      <c r="E106" s="11" t="s">
        <v>13</v>
      </c>
      <c r="F106" s="9"/>
      <c r="G106" s="9"/>
      <c r="H106" s="13" t="s">
        <v>10</v>
      </c>
      <c r="I106" s="9">
        <f>1/4</f>
        <v>0.25</v>
      </c>
      <c r="J106" s="9">
        <f>LOG(I106,2)</f>
        <v>-2</v>
      </c>
      <c r="K106" s="9"/>
      <c r="L106" s="9"/>
      <c r="M106" s="9"/>
      <c r="N106" s="9"/>
      <c r="O106" s="9"/>
    </row>
    <row r="107" spans="1:16" ht="15.6">
      <c r="B107" s="30" t="s">
        <v>14</v>
      </c>
      <c r="C107" s="11" t="s">
        <v>8</v>
      </c>
      <c r="D107" s="11" t="s">
        <v>18</v>
      </c>
      <c r="E107" s="11" t="s">
        <v>14</v>
      </c>
      <c r="F107" s="9"/>
      <c r="G107" s="9"/>
      <c r="H107" s="13" t="s">
        <v>40</v>
      </c>
      <c r="I107" s="9">
        <f>1/4</f>
        <v>0.25</v>
      </c>
      <c r="J107" s="9">
        <f t="shared" ref="J107:J108" si="3">LOG(I107,2)</f>
        <v>-2</v>
      </c>
      <c r="K107" s="9"/>
      <c r="L107" s="9"/>
      <c r="M107" s="9"/>
      <c r="N107" s="9"/>
      <c r="O107" s="9"/>
    </row>
    <row r="108" spans="1:16" ht="15.6">
      <c r="B108" s="30" t="s">
        <v>14</v>
      </c>
      <c r="C108" s="11" t="s">
        <v>11</v>
      </c>
      <c r="D108" s="11" t="s">
        <v>12</v>
      </c>
      <c r="E108" s="11" t="s">
        <v>14</v>
      </c>
      <c r="F108" s="9"/>
      <c r="G108" s="9"/>
      <c r="H108" s="13" t="s">
        <v>14</v>
      </c>
      <c r="I108" s="9">
        <f>2/4</f>
        <v>0.5</v>
      </c>
      <c r="J108" s="9">
        <f t="shared" si="3"/>
        <v>-1</v>
      </c>
      <c r="K108" s="9"/>
      <c r="L108" s="9"/>
      <c r="M108" s="9"/>
      <c r="N108" s="9"/>
      <c r="O108" s="9"/>
    </row>
    <row r="109" spans="1:16"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16"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1:16"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6">
      <c r="F112" s="9"/>
      <c r="G112" s="9"/>
      <c r="H112" s="33" t="s">
        <v>25</v>
      </c>
      <c r="I112" s="9"/>
      <c r="J112" s="9"/>
      <c r="K112" s="9"/>
      <c r="L112" s="9"/>
      <c r="M112" s="9"/>
      <c r="N112" s="9"/>
      <c r="O112" s="9"/>
    </row>
    <row r="113" spans="2:1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2:15">
      <c r="C114" s="9"/>
      <c r="D114" s="9"/>
      <c r="E114" s="9"/>
      <c r="F114" s="9"/>
      <c r="G114" s="9"/>
      <c r="H114" s="33" t="s">
        <v>41</v>
      </c>
      <c r="I114" s="9" t="s">
        <v>5</v>
      </c>
      <c r="J114" s="9" t="s">
        <v>6</v>
      </c>
      <c r="K114" s="9"/>
      <c r="L114" s="9"/>
      <c r="M114" s="33" t="s">
        <v>42</v>
      </c>
      <c r="N114" s="33">
        <f>-(I115*J115+I116*J116)</f>
        <v>1</v>
      </c>
      <c r="O114" s="9"/>
    </row>
    <row r="115" spans="2:15" ht="31.15">
      <c r="B115" s="30" t="s">
        <v>0</v>
      </c>
      <c r="C115" s="32" t="s">
        <v>1</v>
      </c>
      <c r="D115" s="11" t="s">
        <v>2</v>
      </c>
      <c r="E115" s="11" t="s">
        <v>3</v>
      </c>
      <c r="F115" s="9"/>
      <c r="G115" s="9"/>
      <c r="H115" s="13" t="s">
        <v>13</v>
      </c>
      <c r="I115" s="9">
        <f>0.5</f>
        <v>0.5</v>
      </c>
      <c r="J115" s="9">
        <f>LOG(I115,2)</f>
        <v>-1</v>
      </c>
      <c r="K115" s="9"/>
      <c r="L115" s="9"/>
      <c r="M115" s="9"/>
      <c r="N115" s="9"/>
      <c r="O115" s="9"/>
    </row>
    <row r="116" spans="2:15" ht="15.6">
      <c r="B116" s="30" t="s">
        <v>14</v>
      </c>
      <c r="C116" s="32" t="s">
        <v>8</v>
      </c>
      <c r="D116" s="11" t="s">
        <v>9</v>
      </c>
      <c r="E116" s="11" t="s">
        <v>13</v>
      </c>
      <c r="F116" s="9"/>
      <c r="G116" s="9"/>
      <c r="H116" s="13" t="s">
        <v>14</v>
      </c>
      <c r="I116" s="9">
        <v>0.5</v>
      </c>
      <c r="J116" s="9">
        <f>LOG(I116,2)</f>
        <v>-1</v>
      </c>
      <c r="K116" s="9"/>
      <c r="L116" s="9"/>
      <c r="M116" s="9"/>
      <c r="N116" s="9"/>
      <c r="O116" s="9"/>
    </row>
    <row r="117" spans="2:15" ht="15.6">
      <c r="B117" s="30" t="s">
        <v>14</v>
      </c>
      <c r="C117" s="32" t="s">
        <v>8</v>
      </c>
      <c r="D117" s="11" t="s">
        <v>18</v>
      </c>
      <c r="E117" s="11" t="s">
        <v>14</v>
      </c>
      <c r="H117" s="34" t="s">
        <v>43</v>
      </c>
      <c r="I117" t="s">
        <v>5</v>
      </c>
      <c r="J117" t="s">
        <v>6</v>
      </c>
    </row>
    <row r="118" spans="2:15" ht="15.6">
      <c r="B118" s="30" t="s">
        <v>14</v>
      </c>
      <c r="C118" s="32" t="s">
        <v>15</v>
      </c>
      <c r="D118" s="11" t="s">
        <v>9</v>
      </c>
      <c r="E118" s="11" t="s">
        <v>10</v>
      </c>
      <c r="H118" s="35" t="s">
        <v>10</v>
      </c>
      <c r="I118">
        <v>1</v>
      </c>
      <c r="J118">
        <v>0</v>
      </c>
      <c r="M118" s="34" t="s">
        <v>44</v>
      </c>
      <c r="N118" s="34">
        <v>0</v>
      </c>
    </row>
    <row r="119" spans="2:15" ht="15.6">
      <c r="B119" s="30" t="s">
        <v>14</v>
      </c>
      <c r="C119" s="32" t="s">
        <v>11</v>
      </c>
      <c r="D119" s="11" t="s">
        <v>12</v>
      </c>
      <c r="E119" s="11" t="s">
        <v>14</v>
      </c>
    </row>
    <row r="120" spans="2:15">
      <c r="H120" s="34" t="s">
        <v>45</v>
      </c>
      <c r="I120" t="s">
        <v>5</v>
      </c>
      <c r="J120" t="s">
        <v>6</v>
      </c>
    </row>
    <row r="121" spans="2:15">
      <c r="H121" s="35" t="s">
        <v>14</v>
      </c>
      <c r="I121">
        <v>1</v>
      </c>
      <c r="J121">
        <v>0</v>
      </c>
      <c r="M121" s="34" t="s">
        <v>46</v>
      </c>
      <c r="N121" s="34">
        <v>0</v>
      </c>
    </row>
    <row r="124" spans="2:15">
      <c r="H124" s="34" t="s">
        <v>47</v>
      </c>
      <c r="I124" s="34">
        <f>I104-1/4*(2*N114+0)</f>
        <v>1</v>
      </c>
    </row>
    <row r="128" spans="2:15">
      <c r="C128" s="9"/>
      <c r="D128" s="9"/>
      <c r="E128" s="9"/>
      <c r="F128" s="9"/>
      <c r="G128" s="9"/>
      <c r="K128" s="9"/>
      <c r="L128" s="9"/>
      <c r="M128" s="9"/>
      <c r="N128" s="9"/>
      <c r="O128" s="9"/>
    </row>
    <row r="129" spans="2:15">
      <c r="C129" s="9"/>
      <c r="D129" s="9"/>
      <c r="E129" s="9"/>
      <c r="F129" s="9"/>
      <c r="G129" s="9"/>
      <c r="H129" s="9" t="s">
        <v>38</v>
      </c>
      <c r="K129" s="9"/>
      <c r="L129" s="9"/>
      <c r="M129" s="9"/>
      <c r="N129" s="9"/>
      <c r="O129" s="9"/>
    </row>
    <row r="130" spans="2:15" ht="31.15">
      <c r="B130" s="30" t="s">
        <v>0</v>
      </c>
      <c r="C130" s="11" t="s">
        <v>1</v>
      </c>
      <c r="D130" s="11" t="s">
        <v>2</v>
      </c>
      <c r="E130" s="11" t="s">
        <v>3</v>
      </c>
      <c r="F130" s="9"/>
      <c r="G130" s="9"/>
      <c r="H130" s="12" t="s">
        <v>4</v>
      </c>
      <c r="I130" s="9">
        <f>-(I132*J132+I133*J133+I134*J134)</f>
        <v>1.5</v>
      </c>
      <c r="J130" s="9"/>
      <c r="K130" s="9"/>
      <c r="L130" s="9"/>
      <c r="M130" s="9"/>
      <c r="N130" s="9"/>
      <c r="O130" s="9"/>
    </row>
    <row r="131" spans="2:15" ht="15.6">
      <c r="B131" s="30" t="s">
        <v>14</v>
      </c>
      <c r="C131" s="11" t="s">
        <v>15</v>
      </c>
      <c r="D131" s="11" t="s">
        <v>9</v>
      </c>
      <c r="E131" s="11" t="s">
        <v>10</v>
      </c>
      <c r="F131" s="9"/>
      <c r="G131" s="9"/>
      <c r="I131" s="9" t="s">
        <v>39</v>
      </c>
      <c r="J131" s="9" t="s">
        <v>6</v>
      </c>
      <c r="K131" s="9"/>
      <c r="L131" s="9"/>
      <c r="M131" s="9"/>
      <c r="N131" s="9"/>
      <c r="O131" s="9"/>
    </row>
    <row r="132" spans="2:15" ht="15.6">
      <c r="B132" s="30" t="s">
        <v>14</v>
      </c>
      <c r="C132" s="11" t="s">
        <v>8</v>
      </c>
      <c r="D132" s="11" t="s">
        <v>9</v>
      </c>
      <c r="E132" s="11" t="s">
        <v>13</v>
      </c>
      <c r="F132" s="9"/>
      <c r="G132" s="9"/>
      <c r="H132" s="13" t="s">
        <v>10</v>
      </c>
      <c r="I132" s="9">
        <f>1/4</f>
        <v>0.25</v>
      </c>
      <c r="J132" s="9">
        <f>LOG(I132,2)</f>
        <v>-2</v>
      </c>
      <c r="K132" s="9"/>
      <c r="L132" s="9"/>
      <c r="M132" s="9"/>
      <c r="N132" s="9"/>
      <c r="O132" s="9"/>
    </row>
    <row r="133" spans="2:15" ht="15.6">
      <c r="B133" s="30" t="s">
        <v>14</v>
      </c>
      <c r="C133" s="11" t="s">
        <v>8</v>
      </c>
      <c r="D133" s="11" t="s">
        <v>18</v>
      </c>
      <c r="E133" s="11" t="s">
        <v>14</v>
      </c>
      <c r="F133" s="9"/>
      <c r="G133" s="9"/>
      <c r="H133" s="13" t="s">
        <v>40</v>
      </c>
      <c r="I133" s="9">
        <f>1/4</f>
        <v>0.25</v>
      </c>
      <c r="J133" s="9">
        <f t="shared" ref="J133:J134" si="4">LOG(I133,2)</f>
        <v>-2</v>
      </c>
      <c r="K133" s="9"/>
      <c r="L133" s="9"/>
      <c r="M133" s="9"/>
      <c r="N133" s="9"/>
      <c r="O133" s="9"/>
    </row>
    <row r="134" spans="2:15" ht="15.6">
      <c r="B134" s="30" t="s">
        <v>14</v>
      </c>
      <c r="C134" s="11" t="s">
        <v>11</v>
      </c>
      <c r="D134" s="11" t="s">
        <v>12</v>
      </c>
      <c r="E134" s="11" t="s">
        <v>14</v>
      </c>
      <c r="F134" s="9"/>
      <c r="G134" s="9"/>
      <c r="H134" s="13" t="s">
        <v>14</v>
      </c>
      <c r="I134" s="9">
        <f>2/4</f>
        <v>0.5</v>
      </c>
      <c r="J134" s="9">
        <f t="shared" si="4"/>
        <v>-1</v>
      </c>
      <c r="K134" s="9"/>
      <c r="L134" s="9"/>
      <c r="M134" s="9"/>
      <c r="N134" s="9"/>
      <c r="O134" s="9"/>
    </row>
    <row r="135" spans="2:15"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 spans="2:15"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 spans="2:15"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2:15">
      <c r="F138" s="9"/>
      <c r="G138" s="9"/>
      <c r="H138" s="37" t="s">
        <v>32</v>
      </c>
      <c r="I138" s="9"/>
      <c r="J138" s="9"/>
      <c r="K138" s="9"/>
      <c r="L138" s="9"/>
      <c r="M138" s="9"/>
      <c r="N138" s="9"/>
      <c r="O138" s="9"/>
    </row>
    <row r="139" spans="2:1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2:15">
      <c r="C140" s="9"/>
      <c r="D140" s="9"/>
      <c r="E140" s="9"/>
      <c r="F140" s="9"/>
      <c r="G140" s="9"/>
      <c r="H140" s="37" t="s">
        <v>48</v>
      </c>
      <c r="I140" s="9" t="s">
        <v>5</v>
      </c>
      <c r="J140" s="9" t="s">
        <v>6</v>
      </c>
      <c r="K140" s="9"/>
      <c r="L140" s="9"/>
      <c r="M140" s="37" t="s">
        <v>34</v>
      </c>
      <c r="N140" s="37">
        <f>-(I141*J141+I142*J142)</f>
        <v>1</v>
      </c>
      <c r="O140" s="9"/>
    </row>
    <row r="141" spans="2:15" ht="31.15">
      <c r="B141" s="30" t="s">
        <v>0</v>
      </c>
      <c r="C141" s="11" t="s">
        <v>1</v>
      </c>
      <c r="D141" s="36" t="s">
        <v>2</v>
      </c>
      <c r="E141" s="11" t="s">
        <v>3</v>
      </c>
      <c r="F141" s="9"/>
      <c r="G141" s="9"/>
      <c r="H141" s="13" t="s">
        <v>10</v>
      </c>
      <c r="I141" s="9">
        <f>1/2</f>
        <v>0.5</v>
      </c>
      <c r="J141" s="9">
        <f>LOG(I141,2)</f>
        <v>-1</v>
      </c>
      <c r="K141" s="9"/>
      <c r="L141" s="9"/>
      <c r="M141" s="9"/>
      <c r="N141" s="9"/>
      <c r="O141" s="9"/>
    </row>
    <row r="142" spans="2:15" ht="15.6">
      <c r="B142" s="30" t="s">
        <v>14</v>
      </c>
      <c r="C142" s="11" t="s">
        <v>15</v>
      </c>
      <c r="D142" s="36" t="s">
        <v>9</v>
      </c>
      <c r="E142" s="11" t="s">
        <v>10</v>
      </c>
      <c r="F142" s="9"/>
      <c r="G142" s="9"/>
      <c r="H142" s="13" t="s">
        <v>13</v>
      </c>
      <c r="I142" s="9">
        <v>0.5</v>
      </c>
      <c r="J142" s="9">
        <f>LOG(I142,2)</f>
        <v>-1</v>
      </c>
      <c r="K142" s="9"/>
      <c r="L142" s="9"/>
      <c r="M142" s="9"/>
      <c r="N142" s="9"/>
      <c r="O142" s="9"/>
    </row>
    <row r="143" spans="2:15" ht="15.6">
      <c r="B143" s="30" t="s">
        <v>14</v>
      </c>
      <c r="C143" s="11" t="s">
        <v>8</v>
      </c>
      <c r="D143" s="36" t="s">
        <v>9</v>
      </c>
      <c r="E143" s="11" t="s">
        <v>13</v>
      </c>
      <c r="H143" s="38" t="s">
        <v>49</v>
      </c>
      <c r="I143" t="s">
        <v>5</v>
      </c>
      <c r="J143" t="s">
        <v>6</v>
      </c>
    </row>
    <row r="144" spans="2:15" ht="15.6">
      <c r="B144" s="30" t="s">
        <v>14</v>
      </c>
      <c r="C144" s="11" t="s">
        <v>8</v>
      </c>
      <c r="D144" s="36" t="s">
        <v>18</v>
      </c>
      <c r="E144" s="11" t="s">
        <v>14</v>
      </c>
      <c r="H144" s="35" t="s">
        <v>14</v>
      </c>
      <c r="I144">
        <v>1</v>
      </c>
      <c r="J144">
        <v>0</v>
      </c>
      <c r="M144" s="38" t="s">
        <v>50</v>
      </c>
      <c r="N144" s="38">
        <v>0</v>
      </c>
    </row>
    <row r="145" spans="2:9" ht="15.6">
      <c r="B145" s="30" t="s">
        <v>14</v>
      </c>
      <c r="C145" s="11" t="s">
        <v>11</v>
      </c>
      <c r="D145" s="36" t="s">
        <v>12</v>
      </c>
      <c r="E145" s="11" t="s">
        <v>14</v>
      </c>
    </row>
    <row r="150" spans="2:9">
      <c r="H150" s="38" t="s">
        <v>47</v>
      </c>
      <c r="I150" s="38">
        <f>I130-1/4*(N140*2)</f>
        <v>1</v>
      </c>
    </row>
  </sheetData>
  <sortState xmlns:xlrd2="http://schemas.microsoft.com/office/spreadsheetml/2017/richdata2" ref="B142:E145">
    <sortCondition ref="D142:D145"/>
    <sortCondition ref="E142:E145"/>
  </sortState>
  <mergeCells count="3">
    <mergeCell ref="H14:H26"/>
    <mergeCell ref="H37:H54"/>
    <mergeCell ref="I68:I8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 Alexandre</dc:creator>
  <cp:keywords/>
  <dc:description/>
  <cp:lastModifiedBy>Isabel Alexandre</cp:lastModifiedBy>
  <cp:revision/>
  <dcterms:created xsi:type="dcterms:W3CDTF">2023-12-03T15:30:07Z</dcterms:created>
  <dcterms:modified xsi:type="dcterms:W3CDTF">2023-12-04T15:46:57Z</dcterms:modified>
  <cp:category/>
  <cp:contentStatus/>
</cp:coreProperties>
</file>