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ilvi\Downloads\"/>
    </mc:Choice>
  </mc:AlternateContent>
  <xr:revisionPtr revIDLastSave="0" documentId="13_ncr:1_{FAA48FA8-DB83-4A35-8AB3-424B1D946080}" xr6:coauthVersionLast="46" xr6:coauthVersionMax="46" xr10:uidLastSave="{00000000-0000-0000-0000-000000000000}"/>
  <bookViews>
    <workbookView xWindow="-28920" yWindow="-75" windowWidth="29040" windowHeight="15840" activeTab="2" xr2:uid="{00000000-000D-0000-FFFF-FFFF00000000}"/>
  </bookViews>
  <sheets>
    <sheet name="Datos" sheetId="1" r:id="rId1"/>
    <sheet name="Preguntas" sheetId="3" r:id="rId2"/>
    <sheet name="Gráfic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2" i="2" l="1"/>
  <c r="E194" i="2"/>
  <c r="E193" i="2"/>
  <c r="D171" i="2"/>
  <c r="D175" i="2"/>
  <c r="D174" i="2"/>
  <c r="D173" i="2"/>
  <c r="D172" i="2"/>
  <c r="D63" i="2"/>
  <c r="D157" i="2"/>
  <c r="D156" i="2"/>
  <c r="D155" i="2"/>
  <c r="D154" i="2"/>
  <c r="F140" i="2"/>
  <c r="F139" i="2"/>
  <c r="F138" i="2"/>
  <c r="F137" i="2"/>
  <c r="F136" i="2"/>
  <c r="F135" i="2"/>
  <c r="F134" i="2"/>
  <c r="E122" i="2"/>
  <c r="E121" i="2"/>
  <c r="E120" i="2"/>
  <c r="E119" i="2"/>
  <c r="E118" i="2"/>
  <c r="D104" i="2"/>
  <c r="D103" i="2"/>
  <c r="D102" i="2"/>
  <c r="D101" i="2"/>
  <c r="D100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D71" i="2"/>
  <c r="D70" i="2"/>
  <c r="D69" i="2"/>
  <c r="D68" i="2"/>
  <c r="D45" i="2"/>
  <c r="D46" i="2" s="1"/>
  <c r="D26" i="2"/>
  <c r="D25" i="2"/>
  <c r="D9" i="2"/>
  <c r="D8" i="2"/>
  <c r="D105" i="2" l="1"/>
  <c r="D85" i="2"/>
  <c r="D86" i="2"/>
  <c r="E123" i="2"/>
  <c r="D176" i="2"/>
  <c r="D158" i="2"/>
  <c r="D83" i="2"/>
  <c r="D84" i="2"/>
  <c r="D72" i="2"/>
  <c r="D27" i="2"/>
  <c r="D10" i="2"/>
  <c r="D87" i="2" l="1"/>
</calcChain>
</file>

<file path=xl/sharedStrings.xml><?xml version="1.0" encoding="utf-8"?>
<sst xmlns="http://schemas.openxmlformats.org/spreadsheetml/2006/main" count="2631" uniqueCount="299">
  <si>
    <t>ID</t>
  </si>
  <si>
    <t>País de nacimiento:</t>
  </si>
  <si>
    <t>Género:</t>
  </si>
  <si>
    <t>Cuando hablas inglés, procuras hacerlo con:</t>
  </si>
  <si>
    <t>Me da vergüenza que se note mi acento cuando hablo en inglés u otros idiomas:</t>
  </si>
  <si>
    <t>Como profesor de inglés, prefiero a un hablante nativo que a uno que no lo sea:</t>
  </si>
  <si>
    <t>España</t>
  </si>
  <si>
    <t>Fememino</t>
  </si>
  <si>
    <t>Sí</t>
  </si>
  <si>
    <t>Excelente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</si>
  <si>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</t>
  </si>
  <si>
    <t>Un acento americano</t>
  </si>
  <si>
    <t>Estados Unidos, Reino Unido, Irlanda, Canadá, Nueva Zelanda, Filipinas, India</t>
  </si>
  <si>
    <t>Totalmente de acuerdo</t>
  </si>
  <si>
    <t>De acuerdo</t>
  </si>
  <si>
    <t>Totalmente en desacuerdo</t>
  </si>
  <si>
    <t>En desacuerdo</t>
  </si>
  <si>
    <t>Masculino</t>
  </si>
  <si>
    <t>Muy bueno</t>
  </si>
  <si>
    <t>Son un recurso muy importante para buscar trabajo y para mejorar mi currículum.;Me parecen un rollo, pero no me queda otra porque es un requisito académico para la graduación.;</t>
  </si>
  <si>
    <t>No me preocupo por sonar de una determinada manera</t>
  </si>
  <si>
    <t>Canadá, EEUU, UK, Australia, India</t>
  </si>
  <si>
    <t>Bueno</t>
  </si>
  <si>
    <t>Quiero comunicarme con personas de diferentes países y hacer amigos.;Quiero ser capaz de entender series, música y libros en el idioma original.;Me parecen un rollo, pero no me queda otra porque es un requisito académico para la graduación.;</t>
  </si>
  <si>
    <t>Inglaterra. Estados Unidos. Australia</t>
  </si>
  <si>
    <t>Neutral</t>
  </si>
  <si>
    <t>Son un recurso muy importante para buscar trabajo y para mejorar mi currículum.;Quiero ser capaz de entender series, música y libros en el idioma original.;Quiero comunicarme con personas de diferentes países y hacer amigos.;</t>
  </si>
  <si>
    <t>Un acento británico</t>
  </si>
  <si>
    <t>Reino Unido
Estados Unidos
Irlanda
Malta
Canadá
Australia
Nueva Zelanda
Sudáfrica
Nigeria
India</t>
  </si>
  <si>
    <t>Gran Bretaña, Irlanda, USA, Australia, Sudáfrica, nueva zelanda, canadá</t>
  </si>
  <si>
    <t>Me parecen un rollo, pero no me queda otra porque es un requisito académico para la graduación.;Son un recurso muy importante para buscar trabajo y para mejorar mi currículum.;Quiero comunicarme con personas de diferentes países y hacer amigos.;</t>
  </si>
  <si>
    <t>Inglaterra, Canadá, Kenia, Nigeria, EEUU, Zambia, Australia, India, Irlanda, Escocia, Gales</t>
  </si>
  <si>
    <t>Español;</t>
  </si>
  <si>
    <t>Regular</t>
  </si>
  <si>
    <t>Son un recurso muy importante para buscar trabajo y para mejorar mi currículum.;Quiero ser capaz de entender series, música y libros en el idioma original.;</t>
  </si>
  <si>
    <t xml:space="preserve">Reino Unido, Irlanda, Sudáfrica Australia Nueva Zelanda </t>
  </si>
  <si>
    <t>Son un recurso muy importante para buscar trabajo y para mejorar mi currículum.;</t>
  </si>
  <si>
    <t>Australia, EEUU, Irlanda, Reino Unido,Nueva Zelanda</t>
  </si>
  <si>
    <t>Son un recurso muy importante para buscar trabajo y para mejorar mi currículum.;¡Me encantan! Incluso estudio idiomas por mi cuenta. ;Quiero comunicarme con personas de diferentes países y hacer amigos.;Quiero ser capaz de entender series, música y libros en el idioma original.;</t>
  </si>
  <si>
    <t>Reino Unido, Australia, Irlanda, Estados Unidos, Canadá, Nueva Zelanda, Jamaica, Antigua y Barbuda, Bahamas...</t>
  </si>
  <si>
    <t>No</t>
  </si>
  <si>
    <t>Son un recurso muy importante para buscar trabajo y para mejorar mi currículum.;Quiero comunicarme con personas de diferentes países y hacer amigos.;Quiero ser capaz de entender series, música y libros en el idioma original.;</t>
  </si>
  <si>
    <t>Son un recurso muy importante para buscar trabajo y para mejorar mi currículum.;Quiero comunicarme con personas de diferentes países y hacer amigos.;</t>
  </si>
  <si>
    <t>Inglaterra, Irlanda, Estados Unidos, Australia, Holanda,y Canadá</t>
  </si>
  <si>
    <t xml:space="preserve">España </t>
  </si>
  <si>
    <t>Mezclo tanto el acento americano como el británico</t>
  </si>
  <si>
    <t>Alemania e Irlanda.</t>
  </si>
  <si>
    <t>¡Me encantan! Incluso estudio idiomas por mi cuenta. ;</t>
  </si>
  <si>
    <t>Reino Unido
Estados Unidos</t>
  </si>
  <si>
    <t>Quiero ser capaz de entender series, música y libros en el idioma original.;¡Me encantan! Incluso estudio idiomas por mi cuenta. ;</t>
  </si>
  <si>
    <t>Eeuu</t>
  </si>
  <si>
    <t>Malo</t>
  </si>
  <si>
    <t>Irlanda</t>
  </si>
  <si>
    <t>Reino Unido, Estados Unidos, India, Australia, ...</t>
  </si>
  <si>
    <t>Quiero comunicarme con personas de diferentes países y hacer amigos.;Quiero ser capaz de entender series, música y libros en el idioma original.;</t>
  </si>
  <si>
    <t>Usa,Reino Unido,Irlanda,nueva Zelanda,</t>
  </si>
  <si>
    <t>Quiero ser capaz de entender series, música y libros en el idioma original.;¡Me encantan! Incluso estudio idiomas por mi cuenta. ;Son un recurso muy importante para buscar trabajo y para mejorar mi currículum.;</t>
  </si>
  <si>
    <t>Inglaterra, Estados Unidos, Canadá, Australia, India</t>
  </si>
  <si>
    <t>EE.UU., Inglaterra, Wales, Irlanda, Alaska y ciertos países con varias lenguas oficiales, como Australia o Malta.</t>
  </si>
  <si>
    <t>Quiero comunicarme con personas de diferentes países y hacer amigos.;</t>
  </si>
  <si>
    <t>EEUU
Gran Bretaña
Canadá
Filipinas
Australia</t>
  </si>
  <si>
    <t>Reino Unido, Estados Unidos, Nueva Zelanda, Australia, Canadá</t>
  </si>
  <si>
    <t>Reino Unido, Estados Unidos, Australia, Irlanda, Nueva Zelanda, Canda, Singapur, Sudáfrica</t>
  </si>
  <si>
    <t>¡Me encantan! Incluso estudio idiomas por mi cuenta. ;Quiero ser capaz de entender series, música y libros en el idioma original.;</t>
  </si>
  <si>
    <t xml:space="preserve">Estados Unidos, Reino Unido, Irlanda, Australia, Nueva Zelanda, Canadá, Singapur, Malta, India, Sudáfrica, Filipinas. </t>
  </si>
  <si>
    <t>ESPAÑA</t>
  </si>
  <si>
    <t>EEUU, UK,AUSTRALIA, N ZELANDA,CANADA,JAMAICA,BAHAMAS, FILIPINAS, NIGERIA, SURAFRICA, BOTSWANA, KENIA, TANZANIA, MALAWI,</t>
  </si>
  <si>
    <t>Canadá, Nueva Zelanda, Australia, India, Reino Unido, Irlanda, Groenlandia</t>
  </si>
  <si>
    <t>Son un recurso muy importante para buscar trabajo y para mejorar mi currículum.;Quiero sacar buenas notas en la asignatura.;Quiero comunicarme con personas de diferentes países y hacer amigos.;Quiero ser capaz de entender series, música y libros en el idioma original.;</t>
  </si>
  <si>
    <t>Irlanda, Reino Unido, Australia, Canadá, EEUU</t>
  </si>
  <si>
    <t>Bulgaria</t>
  </si>
  <si>
    <t>Quiero comunicarme con personas de diferentes países y hacer amigos.;Son un recurso muy importante para buscar trabajo y para mejorar mi currículum.;</t>
  </si>
  <si>
    <t>Reino Unido, Canadá, Australia, Irlanda, Nueva Zelanda, India, algunos países de África</t>
  </si>
  <si>
    <t xml:space="preserve">EEUU, Reino Unido, Australia. </t>
  </si>
  <si>
    <t>Quiero comunicarme con personas de diferentes países y hacer amigos.;Quiero ser capaz de entender series, música y libros en el idioma original.;¡Me encantan! Incluso estudio idiomas por mi cuenta. ;</t>
  </si>
  <si>
    <t>Reino Unido, Estados Unidos, Hong Kong, Nigeria, Australia, Irlanda, India, Canada, Singapur, Sudafrica</t>
  </si>
  <si>
    <t>Me parecen un rollo, pero no me queda otra porque es un requisito académico para la graduación.;</t>
  </si>
  <si>
    <t xml:space="preserve">Estados Unidos, Inglaterra, Irlanda, Puerto Rico, Canadá, Australia </t>
  </si>
  <si>
    <t>Son un recurso muy importante para buscar trabajo y para mejorar mi currículum.;Quiero comunicarme con personas de diferentes países y hacer amigos.;¡Me encantan! Incluso estudio idiomas por mi cuenta. ;</t>
  </si>
  <si>
    <t>Reino Unido, Canadá, Estados Unidos, Australia...</t>
  </si>
  <si>
    <t>Reino Unido, Estados Unidos</t>
  </si>
  <si>
    <t>Reino Unido, Irlanda, Estados Unidos, Australia, Nueva Zelanda, Canadá, Puerto Rico (cooficial)</t>
  </si>
  <si>
    <t>Reino Unido, Estados Unidos, Jamaica</t>
  </si>
  <si>
    <t>Son un recurso muy importante para buscar trabajo y para mejorar mi currículum.;Otro;</t>
  </si>
  <si>
    <t>Inglaterra, Estados Unidos, India</t>
  </si>
  <si>
    <t>Reino Unido,Malta,Estados Unidos</t>
  </si>
  <si>
    <t>Inglaterra</t>
  </si>
  <si>
    <t>Otro;</t>
  </si>
  <si>
    <t>Otro</t>
  </si>
  <si>
    <t>Inglaterra, EEUU</t>
  </si>
  <si>
    <t xml:space="preserve">Cuba </t>
  </si>
  <si>
    <t>Estados Unidos</t>
  </si>
  <si>
    <t>españa</t>
  </si>
  <si>
    <t>estados unidos</t>
  </si>
  <si>
    <t>Italia</t>
  </si>
  <si>
    <t>¡Me encantan! Incluso estudio idiomas por mi cuenta. ;Quiero comunicarme con personas de diferentes países y hacer amigos.;Son un recurso muy importante para buscar trabajo y para mejorar mi currículum.;</t>
  </si>
  <si>
    <t>Reino Unido, EEUU, Australia, Nueva Zelanda, Canadá, Malta, Irlanda, ...</t>
  </si>
  <si>
    <t>Canadá,  India, Irlanda, Guyana, Fiyi, Jamaica, Nueva Zelanda, Reino Unido, Estados unidos, Australia...</t>
  </si>
  <si>
    <t xml:space="preserve">Estados Unidos, Inglaterra, Australia, Jamaica, Canadá. </t>
  </si>
  <si>
    <t>Quiero ser capaz de entender series, música y libros en el idioma original.;</t>
  </si>
  <si>
    <t>Reino Unido, Estados Unidos, Australia, Canadá, Nueva Zelanda</t>
  </si>
  <si>
    <t>USA, GB,Sudáfrica,Irlanda , Canadá , Filipinas, La India ,  Australia  ...</t>
  </si>
  <si>
    <t xml:space="preserve">Reino Unido, Estados Unidos, Australia, Canadá </t>
  </si>
  <si>
    <t xml:space="preserve">Canadá, Filipinas, India et </t>
  </si>
  <si>
    <t>America Reino Unido sudafrica</t>
  </si>
  <si>
    <t>Bolivia</t>
  </si>
  <si>
    <t>Inglaterra,EEUU, Australia, Gibraltar. Canadá...</t>
  </si>
  <si>
    <t>No se ingles</t>
  </si>
  <si>
    <t xml:space="preserve">Colombia </t>
  </si>
  <si>
    <t xml:space="preserve">Reino Unido EEUU India Australia </t>
  </si>
  <si>
    <t>Reino Unido, EEUU</t>
  </si>
  <si>
    <t>Quiero comunicarme con personas de diferentes países y hacer amigos.;Son un recurso muy importante para buscar trabajo y para mejorar mi currículum.;¡Me encantan! Incluso estudio idiomas por mi cuenta. ;</t>
  </si>
  <si>
    <t>Canadá ,Australia,Irlanda</t>
  </si>
  <si>
    <t>Son un recurso muy importante para buscar trabajo y para mejorar mi currículum.;¡Me encantan! Incluso estudio idiomas por mi cuenta. ;</t>
  </si>
  <si>
    <t>UK, Ireland, US, Australia</t>
  </si>
  <si>
    <t>Quiero ser capaz de entender series, música y libros en el idioma original.;Quiero comunicarme con personas de diferentes países y hacer amigos.;</t>
  </si>
  <si>
    <t>Inglaterra, Irlanda, EEUU, Australia, Nueva Zelanda</t>
  </si>
  <si>
    <t>Inglaterra 
Estados Unidos</t>
  </si>
  <si>
    <t>América, Reino Unido</t>
  </si>
  <si>
    <t>EEUU, UK,Canadá, Sudáfrica, Sudán, Australia, Bahamas, Nueva Zelanda, India.</t>
  </si>
  <si>
    <t>Reino Unido, Irlanda, Estados Unidos, Australia, Nueva Zelanda, Sudáfrica, India, Canadá, Jamaica</t>
  </si>
  <si>
    <t>Inglaterra, Estados unidos</t>
  </si>
  <si>
    <t xml:space="preserve">Reino Unido, Irlanda, malta, Sudáfrica, estados unidos, Belice, Jamaica, Australia, Nueva Zelanda,india, </t>
  </si>
  <si>
    <t>USA, UK, Irlanda, Australia, Nueva Zelanda, Canadá, Sudáfrica, India, pakistan, Kenya, Malta...</t>
  </si>
  <si>
    <t>EEUU, Gran Bretaña, Australia</t>
  </si>
  <si>
    <t>Quiero comunicarme con personas de diferentes países y hacer amigos.;Quiero ser capaz de entender series, música y libros en el idioma original.;¡Me encantan! Incluso estudio idiomas por mi cuenta. ;Son un recurso muy importante para buscar trabajo y para mejorar mi currículum.;</t>
  </si>
  <si>
    <t>Canadá, Estados Unidos, Sudáfrica, Nueva Zelanda, Irlanda, Reino Unido</t>
  </si>
  <si>
    <t>Inglaterra, Estados Unidos, Australia</t>
  </si>
  <si>
    <t>Inglaterra, Irlanda, estados unidos</t>
  </si>
  <si>
    <t xml:space="preserve">Reino Unido, EEUU, Australia </t>
  </si>
  <si>
    <t>Son un recurso muy importante para buscar trabajo y para mejorar mi currículum.;Quiero ser capaz de entender series, música y libros en el idioma original.;Me parecen un rollo, pero no me queda otra porque es un requisito académico para la graduación.;</t>
  </si>
  <si>
    <t>Inglaterra, Irlanda, Escocia, India, Nueva Zelanda, Canadá(la parte no francesa), Australia, Estados Unidos</t>
  </si>
  <si>
    <t>Inglaterra, Irlanda, Gales, Escocia, Canadá, Estados Unidos, Jamaica, Australia, Nueva Zelanda...</t>
  </si>
  <si>
    <t xml:space="preserve">INGLATERRA,IRLANDA, AUSTRALIA, CANADA, ESTADOS UNIDOS,  INDIA, PAKSITAN, KENIA, CAMERÚN, SUDÁN </t>
  </si>
  <si>
    <t>EE UU, Reino Unido, India, Canadá,</t>
  </si>
  <si>
    <t>Australia, Canada, Estados Unidos, Gran Bretaña, Irlanda, Sudáfrica</t>
  </si>
  <si>
    <t xml:space="preserve">Inglaterra eeuu </t>
  </si>
  <si>
    <t>EEUU, INGLATERRA, CANADA, INDIA.. Australia</t>
  </si>
  <si>
    <t xml:space="preserve">Reino Unido, Estados Unidos, Jamaica, en todas las colonias Británicas, Nueva Zelanda, Australia, </t>
  </si>
  <si>
    <t>EEUU
Reino Unido
Irlanda
Canadá
India
Filipinas
Australia
Jordania
Pakistán
Sudáfrica
Tanzania
Zimbabue
Uganda
Nueva Zelanda...</t>
  </si>
  <si>
    <t>Quiero ser capaz de entender series, música y libros en el idioma original.;Quiero comunicarme con personas de diferentes países y hacer amigos.;¡Me encantan! Incluso estudio idiomas por mi cuenta. ;</t>
  </si>
  <si>
    <t>Australia, Nueva Zelanda, India, Irlanda, USA, Canadá, U.K.</t>
  </si>
  <si>
    <t xml:space="preserve">Reino Unido, Irlanda, Australia, nueva Zelanda, Sudáfrica, Ghana, Nigeria, Sierra Leona, Gambia, Liberia, Kenia, Ruanda, Zimbabwe, Botswana, Namibia, India, Myanmar, Estados Unidos, Canadá, Belice, Jamaica, </t>
  </si>
  <si>
    <t>China</t>
  </si>
  <si>
    <t>Estados Unidos, Inglaterra, Australia, Nueva Zelanda</t>
  </si>
  <si>
    <t>Gran Bretaña, Estados Unidos, Australia, Canadá</t>
  </si>
  <si>
    <t>Quiero ser capaz de entender series, música y libros en el idioma original.;¡Me encantan! Incluso estudio idiomas por mi cuenta. ;Quiero comunicarme con personas de diferentes países y hacer amigos.;</t>
  </si>
  <si>
    <t>Reino Unido, EEUU, Canadá, Irlanda, Australia, Nueva Zelanda y la gran mayoría de antiguas colonias británicas.</t>
  </si>
  <si>
    <t xml:space="preserve">Estados Unidos 
Inglaterra 
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</si>
  <si>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;Otro;</t>
  </si>
  <si>
    <t>Australia, Nueva Zelanda, Reino Unido, R de Irlanda, Estados Unidos y un largo número de territorios repartidos por todo el mundo, desde Gibraltar, hasta territorios en el Océano Índico, Hong Kong, Isla de Man, Malvinas, etc.</t>
  </si>
  <si>
    <t>Commonwealth</t>
  </si>
  <si>
    <t>Reino Unido, Estados Unidos, Canadá, Jamaica, Irlanda, India, Nueva Zelanda y Australia</t>
  </si>
  <si>
    <t xml:space="preserve">Estados Unidos
Reino Unido
Australia
Nueva Zelanda
Irlanda
Canadá 
</t>
  </si>
  <si>
    <t>EEUU, Australia, Reino Unido,  Nueva</t>
  </si>
  <si>
    <t>Inglaterra, Estados Unidos, Irlanda, Nueva Zelanda, Sudáfrica, Australia</t>
  </si>
  <si>
    <t>Inglaterra, EEUU, Australia, Escocia, Irlanda, Nueva Zelanda</t>
  </si>
  <si>
    <t xml:space="preserve">Reino Unido, Estados Unidos, Australia, Nueva Zelanda, Canadá </t>
  </si>
  <si>
    <t xml:space="preserve">Estados Unidos, Canadá, Inglaterra, Australia, Sudáfrica. </t>
  </si>
  <si>
    <t>EEUU, Reino Unido, Canadá,Australia y Nueva Zelanda</t>
  </si>
  <si>
    <t xml:space="preserve">REINO UNIDO, ESTADOS UNIDOS, NUEVA ZELANDA, AUSTRALIA, </t>
  </si>
  <si>
    <t>UK, USA, Canadá, India, Australia, Nueva Zelanda, Sudáfrica...</t>
  </si>
  <si>
    <t>Todos los de la commonwealth</t>
  </si>
  <si>
    <t xml:space="preserve">Venezuela </t>
  </si>
  <si>
    <t xml:space="preserve">A nivel global no hay ningún país en el que no se use el inglés </t>
  </si>
  <si>
    <t xml:space="preserve">Países de Europa </t>
  </si>
  <si>
    <t>Gran Bretaña, Canadá, Estados Unidos,  Australia</t>
  </si>
  <si>
    <t>Reino Unido, República de Irlanda, EE.UU., Australia, Nueva Zelanda, Canadá, Filipinas, Sudáfrica</t>
  </si>
  <si>
    <t>Todos los de la Commonwealth, EEUU.</t>
  </si>
  <si>
    <t>República Dominicana</t>
  </si>
  <si>
    <t xml:space="preserve">Reino Unido, Australia, Nueva Zelanda, USA. </t>
  </si>
  <si>
    <t>Inglaterra, usa, canada</t>
  </si>
  <si>
    <t>Reino Unido,EEUU,Canadá,Hong Kong</t>
  </si>
  <si>
    <t xml:space="preserve">Reino Unido, EEUU, Sudáfrica, Irlanda, Australia, Nueva Zelanda </t>
  </si>
  <si>
    <t xml:space="preserve">Inglaterra, Usa, </t>
  </si>
  <si>
    <t xml:space="preserve">EEUU
Australia
Canadá
Reino Unido 
Sudáfrica 
</t>
  </si>
  <si>
    <t>Australia,Gibraltar,jersey,las Bahamas,anguila,Bermudas,Canadá,</t>
  </si>
  <si>
    <t>Gran Bretaña, Estados Unidos, India</t>
  </si>
  <si>
    <t xml:space="preserve">USA , IRLANDA, REINO UNIDO,INDIA, Australia,  Nueva Zelanda </t>
  </si>
  <si>
    <t>USA, Gran Bretaña, Australia, Nueva Zelanda,</t>
  </si>
  <si>
    <t>Otro;Me parecen un rollo, pero no me queda otra porque es un requisito académico para la graduación.;</t>
  </si>
  <si>
    <t xml:space="preserve">Inglaterra, EEUU, india, Nueva Zelanda </t>
  </si>
  <si>
    <t>Inglaterra India Nueva Zelanda</t>
  </si>
  <si>
    <t>Inglaterra, Irlanda, Escocia, Malta, Holanda, Australia, Nueva Zelanda, Sudáfrica, Estados Unidos, Canadá, Hawaii</t>
  </si>
  <si>
    <t>Togo</t>
  </si>
  <si>
    <t>E.U</t>
  </si>
  <si>
    <t xml:space="preserve">ESPAÑA </t>
  </si>
  <si>
    <t xml:space="preserve">Reino Unido, Estados Unidos </t>
  </si>
  <si>
    <t xml:space="preserve">Irlanda, Inglaterra, Canadá, Estados Unidos, Australia, Austria </t>
  </si>
  <si>
    <t xml:space="preserve">Irlanda Reino unido,Usa, Canadá, Australia , Nueva zelanda, Sudáfrica . </t>
  </si>
  <si>
    <t>Reino Unido, Estados Unidos, Canadá, Australia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</si>
  <si>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</si>
  <si>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</si>
  <si>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</si>
  <si>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</si>
  <si>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</si>
  <si>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</si>
  <si>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</si>
  <si>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</si>
  <si>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</si>
  <si>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</si>
  <si>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</si>
  <si>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</si>
  <si>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</si>
  <si>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</si>
  <si>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</si>
  <si>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</si>
  <si>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</si>
  <si>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</si>
  <si>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</si>
  <si>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</si>
  <si>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</si>
  <si>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</si>
  <si>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Edad</t>
  </si>
  <si>
    <t>Estás estudiando o has estudiado en la universidad de Castilla La Mancha?</t>
  </si>
  <si>
    <t>Cuántos idiomas usas en tu vida cotidiana? Puedes escoger más de uno:</t>
  </si>
  <si>
    <t>Cómo evaluarías tu nivel de inglés?</t>
  </si>
  <si>
    <t>Por qué estudias lenguas extranjeras? Puedes escoger más de una razón:</t>
  </si>
  <si>
    <t>En qué países se usa el inglés como idioma oficial? Escribe todos los que sepas:</t>
  </si>
  <si>
    <t>El ingés británico es el más correcto.</t>
  </si>
  <si>
    <t>En clase me gustaría aprender más sobre el inglés que se habla en India y Nueva Zelanda.</t>
  </si>
  <si>
    <t>Tanto el inglés británico como el americano son igual de válidos.</t>
  </si>
  <si>
    <t>El ingés hablado por los no nativos es fácil de entender.</t>
  </si>
  <si>
    <t>El inglés hablado por hablantes indios y australianos es fácil de entender.</t>
  </si>
  <si>
    <t>En una interacción con hablantes nativos te sentirías menos cómodo/a que con no nativos.</t>
  </si>
  <si>
    <t>Si se me diera la oportunizad, viviría en EEUU o UK durante un tiempo.</t>
  </si>
  <si>
    <t>Si se me diera la oportunizad, viviría en Australia o India durante un tiempo.</t>
  </si>
  <si>
    <t>Mientras se entienda, tener acento es algo aceptable.</t>
  </si>
  <si>
    <t>Alguna vez has sentido que una persona se reía de ti o te juzgaba por tu acento?</t>
  </si>
  <si>
    <t>Es más importante tener un acento que suene igual que el de un nativo que ser capaz de expresar tus ideas claramente.</t>
  </si>
  <si>
    <t>Cuántos son estudiantes de la UCLM</t>
  </si>
  <si>
    <t>Total</t>
  </si>
  <si>
    <t>Male</t>
  </si>
  <si>
    <t>Female</t>
  </si>
  <si>
    <t>UCLM</t>
  </si>
  <si>
    <t>Other</t>
  </si>
  <si>
    <t>Gender</t>
  </si>
  <si>
    <t>Country</t>
  </si>
  <si>
    <t>Spain</t>
  </si>
  <si>
    <t>Age</t>
  </si>
  <si>
    <t>&lt;18</t>
  </si>
  <si>
    <t>18-25</t>
  </si>
  <si>
    <t>25-50</t>
  </si>
  <si>
    <t>&gt;50</t>
  </si>
  <si>
    <t>Languages known</t>
  </si>
  <si>
    <t>Monolingual</t>
  </si>
  <si>
    <t>Bilingual</t>
  </si>
  <si>
    <t>Trilingual</t>
  </si>
  <si>
    <t>Multilingual</t>
  </si>
  <si>
    <t>English level</t>
  </si>
  <si>
    <t>Excellent</t>
  </si>
  <si>
    <t>Very Good</t>
  </si>
  <si>
    <t xml:space="preserve">Good </t>
  </si>
  <si>
    <t>Average</t>
  </si>
  <si>
    <t>Bad</t>
  </si>
  <si>
    <t>Español; Inglés; Italiano;</t>
  </si>
  <si>
    <t>Español; Inglés;</t>
  </si>
  <si>
    <t>Español; Inglés; Japonés;</t>
  </si>
  <si>
    <t>Español; Francés;</t>
  </si>
  <si>
    <t>Español; Inglés; Otro;</t>
  </si>
  <si>
    <t>Español; Inglés; Francés;</t>
  </si>
  <si>
    <t>Inglés; Español;</t>
  </si>
  <si>
    <t>Español; Italiano; Inglés;</t>
  </si>
  <si>
    <t>Español; Inglés; Francés; Alemán;</t>
  </si>
  <si>
    <t>Español; Otro;</t>
  </si>
  <si>
    <t>Español; Italiano; Francés; Inglés;</t>
  </si>
  <si>
    <t>Español; Inglés; Italiano; Portugués;</t>
  </si>
  <si>
    <t>Español; Italiano; Francés;</t>
  </si>
  <si>
    <t>Español; Inglés; Chino;</t>
  </si>
  <si>
    <t>Español; Inglés; Alemán;</t>
  </si>
  <si>
    <t>Español; Inglés;Japonés;</t>
  </si>
  <si>
    <t>Inglés; Español; Francés;</t>
  </si>
  <si>
    <t>Español; Francés; Inglés;</t>
  </si>
  <si>
    <t>P5.1</t>
  </si>
  <si>
    <t>Preferred accent</t>
  </si>
  <si>
    <t>British</t>
  </si>
  <si>
    <t>American</t>
  </si>
  <si>
    <t>Mixing British and American</t>
  </si>
  <si>
    <t>Doesn't aim to sound a certain way</t>
  </si>
  <si>
    <t>P9.5</t>
  </si>
  <si>
    <t>Why do you study foreign languages</t>
  </si>
  <si>
    <t>Important asset</t>
  </si>
  <si>
    <t>Good grades</t>
  </si>
  <si>
    <t>Understanding media</t>
  </si>
  <si>
    <t>Communication</t>
  </si>
  <si>
    <t>Enjoy learning</t>
  </si>
  <si>
    <t>No choice</t>
  </si>
  <si>
    <t>Familiarity of World Englishes</t>
  </si>
  <si>
    <t xml:space="preserve"> Very familiar</t>
  </si>
  <si>
    <t>Somewhat familiar</t>
  </si>
  <si>
    <t>Not too familiar</t>
  </si>
  <si>
    <t>Not familiar at all</t>
  </si>
  <si>
    <t>Mean</t>
  </si>
  <si>
    <t>Strongly Agree</t>
  </si>
  <si>
    <t>Agree</t>
  </si>
  <si>
    <t>Disagree</t>
  </si>
  <si>
    <t>Strongly Disagree</t>
  </si>
  <si>
    <t xml:space="preserve">Embarrassment about own accent </t>
  </si>
  <si>
    <t>Totally Agree having accent is acceptable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</si>
</sst>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Fill="1" applyBorder="1"/>
    <xf numFmtId="0" fontId="0" fillId="0" borderId="21" xfId="0" applyBorder="1"/>
    <xf numFmtId="0" fontId="0" fillId="0" borderId="0" xfId="0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10" xfId="0" applyBorder="1" applyAlignment="1"/>
    <xf numFmtId="0" fontId="0" fillId="0" borderId="0" xfId="0" applyBorder="1" applyAlignment="1"/>
    <xf numFmtId="0" fontId="0" fillId="0" borderId="32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33" xfId="0" applyBorder="1" applyAlignment="1"/>
    <xf numFmtId="0" fontId="0" fillId="0" borderId="0" xfId="0" applyBorder="1" applyAlignment="1">
      <alignment horizontal="center"/>
    </xf>
    <xf numFmtId="0" fontId="0" fillId="0" borderId="30" xfId="0" applyBorder="1" applyAlignment="1"/>
    <xf numFmtId="0" fontId="0" fillId="0" borderId="34" xfId="0" applyBorder="1" applyAlignment="1"/>
    <xf numFmtId="0" fontId="0" fillId="0" borderId="0" xfId="0" applyNumberFormat="1" applyAlignment="1">
      <alignment horizontal="left"/>
    </xf>
    <xf numFmtId="0" fontId="0" fillId="0" borderId="27" xfId="0" applyBorder="1"/>
    <xf numFmtId="0" fontId="0" fillId="0" borderId="26" xfId="0" applyBorder="1"/>
    <xf numFmtId="0" fontId="0" fillId="0" borderId="35" xfId="0" applyBorder="1"/>
    <xf numFmtId="0" fontId="0" fillId="0" borderId="5" xfId="0" applyBorder="1"/>
    <xf numFmtId="0" fontId="0" fillId="0" borderId="8" xfId="0" applyBorder="1"/>
    <xf numFmtId="0" fontId="0" fillId="0" borderId="17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5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36" xfId="0" applyBorder="1"/>
    <xf numFmtId="0" fontId="0" fillId="0" borderId="37" xfId="0" applyBorder="1"/>
    <xf numFmtId="0" fontId="0" fillId="0" borderId="32" xfId="0" applyBorder="1"/>
    <xf numFmtId="0" fontId="0" fillId="0" borderId="33" xfId="0" applyBorder="1"/>
    <xf numFmtId="0" fontId="0" fillId="0" borderId="15" xfId="0" applyFill="1" applyBorder="1"/>
    <xf numFmtId="0" fontId="0" fillId="0" borderId="16" xfId="0" applyBorder="1"/>
    <xf numFmtId="0" fontId="0" fillId="4" borderId="1" xfId="0" applyFill="1" applyBorder="1" applyAlignment="1"/>
    <xf numFmtId="0" fontId="0" fillId="4" borderId="2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27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8F4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Datos!$B$4:$B$120</c:f>
              <c:numCache>
                <c:formatCode>General</c:formatCode>
                <c:ptCount val="117"/>
                <c:pt idx="0">
                  <c:v>24</c:v>
                </c:pt>
                <c:pt idx="1">
                  <c:v>23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22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52</c:v>
                </c:pt>
                <c:pt idx="12">
                  <c:v>19</c:v>
                </c:pt>
                <c:pt idx="13">
                  <c:v>56</c:v>
                </c:pt>
                <c:pt idx="14">
                  <c:v>22</c:v>
                </c:pt>
                <c:pt idx="15">
                  <c:v>20</c:v>
                </c:pt>
                <c:pt idx="16">
                  <c:v>53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52</c:v>
                </c:pt>
                <c:pt idx="21">
                  <c:v>23</c:v>
                </c:pt>
                <c:pt idx="22">
                  <c:v>20</c:v>
                </c:pt>
                <c:pt idx="23">
                  <c:v>27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46</c:v>
                </c:pt>
                <c:pt idx="35">
                  <c:v>23</c:v>
                </c:pt>
                <c:pt idx="36">
                  <c:v>18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52</c:v>
                </c:pt>
                <c:pt idx="42">
                  <c:v>21</c:v>
                </c:pt>
                <c:pt idx="43">
                  <c:v>53</c:v>
                </c:pt>
                <c:pt idx="44">
                  <c:v>62</c:v>
                </c:pt>
                <c:pt idx="45">
                  <c:v>45</c:v>
                </c:pt>
                <c:pt idx="46">
                  <c:v>63</c:v>
                </c:pt>
                <c:pt idx="47">
                  <c:v>47</c:v>
                </c:pt>
                <c:pt idx="48">
                  <c:v>50</c:v>
                </c:pt>
                <c:pt idx="49">
                  <c:v>47</c:v>
                </c:pt>
                <c:pt idx="50">
                  <c:v>24</c:v>
                </c:pt>
                <c:pt idx="51">
                  <c:v>54</c:v>
                </c:pt>
                <c:pt idx="52">
                  <c:v>61</c:v>
                </c:pt>
                <c:pt idx="53">
                  <c:v>45</c:v>
                </c:pt>
                <c:pt idx="54">
                  <c:v>64</c:v>
                </c:pt>
                <c:pt idx="55">
                  <c:v>24</c:v>
                </c:pt>
                <c:pt idx="56">
                  <c:v>20</c:v>
                </c:pt>
                <c:pt idx="57">
                  <c:v>23</c:v>
                </c:pt>
                <c:pt idx="58">
                  <c:v>46</c:v>
                </c:pt>
                <c:pt idx="59">
                  <c:v>27</c:v>
                </c:pt>
                <c:pt idx="60">
                  <c:v>22</c:v>
                </c:pt>
                <c:pt idx="61">
                  <c:v>24</c:v>
                </c:pt>
                <c:pt idx="62">
                  <c:v>39</c:v>
                </c:pt>
                <c:pt idx="63">
                  <c:v>37</c:v>
                </c:pt>
                <c:pt idx="64">
                  <c:v>21</c:v>
                </c:pt>
                <c:pt idx="65">
                  <c:v>27</c:v>
                </c:pt>
                <c:pt idx="66">
                  <c:v>26</c:v>
                </c:pt>
                <c:pt idx="67">
                  <c:v>46</c:v>
                </c:pt>
                <c:pt idx="68">
                  <c:v>24</c:v>
                </c:pt>
                <c:pt idx="69">
                  <c:v>20</c:v>
                </c:pt>
                <c:pt idx="70">
                  <c:v>58</c:v>
                </c:pt>
                <c:pt idx="71">
                  <c:v>23</c:v>
                </c:pt>
                <c:pt idx="72">
                  <c:v>67</c:v>
                </c:pt>
                <c:pt idx="73">
                  <c:v>40</c:v>
                </c:pt>
                <c:pt idx="74">
                  <c:v>63</c:v>
                </c:pt>
                <c:pt idx="75">
                  <c:v>30</c:v>
                </c:pt>
                <c:pt idx="76">
                  <c:v>23</c:v>
                </c:pt>
                <c:pt idx="77">
                  <c:v>43</c:v>
                </c:pt>
                <c:pt idx="78">
                  <c:v>22</c:v>
                </c:pt>
                <c:pt idx="79">
                  <c:v>53</c:v>
                </c:pt>
                <c:pt idx="80">
                  <c:v>27</c:v>
                </c:pt>
                <c:pt idx="81">
                  <c:v>22</c:v>
                </c:pt>
                <c:pt idx="82">
                  <c:v>22</c:v>
                </c:pt>
                <c:pt idx="83">
                  <c:v>55</c:v>
                </c:pt>
                <c:pt idx="84">
                  <c:v>23</c:v>
                </c:pt>
                <c:pt idx="85">
                  <c:v>49</c:v>
                </c:pt>
                <c:pt idx="86">
                  <c:v>26</c:v>
                </c:pt>
                <c:pt idx="87">
                  <c:v>62</c:v>
                </c:pt>
                <c:pt idx="88">
                  <c:v>59</c:v>
                </c:pt>
                <c:pt idx="89">
                  <c:v>52</c:v>
                </c:pt>
                <c:pt idx="90">
                  <c:v>57</c:v>
                </c:pt>
                <c:pt idx="91">
                  <c:v>47</c:v>
                </c:pt>
                <c:pt idx="92">
                  <c:v>37</c:v>
                </c:pt>
                <c:pt idx="93">
                  <c:v>24</c:v>
                </c:pt>
                <c:pt idx="94">
                  <c:v>54</c:v>
                </c:pt>
                <c:pt idx="95">
                  <c:v>57</c:v>
                </c:pt>
                <c:pt idx="96">
                  <c:v>44</c:v>
                </c:pt>
                <c:pt idx="97">
                  <c:v>40</c:v>
                </c:pt>
                <c:pt idx="98">
                  <c:v>62</c:v>
                </c:pt>
                <c:pt idx="99">
                  <c:v>61</c:v>
                </c:pt>
                <c:pt idx="100">
                  <c:v>62</c:v>
                </c:pt>
                <c:pt idx="101">
                  <c:v>60</c:v>
                </c:pt>
                <c:pt idx="102">
                  <c:v>48</c:v>
                </c:pt>
                <c:pt idx="103">
                  <c:v>45</c:v>
                </c:pt>
                <c:pt idx="104">
                  <c:v>59</c:v>
                </c:pt>
                <c:pt idx="105">
                  <c:v>45</c:v>
                </c:pt>
                <c:pt idx="106">
                  <c:v>54</c:v>
                </c:pt>
                <c:pt idx="107">
                  <c:v>53</c:v>
                </c:pt>
                <c:pt idx="108">
                  <c:v>59</c:v>
                </c:pt>
                <c:pt idx="109">
                  <c:v>36</c:v>
                </c:pt>
                <c:pt idx="110">
                  <c:v>53</c:v>
                </c:pt>
                <c:pt idx="111">
                  <c:v>36</c:v>
                </c:pt>
                <c:pt idx="112">
                  <c:v>18</c:v>
                </c:pt>
                <c:pt idx="113">
                  <c:v>53</c:v>
                </c:pt>
                <c:pt idx="114">
                  <c:v>23</c:v>
                </c:pt>
                <c:pt idx="115">
                  <c:v>26</c:v>
                </c:pt>
                <c:pt idx="116">
                  <c:v>21</c:v>
                </c:pt>
              </c:numCache>
            </c:numRef>
          </c:xVal>
          <c:yVal>
            <c:numRef>
              <c:f>Datos!$V$2:$V$120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4-42A8-BD7C-52578FE3B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98479"/>
        <c:axId val="1657395567"/>
      </c:scatterChart>
      <c:valAx>
        <c:axId val="165739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5567"/>
        <c:crosses val="autoZero"/>
        <c:crossBetween val="midCat"/>
      </c:valAx>
      <c:valAx>
        <c:axId val="16573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of</a:t>
            </a:r>
            <a:r>
              <a:rPr lang="en-GB" baseline="0"/>
              <a:t> World Englishes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E1-4AA1-BD65-843B7425B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CE1-4AA1-BD65-843B7425B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CE1-4AA1-BD65-843B7425B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CE1-4AA1-BD65-843B7425B4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Gráficas!$B$154:$B$157</c:f>
              <c:strCache>
                <c:ptCount val="4"/>
                <c:pt idx="0">
                  <c:v> 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Gráficas!$D$154:$D$157</c:f>
              <c:numCache>
                <c:formatCode>General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47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C-43F0-9F04-EF1443394C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Embarrassment</a:t>
            </a:r>
            <a:r>
              <a:rPr lang="en-GB" baseline="0"/>
              <a:t> about own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Gráficas!$B$171:$B$175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Gráficas!$D$171:$D$175</c:f>
              <c:numCache>
                <c:formatCode>General</c:formatCode>
                <c:ptCount val="5"/>
                <c:pt idx="0">
                  <c:v>16</c:v>
                </c:pt>
                <c:pt idx="1">
                  <c:v>23</c:v>
                </c:pt>
                <c:pt idx="2">
                  <c:v>41</c:v>
                </c:pt>
                <c:pt idx="3">
                  <c:v>26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3-4678-93FD-B06FC84F38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Accent acceptability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Gráficas!$B$192:$B$194</c:f>
              <c:strCache>
                <c:ptCount val="3"/>
                <c:pt idx="0">
                  <c:v>18-25</c:v>
                </c:pt>
                <c:pt idx="1">
                  <c:v>25-50</c:v>
                </c:pt>
                <c:pt idx="2">
                  <c:v>&gt;50</c:v>
                </c:pt>
              </c:strCache>
            </c:strRef>
          </c:cat>
          <c:val>
            <c:numRef>
              <c:f>Gráficas!$E$192:$E$194</c:f>
              <c:numCache>
                <c:formatCode>General</c:formatCode>
                <c:ptCount val="3"/>
                <c:pt idx="0">
                  <c:v>26</c:v>
                </c:pt>
                <c:pt idx="1">
                  <c:v>18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5-47E8-992C-F0F90C693B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7132799"/>
        <c:axId val="1797144031"/>
      </c:lineChart>
      <c:catAx>
        <c:axId val="179713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range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44031"/>
        <c:crosses val="autoZero"/>
        <c:auto val="1"/>
        <c:lblAlgn val="ctr"/>
        <c:lblOffset val="100"/>
        <c:noMultiLvlLbl val="0"/>
      </c:catAx>
      <c:valAx>
        <c:axId val="17971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37-4834-BFBC-BDC1A955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37-4834-BFBC-BDC1A95517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Gráficas!$C$25:$C$26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Gráficas!$D$25:$D$26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72-A8F1-61925E1243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UCLM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E5-4D71-AB2F-E972ED07D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E5-4D71-AB2F-E972ED07D2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Gráficas!$C$8:$C$9</c:f>
              <c:strCache>
                <c:ptCount val="2"/>
                <c:pt idx="0">
                  <c:v>UCLM</c:v>
                </c:pt>
                <c:pt idx="1">
                  <c:v>Other</c:v>
                </c:pt>
              </c:strCache>
            </c:strRef>
          </c:cat>
          <c:val>
            <c:numRef>
              <c:f>Gráficas!$D$8:$D$9</c:f>
              <c:numCache>
                <c:formatCode>General</c:formatCode>
                <c:ptCount val="2"/>
                <c:pt idx="0">
                  <c:v>68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A7E-B09E-4A125C84C6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of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04-4580-88FC-E7EAED9AA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04-4580-88FC-E7EAED9AA1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Gráficas!$C$45:$C$46</c:f>
              <c:strCache>
                <c:ptCount val="2"/>
                <c:pt idx="0">
                  <c:v>Spain</c:v>
                </c:pt>
                <c:pt idx="1">
                  <c:v>Other</c:v>
                </c:pt>
              </c:strCache>
            </c:strRef>
          </c:cat>
          <c:val>
            <c:numRef>
              <c:f>Gráficas!$D$45:$D$46</c:f>
              <c:numCache>
                <c:formatCode>General</c:formatCode>
                <c:ptCount val="2"/>
                <c:pt idx="0">
                  <c:v>108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6B9-9275-A753541136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Gráficas!$C$68:$C$71</c:f>
              <c:strCache>
                <c:ptCount val="4"/>
                <c:pt idx="0">
                  <c:v>&lt;18</c:v>
                </c:pt>
                <c:pt idx="1">
                  <c:v>18-25</c:v>
                </c:pt>
                <c:pt idx="2">
                  <c:v>25-50</c:v>
                </c:pt>
                <c:pt idx="3">
                  <c:v>&gt;50</c:v>
                </c:pt>
              </c:strCache>
            </c:strRef>
          </c:cat>
          <c:val>
            <c:numRef>
              <c:f>Gráficas!$D$68:$D$71</c:f>
              <c:numCache>
                <c:formatCode>General</c:formatCode>
                <c:ptCount val="4"/>
                <c:pt idx="0">
                  <c:v>0</c:v>
                </c:pt>
                <c:pt idx="1">
                  <c:v>53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1C2-A638-908C4FC9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658207"/>
        <c:axId val="287666111"/>
        <c:axId val="0"/>
      </c:bar3DChart>
      <c:catAx>
        <c:axId val="2876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66111"/>
        <c:crosses val="autoZero"/>
        <c:auto val="1"/>
        <c:lblAlgn val="ctr"/>
        <c:lblOffset val="100"/>
        <c:noMultiLvlLbl val="0"/>
      </c:catAx>
      <c:valAx>
        <c:axId val="2876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Languages</a:t>
            </a:r>
            <a:r>
              <a:rPr lang="en-GB" baseline="0"/>
              <a:t> known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44D-49B8-BEE4-E5B3FC396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44D-49B8-BEE4-E5B3FC396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44D-49B8-BEE4-E5B3FC396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44D-49B8-BEE4-E5B3FC396F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Gráficas!$C$83:$C$86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Gráficas!$D$83:$D$86</c:f>
              <c:numCache>
                <c:formatCode>General</c:formatCode>
                <c:ptCount val="4"/>
                <c:pt idx="0">
                  <c:v>46</c:v>
                </c:pt>
                <c:pt idx="1">
                  <c:v>51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4-4E86-A4CF-F8EB99DF8B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English</a:t>
            </a:r>
            <a:r>
              <a:rPr lang="en-GB" baseline="0"/>
              <a:t> level</a:t>
            </a:r>
            <a:endParaRPr lang="en-GB"/>
          </a:p>
        </c:rich>
      </c:tx>
      <c:layout>
        <c:manualLayout>
          <c:xMode val="edge"/>
          <c:yMode val="edge"/>
          <c:x val="0.38079155730533681"/>
          <c:y val="3.2272936837252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9EF-406B-BF88-DF7A9FE43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9EF-406B-BF88-DF7A9FE43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9EF-406B-BF88-DF7A9FE43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9EF-406B-BF88-DF7A9FE433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9EF-406B-BF88-DF7A9FE433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Gráficas!$C$100:$C$104</c:f>
              <c:strCache>
                <c:ptCount val="5"/>
                <c:pt idx="0">
                  <c:v>Excellent</c:v>
                </c:pt>
                <c:pt idx="1">
                  <c:v>Very Good</c:v>
                </c:pt>
                <c:pt idx="2">
                  <c:v>Good </c:v>
                </c:pt>
                <c:pt idx="3">
                  <c:v>Average</c:v>
                </c:pt>
                <c:pt idx="4">
                  <c:v>Bad</c:v>
                </c:pt>
              </c:strCache>
            </c:strRef>
          </c:cat>
          <c:val>
            <c:numRef>
              <c:f>Gráficas!$D$100:$D$104</c:f>
              <c:numCache>
                <c:formatCode>General</c:formatCode>
                <c:ptCount val="5"/>
                <c:pt idx="0">
                  <c:v>11</c:v>
                </c:pt>
                <c:pt idx="1">
                  <c:v>23</c:v>
                </c:pt>
                <c:pt idx="2">
                  <c:v>30</c:v>
                </c:pt>
                <c:pt idx="3">
                  <c:v>36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439-8D4C-A4BCFD1722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Preferred</a:t>
            </a:r>
            <a:r>
              <a:rPr lang="en-GB" baseline="0"/>
              <a:t>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94-4C9E-9759-2466F29EC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94-4C9E-9759-2466F29ECF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94-4C9E-9759-2466F29ECF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94-4C9E-9759-2466F29ECF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94-4C9E-9759-2466F29ECF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Gráficas!$B$118:$B$122</c:f>
              <c:strCache>
                <c:ptCount val="5"/>
                <c:pt idx="0">
                  <c:v>British</c:v>
                </c:pt>
                <c:pt idx="1">
                  <c:v>American</c:v>
                </c:pt>
                <c:pt idx="2">
                  <c:v>Mixing British and American</c:v>
                </c:pt>
                <c:pt idx="3">
                  <c:v>Doesn't aim to sound a certain way</c:v>
                </c:pt>
                <c:pt idx="4">
                  <c:v>Other</c:v>
                </c:pt>
              </c:strCache>
            </c:strRef>
          </c:cat>
          <c:val>
            <c:numRef>
              <c:f>Gráficas!$E$118:$E$122</c:f>
              <c:numCache>
                <c:formatCode>General</c:formatCode>
                <c:ptCount val="5"/>
                <c:pt idx="0">
                  <c:v>25</c:v>
                </c:pt>
                <c:pt idx="1">
                  <c:v>17</c:v>
                </c:pt>
                <c:pt idx="2">
                  <c:v>6</c:v>
                </c:pt>
                <c:pt idx="3">
                  <c:v>59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471B-8C5A-CDDA06C038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Why study</a:t>
            </a:r>
            <a:r>
              <a:rPr lang="en-GB" baseline="0"/>
              <a:t> foreign languages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Gráficas!$B$134:$B$140</c:f>
              <c:strCache>
                <c:ptCount val="7"/>
                <c:pt idx="0">
                  <c:v>Important asset</c:v>
                </c:pt>
                <c:pt idx="1">
                  <c:v>Good grades</c:v>
                </c:pt>
                <c:pt idx="2">
                  <c:v>Communication</c:v>
                </c:pt>
                <c:pt idx="3">
                  <c:v>Understanding media</c:v>
                </c:pt>
                <c:pt idx="4">
                  <c:v>Enjoy learning</c:v>
                </c:pt>
                <c:pt idx="5">
                  <c:v>No choice</c:v>
                </c:pt>
                <c:pt idx="6">
                  <c:v>Other</c:v>
                </c:pt>
              </c:strCache>
            </c:strRef>
          </c:cat>
          <c:val>
            <c:numRef>
              <c:f>Gráficas!$F$134:$F$140</c:f>
              <c:numCache>
                <c:formatCode>General</c:formatCode>
                <c:ptCount val="7"/>
                <c:pt idx="0">
                  <c:v>57</c:v>
                </c:pt>
                <c:pt idx="1">
                  <c:v>1</c:v>
                </c:pt>
                <c:pt idx="2">
                  <c:v>45</c:v>
                </c:pt>
                <c:pt idx="3">
                  <c:v>45</c:v>
                </c:pt>
                <c:pt idx="4">
                  <c:v>29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C-4D18-AD17-49F5163A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739679"/>
        <c:axId val="498738431"/>
        <c:axId val="0"/>
      </c:bar3DChart>
      <c:catAx>
        <c:axId val="49873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8431"/>
        <c:crosses val="autoZero"/>
        <c:auto val="1"/>
        <c:lblAlgn val="ctr"/>
        <c:lblOffset val="100"/>
        <c:noMultiLvlLbl val="0"/>
      </c:catAx>
      <c:valAx>
        <c:axId val="4987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1166812</xdr:colOff>
      <xdr:row>123</xdr:row>
      <xdr:rowOff>138112</xdr:rowOff>
    </xdr:from>
    <xdr:to>
      <xdr:col>9</xdr:col>
      <xdr:colOff>576262</xdr:colOff>
      <xdr:row>138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4D8EA-CC97-4CD2-A009-CE8214DFB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19</xdr:row>
      <xdr:rowOff>32385</xdr:rowOff>
    </xdr:from>
    <xdr:to>
      <xdr:col>13</xdr:col>
      <xdr:colOff>499110</xdr:colOff>
      <xdr:row>33</xdr:row>
      <xdr:rowOff>78105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5E644-6F6E-4177-962B-4F4D7B846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179070</xdr:colOff>
      <xdr:row>1</xdr:row>
      <xdr:rowOff>152400</xdr:rowOff>
    </xdr:from>
    <xdr:to>
      <xdr:col>13</xdr:col>
      <xdr:colOff>483870</xdr:colOff>
      <xdr:row>16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D7F4FE-0EC4-43C9-B5EE-7FD010AB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226695</xdr:colOff>
      <xdr:row>38</xdr:row>
      <xdr:rowOff>62865</xdr:rowOff>
    </xdr:from>
    <xdr:to>
      <xdr:col>13</xdr:col>
      <xdr:colOff>531495</xdr:colOff>
      <xdr:row>52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3AE5E4-7550-48C4-B9C4-883D34732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270510</xdr:colOff>
      <xdr:row>58</xdr:row>
      <xdr:rowOff>110490</xdr:rowOff>
    </xdr:from>
    <xdr:to>
      <xdr:col>13</xdr:col>
      <xdr:colOff>575310</xdr:colOff>
      <xdr:row>72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AB079-D1BD-4F82-B92F-32E73D82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255270</xdr:colOff>
      <xdr:row>76</xdr:row>
      <xdr:rowOff>146685</xdr:rowOff>
    </xdr:from>
    <xdr:to>
      <xdr:col>13</xdr:col>
      <xdr:colOff>560070</xdr:colOff>
      <xdr:row>91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E4406-5162-4B49-9CDB-A6449145E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281940</xdr:colOff>
      <xdr:row>93</xdr:row>
      <xdr:rowOff>150495</xdr:rowOff>
    </xdr:from>
    <xdr:to>
      <xdr:col>13</xdr:col>
      <xdr:colOff>586740</xdr:colOff>
      <xdr:row>108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8384-F1B3-4D59-8921-29CEE881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339090</xdr:colOff>
      <xdr:row>111</xdr:row>
      <xdr:rowOff>142875</xdr:rowOff>
    </xdr:from>
    <xdr:to>
      <xdr:col>14</xdr:col>
      <xdr:colOff>34290</xdr:colOff>
      <xdr:row>126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EB53D-DA2D-44B8-B660-E6B3A996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</xdr:colOff>
      <xdr:row>129</xdr:row>
      <xdr:rowOff>160020</xdr:rowOff>
    </xdr:from>
    <xdr:to>
      <xdr:col>15</xdr:col>
      <xdr:colOff>308610</xdr:colOff>
      <xdr:row>144</xdr:row>
      <xdr:rowOff>17145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035529-194E-4CB0-97D8-14FE1F3A8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14287</xdr:colOff>
      <xdr:row>148</xdr:row>
      <xdr:rowOff>80962</xdr:rowOff>
    </xdr:from>
    <xdr:to>
      <xdr:col>15</xdr:col>
      <xdr:colOff>319087</xdr:colOff>
      <xdr:row>162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08908-0387-4FBF-9581-4B6AA8FD1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66675</xdr:colOff>
      <xdr:row>167</xdr:row>
      <xdr:rowOff>14287</xdr:rowOff>
    </xdr:from>
    <xdr:to>
      <xdr:col>15</xdr:col>
      <xdr:colOff>371475</xdr:colOff>
      <xdr:row>181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E3E5F-CDFD-41E9-8AE3-9CE8FEB18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595312</xdr:colOff>
      <xdr:row>184</xdr:row>
      <xdr:rowOff>166687</xdr:rowOff>
    </xdr:from>
    <xdr:to>
      <xdr:col>15</xdr:col>
      <xdr:colOff>290512</xdr:colOff>
      <xdr:row>199</xdr:row>
      <xdr:rowOff>33337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B932D2-8490-4321-99D9-94B1A464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120" totalsRowShown="0" headerRowDxfId="26" dataDxfId="25">
  <autoFilter ref="A1:Y120" xr:uid="{00000000-0009-0000-0100-000001000000}"/>
  <sortState xmlns:xlrd2="http://schemas.microsoft.com/office/spreadsheetml/2017/richdata2" ref="A2:Y120">
    <sortCondition ref="A1:A120"/>
  </sortState>
  <tableColumns count="25">
    <tableColumn id="1" xr3:uid="{00000000-0010-0000-0000-000001000000}" name="ID" dataDxfId="24"/>
    <tableColumn id="8" xr3:uid="{00000000-0010-0000-0000-000008000000}" name="P1" dataDxfId="23"/>
    <tableColumn id="11" xr3:uid="{00000000-0010-0000-0000-00000B000000}" name="P2" dataDxfId="22"/>
    <tableColumn id="14" xr3:uid="{00000000-0010-0000-0000-00000E000000}" name="P3" dataDxfId="21"/>
    <tableColumn id="17" xr3:uid="{00000000-0010-0000-0000-000011000000}" name="P4" dataDxfId="20"/>
    <tableColumn id="20" xr3:uid="{00000000-0010-0000-0000-000014000000}" name="P5" dataDxfId="19"/>
    <tableColumn id="2" xr3:uid="{13D35F8F-989E-4A9C-81A3-006576E6E100}" name="P5.1" dataDxfId="18">
      <calculatedColumnFormula>IF(LEN(TRIM(F2))=0,0,LEN(TRIM(F2))-LEN(SUBSTITUTE(F2," ",""))+1)</calculatedColumnFormula>
    </tableColumn>
    <tableColumn id="23" xr3:uid="{00000000-0010-0000-0000-000017000000}" name="P6" dataDxfId="17"/>
    <tableColumn id="26" xr3:uid="{00000000-0010-0000-0000-00001A000000}" name="P7" dataDxfId="16"/>
    <tableColumn id="29" xr3:uid="{00000000-0010-0000-0000-00001D000000}" name="P8" dataDxfId="15"/>
    <tableColumn id="32" xr3:uid="{00000000-0010-0000-0000-000020000000}" name="P9" dataDxfId="2"/>
    <tableColumn id="3" xr3:uid="{88519E0A-942E-46F9-82FA-6DA14697311B}" name="P9.5" dataDxfId="0"/>
    <tableColumn id="35" xr3:uid="{00000000-0010-0000-0000-000023000000}" name="P10" dataDxfId="1"/>
    <tableColumn id="38" xr3:uid="{00000000-0010-0000-0000-000026000000}" name="P11" dataDxfId="14"/>
    <tableColumn id="41" xr3:uid="{00000000-0010-0000-0000-000029000000}" name="P12" dataDxfId="13"/>
    <tableColumn id="44" xr3:uid="{00000000-0010-0000-0000-00002C000000}" name="P13" dataDxfId="12"/>
    <tableColumn id="47" xr3:uid="{00000000-0010-0000-0000-00002F000000}" name="P14" dataDxfId="11"/>
    <tableColumn id="50" xr3:uid="{00000000-0010-0000-0000-000032000000}" name="P15" dataDxfId="10"/>
    <tableColumn id="53" xr3:uid="{00000000-0010-0000-0000-000035000000}" name="P16" dataDxfId="9"/>
    <tableColumn id="56" xr3:uid="{00000000-0010-0000-0000-000038000000}" name="P17" dataDxfId="8"/>
    <tableColumn id="59" xr3:uid="{00000000-0010-0000-0000-00003B000000}" name="P18" dataDxfId="7"/>
    <tableColumn id="62" xr3:uid="{00000000-0010-0000-0000-00003E000000}" name="P19" dataDxfId="6"/>
    <tableColumn id="65" xr3:uid="{00000000-0010-0000-0000-000041000000}" name="P20" dataDxfId="5"/>
    <tableColumn id="68" xr3:uid="{00000000-0010-0000-0000-000044000000}" name="P21" dataDxfId="4"/>
    <tableColumn id="71" xr3:uid="{00000000-0010-0000-0000-000047000000}" name="P2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0"/>
  <sheetViews>
    <sheetView topLeftCell="A97" zoomScaleNormal="100" workbookViewId="0">
      <selection activeCell="C123" sqref="C123"/>
    </sheetView>
  </sheetViews>
  <sheetFormatPr defaultRowHeight="15" x14ac:dyDescent="0.25"/>
  <cols>
    <col min="1" max="1" width="13.7109375" style="1" customWidth="1"/>
    <col min="2" max="2" width="20" style="5" bestFit="1" customWidth="1"/>
    <col min="3" max="6" width="20" style="1" bestFit="1" customWidth="1"/>
    <col min="7" max="7" width="20" style="1" customWidth="1"/>
    <col min="8" max="8" width="11" style="1" bestFit="1" customWidth="1"/>
    <col min="9" max="9" width="26.42578125" style="1" customWidth="1"/>
    <col min="10" max="10" width="20" style="1" bestFit="1" customWidth="1"/>
    <col min="11" max="11" width="35.140625" style="29" customWidth="1"/>
    <col min="12" max="12" width="23.140625" style="29" customWidth="1"/>
    <col min="13" max="24" width="20" style="1" bestFit="1" customWidth="1"/>
    <col min="25" max="25" width="25.140625" style="1" bestFit="1" customWidth="1"/>
    <col min="26" max="16384" width="9.140625" style="1"/>
  </cols>
  <sheetData>
    <row r="1" spans="1:25" x14ac:dyDescent="0.25">
      <c r="A1" s="5" t="s">
        <v>0</v>
      </c>
      <c r="B1" s="5" t="s">
        <v>191</v>
      </c>
      <c r="C1" s="5" t="s">
        <v>192</v>
      </c>
      <c r="D1" s="5" t="s">
        <v>193</v>
      </c>
      <c r="E1" s="5" t="s">
        <v>194</v>
      </c>
      <c r="F1" s="5" t="s">
        <v>195</v>
      </c>
      <c r="G1" s="5" t="s">
        <v>273</v>
      </c>
      <c r="H1" s="5" t="s">
        <v>196</v>
      </c>
      <c r="I1" s="5" t="s">
        <v>197</v>
      </c>
      <c r="J1" s="5" t="s">
        <v>198</v>
      </c>
      <c r="K1" s="41" t="s">
        <v>199</v>
      </c>
      <c r="L1" s="41" t="s">
        <v>279</v>
      </c>
      <c r="M1" s="5" t="s">
        <v>200</v>
      </c>
      <c r="N1" s="5" t="s">
        <v>201</v>
      </c>
      <c r="O1" s="5" t="s">
        <v>202</v>
      </c>
      <c r="P1" s="5" t="s">
        <v>203</v>
      </c>
      <c r="Q1" s="5" t="s">
        <v>204</v>
      </c>
      <c r="R1" s="5" t="s">
        <v>205</v>
      </c>
      <c r="S1" s="5" t="s">
        <v>206</v>
      </c>
      <c r="T1" s="5" t="s">
        <v>207</v>
      </c>
      <c r="U1" s="5" t="s">
        <v>208</v>
      </c>
      <c r="V1" s="5" t="s">
        <v>209</v>
      </c>
      <c r="W1" s="5" t="s">
        <v>210</v>
      </c>
      <c r="X1" s="5" t="s">
        <v>211</v>
      </c>
      <c r="Y1" s="5" t="s">
        <v>212</v>
      </c>
    </row>
    <row r="2" spans="1:25" x14ac:dyDescent="0.25">
      <c r="A2" s="1">
        <v>1</v>
      </c>
      <c r="B2" s="6">
        <v>22</v>
      </c>
      <c r="C2" s="5" t="s">
        <v>6</v>
      </c>
      <c r="D2" s="5" t="s">
        <v>7</v>
      </c>
      <c r="E2" s="5" t="s">
        <v>8</v>
      </c>
      <c r="F2" s="5" t="s">
        <v>255</v>
      </c>
      <c r="G2" s="5">
        <f t="shared" ref="G2:G31" si="0">IF(LEN(TRIM(F2))=0,0,LEN(TRIM(F2))-LEN(SUBSTITUTE(F2," ",""))+1)</f>
        <v>3</v>
      </c>
      <c r="H2" s="5" t="s">
        <v>9</v>
      </c>
      <c r="I2" s="5" t="s">
        <v>10</v>
      </c>
      <c r="J2" s="5" t="s">
        <v>11</v>
      </c>
      <c r="K2" s="41" t="s">
        <v>12</v>
      </c>
      <c r="L2" s="5">
        <v>3</v>
      </c>
      <c r="M2" s="5" t="s">
        <v>13</v>
      </c>
      <c r="N2" s="5" t="s">
        <v>14</v>
      </c>
      <c r="O2" s="5" t="s">
        <v>15</v>
      </c>
      <c r="P2" s="5" t="s">
        <v>14</v>
      </c>
      <c r="Q2" s="5" t="s">
        <v>13</v>
      </c>
      <c r="R2" s="5" t="s">
        <v>14</v>
      </c>
      <c r="S2" s="5" t="s">
        <v>16</v>
      </c>
      <c r="T2" s="5" t="s">
        <v>13</v>
      </c>
      <c r="U2" s="5" t="s">
        <v>13</v>
      </c>
      <c r="V2" s="5" t="s">
        <v>15</v>
      </c>
      <c r="W2" s="5" t="s">
        <v>14</v>
      </c>
      <c r="X2" s="5" t="s">
        <v>13</v>
      </c>
      <c r="Y2" s="5" t="s">
        <v>16</v>
      </c>
    </row>
    <row r="3" spans="1:25" x14ac:dyDescent="0.25">
      <c r="A3" s="1">
        <v>2</v>
      </c>
      <c r="B3" s="6">
        <v>25</v>
      </c>
      <c r="C3" s="5" t="s">
        <v>6</v>
      </c>
      <c r="D3" s="5" t="s">
        <v>17</v>
      </c>
      <c r="E3" s="5" t="s">
        <v>8</v>
      </c>
      <c r="F3" s="5" t="s">
        <v>256</v>
      </c>
      <c r="G3" s="5">
        <f t="shared" si="0"/>
        <v>2</v>
      </c>
      <c r="H3" s="5" t="s">
        <v>18</v>
      </c>
      <c r="I3" s="5" t="s">
        <v>19</v>
      </c>
      <c r="J3" s="5" t="s">
        <v>20</v>
      </c>
      <c r="K3" s="41" t="s">
        <v>21</v>
      </c>
      <c r="L3" s="5">
        <v>2</v>
      </c>
      <c r="M3" s="5" t="s">
        <v>16</v>
      </c>
      <c r="N3" s="5" t="s">
        <v>13</v>
      </c>
      <c r="O3" s="5" t="s">
        <v>15</v>
      </c>
      <c r="P3" s="5" t="s">
        <v>15</v>
      </c>
      <c r="Q3" s="5" t="s">
        <v>13</v>
      </c>
      <c r="R3" s="5" t="s">
        <v>14</v>
      </c>
      <c r="S3" s="5" t="s">
        <v>15</v>
      </c>
      <c r="T3" s="5" t="s">
        <v>14</v>
      </c>
      <c r="U3" s="5" t="s">
        <v>14</v>
      </c>
      <c r="V3" s="5" t="s">
        <v>15</v>
      </c>
      <c r="W3" s="5" t="s">
        <v>13</v>
      </c>
      <c r="X3" s="5" t="s">
        <v>16</v>
      </c>
      <c r="Y3" s="5" t="s">
        <v>15</v>
      </c>
    </row>
    <row r="4" spans="1:25" x14ac:dyDescent="0.25">
      <c r="A4" s="1">
        <v>3</v>
      </c>
      <c r="B4" s="6">
        <v>24</v>
      </c>
      <c r="C4" s="5" t="s">
        <v>6</v>
      </c>
      <c r="D4" s="5" t="s">
        <v>17</v>
      </c>
      <c r="E4" s="5" t="s">
        <v>8</v>
      </c>
      <c r="F4" s="5" t="s">
        <v>257</v>
      </c>
      <c r="G4" s="5">
        <f t="shared" si="0"/>
        <v>3</v>
      </c>
      <c r="H4" s="5" t="s">
        <v>22</v>
      </c>
      <c r="I4" s="5" t="s">
        <v>23</v>
      </c>
      <c r="J4" s="5" t="s">
        <v>20</v>
      </c>
      <c r="K4" s="41" t="s">
        <v>24</v>
      </c>
      <c r="L4" s="5">
        <v>1</v>
      </c>
      <c r="M4" s="5" t="s">
        <v>25</v>
      </c>
      <c r="N4" s="5" t="s">
        <v>25</v>
      </c>
      <c r="O4" s="5" t="s">
        <v>16</v>
      </c>
      <c r="P4" s="5" t="s">
        <v>16</v>
      </c>
      <c r="Q4" s="5" t="s">
        <v>13</v>
      </c>
      <c r="R4" s="5" t="s">
        <v>25</v>
      </c>
      <c r="S4" s="5" t="s">
        <v>16</v>
      </c>
      <c r="T4" s="5" t="s">
        <v>16</v>
      </c>
      <c r="U4" s="5" t="s">
        <v>16</v>
      </c>
      <c r="V4" s="5" t="s">
        <v>15</v>
      </c>
      <c r="W4" s="5" t="s">
        <v>14</v>
      </c>
      <c r="X4" s="5" t="s">
        <v>14</v>
      </c>
      <c r="Y4" s="5" t="s">
        <v>16</v>
      </c>
    </row>
    <row r="5" spans="1:25" x14ac:dyDescent="0.25">
      <c r="A5" s="1">
        <v>4</v>
      </c>
      <c r="B5" s="6">
        <v>23</v>
      </c>
      <c r="C5" s="5" t="s">
        <v>6</v>
      </c>
      <c r="D5" s="5" t="s">
        <v>17</v>
      </c>
      <c r="E5" s="5" t="s">
        <v>8</v>
      </c>
      <c r="F5" s="5" t="s">
        <v>256</v>
      </c>
      <c r="G5" s="5">
        <f t="shared" si="0"/>
        <v>2</v>
      </c>
      <c r="H5" s="5" t="s">
        <v>22</v>
      </c>
      <c r="I5" s="5" t="s">
        <v>26</v>
      </c>
      <c r="J5" s="5" t="s">
        <v>27</v>
      </c>
      <c r="K5" s="41" t="s">
        <v>28</v>
      </c>
      <c r="L5" s="5">
        <v>3</v>
      </c>
      <c r="M5" s="5" t="s">
        <v>25</v>
      </c>
      <c r="N5" s="5" t="s">
        <v>16</v>
      </c>
      <c r="O5" s="5" t="s">
        <v>16</v>
      </c>
      <c r="P5" s="5" t="s">
        <v>16</v>
      </c>
      <c r="Q5" s="5" t="s">
        <v>14</v>
      </c>
      <c r="R5" s="5" t="s">
        <v>13</v>
      </c>
      <c r="S5" s="5" t="s">
        <v>25</v>
      </c>
      <c r="T5" s="5" t="s">
        <v>14</v>
      </c>
      <c r="U5" s="5" t="s">
        <v>14</v>
      </c>
      <c r="V5" s="5" t="s">
        <v>14</v>
      </c>
      <c r="W5" s="5" t="s">
        <v>13</v>
      </c>
      <c r="X5" s="5" t="s">
        <v>15</v>
      </c>
      <c r="Y5" s="5" t="s">
        <v>15</v>
      </c>
    </row>
    <row r="6" spans="1:25" x14ac:dyDescent="0.25">
      <c r="A6" s="1">
        <v>5</v>
      </c>
      <c r="B6" s="6">
        <v>25</v>
      </c>
      <c r="C6" s="5" t="s">
        <v>6</v>
      </c>
      <c r="D6" s="5" t="s">
        <v>17</v>
      </c>
      <c r="E6" s="5" t="s">
        <v>8</v>
      </c>
      <c r="F6" s="5" t="s">
        <v>256</v>
      </c>
      <c r="G6" s="5">
        <f t="shared" si="0"/>
        <v>2</v>
      </c>
      <c r="H6" s="5" t="s">
        <v>9</v>
      </c>
      <c r="I6" s="5" t="s">
        <v>10</v>
      </c>
      <c r="J6" s="5" t="s">
        <v>20</v>
      </c>
      <c r="K6" s="41" t="s">
        <v>29</v>
      </c>
      <c r="L6" s="5">
        <v>2</v>
      </c>
      <c r="M6" s="5" t="s">
        <v>16</v>
      </c>
      <c r="N6" s="5" t="s">
        <v>25</v>
      </c>
      <c r="O6" s="5" t="s">
        <v>25</v>
      </c>
      <c r="P6" s="5" t="s">
        <v>25</v>
      </c>
      <c r="Q6" s="5" t="s">
        <v>13</v>
      </c>
      <c r="R6" s="5" t="s">
        <v>14</v>
      </c>
      <c r="S6" s="5" t="s">
        <v>25</v>
      </c>
      <c r="T6" s="5" t="s">
        <v>16</v>
      </c>
      <c r="U6" s="5" t="s">
        <v>25</v>
      </c>
      <c r="V6" s="5" t="s">
        <v>25</v>
      </c>
      <c r="W6" s="5" t="s">
        <v>13</v>
      </c>
      <c r="X6" s="5" t="s">
        <v>25</v>
      </c>
      <c r="Y6" s="5" t="s">
        <v>15</v>
      </c>
    </row>
    <row r="7" spans="1:25" x14ac:dyDescent="0.25">
      <c r="A7" s="1">
        <v>6</v>
      </c>
      <c r="B7" s="6">
        <v>24</v>
      </c>
      <c r="C7" s="5" t="s">
        <v>6</v>
      </c>
      <c r="D7" s="5" t="s">
        <v>17</v>
      </c>
      <c r="E7" s="5" t="s">
        <v>8</v>
      </c>
      <c r="F7" s="5" t="s">
        <v>256</v>
      </c>
      <c r="G7" s="5">
        <f t="shared" si="0"/>
        <v>2</v>
      </c>
      <c r="H7" s="5" t="s">
        <v>18</v>
      </c>
      <c r="I7" s="5" t="s">
        <v>30</v>
      </c>
      <c r="J7" s="5" t="s">
        <v>20</v>
      </c>
      <c r="K7" s="41" t="s">
        <v>31</v>
      </c>
      <c r="L7" s="5">
        <v>2</v>
      </c>
      <c r="M7" s="5" t="s">
        <v>14</v>
      </c>
      <c r="N7" s="5" t="s">
        <v>25</v>
      </c>
      <c r="O7" s="5" t="s">
        <v>16</v>
      </c>
      <c r="P7" s="5" t="s">
        <v>25</v>
      </c>
      <c r="Q7" s="5" t="s">
        <v>14</v>
      </c>
      <c r="R7" s="5" t="s">
        <v>14</v>
      </c>
      <c r="S7" s="5" t="s">
        <v>25</v>
      </c>
      <c r="T7" s="5" t="s">
        <v>25</v>
      </c>
      <c r="U7" s="5" t="s">
        <v>13</v>
      </c>
      <c r="V7" s="5" t="s">
        <v>13</v>
      </c>
      <c r="W7" s="5" t="s">
        <v>14</v>
      </c>
      <c r="X7" s="5" t="s">
        <v>14</v>
      </c>
      <c r="Y7" s="5" t="s">
        <v>15</v>
      </c>
    </row>
    <row r="8" spans="1:25" x14ac:dyDescent="0.25">
      <c r="A8" s="1">
        <v>7</v>
      </c>
      <c r="B8" s="6">
        <v>24</v>
      </c>
      <c r="C8" s="5" t="s">
        <v>6</v>
      </c>
      <c r="D8" s="5" t="s">
        <v>17</v>
      </c>
      <c r="E8" s="5" t="s">
        <v>8</v>
      </c>
      <c r="F8" s="5" t="s">
        <v>32</v>
      </c>
      <c r="G8" s="5">
        <f t="shared" si="0"/>
        <v>1</v>
      </c>
      <c r="H8" s="5" t="s">
        <v>33</v>
      </c>
      <c r="I8" s="5" t="s">
        <v>34</v>
      </c>
      <c r="J8" s="5" t="s">
        <v>20</v>
      </c>
      <c r="K8" s="41" t="s">
        <v>35</v>
      </c>
      <c r="L8" s="5">
        <v>2</v>
      </c>
      <c r="M8" s="5" t="s">
        <v>14</v>
      </c>
      <c r="N8" s="5" t="s">
        <v>13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16</v>
      </c>
      <c r="T8" s="5" t="s">
        <v>14</v>
      </c>
      <c r="U8" s="5" t="s">
        <v>14</v>
      </c>
      <c r="V8" s="5" t="s">
        <v>25</v>
      </c>
      <c r="W8" s="5" t="s">
        <v>25</v>
      </c>
      <c r="X8" s="5" t="s">
        <v>25</v>
      </c>
      <c r="Y8" s="5" t="s">
        <v>14</v>
      </c>
    </row>
    <row r="9" spans="1:25" x14ac:dyDescent="0.25">
      <c r="A9" s="1">
        <v>8</v>
      </c>
      <c r="B9" s="6">
        <v>25</v>
      </c>
      <c r="C9" s="5" t="s">
        <v>6</v>
      </c>
      <c r="D9" s="5" t="s">
        <v>7</v>
      </c>
      <c r="E9" s="5" t="s">
        <v>8</v>
      </c>
      <c r="F9" s="5" t="s">
        <v>32</v>
      </c>
      <c r="G9" s="5">
        <f t="shared" si="0"/>
        <v>1</v>
      </c>
      <c r="H9" s="5" t="s">
        <v>33</v>
      </c>
      <c r="I9" s="5" t="s">
        <v>36</v>
      </c>
      <c r="J9" s="5" t="s">
        <v>20</v>
      </c>
      <c r="K9" s="41" t="s">
        <v>37</v>
      </c>
      <c r="L9" s="5">
        <v>2</v>
      </c>
      <c r="M9" s="5" t="s">
        <v>25</v>
      </c>
      <c r="N9" s="5" t="s">
        <v>14</v>
      </c>
      <c r="O9" s="5" t="s">
        <v>14</v>
      </c>
      <c r="P9" s="5" t="s">
        <v>25</v>
      </c>
      <c r="Q9" s="5" t="s">
        <v>25</v>
      </c>
      <c r="R9" s="5" t="s">
        <v>16</v>
      </c>
      <c r="S9" s="5" t="s">
        <v>25</v>
      </c>
      <c r="T9" s="5" t="s">
        <v>25</v>
      </c>
      <c r="U9" s="5" t="s">
        <v>14</v>
      </c>
      <c r="V9" s="5" t="s">
        <v>25</v>
      </c>
      <c r="W9" s="5" t="s">
        <v>14</v>
      </c>
      <c r="X9" s="5" t="s">
        <v>25</v>
      </c>
      <c r="Y9" s="5" t="s">
        <v>16</v>
      </c>
    </row>
    <row r="10" spans="1:25" x14ac:dyDescent="0.25">
      <c r="A10" s="1">
        <v>9</v>
      </c>
      <c r="B10" s="6">
        <v>22</v>
      </c>
      <c r="C10" s="5" t="s">
        <v>6</v>
      </c>
      <c r="D10" s="5" t="s">
        <v>7</v>
      </c>
      <c r="E10" s="5" t="s">
        <v>8</v>
      </c>
      <c r="F10" s="5" t="s">
        <v>255</v>
      </c>
      <c r="G10" s="5">
        <f t="shared" si="0"/>
        <v>3</v>
      </c>
      <c r="H10" s="5" t="s">
        <v>22</v>
      </c>
      <c r="I10" s="5" t="s">
        <v>38</v>
      </c>
      <c r="J10" s="5" t="s">
        <v>11</v>
      </c>
      <c r="K10" s="41" t="s">
        <v>39</v>
      </c>
      <c r="L10" s="5">
        <v>3</v>
      </c>
      <c r="M10" s="5" t="s">
        <v>25</v>
      </c>
      <c r="N10" s="5" t="s">
        <v>13</v>
      </c>
      <c r="O10" s="5" t="s">
        <v>25</v>
      </c>
      <c r="P10" s="5" t="s">
        <v>14</v>
      </c>
      <c r="Q10" s="5" t="s">
        <v>13</v>
      </c>
      <c r="R10" s="5" t="s">
        <v>13</v>
      </c>
      <c r="S10" s="5" t="s">
        <v>25</v>
      </c>
      <c r="T10" s="5" t="s">
        <v>14</v>
      </c>
      <c r="U10" s="5" t="s">
        <v>13</v>
      </c>
      <c r="V10" s="5" t="s">
        <v>13</v>
      </c>
      <c r="W10" s="5" t="s">
        <v>13</v>
      </c>
      <c r="X10" s="5" t="s">
        <v>14</v>
      </c>
      <c r="Y10" s="5" t="s">
        <v>15</v>
      </c>
    </row>
    <row r="11" spans="1:25" x14ac:dyDescent="0.25">
      <c r="A11" s="1">
        <v>11</v>
      </c>
      <c r="B11" s="6">
        <v>20</v>
      </c>
      <c r="C11" s="5" t="s">
        <v>6</v>
      </c>
      <c r="D11" s="5" t="s">
        <v>17</v>
      </c>
      <c r="E11" s="5" t="s">
        <v>8</v>
      </c>
      <c r="F11" s="5" t="s">
        <v>256</v>
      </c>
      <c r="G11" s="5">
        <f t="shared" si="0"/>
        <v>2</v>
      </c>
      <c r="H11" s="5" t="s">
        <v>22</v>
      </c>
      <c r="I11" s="5" t="s">
        <v>42</v>
      </c>
      <c r="J11" s="5" t="s">
        <v>27</v>
      </c>
      <c r="K11" s="41" t="s">
        <v>43</v>
      </c>
      <c r="L11" s="5">
        <v>2</v>
      </c>
      <c r="M11" s="5" t="s">
        <v>25</v>
      </c>
      <c r="N11" s="5" t="s">
        <v>14</v>
      </c>
      <c r="O11" s="5" t="s">
        <v>25</v>
      </c>
      <c r="P11" s="5" t="s">
        <v>25</v>
      </c>
      <c r="Q11" s="5" t="s">
        <v>13</v>
      </c>
      <c r="R11" s="5" t="s">
        <v>14</v>
      </c>
      <c r="S11" s="5" t="s">
        <v>14</v>
      </c>
      <c r="T11" s="5" t="s">
        <v>14</v>
      </c>
      <c r="U11" s="5" t="s">
        <v>14</v>
      </c>
      <c r="V11" s="5" t="s">
        <v>25</v>
      </c>
      <c r="W11" s="5" t="s">
        <v>14</v>
      </c>
      <c r="X11" s="5" t="s">
        <v>14</v>
      </c>
      <c r="Y11" s="5" t="s">
        <v>16</v>
      </c>
    </row>
    <row r="12" spans="1:25" x14ac:dyDescent="0.25">
      <c r="A12" s="1">
        <v>12</v>
      </c>
      <c r="B12" s="5">
        <v>20</v>
      </c>
      <c r="C12" s="5" t="s">
        <v>44</v>
      </c>
      <c r="D12" s="5" t="s">
        <v>7</v>
      </c>
      <c r="E12" s="5" t="s">
        <v>8</v>
      </c>
      <c r="F12" s="5" t="s">
        <v>258</v>
      </c>
      <c r="G12" s="5">
        <f t="shared" si="0"/>
        <v>2</v>
      </c>
      <c r="H12" s="5" t="s">
        <v>22</v>
      </c>
      <c r="I12" s="5" t="s">
        <v>36</v>
      </c>
      <c r="J12" s="5" t="s">
        <v>45</v>
      </c>
      <c r="K12" s="41" t="s">
        <v>46</v>
      </c>
      <c r="L12" s="5">
        <v>0</v>
      </c>
      <c r="M12" s="5" t="s">
        <v>13</v>
      </c>
      <c r="N12" s="5" t="s">
        <v>13</v>
      </c>
      <c r="O12" s="5" t="s">
        <v>25</v>
      </c>
      <c r="P12" s="5" t="s">
        <v>14</v>
      </c>
      <c r="Q12" s="5" t="s">
        <v>14</v>
      </c>
      <c r="R12" s="5" t="s">
        <v>25</v>
      </c>
      <c r="S12" s="5" t="s">
        <v>16</v>
      </c>
      <c r="T12" s="5" t="s">
        <v>13</v>
      </c>
      <c r="U12" s="5" t="s">
        <v>13</v>
      </c>
      <c r="V12" s="5" t="s">
        <v>13</v>
      </c>
      <c r="W12" s="5" t="s">
        <v>25</v>
      </c>
      <c r="X12" s="5" t="s">
        <v>14</v>
      </c>
      <c r="Y12" s="5" t="s">
        <v>25</v>
      </c>
    </row>
    <row r="13" spans="1:25" x14ac:dyDescent="0.25">
      <c r="A13" s="1">
        <v>13</v>
      </c>
      <c r="B13" s="6">
        <v>19</v>
      </c>
      <c r="C13" s="5" t="s">
        <v>6</v>
      </c>
      <c r="D13" s="5" t="s">
        <v>17</v>
      </c>
      <c r="E13" s="5" t="s">
        <v>8</v>
      </c>
      <c r="F13" s="5" t="s">
        <v>256</v>
      </c>
      <c r="G13" s="5">
        <f t="shared" si="0"/>
        <v>2</v>
      </c>
      <c r="H13" s="5" t="s">
        <v>18</v>
      </c>
      <c r="I13" s="5" t="s">
        <v>47</v>
      </c>
      <c r="J13" s="5" t="s">
        <v>27</v>
      </c>
      <c r="K13" s="41" t="s">
        <v>48</v>
      </c>
      <c r="L13" s="5">
        <v>1</v>
      </c>
      <c r="M13" s="5" t="s">
        <v>16</v>
      </c>
      <c r="N13" s="5" t="s">
        <v>25</v>
      </c>
      <c r="O13" s="5" t="s">
        <v>16</v>
      </c>
      <c r="P13" s="5" t="s">
        <v>14</v>
      </c>
      <c r="Q13" s="5" t="s">
        <v>13</v>
      </c>
      <c r="R13" s="5" t="s">
        <v>14</v>
      </c>
      <c r="S13" s="5" t="s">
        <v>25</v>
      </c>
      <c r="T13" s="5" t="s">
        <v>14</v>
      </c>
      <c r="U13" s="5" t="s">
        <v>13</v>
      </c>
      <c r="V13" s="5" t="s">
        <v>25</v>
      </c>
      <c r="W13" s="5" t="s">
        <v>14</v>
      </c>
      <c r="X13" s="5" t="s">
        <v>16</v>
      </c>
      <c r="Y13" s="5" t="s">
        <v>15</v>
      </c>
    </row>
    <row r="14" spans="1:25" x14ac:dyDescent="0.25">
      <c r="A14" s="1">
        <v>14</v>
      </c>
      <c r="B14" s="6">
        <v>19</v>
      </c>
      <c r="C14" s="5" t="s">
        <v>6</v>
      </c>
      <c r="D14" s="5" t="s">
        <v>7</v>
      </c>
      <c r="E14" s="5" t="s">
        <v>8</v>
      </c>
      <c r="F14" s="5" t="s">
        <v>32</v>
      </c>
      <c r="G14" s="5">
        <f t="shared" si="0"/>
        <v>1</v>
      </c>
      <c r="H14" s="5" t="s">
        <v>22</v>
      </c>
      <c r="I14" s="5" t="s">
        <v>49</v>
      </c>
      <c r="J14" s="5" t="s">
        <v>27</v>
      </c>
      <c r="K14" s="41" t="s">
        <v>50</v>
      </c>
      <c r="L14" s="5">
        <v>0</v>
      </c>
      <c r="M14" s="5" t="s">
        <v>13</v>
      </c>
      <c r="N14" s="5" t="s">
        <v>13</v>
      </c>
      <c r="O14" s="5" t="s">
        <v>25</v>
      </c>
      <c r="P14" s="5" t="s">
        <v>25</v>
      </c>
      <c r="Q14" s="5" t="s">
        <v>13</v>
      </c>
      <c r="R14" s="5" t="s">
        <v>14</v>
      </c>
      <c r="S14" s="5" t="s">
        <v>25</v>
      </c>
      <c r="T14" s="5" t="s">
        <v>13</v>
      </c>
      <c r="U14" s="5" t="s">
        <v>13</v>
      </c>
      <c r="V14" s="5" t="s">
        <v>13</v>
      </c>
      <c r="W14" s="5" t="s">
        <v>25</v>
      </c>
      <c r="X14" s="5" t="s">
        <v>13</v>
      </c>
      <c r="Y14" s="5" t="s">
        <v>15</v>
      </c>
    </row>
    <row r="15" spans="1:25" x14ac:dyDescent="0.25">
      <c r="A15" s="1">
        <v>15</v>
      </c>
      <c r="B15" s="6">
        <v>52</v>
      </c>
      <c r="C15" s="5" t="s">
        <v>6</v>
      </c>
      <c r="D15" s="5" t="s">
        <v>7</v>
      </c>
      <c r="E15" s="5" t="s">
        <v>8</v>
      </c>
      <c r="F15" s="5" t="s">
        <v>32</v>
      </c>
      <c r="G15" s="5">
        <f t="shared" si="0"/>
        <v>1</v>
      </c>
      <c r="H15" s="5" t="s">
        <v>51</v>
      </c>
      <c r="I15" s="5" t="s">
        <v>49</v>
      </c>
      <c r="J15" s="5" t="s">
        <v>20</v>
      </c>
      <c r="K15" s="41" t="s">
        <v>52</v>
      </c>
      <c r="L15" s="5">
        <v>0</v>
      </c>
      <c r="M15" s="5" t="s">
        <v>25</v>
      </c>
      <c r="N15" s="5" t="s">
        <v>14</v>
      </c>
      <c r="O15" s="5" t="s">
        <v>14</v>
      </c>
      <c r="P15" s="5" t="s">
        <v>14</v>
      </c>
      <c r="Q15" s="5" t="s">
        <v>14</v>
      </c>
      <c r="R15" s="5" t="s">
        <v>25</v>
      </c>
      <c r="S15" s="5" t="s">
        <v>16</v>
      </c>
      <c r="T15" s="5" t="s">
        <v>25</v>
      </c>
      <c r="U15" s="5" t="s">
        <v>14</v>
      </c>
      <c r="V15" s="5" t="s">
        <v>25</v>
      </c>
      <c r="W15" s="5" t="s">
        <v>14</v>
      </c>
      <c r="X15" s="5" t="s">
        <v>14</v>
      </c>
      <c r="Y15" s="5" t="s">
        <v>16</v>
      </c>
    </row>
    <row r="16" spans="1:25" x14ac:dyDescent="0.25">
      <c r="A16" s="1">
        <v>16</v>
      </c>
      <c r="B16" s="6">
        <v>19</v>
      </c>
      <c r="C16" s="5" t="s">
        <v>6</v>
      </c>
      <c r="D16" s="5" t="s">
        <v>17</v>
      </c>
      <c r="E16" s="5" t="s">
        <v>8</v>
      </c>
      <c r="F16" s="5" t="s">
        <v>32</v>
      </c>
      <c r="G16" s="5">
        <f t="shared" si="0"/>
        <v>1</v>
      </c>
      <c r="H16" s="5" t="s">
        <v>33</v>
      </c>
      <c r="I16" s="5" t="s">
        <v>36</v>
      </c>
      <c r="J16" s="5" t="s">
        <v>20</v>
      </c>
      <c r="K16" s="41" t="s">
        <v>53</v>
      </c>
      <c r="L16" s="5">
        <v>1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14</v>
      </c>
      <c r="R16" s="5" t="s">
        <v>14</v>
      </c>
      <c r="S16" s="5" t="s">
        <v>25</v>
      </c>
      <c r="T16" s="5" t="s">
        <v>14</v>
      </c>
      <c r="U16" s="5" t="s">
        <v>14</v>
      </c>
      <c r="V16" s="5" t="s">
        <v>25</v>
      </c>
      <c r="W16" s="5" t="s">
        <v>13</v>
      </c>
      <c r="X16" s="5" t="s">
        <v>25</v>
      </c>
      <c r="Y16" s="5" t="s">
        <v>16</v>
      </c>
    </row>
    <row r="17" spans="1:25" x14ac:dyDescent="0.25">
      <c r="A17" s="1">
        <v>17</v>
      </c>
      <c r="B17" s="6">
        <v>56</v>
      </c>
      <c r="C17" s="5" t="s">
        <v>44</v>
      </c>
      <c r="D17" s="5" t="s">
        <v>7</v>
      </c>
      <c r="E17" s="5" t="s">
        <v>8</v>
      </c>
      <c r="F17" s="5" t="s">
        <v>32</v>
      </c>
      <c r="G17" s="5">
        <f t="shared" si="0"/>
        <v>1</v>
      </c>
      <c r="H17" s="5" t="s">
        <v>33</v>
      </c>
      <c r="I17" s="5" t="s">
        <v>54</v>
      </c>
      <c r="J17" s="5" t="s">
        <v>45</v>
      </c>
      <c r="K17" s="41" t="s">
        <v>55</v>
      </c>
      <c r="L17" s="5">
        <v>1</v>
      </c>
      <c r="M17" s="5" t="s">
        <v>13</v>
      </c>
      <c r="N17" s="5" t="s">
        <v>14</v>
      </c>
      <c r="O17" s="5" t="s">
        <v>13</v>
      </c>
      <c r="P17" s="5" t="s">
        <v>25</v>
      </c>
      <c r="Q17" s="5" t="s">
        <v>14</v>
      </c>
      <c r="R17" s="5" t="s">
        <v>25</v>
      </c>
      <c r="S17" s="5" t="s">
        <v>25</v>
      </c>
      <c r="T17" s="5" t="s">
        <v>14</v>
      </c>
      <c r="U17" s="5" t="s">
        <v>14</v>
      </c>
      <c r="V17" s="5" t="s">
        <v>25</v>
      </c>
      <c r="W17" s="5" t="s">
        <v>25</v>
      </c>
      <c r="X17" s="5" t="s">
        <v>14</v>
      </c>
      <c r="Y17" s="5" t="s">
        <v>14</v>
      </c>
    </row>
    <row r="18" spans="1:25" x14ac:dyDescent="0.25">
      <c r="A18" s="1">
        <v>18</v>
      </c>
      <c r="B18" s="6">
        <v>22</v>
      </c>
      <c r="C18" s="5" t="s">
        <v>6</v>
      </c>
      <c r="D18" s="5" t="s">
        <v>7</v>
      </c>
      <c r="E18" s="5" t="s">
        <v>8</v>
      </c>
      <c r="F18" s="5" t="s">
        <v>256</v>
      </c>
      <c r="G18" s="5">
        <f t="shared" si="0"/>
        <v>2</v>
      </c>
      <c r="H18" s="5" t="s">
        <v>22</v>
      </c>
      <c r="I18" s="5" t="s">
        <v>56</v>
      </c>
      <c r="J18" s="5" t="s">
        <v>11</v>
      </c>
      <c r="K18" s="41" t="s">
        <v>57</v>
      </c>
      <c r="L18" s="5">
        <v>1</v>
      </c>
      <c r="M18" s="5" t="s">
        <v>25</v>
      </c>
      <c r="N18" s="5" t="s">
        <v>25</v>
      </c>
      <c r="O18" s="5" t="s">
        <v>16</v>
      </c>
      <c r="P18" s="5" t="s">
        <v>25</v>
      </c>
      <c r="Q18" s="5" t="s">
        <v>13</v>
      </c>
      <c r="R18" s="5" t="s">
        <v>25</v>
      </c>
      <c r="S18" s="5" t="s">
        <v>25</v>
      </c>
      <c r="T18" s="5" t="s">
        <v>14</v>
      </c>
      <c r="U18" s="5" t="s">
        <v>13</v>
      </c>
      <c r="V18" s="5" t="s">
        <v>25</v>
      </c>
      <c r="W18" s="5" t="s">
        <v>14</v>
      </c>
      <c r="X18" s="5" t="s">
        <v>14</v>
      </c>
      <c r="Y18" s="5" t="s">
        <v>15</v>
      </c>
    </row>
    <row r="19" spans="1:25" x14ac:dyDescent="0.25">
      <c r="A19" s="1">
        <v>19</v>
      </c>
      <c r="B19" s="6">
        <v>20</v>
      </c>
      <c r="C19" s="5" t="s">
        <v>6</v>
      </c>
      <c r="D19" s="5" t="s">
        <v>17</v>
      </c>
      <c r="E19" s="5" t="s">
        <v>8</v>
      </c>
      <c r="F19" s="5" t="s">
        <v>32</v>
      </c>
      <c r="G19" s="5">
        <f t="shared" si="0"/>
        <v>1</v>
      </c>
      <c r="H19" s="5" t="s">
        <v>33</v>
      </c>
      <c r="I19" s="5" t="s">
        <v>36</v>
      </c>
      <c r="J19" s="5" t="s">
        <v>20</v>
      </c>
      <c r="K19" s="41" t="s">
        <v>58</v>
      </c>
      <c r="L19" s="5">
        <v>2</v>
      </c>
      <c r="M19" s="5" t="s">
        <v>14</v>
      </c>
      <c r="N19" s="5" t="s">
        <v>25</v>
      </c>
      <c r="O19" s="5" t="s">
        <v>25</v>
      </c>
      <c r="P19" s="5" t="s">
        <v>25</v>
      </c>
      <c r="Q19" s="5" t="s">
        <v>14</v>
      </c>
      <c r="R19" s="5" t="s">
        <v>14</v>
      </c>
      <c r="S19" s="5" t="s">
        <v>25</v>
      </c>
      <c r="T19" s="5" t="s">
        <v>14</v>
      </c>
      <c r="U19" s="5" t="s">
        <v>14</v>
      </c>
      <c r="V19" s="5" t="s">
        <v>14</v>
      </c>
      <c r="W19" s="5" t="s">
        <v>14</v>
      </c>
      <c r="X19" s="5" t="s">
        <v>14</v>
      </c>
      <c r="Y19" s="5" t="s">
        <v>15</v>
      </c>
    </row>
    <row r="20" spans="1:25" x14ac:dyDescent="0.25">
      <c r="A20" s="1">
        <v>20</v>
      </c>
      <c r="B20" s="6">
        <v>53</v>
      </c>
      <c r="C20" s="5" t="s">
        <v>6</v>
      </c>
      <c r="D20" s="5" t="s">
        <v>7</v>
      </c>
      <c r="E20" s="5" t="s">
        <v>40</v>
      </c>
      <c r="F20" s="5" t="s">
        <v>32</v>
      </c>
      <c r="G20" s="5">
        <f t="shared" si="0"/>
        <v>1</v>
      </c>
      <c r="H20" s="5" t="s">
        <v>51</v>
      </c>
      <c r="I20" s="5" t="s">
        <v>59</v>
      </c>
      <c r="J20" s="5" t="s">
        <v>20</v>
      </c>
      <c r="K20" s="41" t="s">
        <v>60</v>
      </c>
      <c r="L20" s="5">
        <v>2</v>
      </c>
      <c r="M20" s="5" t="s">
        <v>16</v>
      </c>
      <c r="N20" s="5" t="s">
        <v>13</v>
      </c>
      <c r="O20" s="5" t="s">
        <v>25</v>
      </c>
      <c r="P20" s="5" t="s">
        <v>25</v>
      </c>
      <c r="Q20" s="5" t="s">
        <v>14</v>
      </c>
      <c r="R20" s="5" t="s">
        <v>14</v>
      </c>
      <c r="S20" s="5" t="s">
        <v>14</v>
      </c>
      <c r="T20" s="5" t="s">
        <v>25</v>
      </c>
      <c r="U20" s="5" t="s">
        <v>25</v>
      </c>
      <c r="V20" s="5" t="s">
        <v>25</v>
      </c>
      <c r="W20" s="5" t="s">
        <v>14</v>
      </c>
      <c r="X20" s="5" t="s">
        <v>15</v>
      </c>
      <c r="Y20" s="5" t="s">
        <v>14</v>
      </c>
    </row>
    <row r="21" spans="1:25" x14ac:dyDescent="0.25">
      <c r="A21" s="1">
        <v>21</v>
      </c>
      <c r="B21" s="6">
        <v>23</v>
      </c>
      <c r="C21" s="5" t="s">
        <v>6</v>
      </c>
      <c r="D21" s="5" t="s">
        <v>7</v>
      </c>
      <c r="E21" s="5" t="s">
        <v>8</v>
      </c>
      <c r="F21" s="5" t="s">
        <v>256</v>
      </c>
      <c r="G21" s="5">
        <f t="shared" si="0"/>
        <v>2</v>
      </c>
      <c r="H21" s="5" t="s">
        <v>18</v>
      </c>
      <c r="I21" s="5" t="s">
        <v>49</v>
      </c>
      <c r="J21" s="5" t="s">
        <v>11</v>
      </c>
      <c r="K21" s="41" t="s">
        <v>61</v>
      </c>
      <c r="L21" s="5">
        <v>2</v>
      </c>
      <c r="M21" s="5" t="s">
        <v>13</v>
      </c>
      <c r="N21" s="5" t="s">
        <v>25</v>
      </c>
      <c r="O21" s="5" t="s">
        <v>16</v>
      </c>
      <c r="P21" s="5" t="s">
        <v>16</v>
      </c>
      <c r="Q21" s="5" t="s">
        <v>13</v>
      </c>
      <c r="R21" s="5" t="s">
        <v>25</v>
      </c>
      <c r="S21" s="5" t="s">
        <v>16</v>
      </c>
      <c r="T21" s="5" t="s">
        <v>14</v>
      </c>
      <c r="U21" s="5" t="s">
        <v>16</v>
      </c>
      <c r="V21" s="5" t="s">
        <v>15</v>
      </c>
      <c r="W21" s="5" t="s">
        <v>25</v>
      </c>
      <c r="X21" s="5" t="s">
        <v>13</v>
      </c>
      <c r="Y21" s="5" t="s">
        <v>16</v>
      </c>
    </row>
    <row r="22" spans="1:25" x14ac:dyDescent="0.25">
      <c r="A22" s="1">
        <v>22</v>
      </c>
      <c r="B22" s="6">
        <v>21</v>
      </c>
      <c r="C22" s="5" t="s">
        <v>6</v>
      </c>
      <c r="D22" s="5" t="s">
        <v>7</v>
      </c>
      <c r="E22" s="5" t="s">
        <v>8</v>
      </c>
      <c r="F22" s="5" t="s">
        <v>256</v>
      </c>
      <c r="G22" s="5">
        <f t="shared" si="0"/>
        <v>2</v>
      </c>
      <c r="H22" s="5" t="s">
        <v>22</v>
      </c>
      <c r="I22" s="5" t="s">
        <v>49</v>
      </c>
      <c r="J22" s="5" t="s">
        <v>27</v>
      </c>
      <c r="K22" s="41" t="s">
        <v>62</v>
      </c>
      <c r="L22" s="5">
        <v>3</v>
      </c>
      <c r="M22" s="5" t="s">
        <v>16</v>
      </c>
      <c r="N22" s="5" t="s">
        <v>14</v>
      </c>
      <c r="O22" s="5" t="s">
        <v>16</v>
      </c>
      <c r="P22" s="5" t="s">
        <v>16</v>
      </c>
      <c r="Q22" s="5" t="s">
        <v>13</v>
      </c>
      <c r="R22" s="5" t="s">
        <v>25</v>
      </c>
      <c r="S22" s="5" t="s">
        <v>16</v>
      </c>
      <c r="T22" s="5" t="s">
        <v>14</v>
      </c>
      <c r="U22" s="5" t="s">
        <v>13</v>
      </c>
      <c r="V22" s="5" t="s">
        <v>25</v>
      </c>
      <c r="W22" s="5" t="s">
        <v>14</v>
      </c>
      <c r="X22" s="5" t="s">
        <v>16</v>
      </c>
      <c r="Y22" s="5" t="s">
        <v>16</v>
      </c>
    </row>
    <row r="23" spans="1:25" x14ac:dyDescent="0.25">
      <c r="A23" s="1">
        <v>23</v>
      </c>
      <c r="B23" s="6">
        <v>21</v>
      </c>
      <c r="C23" s="5" t="s">
        <v>6</v>
      </c>
      <c r="D23" s="5" t="s">
        <v>7</v>
      </c>
      <c r="E23" s="5" t="s">
        <v>8</v>
      </c>
      <c r="F23" s="5" t="s">
        <v>256</v>
      </c>
      <c r="G23" s="5">
        <f t="shared" si="0"/>
        <v>2</v>
      </c>
      <c r="H23" s="5" t="s">
        <v>9</v>
      </c>
      <c r="I23" s="5" t="s">
        <v>63</v>
      </c>
      <c r="J23" s="5" t="s">
        <v>11</v>
      </c>
      <c r="K23" s="41" t="s">
        <v>64</v>
      </c>
      <c r="L23" s="5">
        <v>3</v>
      </c>
      <c r="M23" s="5" t="s">
        <v>14</v>
      </c>
      <c r="N23" s="5" t="s">
        <v>14</v>
      </c>
      <c r="O23" s="5" t="s">
        <v>15</v>
      </c>
      <c r="P23" s="5" t="s">
        <v>14</v>
      </c>
      <c r="Q23" s="5" t="s">
        <v>13</v>
      </c>
      <c r="R23" s="5" t="s">
        <v>16</v>
      </c>
      <c r="S23" s="5" t="s">
        <v>14</v>
      </c>
      <c r="T23" s="5" t="s">
        <v>16</v>
      </c>
      <c r="U23" s="5" t="s">
        <v>14</v>
      </c>
      <c r="V23" s="5" t="s">
        <v>16</v>
      </c>
      <c r="W23" s="5" t="s">
        <v>13</v>
      </c>
      <c r="X23" s="5" t="s">
        <v>16</v>
      </c>
      <c r="Y23" s="5" t="s">
        <v>16</v>
      </c>
    </row>
    <row r="24" spans="1:25" x14ac:dyDescent="0.25">
      <c r="A24" s="1">
        <v>24</v>
      </c>
      <c r="B24" s="6">
        <v>52</v>
      </c>
      <c r="C24" s="5" t="s">
        <v>65</v>
      </c>
      <c r="D24" s="5" t="s">
        <v>17</v>
      </c>
      <c r="E24" s="5" t="s">
        <v>8</v>
      </c>
      <c r="F24" s="5" t="s">
        <v>256</v>
      </c>
      <c r="G24" s="5">
        <f t="shared" si="0"/>
        <v>2</v>
      </c>
      <c r="H24" s="5" t="s">
        <v>22</v>
      </c>
      <c r="I24" s="5" t="s">
        <v>49</v>
      </c>
      <c r="J24" s="5" t="s">
        <v>27</v>
      </c>
      <c r="K24" s="41" t="s">
        <v>66</v>
      </c>
      <c r="L24" s="5">
        <v>3</v>
      </c>
      <c r="M24" s="5" t="s">
        <v>25</v>
      </c>
      <c r="N24" s="5" t="s">
        <v>14</v>
      </c>
      <c r="O24" s="5" t="s">
        <v>13</v>
      </c>
      <c r="P24" s="5" t="s">
        <v>15</v>
      </c>
      <c r="Q24" s="5" t="s">
        <v>14</v>
      </c>
      <c r="R24" s="5" t="s">
        <v>14</v>
      </c>
      <c r="S24" s="5" t="s">
        <v>16</v>
      </c>
      <c r="T24" s="5" t="s">
        <v>14</v>
      </c>
      <c r="U24" s="5" t="s">
        <v>13</v>
      </c>
      <c r="V24" s="5" t="s">
        <v>25</v>
      </c>
      <c r="W24" s="5" t="s">
        <v>14</v>
      </c>
      <c r="X24" s="5" t="s">
        <v>15</v>
      </c>
      <c r="Y24" s="5" t="s">
        <v>15</v>
      </c>
    </row>
    <row r="25" spans="1:25" x14ac:dyDescent="0.25">
      <c r="A25" s="1">
        <v>25</v>
      </c>
      <c r="B25" s="6">
        <v>23</v>
      </c>
      <c r="C25" s="5" t="s">
        <v>6</v>
      </c>
      <c r="D25" s="5" t="s">
        <v>17</v>
      </c>
      <c r="E25" s="5" t="s">
        <v>8</v>
      </c>
      <c r="F25" s="5" t="s">
        <v>256</v>
      </c>
      <c r="G25" s="5">
        <f t="shared" si="0"/>
        <v>2</v>
      </c>
      <c r="H25" s="5" t="s">
        <v>18</v>
      </c>
      <c r="I25" s="5" t="s">
        <v>47</v>
      </c>
      <c r="J25" s="5" t="s">
        <v>11</v>
      </c>
      <c r="K25" s="41" t="s">
        <v>67</v>
      </c>
      <c r="L25" s="5">
        <v>2</v>
      </c>
      <c r="M25" s="5" t="s">
        <v>14</v>
      </c>
      <c r="N25" s="5" t="s">
        <v>25</v>
      </c>
      <c r="O25" s="5" t="s">
        <v>15</v>
      </c>
      <c r="P25" s="5" t="s">
        <v>14</v>
      </c>
      <c r="Q25" s="5" t="s">
        <v>14</v>
      </c>
      <c r="R25" s="5" t="s">
        <v>13</v>
      </c>
      <c r="S25" s="5" t="s">
        <v>13</v>
      </c>
      <c r="T25" s="5" t="s">
        <v>14</v>
      </c>
      <c r="U25" s="5" t="s">
        <v>14</v>
      </c>
      <c r="V25" s="5" t="s">
        <v>14</v>
      </c>
      <c r="W25" s="5" t="s">
        <v>14</v>
      </c>
      <c r="X25" s="5" t="s">
        <v>14</v>
      </c>
      <c r="Y25" s="5" t="s">
        <v>16</v>
      </c>
    </row>
    <row r="26" spans="1:25" x14ac:dyDescent="0.25">
      <c r="A26" s="1">
        <v>26</v>
      </c>
      <c r="B26" s="5">
        <v>20</v>
      </c>
      <c r="C26" s="5" t="s">
        <v>6</v>
      </c>
      <c r="D26" s="5" t="s">
        <v>7</v>
      </c>
      <c r="E26" s="5" t="s">
        <v>8</v>
      </c>
      <c r="F26" s="5" t="s">
        <v>256</v>
      </c>
      <c r="G26" s="5">
        <f t="shared" si="0"/>
        <v>2</v>
      </c>
      <c r="H26" s="5" t="s">
        <v>22</v>
      </c>
      <c r="I26" s="5" t="s">
        <v>68</v>
      </c>
      <c r="J26" s="5" t="s">
        <v>45</v>
      </c>
      <c r="K26" s="41" t="s">
        <v>69</v>
      </c>
      <c r="L26" s="5">
        <v>1</v>
      </c>
      <c r="M26" s="5" t="s">
        <v>15</v>
      </c>
      <c r="N26" s="5" t="s">
        <v>25</v>
      </c>
      <c r="O26" s="5" t="s">
        <v>25</v>
      </c>
      <c r="P26" s="5" t="s">
        <v>25</v>
      </c>
      <c r="Q26" s="5" t="s">
        <v>13</v>
      </c>
      <c r="R26" s="5" t="s">
        <v>14</v>
      </c>
      <c r="S26" s="5" t="s">
        <v>25</v>
      </c>
      <c r="T26" s="5" t="s">
        <v>15</v>
      </c>
      <c r="U26" s="5" t="s">
        <v>13</v>
      </c>
      <c r="V26" s="5" t="s">
        <v>13</v>
      </c>
      <c r="W26" s="5" t="s">
        <v>14</v>
      </c>
      <c r="X26" s="5" t="s">
        <v>16</v>
      </c>
      <c r="Y26" s="5" t="s">
        <v>16</v>
      </c>
    </row>
    <row r="27" spans="1:25" x14ac:dyDescent="0.25">
      <c r="A27" s="1">
        <v>27</v>
      </c>
      <c r="B27" s="6">
        <v>27</v>
      </c>
      <c r="C27" s="5" t="s">
        <v>70</v>
      </c>
      <c r="D27" s="5" t="s">
        <v>7</v>
      </c>
      <c r="E27" s="5" t="s">
        <v>8</v>
      </c>
      <c r="F27" s="5" t="s">
        <v>259</v>
      </c>
      <c r="G27" s="5">
        <f t="shared" si="0"/>
        <v>3</v>
      </c>
      <c r="H27" s="5" t="s">
        <v>18</v>
      </c>
      <c r="I27" s="5" t="s">
        <v>71</v>
      </c>
      <c r="J27" s="5" t="s">
        <v>20</v>
      </c>
      <c r="K27" s="41" t="s">
        <v>72</v>
      </c>
      <c r="L27" s="5">
        <v>2</v>
      </c>
      <c r="M27" s="5" t="s">
        <v>16</v>
      </c>
      <c r="N27" s="5" t="s">
        <v>25</v>
      </c>
      <c r="O27" s="5" t="s">
        <v>16</v>
      </c>
      <c r="P27" s="5" t="s">
        <v>25</v>
      </c>
      <c r="Q27" s="5" t="s">
        <v>14</v>
      </c>
      <c r="R27" s="5" t="s">
        <v>25</v>
      </c>
      <c r="S27" s="5" t="s">
        <v>14</v>
      </c>
      <c r="T27" s="5" t="s">
        <v>25</v>
      </c>
      <c r="U27" s="5" t="s">
        <v>13</v>
      </c>
      <c r="V27" s="5" t="s">
        <v>14</v>
      </c>
      <c r="W27" s="5" t="s">
        <v>13</v>
      </c>
      <c r="X27" s="5" t="s">
        <v>16</v>
      </c>
      <c r="Y27" s="5" t="s">
        <v>15</v>
      </c>
    </row>
    <row r="28" spans="1:25" x14ac:dyDescent="0.25">
      <c r="A28" s="1">
        <v>28</v>
      </c>
      <c r="B28" s="6">
        <v>22</v>
      </c>
      <c r="C28" s="5" t="s">
        <v>6</v>
      </c>
      <c r="D28" s="5" t="s">
        <v>7</v>
      </c>
      <c r="E28" s="5" t="s">
        <v>8</v>
      </c>
      <c r="F28" s="5" t="s">
        <v>256</v>
      </c>
      <c r="G28" s="5">
        <f t="shared" si="0"/>
        <v>2</v>
      </c>
      <c r="H28" s="5" t="s">
        <v>22</v>
      </c>
      <c r="I28" s="5" t="s">
        <v>36</v>
      </c>
      <c r="J28" s="5" t="s">
        <v>27</v>
      </c>
      <c r="K28" s="41" t="s">
        <v>73</v>
      </c>
      <c r="L28" s="5">
        <v>1</v>
      </c>
      <c r="M28" s="5" t="s">
        <v>16</v>
      </c>
      <c r="N28" s="5" t="s">
        <v>16</v>
      </c>
      <c r="O28" s="5" t="s">
        <v>25</v>
      </c>
      <c r="P28" s="5" t="s">
        <v>14</v>
      </c>
      <c r="Q28" s="5" t="s">
        <v>13</v>
      </c>
      <c r="R28" s="5" t="s">
        <v>16</v>
      </c>
      <c r="S28" s="5" t="s">
        <v>16</v>
      </c>
      <c r="T28" s="5" t="s">
        <v>25</v>
      </c>
      <c r="U28" s="5" t="s">
        <v>14</v>
      </c>
      <c r="V28" s="5" t="s">
        <v>13</v>
      </c>
      <c r="W28" s="5" t="s">
        <v>14</v>
      </c>
      <c r="X28" s="5" t="s">
        <v>13</v>
      </c>
      <c r="Y28" s="5" t="s">
        <v>16</v>
      </c>
    </row>
    <row r="29" spans="1:25" x14ac:dyDescent="0.25">
      <c r="A29" s="1">
        <v>29</v>
      </c>
      <c r="B29" s="6">
        <v>21</v>
      </c>
      <c r="C29" s="5" t="s">
        <v>6</v>
      </c>
      <c r="D29" s="5" t="s">
        <v>7</v>
      </c>
      <c r="E29" s="5" t="s">
        <v>8</v>
      </c>
      <c r="F29" s="5" t="s">
        <v>259</v>
      </c>
      <c r="G29" s="5">
        <f t="shared" si="0"/>
        <v>3</v>
      </c>
      <c r="H29" s="5" t="s">
        <v>18</v>
      </c>
      <c r="I29" s="5" t="s">
        <v>74</v>
      </c>
      <c r="J29" s="5" t="s">
        <v>11</v>
      </c>
      <c r="K29" s="41" t="s">
        <v>75</v>
      </c>
      <c r="L29" s="5">
        <v>2</v>
      </c>
      <c r="M29" s="5" t="s">
        <v>14</v>
      </c>
      <c r="N29" s="5" t="s">
        <v>13</v>
      </c>
      <c r="O29" s="5" t="s">
        <v>25</v>
      </c>
      <c r="P29" s="5" t="s">
        <v>13</v>
      </c>
      <c r="Q29" s="5" t="s">
        <v>13</v>
      </c>
      <c r="R29" s="5" t="s">
        <v>14</v>
      </c>
      <c r="S29" s="5" t="s">
        <v>13</v>
      </c>
      <c r="T29" s="5" t="s">
        <v>16</v>
      </c>
      <c r="U29" s="5" t="s">
        <v>13</v>
      </c>
      <c r="V29" s="5" t="s">
        <v>13</v>
      </c>
      <c r="W29" s="5" t="s">
        <v>14</v>
      </c>
      <c r="X29" s="5" t="s">
        <v>14</v>
      </c>
      <c r="Y29" s="5" t="s">
        <v>25</v>
      </c>
    </row>
    <row r="30" spans="1:25" x14ac:dyDescent="0.25">
      <c r="A30" s="1">
        <v>30</v>
      </c>
      <c r="B30" s="6">
        <v>20</v>
      </c>
      <c r="C30" s="5" t="s">
        <v>6</v>
      </c>
      <c r="D30" s="5" t="s">
        <v>7</v>
      </c>
      <c r="E30" s="5" t="s">
        <v>8</v>
      </c>
      <c r="F30" s="5" t="s">
        <v>32</v>
      </c>
      <c r="G30" s="5">
        <f t="shared" si="0"/>
        <v>1</v>
      </c>
      <c r="H30" s="5" t="s">
        <v>33</v>
      </c>
      <c r="I30" s="5" t="s">
        <v>76</v>
      </c>
      <c r="J30" s="5" t="s">
        <v>20</v>
      </c>
      <c r="K30" s="41" t="s">
        <v>77</v>
      </c>
      <c r="L30" s="5">
        <v>2</v>
      </c>
      <c r="M30" s="5" t="s">
        <v>25</v>
      </c>
      <c r="N30" s="5" t="s">
        <v>13</v>
      </c>
      <c r="O30" s="5" t="s">
        <v>14</v>
      </c>
      <c r="P30" s="5" t="s">
        <v>25</v>
      </c>
      <c r="Q30" s="5" t="s">
        <v>14</v>
      </c>
      <c r="R30" s="5" t="s">
        <v>25</v>
      </c>
      <c r="S30" s="5" t="s">
        <v>16</v>
      </c>
      <c r="T30" s="5" t="s">
        <v>14</v>
      </c>
      <c r="U30" s="5" t="s">
        <v>14</v>
      </c>
      <c r="V30" s="5" t="s">
        <v>13</v>
      </c>
      <c r="W30" s="5" t="s">
        <v>25</v>
      </c>
      <c r="X30" s="5" t="s">
        <v>16</v>
      </c>
      <c r="Y30" s="5" t="s">
        <v>16</v>
      </c>
    </row>
    <row r="31" spans="1:25" x14ac:dyDescent="0.25">
      <c r="A31" s="1">
        <v>31</v>
      </c>
      <c r="B31" s="6">
        <v>21</v>
      </c>
      <c r="C31" s="5" t="s">
        <v>6</v>
      </c>
      <c r="D31" s="5" t="s">
        <v>7</v>
      </c>
      <c r="E31" s="5" t="s">
        <v>8</v>
      </c>
      <c r="F31" s="5" t="s">
        <v>260</v>
      </c>
      <c r="G31" s="5">
        <f t="shared" si="0"/>
        <v>3</v>
      </c>
      <c r="H31" s="5" t="s">
        <v>18</v>
      </c>
      <c r="I31" s="5" t="s">
        <v>78</v>
      </c>
      <c r="J31" s="5" t="s">
        <v>20</v>
      </c>
      <c r="K31" s="41" t="s">
        <v>79</v>
      </c>
      <c r="L31" s="5">
        <v>1</v>
      </c>
      <c r="M31" s="5" t="s">
        <v>13</v>
      </c>
      <c r="N31" s="5" t="s">
        <v>25</v>
      </c>
      <c r="O31" s="5" t="s">
        <v>15</v>
      </c>
      <c r="P31" s="5" t="s">
        <v>13</v>
      </c>
      <c r="Q31" s="5" t="s">
        <v>13</v>
      </c>
      <c r="R31" s="5" t="s">
        <v>16</v>
      </c>
      <c r="S31" s="5" t="s">
        <v>16</v>
      </c>
      <c r="T31" s="5" t="s">
        <v>13</v>
      </c>
      <c r="U31" s="5" t="s">
        <v>13</v>
      </c>
      <c r="V31" s="5" t="s">
        <v>13</v>
      </c>
      <c r="W31" s="5" t="s">
        <v>13</v>
      </c>
      <c r="X31" s="5" t="s">
        <v>25</v>
      </c>
      <c r="Y31" s="5" t="s">
        <v>15</v>
      </c>
    </row>
    <row r="32" spans="1:25" x14ac:dyDescent="0.25">
      <c r="A32" s="1">
        <v>33</v>
      </c>
      <c r="B32" s="6">
        <v>23</v>
      </c>
      <c r="C32" s="5" t="s">
        <v>6</v>
      </c>
      <c r="D32" s="5" t="s">
        <v>7</v>
      </c>
      <c r="E32" s="5" t="s">
        <v>8</v>
      </c>
      <c r="F32" s="5" t="s">
        <v>32</v>
      </c>
      <c r="G32" s="5">
        <f t="shared" ref="G32:G63" si="1">IF(LEN(TRIM(F32))=0,0,LEN(TRIM(F32))-LEN(SUBSTITUTE(F32," ",""))+1)</f>
        <v>1</v>
      </c>
      <c r="H32" s="5" t="s">
        <v>33</v>
      </c>
      <c r="I32" s="5" t="s">
        <v>19</v>
      </c>
      <c r="J32" s="5" t="s">
        <v>20</v>
      </c>
      <c r="K32" s="41" t="s">
        <v>80</v>
      </c>
      <c r="L32" s="5">
        <v>1</v>
      </c>
      <c r="M32" s="5" t="s">
        <v>13</v>
      </c>
      <c r="N32" s="5" t="s">
        <v>16</v>
      </c>
      <c r="O32" s="5" t="s">
        <v>25</v>
      </c>
      <c r="P32" s="5" t="s">
        <v>25</v>
      </c>
      <c r="Q32" s="5" t="s">
        <v>14</v>
      </c>
      <c r="R32" s="5" t="s">
        <v>14</v>
      </c>
      <c r="S32" s="5" t="s">
        <v>25</v>
      </c>
      <c r="T32" s="5" t="s">
        <v>14</v>
      </c>
      <c r="U32" s="5" t="s">
        <v>14</v>
      </c>
      <c r="V32" s="5" t="s">
        <v>14</v>
      </c>
      <c r="W32" s="5" t="s">
        <v>14</v>
      </c>
      <c r="X32" s="5" t="s">
        <v>14</v>
      </c>
      <c r="Y32" s="5" t="s">
        <v>16</v>
      </c>
    </row>
    <row r="33" spans="1:25" x14ac:dyDescent="0.25">
      <c r="A33" s="1">
        <v>34</v>
      </c>
      <c r="B33" s="6">
        <v>22</v>
      </c>
      <c r="C33" s="5" t="s">
        <v>6</v>
      </c>
      <c r="D33" s="5" t="s">
        <v>7</v>
      </c>
      <c r="E33" s="5" t="s">
        <v>40</v>
      </c>
      <c r="F33" s="5" t="s">
        <v>256</v>
      </c>
      <c r="G33" s="5">
        <f t="shared" si="1"/>
        <v>2</v>
      </c>
      <c r="H33" s="5" t="s">
        <v>9</v>
      </c>
      <c r="I33" s="5" t="s">
        <v>26</v>
      </c>
      <c r="J33" s="5" t="s">
        <v>27</v>
      </c>
      <c r="K33" s="41" t="s">
        <v>81</v>
      </c>
      <c r="L33" s="5">
        <v>2</v>
      </c>
      <c r="M33" s="5" t="s">
        <v>14</v>
      </c>
      <c r="N33" s="5" t="s">
        <v>25</v>
      </c>
      <c r="O33" s="5" t="s">
        <v>15</v>
      </c>
      <c r="P33" s="5" t="s">
        <v>14</v>
      </c>
      <c r="Q33" s="5" t="s">
        <v>13</v>
      </c>
      <c r="R33" s="5" t="s">
        <v>13</v>
      </c>
      <c r="S33" s="5" t="s">
        <v>16</v>
      </c>
      <c r="T33" s="5" t="s">
        <v>13</v>
      </c>
      <c r="U33" s="5" t="s">
        <v>14</v>
      </c>
      <c r="V33" s="5" t="s">
        <v>16</v>
      </c>
      <c r="W33" s="5" t="s">
        <v>13</v>
      </c>
      <c r="X33" s="5" t="s">
        <v>16</v>
      </c>
      <c r="Y33" s="5" t="s">
        <v>15</v>
      </c>
    </row>
    <row r="34" spans="1:25" x14ac:dyDescent="0.25">
      <c r="A34" s="1">
        <v>35</v>
      </c>
      <c r="B34" s="6">
        <v>22</v>
      </c>
      <c r="C34" s="5" t="s">
        <v>6</v>
      </c>
      <c r="D34" s="5" t="s">
        <v>7</v>
      </c>
      <c r="E34" s="5" t="s">
        <v>8</v>
      </c>
      <c r="F34" s="5" t="s">
        <v>32</v>
      </c>
      <c r="G34" s="5">
        <f t="shared" si="1"/>
        <v>1</v>
      </c>
      <c r="H34" s="5" t="s">
        <v>33</v>
      </c>
      <c r="I34" s="5" t="s">
        <v>36</v>
      </c>
      <c r="J34" s="5" t="s">
        <v>20</v>
      </c>
      <c r="K34" s="41" t="s">
        <v>82</v>
      </c>
      <c r="L34" s="5">
        <v>1</v>
      </c>
      <c r="M34" s="5" t="s">
        <v>25</v>
      </c>
      <c r="N34" s="5" t="s">
        <v>14</v>
      </c>
      <c r="O34" s="5" t="s">
        <v>25</v>
      </c>
      <c r="P34" s="5" t="s">
        <v>16</v>
      </c>
      <c r="Q34" s="5" t="s">
        <v>14</v>
      </c>
      <c r="R34" s="5" t="s">
        <v>14</v>
      </c>
      <c r="S34" s="5" t="s">
        <v>25</v>
      </c>
      <c r="T34" s="5" t="s">
        <v>14</v>
      </c>
      <c r="U34" s="5" t="s">
        <v>25</v>
      </c>
      <c r="V34" s="5" t="s">
        <v>16</v>
      </c>
      <c r="W34" s="5" t="s">
        <v>14</v>
      </c>
      <c r="X34" s="5" t="s">
        <v>14</v>
      </c>
      <c r="Y34" s="5" t="s">
        <v>14</v>
      </c>
    </row>
    <row r="35" spans="1:25" x14ac:dyDescent="0.25">
      <c r="A35" s="1">
        <v>36</v>
      </c>
      <c r="B35" s="6">
        <v>21</v>
      </c>
      <c r="C35" s="5" t="s">
        <v>6</v>
      </c>
      <c r="D35" s="5" t="s">
        <v>7</v>
      </c>
      <c r="E35" s="5" t="s">
        <v>8</v>
      </c>
      <c r="F35" s="5" t="s">
        <v>261</v>
      </c>
      <c r="G35" s="5">
        <f t="shared" si="1"/>
        <v>2</v>
      </c>
      <c r="H35" s="5" t="s">
        <v>33</v>
      </c>
      <c r="I35" s="5" t="s">
        <v>83</v>
      </c>
      <c r="J35" s="5" t="s">
        <v>20</v>
      </c>
      <c r="K35" s="41" t="s">
        <v>84</v>
      </c>
      <c r="L35" s="5">
        <v>1</v>
      </c>
      <c r="M35" s="5" t="s">
        <v>13</v>
      </c>
      <c r="N35" s="5" t="s">
        <v>14</v>
      </c>
      <c r="O35" s="5" t="s">
        <v>25</v>
      </c>
      <c r="P35" s="5" t="s">
        <v>14</v>
      </c>
      <c r="Q35" s="5" t="s">
        <v>13</v>
      </c>
      <c r="R35" s="5" t="s">
        <v>16</v>
      </c>
      <c r="S35" s="5" t="s">
        <v>16</v>
      </c>
      <c r="T35" s="5" t="s">
        <v>25</v>
      </c>
      <c r="U35" s="5" t="s">
        <v>13</v>
      </c>
      <c r="V35" s="5" t="s">
        <v>14</v>
      </c>
      <c r="W35" s="5" t="s">
        <v>14</v>
      </c>
      <c r="X35" s="5" t="s">
        <v>16</v>
      </c>
      <c r="Y35" s="5" t="s">
        <v>15</v>
      </c>
    </row>
    <row r="36" spans="1:25" x14ac:dyDescent="0.25">
      <c r="A36" s="1">
        <v>37</v>
      </c>
      <c r="B36" s="6">
        <v>22</v>
      </c>
      <c r="C36" s="5" t="s">
        <v>6</v>
      </c>
      <c r="D36" s="5" t="s">
        <v>7</v>
      </c>
      <c r="E36" s="5" t="s">
        <v>40</v>
      </c>
      <c r="F36" s="5" t="s">
        <v>258</v>
      </c>
      <c r="G36" s="5">
        <f t="shared" si="1"/>
        <v>2</v>
      </c>
      <c r="H36" s="5" t="s">
        <v>33</v>
      </c>
      <c r="I36" s="5" t="s">
        <v>36</v>
      </c>
      <c r="J36" s="5" t="s">
        <v>27</v>
      </c>
      <c r="K36" s="41" t="s">
        <v>85</v>
      </c>
      <c r="L36" s="5">
        <v>1</v>
      </c>
      <c r="M36" s="5" t="s">
        <v>13</v>
      </c>
      <c r="N36" s="5" t="s">
        <v>13</v>
      </c>
      <c r="O36" s="5" t="s">
        <v>14</v>
      </c>
      <c r="P36" s="5" t="s">
        <v>14</v>
      </c>
      <c r="Q36" s="5" t="s">
        <v>25</v>
      </c>
      <c r="R36" s="5" t="s">
        <v>25</v>
      </c>
      <c r="S36" s="5" t="s">
        <v>25</v>
      </c>
      <c r="T36" s="5" t="s">
        <v>13</v>
      </c>
      <c r="U36" s="5" t="s">
        <v>14</v>
      </c>
      <c r="V36" s="5" t="s">
        <v>14</v>
      </c>
      <c r="W36" s="5" t="s">
        <v>16</v>
      </c>
      <c r="X36" s="5" t="s">
        <v>13</v>
      </c>
      <c r="Y36" s="5" t="s">
        <v>16</v>
      </c>
    </row>
    <row r="37" spans="1:25" x14ac:dyDescent="0.25">
      <c r="A37" s="1">
        <v>38</v>
      </c>
      <c r="B37" s="6">
        <v>21</v>
      </c>
      <c r="C37" s="5" t="s">
        <v>6</v>
      </c>
      <c r="D37" s="5" t="s">
        <v>7</v>
      </c>
      <c r="E37" s="5" t="s">
        <v>8</v>
      </c>
      <c r="F37" s="5" t="s">
        <v>256</v>
      </c>
      <c r="G37" s="5">
        <f t="shared" si="1"/>
        <v>2</v>
      </c>
      <c r="H37" s="5" t="s">
        <v>33</v>
      </c>
      <c r="I37" s="5" t="s">
        <v>76</v>
      </c>
      <c r="J37" s="5" t="s">
        <v>20</v>
      </c>
      <c r="K37" s="41" t="s">
        <v>86</v>
      </c>
      <c r="L37" s="5">
        <v>1</v>
      </c>
      <c r="M37" s="5" t="s">
        <v>25</v>
      </c>
      <c r="N37" s="5" t="s">
        <v>13</v>
      </c>
      <c r="O37" s="5" t="s">
        <v>25</v>
      </c>
      <c r="P37" s="5" t="s">
        <v>25</v>
      </c>
      <c r="Q37" s="5" t="s">
        <v>14</v>
      </c>
      <c r="R37" s="5" t="s">
        <v>14</v>
      </c>
      <c r="S37" s="5" t="s">
        <v>25</v>
      </c>
      <c r="T37" s="5" t="s">
        <v>25</v>
      </c>
      <c r="U37" s="5" t="s">
        <v>25</v>
      </c>
      <c r="V37" s="5" t="s">
        <v>25</v>
      </c>
      <c r="W37" s="5" t="s">
        <v>25</v>
      </c>
      <c r="X37" s="5" t="s">
        <v>25</v>
      </c>
      <c r="Y37" s="5" t="s">
        <v>14</v>
      </c>
    </row>
    <row r="38" spans="1:25" x14ac:dyDescent="0.25">
      <c r="A38" s="1">
        <v>39</v>
      </c>
      <c r="B38" s="6">
        <v>46</v>
      </c>
      <c r="C38" s="5" t="s">
        <v>6</v>
      </c>
      <c r="D38" s="5" t="s">
        <v>7</v>
      </c>
      <c r="E38" s="5" t="s">
        <v>40</v>
      </c>
      <c r="F38" s="5" t="s">
        <v>32</v>
      </c>
      <c r="G38" s="5">
        <f t="shared" si="1"/>
        <v>1</v>
      </c>
      <c r="H38" s="5" t="s">
        <v>51</v>
      </c>
      <c r="I38" s="5" t="s">
        <v>87</v>
      </c>
      <c r="J38" s="5" t="s">
        <v>88</v>
      </c>
      <c r="K38" s="41" t="s">
        <v>89</v>
      </c>
      <c r="L38" s="5">
        <v>1</v>
      </c>
      <c r="M38" s="5" t="s">
        <v>25</v>
      </c>
      <c r="N38" s="5" t="s">
        <v>13</v>
      </c>
      <c r="O38" s="5" t="s">
        <v>25</v>
      </c>
      <c r="P38" s="5" t="s">
        <v>25</v>
      </c>
      <c r="Q38" s="5" t="s">
        <v>25</v>
      </c>
      <c r="R38" s="5" t="s">
        <v>25</v>
      </c>
      <c r="S38" s="5" t="s">
        <v>25</v>
      </c>
      <c r="T38" s="5" t="s">
        <v>25</v>
      </c>
      <c r="U38" s="5" t="s">
        <v>25</v>
      </c>
      <c r="V38" s="5" t="s">
        <v>25</v>
      </c>
      <c r="W38" s="5" t="s">
        <v>25</v>
      </c>
      <c r="X38" s="5" t="s">
        <v>25</v>
      </c>
      <c r="Y38" s="5" t="s">
        <v>25</v>
      </c>
    </row>
    <row r="39" spans="1:25" x14ac:dyDescent="0.25">
      <c r="A39" s="1">
        <v>40</v>
      </c>
      <c r="B39" s="6">
        <v>23</v>
      </c>
      <c r="C39" s="5" t="s">
        <v>90</v>
      </c>
      <c r="D39" s="5" t="s">
        <v>7</v>
      </c>
      <c r="E39" s="5" t="s">
        <v>40</v>
      </c>
      <c r="F39" s="5" t="s">
        <v>32</v>
      </c>
      <c r="G39" s="5">
        <f t="shared" si="1"/>
        <v>1</v>
      </c>
      <c r="H39" s="5" t="s">
        <v>33</v>
      </c>
      <c r="I39" s="5" t="s">
        <v>87</v>
      </c>
      <c r="J39" s="5" t="s">
        <v>11</v>
      </c>
      <c r="K39" s="41" t="s">
        <v>91</v>
      </c>
      <c r="L39" s="5">
        <v>1</v>
      </c>
      <c r="M39" s="5" t="s">
        <v>14</v>
      </c>
      <c r="N39" s="5" t="s">
        <v>16</v>
      </c>
      <c r="O39" s="5" t="s">
        <v>25</v>
      </c>
      <c r="P39" s="5" t="s">
        <v>25</v>
      </c>
      <c r="Q39" s="5" t="s">
        <v>13</v>
      </c>
      <c r="R39" s="5" t="s">
        <v>14</v>
      </c>
      <c r="S39" s="5" t="s">
        <v>25</v>
      </c>
      <c r="T39" s="5" t="s">
        <v>14</v>
      </c>
      <c r="U39" s="5" t="s">
        <v>16</v>
      </c>
      <c r="V39" s="5" t="s">
        <v>16</v>
      </c>
      <c r="W39" s="5" t="s">
        <v>25</v>
      </c>
      <c r="X39" s="5" t="s">
        <v>14</v>
      </c>
      <c r="Y39" s="5" t="s">
        <v>25</v>
      </c>
    </row>
    <row r="40" spans="1:25" x14ac:dyDescent="0.25">
      <c r="A40" s="1">
        <v>41</v>
      </c>
      <c r="B40" s="6">
        <v>18</v>
      </c>
      <c r="C40" s="5" t="s">
        <v>92</v>
      </c>
      <c r="D40" s="5" t="s">
        <v>7</v>
      </c>
      <c r="E40" s="5" t="s">
        <v>8</v>
      </c>
      <c r="F40" s="5" t="s">
        <v>256</v>
      </c>
      <c r="G40" s="5">
        <f t="shared" si="1"/>
        <v>2</v>
      </c>
      <c r="H40" s="5" t="s">
        <v>33</v>
      </c>
      <c r="I40" s="5" t="s">
        <v>76</v>
      </c>
      <c r="J40" s="5" t="s">
        <v>20</v>
      </c>
      <c r="K40" s="41" t="s">
        <v>93</v>
      </c>
      <c r="L40" s="5">
        <v>1</v>
      </c>
      <c r="M40" s="5" t="s">
        <v>13</v>
      </c>
      <c r="N40" s="5" t="s">
        <v>15</v>
      </c>
      <c r="O40" s="5" t="s">
        <v>25</v>
      </c>
      <c r="P40" s="5" t="s">
        <v>16</v>
      </c>
      <c r="Q40" s="5" t="s">
        <v>13</v>
      </c>
      <c r="R40" s="5" t="s">
        <v>25</v>
      </c>
      <c r="S40" s="5" t="s">
        <v>25</v>
      </c>
      <c r="T40" s="5" t="s">
        <v>13</v>
      </c>
      <c r="U40" s="5" t="s">
        <v>14</v>
      </c>
      <c r="V40" s="5" t="s">
        <v>14</v>
      </c>
      <c r="W40" s="5" t="s">
        <v>14</v>
      </c>
      <c r="X40" s="5" t="s">
        <v>14</v>
      </c>
      <c r="Y40" s="5" t="s">
        <v>14</v>
      </c>
    </row>
    <row r="41" spans="1:25" x14ac:dyDescent="0.25">
      <c r="A41" s="1">
        <v>42</v>
      </c>
      <c r="B41" s="6">
        <v>26</v>
      </c>
      <c r="C41" s="5" t="s">
        <v>94</v>
      </c>
      <c r="D41" s="5" t="s">
        <v>7</v>
      </c>
      <c r="E41" s="5" t="s">
        <v>8</v>
      </c>
      <c r="F41" s="5" t="s">
        <v>262</v>
      </c>
      <c r="G41" s="5">
        <f t="shared" si="1"/>
        <v>3</v>
      </c>
      <c r="H41" s="5" t="s">
        <v>18</v>
      </c>
      <c r="I41" s="5" t="s">
        <v>95</v>
      </c>
      <c r="J41" s="5" t="s">
        <v>20</v>
      </c>
      <c r="K41" s="41" t="s">
        <v>96</v>
      </c>
      <c r="L41" s="5">
        <v>2</v>
      </c>
      <c r="M41" s="5" t="s">
        <v>16</v>
      </c>
      <c r="N41" s="5" t="s">
        <v>16</v>
      </c>
      <c r="O41" s="5" t="s">
        <v>15</v>
      </c>
      <c r="P41" s="5" t="s">
        <v>25</v>
      </c>
      <c r="Q41" s="5" t="s">
        <v>14</v>
      </c>
      <c r="R41" s="5" t="s">
        <v>25</v>
      </c>
      <c r="S41" s="5" t="s">
        <v>14</v>
      </c>
      <c r="T41" s="5" t="s">
        <v>14</v>
      </c>
      <c r="U41" s="5" t="s">
        <v>14</v>
      </c>
      <c r="V41" s="5" t="s">
        <v>14</v>
      </c>
      <c r="W41" s="5" t="s">
        <v>13</v>
      </c>
      <c r="X41" s="5" t="s">
        <v>13</v>
      </c>
      <c r="Y41" s="5" t="s">
        <v>13</v>
      </c>
    </row>
    <row r="42" spans="1:25" x14ac:dyDescent="0.25">
      <c r="A42" s="1">
        <v>43</v>
      </c>
      <c r="B42" s="6">
        <v>24</v>
      </c>
      <c r="C42" s="5" t="s">
        <v>6</v>
      </c>
      <c r="D42" s="5" t="s">
        <v>7</v>
      </c>
      <c r="E42" s="5" t="s">
        <v>8</v>
      </c>
      <c r="F42" s="5" t="s">
        <v>263</v>
      </c>
      <c r="G42" s="5">
        <f t="shared" si="1"/>
        <v>4</v>
      </c>
      <c r="H42" s="5" t="s">
        <v>18</v>
      </c>
      <c r="I42" s="5" t="s">
        <v>74</v>
      </c>
      <c r="J42" s="5" t="s">
        <v>20</v>
      </c>
      <c r="K42" s="41" t="s">
        <v>97</v>
      </c>
      <c r="L42" s="5">
        <v>3</v>
      </c>
      <c r="M42" s="5" t="s">
        <v>14</v>
      </c>
      <c r="N42" s="5" t="s">
        <v>25</v>
      </c>
      <c r="O42" s="5" t="s">
        <v>25</v>
      </c>
      <c r="P42" s="5" t="s">
        <v>13</v>
      </c>
      <c r="Q42" s="5" t="s">
        <v>13</v>
      </c>
      <c r="R42" s="5" t="s">
        <v>16</v>
      </c>
      <c r="S42" s="5" t="s">
        <v>25</v>
      </c>
      <c r="T42" s="5" t="s">
        <v>14</v>
      </c>
      <c r="U42" s="5" t="s">
        <v>13</v>
      </c>
      <c r="V42" s="5" t="s">
        <v>14</v>
      </c>
      <c r="W42" s="5" t="s">
        <v>13</v>
      </c>
      <c r="X42" s="5" t="s">
        <v>13</v>
      </c>
      <c r="Y42" s="5" t="s">
        <v>15</v>
      </c>
    </row>
    <row r="43" spans="1:25" x14ac:dyDescent="0.25">
      <c r="A43" s="1">
        <v>44</v>
      </c>
      <c r="B43" s="6">
        <v>22</v>
      </c>
      <c r="C43" s="5" t="s">
        <v>90</v>
      </c>
      <c r="D43" s="5" t="s">
        <v>7</v>
      </c>
      <c r="E43" s="5" t="s">
        <v>40</v>
      </c>
      <c r="F43" s="5" t="s">
        <v>263</v>
      </c>
      <c r="G43" s="5">
        <f t="shared" si="1"/>
        <v>4</v>
      </c>
      <c r="H43" s="5" t="s">
        <v>22</v>
      </c>
      <c r="I43" s="5" t="s">
        <v>41</v>
      </c>
      <c r="J43" s="5" t="s">
        <v>45</v>
      </c>
      <c r="K43" s="41" t="s">
        <v>98</v>
      </c>
      <c r="L43" s="5">
        <v>2</v>
      </c>
      <c r="M43" s="5" t="s">
        <v>25</v>
      </c>
      <c r="N43" s="5" t="s">
        <v>25</v>
      </c>
      <c r="O43" s="5" t="s">
        <v>25</v>
      </c>
      <c r="P43" s="5" t="s">
        <v>25</v>
      </c>
      <c r="Q43" s="5" t="s">
        <v>13</v>
      </c>
      <c r="R43" s="5" t="s">
        <v>25</v>
      </c>
      <c r="S43" s="5" t="s">
        <v>16</v>
      </c>
      <c r="T43" s="5" t="s">
        <v>25</v>
      </c>
      <c r="U43" s="5" t="s">
        <v>25</v>
      </c>
      <c r="V43" s="5" t="s">
        <v>16</v>
      </c>
      <c r="W43" s="5" t="s">
        <v>14</v>
      </c>
      <c r="X43" s="5" t="s">
        <v>14</v>
      </c>
      <c r="Y43" s="5" t="s">
        <v>16</v>
      </c>
    </row>
    <row r="44" spans="1:25" x14ac:dyDescent="0.25">
      <c r="A44" s="1">
        <v>45</v>
      </c>
      <c r="B44" s="6">
        <v>20</v>
      </c>
      <c r="C44" s="5" t="s">
        <v>6</v>
      </c>
      <c r="D44" s="5" t="s">
        <v>17</v>
      </c>
      <c r="E44" s="5" t="s">
        <v>8</v>
      </c>
      <c r="F44" s="5" t="s">
        <v>256</v>
      </c>
      <c r="G44" s="5">
        <f t="shared" si="1"/>
        <v>2</v>
      </c>
      <c r="H44" s="5" t="s">
        <v>22</v>
      </c>
      <c r="I44" s="5" t="s">
        <v>99</v>
      </c>
      <c r="J44" s="5" t="s">
        <v>20</v>
      </c>
      <c r="K44" s="41" t="s">
        <v>100</v>
      </c>
      <c r="L44" s="5">
        <v>2</v>
      </c>
      <c r="M44" s="5" t="s">
        <v>25</v>
      </c>
      <c r="N44" s="5" t="s">
        <v>14</v>
      </c>
      <c r="O44" s="5" t="s">
        <v>15</v>
      </c>
      <c r="P44" s="5" t="s">
        <v>25</v>
      </c>
      <c r="Q44" s="5" t="s">
        <v>13</v>
      </c>
      <c r="R44" s="5" t="s">
        <v>25</v>
      </c>
      <c r="S44" s="5" t="s">
        <v>16</v>
      </c>
      <c r="T44" s="5" t="s">
        <v>25</v>
      </c>
      <c r="U44" s="5" t="s">
        <v>14</v>
      </c>
      <c r="V44" s="5" t="s">
        <v>25</v>
      </c>
      <c r="W44" s="5" t="s">
        <v>13</v>
      </c>
      <c r="X44" s="5" t="s">
        <v>16</v>
      </c>
      <c r="Y44" s="5" t="s">
        <v>15</v>
      </c>
    </row>
    <row r="45" spans="1:25" x14ac:dyDescent="0.25">
      <c r="A45" s="1">
        <v>46</v>
      </c>
      <c r="B45" s="6">
        <v>52</v>
      </c>
      <c r="C45" s="5" t="s">
        <v>6</v>
      </c>
      <c r="D45" s="5" t="s">
        <v>17</v>
      </c>
      <c r="E45" s="5" t="s">
        <v>8</v>
      </c>
      <c r="F45" s="5" t="s">
        <v>32</v>
      </c>
      <c r="G45" s="5">
        <f t="shared" si="1"/>
        <v>1</v>
      </c>
      <c r="H45" s="5" t="s">
        <v>51</v>
      </c>
      <c r="I45" s="5" t="s">
        <v>36</v>
      </c>
      <c r="J45" s="5" t="s">
        <v>20</v>
      </c>
      <c r="K45" s="41" t="s">
        <v>101</v>
      </c>
      <c r="L45" s="5">
        <v>2</v>
      </c>
      <c r="M45" s="5" t="s">
        <v>25</v>
      </c>
      <c r="N45" s="5" t="s">
        <v>25</v>
      </c>
      <c r="O45" s="5" t="s">
        <v>25</v>
      </c>
      <c r="P45" s="5" t="s">
        <v>16</v>
      </c>
      <c r="Q45" s="5" t="s">
        <v>14</v>
      </c>
      <c r="R45" s="5" t="s">
        <v>13</v>
      </c>
      <c r="S45" s="5" t="s">
        <v>15</v>
      </c>
      <c r="T45" s="5" t="s">
        <v>14</v>
      </c>
      <c r="U45" s="5" t="s">
        <v>13</v>
      </c>
      <c r="V45" s="5" t="s">
        <v>16</v>
      </c>
      <c r="W45" s="5" t="s">
        <v>14</v>
      </c>
      <c r="X45" s="5" t="s">
        <v>14</v>
      </c>
      <c r="Y45" s="5" t="s">
        <v>16</v>
      </c>
    </row>
    <row r="46" spans="1:25" x14ac:dyDescent="0.25">
      <c r="A46" s="1">
        <v>47</v>
      </c>
      <c r="B46" s="6">
        <v>21</v>
      </c>
      <c r="C46" s="5" t="s">
        <v>44</v>
      </c>
      <c r="D46" s="5" t="s">
        <v>7</v>
      </c>
      <c r="E46" s="5" t="s">
        <v>8</v>
      </c>
      <c r="F46" s="5" t="s">
        <v>256</v>
      </c>
      <c r="G46" s="5">
        <f t="shared" si="1"/>
        <v>2</v>
      </c>
      <c r="H46" s="5" t="s">
        <v>18</v>
      </c>
      <c r="I46" s="5" t="s">
        <v>10</v>
      </c>
      <c r="J46" s="5" t="s">
        <v>20</v>
      </c>
      <c r="K46" s="41" t="s">
        <v>102</v>
      </c>
      <c r="L46" s="5">
        <v>2</v>
      </c>
      <c r="M46" s="5" t="s">
        <v>25</v>
      </c>
      <c r="N46" s="5" t="s">
        <v>14</v>
      </c>
      <c r="O46" s="5" t="s">
        <v>25</v>
      </c>
      <c r="P46" s="5" t="s">
        <v>14</v>
      </c>
      <c r="Q46" s="5" t="s">
        <v>13</v>
      </c>
      <c r="R46" s="5" t="s">
        <v>14</v>
      </c>
      <c r="S46" s="5" t="s">
        <v>14</v>
      </c>
      <c r="T46" s="5" t="s">
        <v>14</v>
      </c>
      <c r="U46" s="5" t="s">
        <v>13</v>
      </c>
      <c r="V46" s="5" t="s">
        <v>14</v>
      </c>
      <c r="W46" s="5" t="s">
        <v>14</v>
      </c>
      <c r="X46" s="5" t="s">
        <v>16</v>
      </c>
      <c r="Y46" s="5" t="s">
        <v>15</v>
      </c>
    </row>
    <row r="47" spans="1:25" x14ac:dyDescent="0.25">
      <c r="A47" s="1">
        <v>48</v>
      </c>
      <c r="B47" s="6">
        <v>53</v>
      </c>
      <c r="C47" s="5" t="s">
        <v>6</v>
      </c>
      <c r="D47" s="5" t="s">
        <v>7</v>
      </c>
      <c r="E47" s="5" t="s">
        <v>40</v>
      </c>
      <c r="F47" s="5" t="s">
        <v>32</v>
      </c>
      <c r="G47" s="5">
        <f t="shared" si="1"/>
        <v>1</v>
      </c>
      <c r="H47" s="5" t="s">
        <v>33</v>
      </c>
      <c r="I47" s="5" t="s">
        <v>87</v>
      </c>
      <c r="J47" s="5" t="s">
        <v>88</v>
      </c>
      <c r="K47" s="41" t="s">
        <v>103</v>
      </c>
      <c r="L47" s="5">
        <v>1</v>
      </c>
      <c r="M47" s="5" t="s">
        <v>25</v>
      </c>
      <c r="N47" s="5" t="s">
        <v>14</v>
      </c>
      <c r="O47" s="5" t="s">
        <v>25</v>
      </c>
      <c r="P47" s="5" t="s">
        <v>14</v>
      </c>
      <c r="Q47" s="5" t="s">
        <v>14</v>
      </c>
      <c r="R47" s="5" t="s">
        <v>16</v>
      </c>
      <c r="S47" s="5" t="s">
        <v>25</v>
      </c>
      <c r="T47" s="5" t="s">
        <v>25</v>
      </c>
      <c r="U47" s="5" t="s">
        <v>25</v>
      </c>
      <c r="V47" s="5" t="s">
        <v>25</v>
      </c>
      <c r="W47" s="5" t="s">
        <v>14</v>
      </c>
      <c r="X47" s="5" t="s">
        <v>25</v>
      </c>
      <c r="Y47" s="5" t="s">
        <v>16</v>
      </c>
    </row>
    <row r="48" spans="1:25" x14ac:dyDescent="0.25">
      <c r="A48" s="1">
        <v>49</v>
      </c>
      <c r="B48" s="6">
        <v>62</v>
      </c>
      <c r="C48" s="5" t="s">
        <v>6</v>
      </c>
      <c r="D48" s="5" t="s">
        <v>17</v>
      </c>
      <c r="E48" s="5" t="s">
        <v>40</v>
      </c>
      <c r="F48" s="5" t="s">
        <v>258</v>
      </c>
      <c r="G48" s="5">
        <f t="shared" si="1"/>
        <v>2</v>
      </c>
      <c r="H48" s="5" t="s">
        <v>33</v>
      </c>
      <c r="I48" s="5" t="s">
        <v>87</v>
      </c>
      <c r="J48" s="5" t="s">
        <v>20</v>
      </c>
      <c r="K48" s="41" t="s">
        <v>104</v>
      </c>
      <c r="L48" s="5">
        <v>1</v>
      </c>
      <c r="M48" s="5" t="s">
        <v>15</v>
      </c>
      <c r="N48" s="5" t="s">
        <v>25</v>
      </c>
      <c r="O48" s="5" t="s">
        <v>16</v>
      </c>
      <c r="P48" s="5" t="s">
        <v>25</v>
      </c>
      <c r="Q48" s="5" t="s">
        <v>14</v>
      </c>
      <c r="R48" s="5" t="s">
        <v>14</v>
      </c>
      <c r="S48" s="5" t="s">
        <v>25</v>
      </c>
      <c r="T48" s="5" t="s">
        <v>25</v>
      </c>
      <c r="U48" s="5" t="s">
        <v>13</v>
      </c>
      <c r="V48" s="5" t="s">
        <v>13</v>
      </c>
      <c r="W48" s="5" t="s">
        <v>13</v>
      </c>
      <c r="X48" s="5" t="s">
        <v>15</v>
      </c>
      <c r="Y48" s="5" t="s">
        <v>15</v>
      </c>
    </row>
    <row r="49" spans="1:25" x14ac:dyDescent="0.25">
      <c r="A49" s="1">
        <v>50</v>
      </c>
      <c r="B49" s="6">
        <v>45</v>
      </c>
      <c r="C49" s="5" t="s">
        <v>105</v>
      </c>
      <c r="D49" s="5" t="s">
        <v>7</v>
      </c>
      <c r="E49" s="5" t="s">
        <v>40</v>
      </c>
      <c r="F49" s="5" t="s">
        <v>264</v>
      </c>
      <c r="G49" s="5">
        <f t="shared" si="1"/>
        <v>2</v>
      </c>
      <c r="H49" s="5" t="s">
        <v>33</v>
      </c>
      <c r="I49" s="5" t="s">
        <v>99</v>
      </c>
      <c r="J49" s="5" t="s">
        <v>45</v>
      </c>
      <c r="K49" s="41" t="s">
        <v>106</v>
      </c>
      <c r="L49" s="5">
        <v>1</v>
      </c>
      <c r="M49" s="5" t="s">
        <v>16</v>
      </c>
      <c r="N49" s="5" t="s">
        <v>25</v>
      </c>
      <c r="O49" s="5" t="s">
        <v>25</v>
      </c>
      <c r="P49" s="5" t="s">
        <v>25</v>
      </c>
      <c r="Q49" s="5" t="s">
        <v>14</v>
      </c>
      <c r="R49" s="5" t="s">
        <v>14</v>
      </c>
      <c r="S49" s="5" t="s">
        <v>14</v>
      </c>
      <c r="T49" s="5" t="s">
        <v>25</v>
      </c>
      <c r="U49" s="5" t="s">
        <v>14</v>
      </c>
      <c r="V49" s="5" t="s">
        <v>25</v>
      </c>
      <c r="W49" s="5" t="s">
        <v>14</v>
      </c>
      <c r="X49" s="5" t="s">
        <v>14</v>
      </c>
      <c r="Y49" s="5" t="s">
        <v>25</v>
      </c>
    </row>
    <row r="50" spans="1:25" x14ac:dyDescent="0.25">
      <c r="A50" s="1">
        <v>51</v>
      </c>
      <c r="B50" s="6">
        <v>63</v>
      </c>
      <c r="C50" s="5" t="s">
        <v>6</v>
      </c>
      <c r="D50" s="5" t="s">
        <v>17</v>
      </c>
      <c r="E50" s="5" t="s">
        <v>40</v>
      </c>
      <c r="F50" s="5" t="s">
        <v>32</v>
      </c>
      <c r="G50" s="5">
        <f t="shared" si="1"/>
        <v>1</v>
      </c>
      <c r="H50" s="5" t="s">
        <v>51</v>
      </c>
      <c r="I50" s="5" t="s">
        <v>87</v>
      </c>
      <c r="J50" s="5" t="s">
        <v>88</v>
      </c>
      <c r="K50" s="41" t="s">
        <v>107</v>
      </c>
      <c r="L50" s="5">
        <v>0</v>
      </c>
      <c r="M50" s="5" t="s">
        <v>13</v>
      </c>
      <c r="N50" s="5" t="s">
        <v>13</v>
      </c>
      <c r="O50" s="5" t="s">
        <v>25</v>
      </c>
      <c r="P50" s="5" t="s">
        <v>14</v>
      </c>
      <c r="Q50" s="5" t="s">
        <v>13</v>
      </c>
      <c r="R50" s="5" t="s">
        <v>25</v>
      </c>
      <c r="S50" s="5" t="s">
        <v>25</v>
      </c>
      <c r="T50" s="5" t="s">
        <v>25</v>
      </c>
      <c r="U50" s="5" t="s">
        <v>15</v>
      </c>
      <c r="V50" s="5" t="s">
        <v>15</v>
      </c>
      <c r="W50" s="5" t="s">
        <v>25</v>
      </c>
      <c r="X50" s="5" t="s">
        <v>15</v>
      </c>
      <c r="Y50" s="5" t="s">
        <v>25</v>
      </c>
    </row>
    <row r="51" spans="1:25" x14ac:dyDescent="0.25">
      <c r="A51" s="1">
        <v>52</v>
      </c>
      <c r="B51" s="6">
        <v>47</v>
      </c>
      <c r="C51" s="5" t="s">
        <v>108</v>
      </c>
      <c r="D51" s="5" t="s">
        <v>17</v>
      </c>
      <c r="E51" s="5" t="s">
        <v>40</v>
      </c>
      <c r="F51" s="5" t="s">
        <v>260</v>
      </c>
      <c r="G51" s="5">
        <f t="shared" si="1"/>
        <v>3</v>
      </c>
      <c r="H51" s="5" t="s">
        <v>18</v>
      </c>
      <c r="I51" s="5" t="s">
        <v>47</v>
      </c>
      <c r="J51" s="5" t="s">
        <v>27</v>
      </c>
      <c r="K51" s="41" t="s">
        <v>109</v>
      </c>
      <c r="L51" s="5">
        <v>1</v>
      </c>
      <c r="M51" s="5" t="s">
        <v>25</v>
      </c>
      <c r="N51" s="5" t="s">
        <v>13</v>
      </c>
      <c r="O51" s="5" t="s">
        <v>13</v>
      </c>
      <c r="P51" s="5" t="s">
        <v>14</v>
      </c>
      <c r="Q51" s="5" t="s">
        <v>14</v>
      </c>
      <c r="R51" s="5" t="s">
        <v>25</v>
      </c>
      <c r="S51" s="5" t="s">
        <v>14</v>
      </c>
      <c r="T51" s="5" t="s">
        <v>14</v>
      </c>
      <c r="U51" s="5" t="s">
        <v>13</v>
      </c>
      <c r="V51" s="5" t="s">
        <v>13</v>
      </c>
      <c r="W51" s="5" t="s">
        <v>14</v>
      </c>
      <c r="X51" s="5" t="s">
        <v>14</v>
      </c>
      <c r="Y51" s="5" t="s">
        <v>15</v>
      </c>
    </row>
    <row r="52" spans="1:25" x14ac:dyDescent="0.25">
      <c r="A52" s="1">
        <v>53</v>
      </c>
      <c r="B52" s="6">
        <v>50</v>
      </c>
      <c r="C52" s="5" t="s">
        <v>6</v>
      </c>
      <c r="D52" s="5" t="s">
        <v>17</v>
      </c>
      <c r="E52" s="5" t="s">
        <v>40</v>
      </c>
      <c r="F52" s="5" t="s">
        <v>32</v>
      </c>
      <c r="G52" s="5">
        <f t="shared" si="1"/>
        <v>1</v>
      </c>
      <c r="H52" s="5" t="s">
        <v>51</v>
      </c>
      <c r="I52" s="5" t="s">
        <v>59</v>
      </c>
      <c r="J52" s="5" t="s">
        <v>20</v>
      </c>
      <c r="K52" s="41" t="s">
        <v>110</v>
      </c>
      <c r="L52" s="5">
        <v>1</v>
      </c>
      <c r="M52" s="5" t="s">
        <v>25</v>
      </c>
      <c r="N52" s="5" t="s">
        <v>25</v>
      </c>
      <c r="O52" s="5" t="s">
        <v>16</v>
      </c>
      <c r="P52" s="5" t="s">
        <v>25</v>
      </c>
      <c r="Q52" s="5" t="s">
        <v>16</v>
      </c>
      <c r="R52" s="5" t="s">
        <v>14</v>
      </c>
      <c r="S52" s="5" t="s">
        <v>25</v>
      </c>
      <c r="T52" s="5" t="s">
        <v>25</v>
      </c>
      <c r="U52" s="5" t="s">
        <v>14</v>
      </c>
      <c r="V52" s="5" t="s">
        <v>14</v>
      </c>
      <c r="W52" s="5" t="s">
        <v>14</v>
      </c>
      <c r="X52" s="5" t="s">
        <v>25</v>
      </c>
      <c r="Y52" s="5" t="s">
        <v>25</v>
      </c>
    </row>
    <row r="53" spans="1:25" x14ac:dyDescent="0.25">
      <c r="A53" s="1">
        <v>54</v>
      </c>
      <c r="B53" s="6">
        <v>47</v>
      </c>
      <c r="C53" s="5" t="s">
        <v>6</v>
      </c>
      <c r="D53" s="5" t="s">
        <v>7</v>
      </c>
      <c r="E53" s="5" t="s">
        <v>8</v>
      </c>
      <c r="F53" s="5" t="s">
        <v>32</v>
      </c>
      <c r="G53" s="5">
        <f t="shared" si="1"/>
        <v>1</v>
      </c>
      <c r="H53" s="5" t="s">
        <v>22</v>
      </c>
      <c r="I53" s="5" t="s">
        <v>111</v>
      </c>
      <c r="J53" s="5" t="s">
        <v>27</v>
      </c>
      <c r="K53" s="41" t="s">
        <v>112</v>
      </c>
      <c r="L53" s="5">
        <v>1</v>
      </c>
      <c r="M53" s="5" t="s">
        <v>16</v>
      </c>
      <c r="N53" s="5" t="s">
        <v>14</v>
      </c>
      <c r="O53" s="5" t="s">
        <v>25</v>
      </c>
      <c r="P53" s="5" t="s">
        <v>25</v>
      </c>
      <c r="Q53" s="5" t="s">
        <v>14</v>
      </c>
      <c r="R53" s="5" t="s">
        <v>25</v>
      </c>
      <c r="S53" s="5" t="s">
        <v>25</v>
      </c>
      <c r="T53" s="5" t="s">
        <v>16</v>
      </c>
      <c r="U53" s="5" t="s">
        <v>14</v>
      </c>
      <c r="V53" s="5" t="s">
        <v>14</v>
      </c>
      <c r="W53" s="5" t="s">
        <v>14</v>
      </c>
      <c r="X53" s="5" t="s">
        <v>16</v>
      </c>
      <c r="Y53" s="5" t="s">
        <v>15</v>
      </c>
    </row>
    <row r="54" spans="1:25" x14ac:dyDescent="0.25">
      <c r="A54" s="1">
        <v>55</v>
      </c>
      <c r="B54" s="6">
        <v>24</v>
      </c>
      <c r="C54" s="5" t="s">
        <v>6</v>
      </c>
      <c r="D54" s="5" t="s">
        <v>7</v>
      </c>
      <c r="E54" s="5" t="s">
        <v>8</v>
      </c>
      <c r="F54" s="5" t="s">
        <v>256</v>
      </c>
      <c r="G54" s="5">
        <f t="shared" si="1"/>
        <v>2</v>
      </c>
      <c r="H54" s="5" t="s">
        <v>9</v>
      </c>
      <c r="I54" s="5" t="s">
        <v>113</v>
      </c>
      <c r="J54" s="5" t="s">
        <v>27</v>
      </c>
      <c r="K54" s="41" t="s">
        <v>114</v>
      </c>
      <c r="L54" s="5">
        <v>1</v>
      </c>
      <c r="M54" s="5" t="s">
        <v>16</v>
      </c>
      <c r="N54" s="5" t="s">
        <v>14</v>
      </c>
      <c r="O54" s="5" t="s">
        <v>14</v>
      </c>
      <c r="P54" s="5" t="s">
        <v>25</v>
      </c>
      <c r="Q54" s="5" t="s">
        <v>14</v>
      </c>
      <c r="R54" s="5" t="s">
        <v>14</v>
      </c>
      <c r="S54" s="5" t="s">
        <v>16</v>
      </c>
      <c r="T54" s="5" t="s">
        <v>14</v>
      </c>
      <c r="U54" s="5" t="s">
        <v>25</v>
      </c>
      <c r="V54" s="5" t="s">
        <v>16</v>
      </c>
      <c r="W54" s="5" t="s">
        <v>13</v>
      </c>
      <c r="X54" s="5" t="s">
        <v>14</v>
      </c>
      <c r="Y54" s="5" t="s">
        <v>16</v>
      </c>
    </row>
    <row r="55" spans="1:25" x14ac:dyDescent="0.25">
      <c r="A55" s="1">
        <v>56</v>
      </c>
      <c r="B55" s="6">
        <v>54</v>
      </c>
      <c r="C55" s="5" t="s">
        <v>6</v>
      </c>
      <c r="D55" s="5" t="s">
        <v>7</v>
      </c>
      <c r="E55" s="5" t="s">
        <v>8</v>
      </c>
      <c r="F55" s="5" t="s">
        <v>32</v>
      </c>
      <c r="G55" s="5">
        <f t="shared" si="1"/>
        <v>1</v>
      </c>
      <c r="H55" s="5" t="s">
        <v>33</v>
      </c>
      <c r="I55" s="5" t="s">
        <v>115</v>
      </c>
      <c r="J55" s="5" t="s">
        <v>20</v>
      </c>
      <c r="K55" s="41" t="s">
        <v>116</v>
      </c>
      <c r="L55" s="5">
        <v>2</v>
      </c>
      <c r="M55" s="5" t="s">
        <v>14</v>
      </c>
      <c r="N55" s="5" t="s">
        <v>14</v>
      </c>
      <c r="O55" s="5" t="s">
        <v>14</v>
      </c>
      <c r="P55" s="5" t="s">
        <v>25</v>
      </c>
      <c r="Q55" s="5" t="s">
        <v>14</v>
      </c>
      <c r="R55" s="5" t="s">
        <v>14</v>
      </c>
      <c r="S55" s="5" t="s">
        <v>25</v>
      </c>
      <c r="T55" s="5" t="s">
        <v>14</v>
      </c>
      <c r="U55" s="5" t="s">
        <v>14</v>
      </c>
      <c r="V55" s="5" t="s">
        <v>16</v>
      </c>
      <c r="W55" s="5" t="s">
        <v>14</v>
      </c>
      <c r="X55" s="5" t="s">
        <v>25</v>
      </c>
      <c r="Y55" s="5" t="s">
        <v>25</v>
      </c>
    </row>
    <row r="56" spans="1:25" x14ac:dyDescent="0.25">
      <c r="A56" s="1">
        <v>57</v>
      </c>
      <c r="B56" s="6">
        <v>61</v>
      </c>
      <c r="C56" s="5" t="s">
        <v>6</v>
      </c>
      <c r="D56" s="5" t="s">
        <v>7</v>
      </c>
      <c r="E56" s="5" t="s">
        <v>40</v>
      </c>
      <c r="F56" s="5" t="s">
        <v>32</v>
      </c>
      <c r="G56" s="5">
        <f t="shared" si="1"/>
        <v>1</v>
      </c>
      <c r="H56" s="5" t="s">
        <v>51</v>
      </c>
      <c r="I56" s="5" t="s">
        <v>87</v>
      </c>
      <c r="J56" s="5" t="s">
        <v>88</v>
      </c>
      <c r="K56" s="41" t="s">
        <v>117</v>
      </c>
      <c r="L56" s="5">
        <v>1</v>
      </c>
      <c r="M56" s="5" t="s">
        <v>15</v>
      </c>
      <c r="N56" s="5" t="s">
        <v>25</v>
      </c>
      <c r="O56" s="5" t="s">
        <v>14</v>
      </c>
      <c r="P56" s="5" t="s">
        <v>25</v>
      </c>
      <c r="Q56" s="5" t="s">
        <v>14</v>
      </c>
      <c r="R56" s="5" t="s">
        <v>14</v>
      </c>
      <c r="S56" s="5" t="s">
        <v>14</v>
      </c>
      <c r="T56" s="5" t="s">
        <v>25</v>
      </c>
      <c r="U56" s="5" t="s">
        <v>14</v>
      </c>
      <c r="V56" s="5" t="s">
        <v>16</v>
      </c>
      <c r="W56" s="5" t="s">
        <v>14</v>
      </c>
      <c r="X56" s="5" t="s">
        <v>16</v>
      </c>
      <c r="Y56" s="5" t="s">
        <v>16</v>
      </c>
    </row>
    <row r="57" spans="1:25" x14ac:dyDescent="0.25">
      <c r="A57" s="1">
        <v>58</v>
      </c>
      <c r="B57" s="6">
        <v>45</v>
      </c>
      <c r="C57" s="5" t="s">
        <v>6</v>
      </c>
      <c r="D57" s="5" t="s">
        <v>7</v>
      </c>
      <c r="E57" s="5" t="s">
        <v>8</v>
      </c>
      <c r="F57" s="5" t="s">
        <v>32</v>
      </c>
      <c r="G57" s="5">
        <f t="shared" si="1"/>
        <v>1</v>
      </c>
      <c r="H57" s="5" t="s">
        <v>33</v>
      </c>
      <c r="I57" s="5" t="s">
        <v>87</v>
      </c>
      <c r="J57" s="5" t="s">
        <v>20</v>
      </c>
      <c r="K57" s="41" t="s">
        <v>118</v>
      </c>
      <c r="L57" s="5">
        <v>1</v>
      </c>
      <c r="M57" s="5" t="s">
        <v>25</v>
      </c>
      <c r="N57" s="5" t="s">
        <v>13</v>
      </c>
      <c r="O57" s="5" t="s">
        <v>14</v>
      </c>
      <c r="P57" s="5" t="s">
        <v>14</v>
      </c>
      <c r="Q57" s="5" t="s">
        <v>14</v>
      </c>
      <c r="R57" s="5" t="s">
        <v>25</v>
      </c>
      <c r="S57" s="5" t="s">
        <v>16</v>
      </c>
      <c r="T57" s="5" t="s">
        <v>14</v>
      </c>
      <c r="U57" s="5" t="s">
        <v>14</v>
      </c>
      <c r="V57" s="5" t="s">
        <v>14</v>
      </c>
      <c r="W57" s="5" t="s">
        <v>25</v>
      </c>
      <c r="X57" s="5" t="s">
        <v>25</v>
      </c>
      <c r="Y57" s="5" t="s">
        <v>16</v>
      </c>
    </row>
    <row r="58" spans="1:25" x14ac:dyDescent="0.25">
      <c r="A58" s="1">
        <v>59</v>
      </c>
      <c r="B58" s="6">
        <v>64</v>
      </c>
      <c r="C58" s="5" t="s">
        <v>6</v>
      </c>
      <c r="D58" s="5" t="s">
        <v>7</v>
      </c>
      <c r="E58" s="5" t="s">
        <v>40</v>
      </c>
      <c r="F58" s="5" t="s">
        <v>32</v>
      </c>
      <c r="G58" s="5">
        <f t="shared" si="1"/>
        <v>1</v>
      </c>
      <c r="H58" s="5" t="s">
        <v>33</v>
      </c>
      <c r="I58" s="5" t="s">
        <v>87</v>
      </c>
      <c r="J58" s="5" t="s">
        <v>45</v>
      </c>
      <c r="K58" s="41" t="s">
        <v>119</v>
      </c>
      <c r="L58" s="5">
        <v>3</v>
      </c>
      <c r="M58" s="5" t="s">
        <v>16</v>
      </c>
      <c r="N58" s="5" t="s">
        <v>25</v>
      </c>
      <c r="O58" s="5" t="s">
        <v>15</v>
      </c>
      <c r="P58" s="5" t="s">
        <v>25</v>
      </c>
      <c r="Q58" s="5" t="s">
        <v>13</v>
      </c>
      <c r="R58" s="5" t="s">
        <v>16</v>
      </c>
      <c r="S58" s="5" t="s">
        <v>16</v>
      </c>
      <c r="T58" s="5" t="s">
        <v>15</v>
      </c>
      <c r="U58" s="5" t="s">
        <v>13</v>
      </c>
      <c r="V58" s="5" t="s">
        <v>15</v>
      </c>
      <c r="W58" s="5" t="s">
        <v>13</v>
      </c>
      <c r="X58" s="5" t="s">
        <v>16</v>
      </c>
      <c r="Y58" s="5" t="s">
        <v>15</v>
      </c>
    </row>
    <row r="59" spans="1:25" x14ac:dyDescent="0.25">
      <c r="A59" s="1">
        <v>60</v>
      </c>
      <c r="B59" s="6">
        <v>24</v>
      </c>
      <c r="C59" s="5" t="s">
        <v>6</v>
      </c>
      <c r="D59" s="5" t="s">
        <v>17</v>
      </c>
      <c r="E59" s="5" t="s">
        <v>8</v>
      </c>
      <c r="F59" s="5" t="s">
        <v>256</v>
      </c>
      <c r="G59" s="5">
        <f t="shared" si="1"/>
        <v>2</v>
      </c>
      <c r="H59" s="5" t="s">
        <v>22</v>
      </c>
      <c r="I59" s="5" t="s">
        <v>34</v>
      </c>
      <c r="J59" s="5" t="s">
        <v>27</v>
      </c>
      <c r="K59" s="41" t="s">
        <v>120</v>
      </c>
      <c r="L59" s="5">
        <v>3</v>
      </c>
      <c r="M59" s="5" t="s">
        <v>15</v>
      </c>
      <c r="N59" s="5" t="s">
        <v>13</v>
      </c>
      <c r="O59" s="5" t="s">
        <v>14</v>
      </c>
      <c r="P59" s="5" t="s">
        <v>25</v>
      </c>
      <c r="Q59" s="5" t="s">
        <v>16</v>
      </c>
      <c r="R59" s="5" t="s">
        <v>16</v>
      </c>
      <c r="S59" s="5" t="s">
        <v>15</v>
      </c>
      <c r="T59" s="5" t="s">
        <v>15</v>
      </c>
      <c r="U59" s="5" t="s">
        <v>14</v>
      </c>
      <c r="V59" s="5" t="s">
        <v>16</v>
      </c>
      <c r="W59" s="5" t="s">
        <v>14</v>
      </c>
      <c r="X59" s="5" t="s">
        <v>13</v>
      </c>
      <c r="Y59" s="5" t="s">
        <v>15</v>
      </c>
    </row>
    <row r="60" spans="1:25" x14ac:dyDescent="0.25">
      <c r="A60" s="1">
        <v>61</v>
      </c>
      <c r="B60" s="6">
        <v>20</v>
      </c>
      <c r="C60" s="5" t="s">
        <v>6</v>
      </c>
      <c r="D60" s="5" t="s">
        <v>17</v>
      </c>
      <c r="E60" s="5" t="s">
        <v>8</v>
      </c>
      <c r="F60" s="5" t="s">
        <v>256</v>
      </c>
      <c r="G60" s="5">
        <f t="shared" si="1"/>
        <v>2</v>
      </c>
      <c r="H60" s="5" t="s">
        <v>22</v>
      </c>
      <c r="I60" s="5" t="s">
        <v>59</v>
      </c>
      <c r="J60" s="5" t="s">
        <v>20</v>
      </c>
      <c r="K60" s="41" t="s">
        <v>121</v>
      </c>
      <c r="L60" s="5">
        <v>1</v>
      </c>
      <c r="M60" s="5" t="s">
        <v>25</v>
      </c>
      <c r="N60" s="5" t="s">
        <v>13</v>
      </c>
      <c r="O60" s="5" t="s">
        <v>13</v>
      </c>
      <c r="P60" s="5" t="s">
        <v>25</v>
      </c>
      <c r="Q60" s="5" t="s">
        <v>25</v>
      </c>
      <c r="R60" s="5" t="s">
        <v>14</v>
      </c>
      <c r="S60" s="5" t="s">
        <v>16</v>
      </c>
      <c r="T60" s="5" t="s">
        <v>14</v>
      </c>
      <c r="U60" s="5" t="s">
        <v>13</v>
      </c>
      <c r="V60" s="5" t="s">
        <v>16</v>
      </c>
      <c r="W60" s="5" t="s">
        <v>25</v>
      </c>
      <c r="X60" s="5" t="s">
        <v>14</v>
      </c>
      <c r="Y60" s="5" t="s">
        <v>16</v>
      </c>
    </row>
    <row r="61" spans="1:25" x14ac:dyDescent="0.25">
      <c r="A61" s="1">
        <v>62</v>
      </c>
      <c r="B61" s="6">
        <v>23</v>
      </c>
      <c r="C61" s="5" t="s">
        <v>6</v>
      </c>
      <c r="D61" s="5" t="s">
        <v>17</v>
      </c>
      <c r="E61" s="5" t="s">
        <v>40</v>
      </c>
      <c r="F61" s="5" t="s">
        <v>32</v>
      </c>
      <c r="G61" s="5">
        <f t="shared" si="1"/>
        <v>1</v>
      </c>
      <c r="H61" s="5" t="s">
        <v>22</v>
      </c>
      <c r="I61" s="5" t="s">
        <v>47</v>
      </c>
      <c r="J61" s="5" t="s">
        <v>20</v>
      </c>
      <c r="K61" s="41" t="s">
        <v>122</v>
      </c>
      <c r="L61" s="5">
        <v>3</v>
      </c>
      <c r="M61" s="5" t="s">
        <v>25</v>
      </c>
      <c r="N61" s="5" t="s">
        <v>25</v>
      </c>
      <c r="O61" s="5" t="s">
        <v>15</v>
      </c>
      <c r="P61" s="5" t="s">
        <v>13</v>
      </c>
      <c r="Q61" s="5" t="s">
        <v>13</v>
      </c>
      <c r="R61" s="5" t="s">
        <v>14</v>
      </c>
      <c r="S61" s="5" t="s">
        <v>25</v>
      </c>
      <c r="T61" s="5" t="s">
        <v>25</v>
      </c>
      <c r="U61" s="5" t="s">
        <v>16</v>
      </c>
      <c r="V61" s="5" t="s">
        <v>25</v>
      </c>
      <c r="W61" s="5" t="s">
        <v>13</v>
      </c>
      <c r="X61" s="5" t="s">
        <v>14</v>
      </c>
      <c r="Y61" s="5" t="s">
        <v>15</v>
      </c>
    </row>
    <row r="62" spans="1:25" x14ac:dyDescent="0.25">
      <c r="A62" s="1">
        <v>63</v>
      </c>
      <c r="B62" s="6">
        <v>46</v>
      </c>
      <c r="C62" s="5" t="s">
        <v>44</v>
      </c>
      <c r="D62" s="5" t="s">
        <v>7</v>
      </c>
      <c r="E62" s="5" t="s">
        <v>40</v>
      </c>
      <c r="F62" s="5" t="s">
        <v>256</v>
      </c>
      <c r="G62" s="5">
        <f t="shared" si="1"/>
        <v>2</v>
      </c>
      <c r="H62" s="5" t="s">
        <v>33</v>
      </c>
      <c r="I62" s="5" t="s">
        <v>87</v>
      </c>
      <c r="J62" s="5" t="s">
        <v>20</v>
      </c>
      <c r="K62" s="41" t="s">
        <v>123</v>
      </c>
      <c r="L62" s="5">
        <v>3</v>
      </c>
      <c r="M62" s="5" t="s">
        <v>25</v>
      </c>
      <c r="N62" s="5" t="s">
        <v>25</v>
      </c>
      <c r="O62" s="5" t="s">
        <v>25</v>
      </c>
      <c r="P62" s="5" t="s">
        <v>14</v>
      </c>
      <c r="Q62" s="5" t="s">
        <v>13</v>
      </c>
      <c r="R62" s="5" t="s">
        <v>25</v>
      </c>
      <c r="S62" s="5" t="s">
        <v>14</v>
      </c>
      <c r="T62" s="5" t="s">
        <v>14</v>
      </c>
      <c r="U62" s="5" t="s">
        <v>14</v>
      </c>
      <c r="V62" s="5" t="s">
        <v>14</v>
      </c>
      <c r="W62" s="5" t="s">
        <v>14</v>
      </c>
      <c r="X62" s="5" t="s">
        <v>14</v>
      </c>
      <c r="Y62" s="5" t="s">
        <v>16</v>
      </c>
    </row>
    <row r="63" spans="1:25" x14ac:dyDescent="0.25">
      <c r="A63" s="1">
        <v>64</v>
      </c>
      <c r="B63" s="6">
        <v>27</v>
      </c>
      <c r="C63" s="5" t="s">
        <v>6</v>
      </c>
      <c r="D63" s="5" t="s">
        <v>7</v>
      </c>
      <c r="E63" s="5" t="s">
        <v>8</v>
      </c>
      <c r="F63" s="5" t="s">
        <v>256</v>
      </c>
      <c r="G63" s="5">
        <f t="shared" si="1"/>
        <v>2</v>
      </c>
      <c r="H63" s="5" t="s">
        <v>22</v>
      </c>
      <c r="I63" s="5" t="s">
        <v>54</v>
      </c>
      <c r="J63" s="5" t="s">
        <v>20</v>
      </c>
      <c r="K63" s="41" t="s">
        <v>124</v>
      </c>
      <c r="L63" s="5">
        <v>1</v>
      </c>
      <c r="M63" s="5" t="s">
        <v>25</v>
      </c>
      <c r="N63" s="5" t="s">
        <v>25</v>
      </c>
      <c r="O63" s="5" t="s">
        <v>16</v>
      </c>
      <c r="P63" s="5" t="s">
        <v>25</v>
      </c>
      <c r="Q63" s="5" t="s">
        <v>13</v>
      </c>
      <c r="R63" s="5" t="s">
        <v>25</v>
      </c>
      <c r="S63" s="5" t="s">
        <v>16</v>
      </c>
      <c r="T63" s="5" t="s">
        <v>14</v>
      </c>
      <c r="U63" s="5" t="s">
        <v>13</v>
      </c>
      <c r="V63" s="5" t="s">
        <v>13</v>
      </c>
      <c r="W63" s="5" t="s">
        <v>13</v>
      </c>
      <c r="X63" s="5" t="s">
        <v>14</v>
      </c>
      <c r="Y63" s="5" t="s">
        <v>15</v>
      </c>
    </row>
    <row r="64" spans="1:25" x14ac:dyDescent="0.25">
      <c r="A64" s="1">
        <v>65</v>
      </c>
      <c r="B64" s="6">
        <v>22</v>
      </c>
      <c r="C64" s="5" t="s">
        <v>44</v>
      </c>
      <c r="D64" s="5" t="s">
        <v>7</v>
      </c>
      <c r="E64" s="5" t="s">
        <v>8</v>
      </c>
      <c r="F64" s="5" t="s">
        <v>256</v>
      </c>
      <c r="G64" s="5">
        <f t="shared" ref="G64:G95" si="2">IF(LEN(TRIM(F64))=0,0,LEN(TRIM(F64))-LEN(SUBSTITUTE(F64," ",""))+1)</f>
        <v>2</v>
      </c>
      <c r="H64" s="5" t="s">
        <v>9</v>
      </c>
      <c r="I64" s="5" t="s">
        <v>125</v>
      </c>
      <c r="J64" s="5" t="s">
        <v>11</v>
      </c>
      <c r="K64" s="41" t="s">
        <v>126</v>
      </c>
      <c r="L64" s="5">
        <v>2</v>
      </c>
      <c r="M64" s="5" t="s">
        <v>16</v>
      </c>
      <c r="N64" s="5" t="s">
        <v>15</v>
      </c>
      <c r="O64" s="5" t="s">
        <v>15</v>
      </c>
      <c r="P64" s="5" t="s">
        <v>14</v>
      </c>
      <c r="Q64" s="5" t="s">
        <v>13</v>
      </c>
      <c r="R64" s="5" t="s">
        <v>14</v>
      </c>
      <c r="S64" s="5" t="s">
        <v>25</v>
      </c>
      <c r="T64" s="5" t="s">
        <v>14</v>
      </c>
      <c r="U64" s="5" t="s">
        <v>13</v>
      </c>
      <c r="V64" s="5" t="s">
        <v>14</v>
      </c>
      <c r="W64" s="5" t="s">
        <v>13</v>
      </c>
      <c r="X64" s="5" t="s">
        <v>13</v>
      </c>
      <c r="Y64" s="5" t="s">
        <v>15</v>
      </c>
    </row>
    <row r="65" spans="1:25" x14ac:dyDescent="0.25">
      <c r="A65" s="1">
        <v>66</v>
      </c>
      <c r="B65" s="6">
        <v>24</v>
      </c>
      <c r="C65" s="5" t="s">
        <v>65</v>
      </c>
      <c r="D65" s="5" t="s">
        <v>7</v>
      </c>
      <c r="E65" s="5" t="s">
        <v>8</v>
      </c>
      <c r="F65" s="5" t="s">
        <v>32</v>
      </c>
      <c r="G65" s="5">
        <f t="shared" si="2"/>
        <v>1</v>
      </c>
      <c r="H65" s="5" t="s">
        <v>33</v>
      </c>
      <c r="I65" s="5" t="s">
        <v>36</v>
      </c>
      <c r="J65" s="5" t="s">
        <v>27</v>
      </c>
      <c r="K65" s="41" t="s">
        <v>127</v>
      </c>
      <c r="L65" s="5">
        <v>1</v>
      </c>
      <c r="M65" s="5" t="s">
        <v>16</v>
      </c>
      <c r="N65" s="5" t="s">
        <v>25</v>
      </c>
      <c r="O65" s="5" t="s">
        <v>25</v>
      </c>
      <c r="P65" s="5" t="s">
        <v>14</v>
      </c>
      <c r="Q65" s="5" t="s">
        <v>13</v>
      </c>
      <c r="R65" s="5" t="s">
        <v>14</v>
      </c>
      <c r="S65" s="5" t="s">
        <v>16</v>
      </c>
      <c r="T65" s="5" t="s">
        <v>25</v>
      </c>
      <c r="U65" s="5" t="s">
        <v>14</v>
      </c>
      <c r="V65" s="5" t="s">
        <v>14</v>
      </c>
      <c r="W65" s="5" t="s">
        <v>14</v>
      </c>
      <c r="X65" s="5" t="s">
        <v>16</v>
      </c>
      <c r="Y65" s="5" t="s">
        <v>16</v>
      </c>
    </row>
    <row r="66" spans="1:25" x14ac:dyDescent="0.25">
      <c r="A66" s="1">
        <v>67</v>
      </c>
      <c r="B66" s="6">
        <v>39</v>
      </c>
      <c r="C66" s="5" t="s">
        <v>6</v>
      </c>
      <c r="D66" s="5" t="s">
        <v>17</v>
      </c>
      <c r="E66" s="5" t="s">
        <v>8</v>
      </c>
      <c r="F66" s="5" t="s">
        <v>256</v>
      </c>
      <c r="G66" s="5">
        <f t="shared" si="2"/>
        <v>2</v>
      </c>
      <c r="H66" s="5" t="s">
        <v>33</v>
      </c>
      <c r="I66" s="5" t="s">
        <v>36</v>
      </c>
      <c r="J66" s="5" t="s">
        <v>27</v>
      </c>
      <c r="K66" s="41" t="s">
        <v>128</v>
      </c>
      <c r="L66" s="5">
        <v>1</v>
      </c>
      <c r="M66" s="5" t="s">
        <v>13</v>
      </c>
      <c r="N66" s="5" t="s">
        <v>13</v>
      </c>
      <c r="O66" s="5" t="s">
        <v>14</v>
      </c>
      <c r="P66" s="5" t="s">
        <v>25</v>
      </c>
      <c r="Q66" s="5" t="s">
        <v>25</v>
      </c>
      <c r="R66" s="5" t="s">
        <v>25</v>
      </c>
      <c r="S66" s="5" t="s">
        <v>25</v>
      </c>
      <c r="T66" s="5" t="s">
        <v>16</v>
      </c>
      <c r="U66" s="5" t="s">
        <v>15</v>
      </c>
      <c r="V66" s="5" t="s">
        <v>15</v>
      </c>
      <c r="W66" s="5" t="s">
        <v>14</v>
      </c>
      <c r="X66" s="5" t="s">
        <v>13</v>
      </c>
      <c r="Y66" s="5" t="s">
        <v>16</v>
      </c>
    </row>
    <row r="67" spans="1:25" x14ac:dyDescent="0.25">
      <c r="A67" s="1">
        <v>68</v>
      </c>
      <c r="B67" s="6">
        <v>37</v>
      </c>
      <c r="C67" s="5" t="s">
        <v>44</v>
      </c>
      <c r="D67" s="5" t="s">
        <v>7</v>
      </c>
      <c r="E67" s="5" t="s">
        <v>40</v>
      </c>
      <c r="F67" s="5" t="s">
        <v>32</v>
      </c>
      <c r="G67" s="5">
        <f t="shared" si="2"/>
        <v>1</v>
      </c>
      <c r="H67" s="5" t="s">
        <v>33</v>
      </c>
      <c r="I67" s="5" t="s">
        <v>87</v>
      </c>
      <c r="J67" s="5" t="s">
        <v>20</v>
      </c>
      <c r="K67" s="41" t="s">
        <v>129</v>
      </c>
      <c r="L67" s="5">
        <v>1</v>
      </c>
      <c r="M67" s="5" t="s">
        <v>25</v>
      </c>
      <c r="N67" s="5" t="s">
        <v>13</v>
      </c>
      <c r="O67" s="5" t="s">
        <v>25</v>
      </c>
      <c r="P67" s="5" t="s">
        <v>25</v>
      </c>
      <c r="Q67" s="5" t="s">
        <v>13</v>
      </c>
      <c r="R67" s="5" t="s">
        <v>25</v>
      </c>
      <c r="S67" s="5" t="s">
        <v>25</v>
      </c>
      <c r="T67" s="5" t="s">
        <v>14</v>
      </c>
      <c r="U67" s="5" t="s">
        <v>14</v>
      </c>
      <c r="V67" s="5" t="s">
        <v>14</v>
      </c>
      <c r="W67" s="5" t="s">
        <v>14</v>
      </c>
      <c r="X67" s="5" t="s">
        <v>16</v>
      </c>
      <c r="Y67" s="5" t="s">
        <v>16</v>
      </c>
    </row>
    <row r="68" spans="1:25" x14ac:dyDescent="0.25">
      <c r="A68" s="1">
        <v>69</v>
      </c>
      <c r="B68" s="6">
        <v>21</v>
      </c>
      <c r="C68" s="5" t="s">
        <v>6</v>
      </c>
      <c r="D68" s="5" t="s">
        <v>17</v>
      </c>
      <c r="E68" s="5" t="s">
        <v>8</v>
      </c>
      <c r="F68" s="5" t="s">
        <v>256</v>
      </c>
      <c r="G68" s="5">
        <f t="shared" si="2"/>
        <v>2</v>
      </c>
      <c r="H68" s="5" t="s">
        <v>18</v>
      </c>
      <c r="I68" s="5" t="s">
        <v>130</v>
      </c>
      <c r="J68" s="5" t="s">
        <v>20</v>
      </c>
      <c r="K68" s="41" t="s">
        <v>131</v>
      </c>
      <c r="L68" s="5">
        <v>3</v>
      </c>
      <c r="M68" s="5" t="s">
        <v>15</v>
      </c>
      <c r="N68" s="5" t="s">
        <v>25</v>
      </c>
      <c r="O68" s="5" t="s">
        <v>15</v>
      </c>
      <c r="P68" s="5" t="s">
        <v>25</v>
      </c>
      <c r="Q68" s="5" t="s">
        <v>14</v>
      </c>
      <c r="R68" s="5" t="s">
        <v>25</v>
      </c>
      <c r="S68" s="5" t="s">
        <v>14</v>
      </c>
      <c r="T68" s="5" t="s">
        <v>16</v>
      </c>
      <c r="U68" s="5" t="s">
        <v>14</v>
      </c>
      <c r="V68" s="5" t="s">
        <v>16</v>
      </c>
      <c r="W68" s="5" t="s">
        <v>13</v>
      </c>
      <c r="X68" s="5" t="s">
        <v>16</v>
      </c>
      <c r="Y68" s="5" t="s">
        <v>15</v>
      </c>
    </row>
    <row r="69" spans="1:25" x14ac:dyDescent="0.25">
      <c r="A69" s="1">
        <v>70</v>
      </c>
      <c r="B69" s="6">
        <v>27</v>
      </c>
      <c r="C69" s="5" t="s">
        <v>6</v>
      </c>
      <c r="D69" s="5" t="s">
        <v>17</v>
      </c>
      <c r="E69" s="5" t="s">
        <v>40</v>
      </c>
      <c r="F69" s="5" t="s">
        <v>255</v>
      </c>
      <c r="G69" s="5">
        <f t="shared" si="2"/>
        <v>3</v>
      </c>
      <c r="H69" s="5" t="s">
        <v>22</v>
      </c>
      <c r="I69" s="5" t="s">
        <v>41</v>
      </c>
      <c r="J69" s="5" t="s">
        <v>20</v>
      </c>
      <c r="K69" s="41" t="s">
        <v>132</v>
      </c>
      <c r="L69" s="5">
        <v>3</v>
      </c>
      <c r="M69" s="5" t="s">
        <v>15</v>
      </c>
      <c r="N69" s="5" t="s">
        <v>13</v>
      </c>
      <c r="O69" s="5" t="s">
        <v>16</v>
      </c>
      <c r="P69" s="5" t="s">
        <v>14</v>
      </c>
      <c r="Q69" s="5" t="s">
        <v>13</v>
      </c>
      <c r="R69" s="5" t="s">
        <v>14</v>
      </c>
      <c r="S69" s="5" t="s">
        <v>25</v>
      </c>
      <c r="T69" s="5" t="s">
        <v>14</v>
      </c>
      <c r="U69" s="5" t="s">
        <v>14</v>
      </c>
      <c r="V69" s="5" t="s">
        <v>13</v>
      </c>
      <c r="W69" s="5" t="s">
        <v>13</v>
      </c>
      <c r="X69" s="5" t="s">
        <v>16</v>
      </c>
      <c r="Y69" s="5" t="s">
        <v>15</v>
      </c>
    </row>
    <row r="70" spans="1:25" x14ac:dyDescent="0.25">
      <c r="A70" s="1">
        <v>71</v>
      </c>
      <c r="B70" s="6">
        <v>26</v>
      </c>
      <c r="C70" s="5" t="s">
        <v>65</v>
      </c>
      <c r="D70" s="5" t="s">
        <v>17</v>
      </c>
      <c r="E70" s="5" t="s">
        <v>40</v>
      </c>
      <c r="F70" s="5" t="s">
        <v>260</v>
      </c>
      <c r="G70" s="5">
        <f t="shared" si="2"/>
        <v>3</v>
      </c>
      <c r="H70" s="5" t="s">
        <v>18</v>
      </c>
      <c r="I70" s="5" t="s">
        <v>42</v>
      </c>
      <c r="J70" s="5" t="s">
        <v>27</v>
      </c>
      <c r="K70" s="41" t="s">
        <v>133</v>
      </c>
      <c r="L70" s="5">
        <v>3</v>
      </c>
      <c r="M70" s="5" t="s">
        <v>13</v>
      </c>
      <c r="N70" s="5" t="s">
        <v>13</v>
      </c>
      <c r="O70" s="5" t="s">
        <v>13</v>
      </c>
      <c r="P70" s="5" t="s">
        <v>14</v>
      </c>
      <c r="Q70" s="5" t="s">
        <v>14</v>
      </c>
      <c r="R70" s="5" t="s">
        <v>14</v>
      </c>
      <c r="S70" s="5" t="s">
        <v>25</v>
      </c>
      <c r="T70" s="5" t="s">
        <v>14</v>
      </c>
      <c r="U70" s="5" t="s">
        <v>13</v>
      </c>
      <c r="V70" s="5" t="s">
        <v>25</v>
      </c>
      <c r="W70" s="5" t="s">
        <v>14</v>
      </c>
      <c r="X70" s="5" t="s">
        <v>15</v>
      </c>
      <c r="Y70" s="5" t="s">
        <v>16</v>
      </c>
    </row>
    <row r="71" spans="1:25" x14ac:dyDescent="0.25">
      <c r="A71" s="1">
        <v>72</v>
      </c>
      <c r="B71" s="6">
        <v>46</v>
      </c>
      <c r="C71" s="5" t="s">
        <v>6</v>
      </c>
      <c r="D71" s="5" t="s">
        <v>17</v>
      </c>
      <c r="E71" s="5" t="s">
        <v>8</v>
      </c>
      <c r="F71" s="5" t="s">
        <v>32</v>
      </c>
      <c r="G71" s="5">
        <f t="shared" si="2"/>
        <v>1</v>
      </c>
      <c r="H71" s="5" t="s">
        <v>33</v>
      </c>
      <c r="I71" s="5" t="s">
        <v>42</v>
      </c>
      <c r="J71" s="5" t="s">
        <v>20</v>
      </c>
      <c r="K71" s="41" t="s">
        <v>134</v>
      </c>
      <c r="L71" s="5">
        <v>1</v>
      </c>
      <c r="M71" s="5" t="s">
        <v>25</v>
      </c>
      <c r="N71" s="5" t="s">
        <v>13</v>
      </c>
      <c r="O71" s="5" t="s">
        <v>14</v>
      </c>
      <c r="P71" s="5" t="s">
        <v>25</v>
      </c>
      <c r="Q71" s="5" t="s">
        <v>14</v>
      </c>
      <c r="R71" s="5" t="s">
        <v>14</v>
      </c>
      <c r="S71" s="5" t="s">
        <v>25</v>
      </c>
      <c r="T71" s="5" t="s">
        <v>14</v>
      </c>
      <c r="U71" s="5" t="s">
        <v>14</v>
      </c>
      <c r="V71" s="5" t="s">
        <v>14</v>
      </c>
      <c r="W71" s="5" t="s">
        <v>14</v>
      </c>
      <c r="X71" s="5" t="s">
        <v>16</v>
      </c>
      <c r="Y71" s="5" t="s">
        <v>16</v>
      </c>
    </row>
    <row r="72" spans="1:25" x14ac:dyDescent="0.25">
      <c r="A72" s="1">
        <v>73</v>
      </c>
      <c r="B72" s="6">
        <v>24</v>
      </c>
      <c r="C72" s="5" t="s">
        <v>6</v>
      </c>
      <c r="D72" s="5" t="s">
        <v>7</v>
      </c>
      <c r="E72" s="5" t="s">
        <v>8</v>
      </c>
      <c r="F72" s="5" t="s">
        <v>256</v>
      </c>
      <c r="G72" s="5">
        <f t="shared" si="2"/>
        <v>2</v>
      </c>
      <c r="H72" s="5" t="s">
        <v>18</v>
      </c>
      <c r="I72" s="5" t="s">
        <v>10</v>
      </c>
      <c r="J72" s="5" t="s">
        <v>11</v>
      </c>
      <c r="K72" s="41" t="s">
        <v>135</v>
      </c>
      <c r="L72" s="5">
        <v>2</v>
      </c>
      <c r="M72" s="5" t="s">
        <v>25</v>
      </c>
      <c r="N72" s="5" t="s">
        <v>15</v>
      </c>
      <c r="O72" s="5" t="s">
        <v>25</v>
      </c>
      <c r="P72" s="5" t="s">
        <v>13</v>
      </c>
      <c r="Q72" s="5" t="s">
        <v>13</v>
      </c>
      <c r="R72" s="5" t="s">
        <v>25</v>
      </c>
      <c r="S72" s="5" t="s">
        <v>25</v>
      </c>
      <c r="T72" s="5" t="s">
        <v>16</v>
      </c>
      <c r="U72" s="5" t="s">
        <v>13</v>
      </c>
      <c r="V72" s="5" t="s">
        <v>14</v>
      </c>
      <c r="W72" s="5" t="s">
        <v>13</v>
      </c>
      <c r="X72" s="5" t="s">
        <v>15</v>
      </c>
      <c r="Y72" s="5" t="s">
        <v>15</v>
      </c>
    </row>
    <row r="73" spans="1:25" x14ac:dyDescent="0.25">
      <c r="A73" s="1">
        <v>74</v>
      </c>
      <c r="B73" s="6">
        <v>20</v>
      </c>
      <c r="C73" s="5" t="s">
        <v>6</v>
      </c>
      <c r="D73" s="5" t="s">
        <v>17</v>
      </c>
      <c r="E73" s="5" t="s">
        <v>8</v>
      </c>
      <c r="F73" s="5" t="s">
        <v>32</v>
      </c>
      <c r="G73" s="5">
        <f t="shared" si="2"/>
        <v>1</v>
      </c>
      <c r="H73" s="5" t="s">
        <v>33</v>
      </c>
      <c r="I73" s="5" t="s">
        <v>87</v>
      </c>
      <c r="J73" s="5" t="s">
        <v>88</v>
      </c>
      <c r="K73" s="41" t="s">
        <v>136</v>
      </c>
      <c r="L73" s="5">
        <v>1</v>
      </c>
      <c r="M73" s="5" t="s">
        <v>16</v>
      </c>
      <c r="N73" s="5" t="s">
        <v>25</v>
      </c>
      <c r="O73" s="5" t="s">
        <v>16</v>
      </c>
      <c r="P73" s="5" t="s">
        <v>25</v>
      </c>
      <c r="Q73" s="5" t="s">
        <v>25</v>
      </c>
      <c r="R73" s="5" t="s">
        <v>14</v>
      </c>
      <c r="S73" s="5" t="s">
        <v>25</v>
      </c>
      <c r="T73" s="5" t="s">
        <v>25</v>
      </c>
      <c r="U73" s="5" t="s">
        <v>13</v>
      </c>
      <c r="V73" s="5" t="s">
        <v>13</v>
      </c>
      <c r="W73" s="5" t="s">
        <v>14</v>
      </c>
      <c r="X73" s="5" t="s">
        <v>14</v>
      </c>
      <c r="Y73" s="5" t="s">
        <v>15</v>
      </c>
    </row>
    <row r="74" spans="1:25" x14ac:dyDescent="0.25">
      <c r="A74" s="1">
        <v>75</v>
      </c>
      <c r="B74" s="6">
        <v>58</v>
      </c>
      <c r="C74" s="5" t="s">
        <v>44</v>
      </c>
      <c r="D74" s="5" t="s">
        <v>7</v>
      </c>
      <c r="E74" s="5" t="s">
        <v>40</v>
      </c>
      <c r="F74" s="5" t="s">
        <v>258</v>
      </c>
      <c r="G74" s="5">
        <f t="shared" si="2"/>
        <v>2</v>
      </c>
      <c r="H74" s="5" t="s">
        <v>51</v>
      </c>
      <c r="I74" s="5" t="s">
        <v>87</v>
      </c>
      <c r="J74" s="5" t="s">
        <v>88</v>
      </c>
      <c r="K74" s="41" t="s">
        <v>137</v>
      </c>
      <c r="L74" s="5">
        <v>2</v>
      </c>
      <c r="M74" s="5" t="s">
        <v>25</v>
      </c>
      <c r="N74" s="5" t="s">
        <v>25</v>
      </c>
      <c r="O74" s="5" t="s">
        <v>14</v>
      </c>
      <c r="P74" s="5" t="s">
        <v>14</v>
      </c>
      <c r="Q74" s="5" t="s">
        <v>13</v>
      </c>
      <c r="R74" s="5" t="s">
        <v>25</v>
      </c>
      <c r="S74" s="5" t="s">
        <v>25</v>
      </c>
      <c r="T74" s="5" t="s">
        <v>25</v>
      </c>
      <c r="U74" s="5" t="s">
        <v>13</v>
      </c>
      <c r="V74" s="5" t="s">
        <v>13</v>
      </c>
      <c r="W74" s="5" t="s">
        <v>13</v>
      </c>
      <c r="X74" s="5" t="s">
        <v>16</v>
      </c>
      <c r="Y74" s="5" t="s">
        <v>15</v>
      </c>
    </row>
    <row r="75" spans="1:25" x14ac:dyDescent="0.25">
      <c r="A75" s="1">
        <v>76</v>
      </c>
      <c r="B75" s="6">
        <v>23</v>
      </c>
      <c r="C75" s="5" t="s">
        <v>65</v>
      </c>
      <c r="D75" s="5" t="s">
        <v>7</v>
      </c>
      <c r="E75" s="5" t="s">
        <v>8</v>
      </c>
      <c r="F75" s="5" t="s">
        <v>32</v>
      </c>
      <c r="G75" s="5">
        <f t="shared" si="2"/>
        <v>1</v>
      </c>
      <c r="H75" s="5" t="s">
        <v>22</v>
      </c>
      <c r="I75" s="5" t="s">
        <v>36</v>
      </c>
      <c r="J75" s="5" t="s">
        <v>20</v>
      </c>
      <c r="K75" s="41" t="s">
        <v>138</v>
      </c>
      <c r="L75" s="5">
        <v>3</v>
      </c>
      <c r="M75" s="5" t="s">
        <v>13</v>
      </c>
      <c r="N75" s="5" t="s">
        <v>13</v>
      </c>
      <c r="O75" s="5" t="s">
        <v>25</v>
      </c>
      <c r="P75" s="5" t="s">
        <v>25</v>
      </c>
      <c r="Q75" s="5" t="s">
        <v>13</v>
      </c>
      <c r="R75" s="5" t="s">
        <v>16</v>
      </c>
      <c r="S75" s="5" t="s">
        <v>25</v>
      </c>
      <c r="T75" s="5" t="s">
        <v>13</v>
      </c>
      <c r="U75" s="5" t="s">
        <v>13</v>
      </c>
      <c r="V75" s="5" t="s">
        <v>15</v>
      </c>
      <c r="W75" s="5" t="s">
        <v>16</v>
      </c>
      <c r="X75" s="5" t="s">
        <v>13</v>
      </c>
      <c r="Y75" s="5" t="s">
        <v>15</v>
      </c>
    </row>
    <row r="76" spans="1:25" x14ac:dyDescent="0.25">
      <c r="A76" s="1">
        <v>77</v>
      </c>
      <c r="B76" s="6">
        <v>67</v>
      </c>
      <c r="C76" s="5" t="s">
        <v>6</v>
      </c>
      <c r="D76" s="5" t="s">
        <v>7</v>
      </c>
      <c r="E76" s="5" t="s">
        <v>40</v>
      </c>
      <c r="F76" s="5" t="s">
        <v>265</v>
      </c>
      <c r="G76" s="5">
        <f t="shared" si="2"/>
        <v>4</v>
      </c>
      <c r="H76" s="5" t="s">
        <v>33</v>
      </c>
      <c r="I76" s="5" t="s">
        <v>54</v>
      </c>
      <c r="J76" s="5" t="s">
        <v>11</v>
      </c>
      <c r="K76" s="41" t="s">
        <v>139</v>
      </c>
      <c r="L76" s="5">
        <v>3</v>
      </c>
      <c r="M76" s="5" t="s">
        <v>16</v>
      </c>
      <c r="N76" s="5" t="s">
        <v>14</v>
      </c>
      <c r="O76" s="5" t="s">
        <v>25</v>
      </c>
      <c r="P76" s="5" t="s">
        <v>25</v>
      </c>
      <c r="Q76" s="5" t="s">
        <v>13</v>
      </c>
      <c r="R76" s="5" t="s">
        <v>14</v>
      </c>
      <c r="S76" s="5" t="s">
        <v>14</v>
      </c>
      <c r="T76" s="5" t="s">
        <v>14</v>
      </c>
      <c r="U76" s="5" t="s">
        <v>13</v>
      </c>
      <c r="V76" s="5" t="s">
        <v>25</v>
      </c>
      <c r="W76" s="5" t="s">
        <v>14</v>
      </c>
      <c r="X76" s="5" t="s">
        <v>16</v>
      </c>
      <c r="Y76" s="5" t="s">
        <v>15</v>
      </c>
    </row>
    <row r="77" spans="1:25" x14ac:dyDescent="0.25">
      <c r="A77" s="1">
        <v>78</v>
      </c>
      <c r="B77" s="6">
        <v>40</v>
      </c>
      <c r="C77" s="5" t="s">
        <v>6</v>
      </c>
      <c r="D77" s="5" t="s">
        <v>7</v>
      </c>
      <c r="E77" s="5" t="s">
        <v>8</v>
      </c>
      <c r="F77" s="5" t="s">
        <v>266</v>
      </c>
      <c r="G77" s="5">
        <f t="shared" si="2"/>
        <v>4</v>
      </c>
      <c r="H77" s="5" t="s">
        <v>9</v>
      </c>
      <c r="I77" s="5" t="s">
        <v>140</v>
      </c>
      <c r="J77" s="5" t="s">
        <v>11</v>
      </c>
      <c r="K77" s="41" t="s">
        <v>141</v>
      </c>
      <c r="L77" s="5">
        <v>2</v>
      </c>
      <c r="M77" s="5" t="s">
        <v>25</v>
      </c>
      <c r="N77" s="5" t="s">
        <v>16</v>
      </c>
      <c r="O77" s="5" t="s">
        <v>16</v>
      </c>
      <c r="P77" s="5" t="s">
        <v>25</v>
      </c>
      <c r="Q77" s="5" t="s">
        <v>13</v>
      </c>
      <c r="R77" s="5" t="s">
        <v>25</v>
      </c>
      <c r="S77" s="5" t="s">
        <v>14</v>
      </c>
      <c r="T77" s="5" t="s">
        <v>25</v>
      </c>
      <c r="U77" s="5" t="s">
        <v>14</v>
      </c>
      <c r="V77" s="5" t="s">
        <v>25</v>
      </c>
      <c r="W77" s="5" t="s">
        <v>14</v>
      </c>
      <c r="X77" s="5" t="s">
        <v>16</v>
      </c>
      <c r="Y77" s="5" t="s">
        <v>16</v>
      </c>
    </row>
    <row r="78" spans="1:25" x14ac:dyDescent="0.25">
      <c r="A78" s="1">
        <v>79</v>
      </c>
      <c r="B78" s="6">
        <v>63</v>
      </c>
      <c r="C78" s="5" t="s">
        <v>44</v>
      </c>
      <c r="D78" s="5" t="s">
        <v>17</v>
      </c>
      <c r="E78" s="5" t="s">
        <v>8</v>
      </c>
      <c r="F78" s="5" t="s">
        <v>267</v>
      </c>
      <c r="G78" s="5">
        <f t="shared" si="2"/>
        <v>3</v>
      </c>
      <c r="H78" s="5" t="s">
        <v>51</v>
      </c>
      <c r="I78" s="5" t="s">
        <v>59</v>
      </c>
      <c r="J78" s="5" t="s">
        <v>20</v>
      </c>
      <c r="K78" s="41" t="s">
        <v>142</v>
      </c>
      <c r="L78" s="5">
        <v>3</v>
      </c>
      <c r="M78" s="5" t="s">
        <v>16</v>
      </c>
      <c r="N78" s="5" t="s">
        <v>25</v>
      </c>
      <c r="O78" s="5" t="s">
        <v>25</v>
      </c>
      <c r="P78" s="5" t="s">
        <v>16</v>
      </c>
      <c r="Q78" s="5" t="s">
        <v>14</v>
      </c>
      <c r="R78" s="5" t="s">
        <v>14</v>
      </c>
      <c r="S78" s="5" t="s">
        <v>14</v>
      </c>
      <c r="T78" s="5" t="s">
        <v>14</v>
      </c>
      <c r="U78" s="5" t="s">
        <v>13</v>
      </c>
      <c r="V78" s="5" t="s">
        <v>13</v>
      </c>
      <c r="W78" s="5" t="s">
        <v>13</v>
      </c>
      <c r="X78" s="5" t="s">
        <v>16</v>
      </c>
      <c r="Y78" s="5" t="s">
        <v>15</v>
      </c>
    </row>
    <row r="79" spans="1:25" x14ac:dyDescent="0.25">
      <c r="A79" s="1">
        <v>80</v>
      </c>
      <c r="B79" s="6">
        <v>30</v>
      </c>
      <c r="C79" s="5" t="s">
        <v>143</v>
      </c>
      <c r="D79" s="5" t="s">
        <v>7</v>
      </c>
      <c r="E79" s="5" t="s">
        <v>8</v>
      </c>
      <c r="F79" s="5" t="s">
        <v>268</v>
      </c>
      <c r="G79" s="5">
        <f t="shared" si="2"/>
        <v>3</v>
      </c>
      <c r="H79" s="5" t="s">
        <v>22</v>
      </c>
      <c r="I79" s="5" t="s">
        <v>26</v>
      </c>
      <c r="J79" s="5" t="s">
        <v>11</v>
      </c>
      <c r="K79" s="41" t="s">
        <v>144</v>
      </c>
      <c r="L79" s="5">
        <v>2</v>
      </c>
      <c r="M79" s="5" t="s">
        <v>16</v>
      </c>
      <c r="N79" s="5" t="s">
        <v>16</v>
      </c>
      <c r="O79" s="5" t="s">
        <v>16</v>
      </c>
      <c r="P79" s="5" t="s">
        <v>16</v>
      </c>
      <c r="Q79" s="5" t="s">
        <v>13</v>
      </c>
      <c r="R79" s="5" t="s">
        <v>16</v>
      </c>
      <c r="S79" s="5" t="s">
        <v>16</v>
      </c>
      <c r="T79" s="5" t="s">
        <v>15</v>
      </c>
      <c r="U79" s="5" t="s">
        <v>13</v>
      </c>
      <c r="V79" s="5" t="s">
        <v>15</v>
      </c>
      <c r="W79" s="5" t="s">
        <v>13</v>
      </c>
      <c r="X79" s="5" t="s">
        <v>16</v>
      </c>
      <c r="Y79" s="5" t="s">
        <v>25</v>
      </c>
    </row>
    <row r="80" spans="1:25" x14ac:dyDescent="0.25">
      <c r="A80" s="1">
        <v>81</v>
      </c>
      <c r="B80" s="6">
        <v>23</v>
      </c>
      <c r="C80" s="5" t="s">
        <v>6</v>
      </c>
      <c r="D80" s="5" t="s">
        <v>17</v>
      </c>
      <c r="E80" s="5" t="s">
        <v>40</v>
      </c>
      <c r="F80" s="5" t="s">
        <v>256</v>
      </c>
      <c r="G80" s="5">
        <f t="shared" si="2"/>
        <v>2</v>
      </c>
      <c r="H80" s="5" t="s">
        <v>9</v>
      </c>
      <c r="I80" s="5" t="s">
        <v>36</v>
      </c>
      <c r="J80" s="5" t="s">
        <v>20</v>
      </c>
      <c r="K80" s="41" t="s">
        <v>145</v>
      </c>
      <c r="L80" s="5">
        <v>2</v>
      </c>
      <c r="M80" s="5" t="s">
        <v>16</v>
      </c>
      <c r="N80" s="5" t="s">
        <v>14</v>
      </c>
      <c r="O80" s="5" t="s">
        <v>25</v>
      </c>
      <c r="P80" s="5" t="s">
        <v>16</v>
      </c>
      <c r="Q80" s="5" t="s">
        <v>14</v>
      </c>
      <c r="R80" s="5" t="s">
        <v>14</v>
      </c>
      <c r="S80" s="5" t="s">
        <v>25</v>
      </c>
      <c r="T80" s="5" t="s">
        <v>25</v>
      </c>
      <c r="U80" s="5" t="s">
        <v>14</v>
      </c>
      <c r="V80" s="5" t="s">
        <v>14</v>
      </c>
      <c r="W80" s="5" t="s">
        <v>14</v>
      </c>
      <c r="X80" s="5" t="s">
        <v>16</v>
      </c>
      <c r="Y80" s="5" t="s">
        <v>16</v>
      </c>
    </row>
    <row r="81" spans="1:25" x14ac:dyDescent="0.25">
      <c r="A81" s="1">
        <v>82</v>
      </c>
      <c r="B81" s="6">
        <v>43</v>
      </c>
      <c r="C81" s="5" t="s">
        <v>6</v>
      </c>
      <c r="D81" s="5" t="s">
        <v>17</v>
      </c>
      <c r="E81" s="5" t="s">
        <v>8</v>
      </c>
      <c r="F81" s="5" t="s">
        <v>269</v>
      </c>
      <c r="G81" s="5">
        <f t="shared" si="2"/>
        <v>3</v>
      </c>
      <c r="H81" s="5" t="s">
        <v>9</v>
      </c>
      <c r="I81" s="5" t="s">
        <v>146</v>
      </c>
      <c r="J81" s="5" t="s">
        <v>20</v>
      </c>
      <c r="K81" s="41" t="s">
        <v>147</v>
      </c>
      <c r="L81" s="5">
        <v>3</v>
      </c>
      <c r="M81" s="5" t="s">
        <v>25</v>
      </c>
      <c r="N81" s="5" t="s">
        <v>25</v>
      </c>
      <c r="O81" s="5" t="s">
        <v>25</v>
      </c>
      <c r="P81" s="5" t="s">
        <v>25</v>
      </c>
      <c r="Q81" s="5" t="s">
        <v>25</v>
      </c>
      <c r="R81" s="5" t="s">
        <v>25</v>
      </c>
      <c r="S81" s="5" t="s">
        <v>25</v>
      </c>
      <c r="T81" s="5" t="s">
        <v>25</v>
      </c>
      <c r="U81" s="5" t="s">
        <v>13</v>
      </c>
      <c r="V81" s="5" t="s">
        <v>25</v>
      </c>
      <c r="W81" s="5" t="s">
        <v>14</v>
      </c>
      <c r="X81" s="5" t="s">
        <v>16</v>
      </c>
      <c r="Y81" s="5" t="s">
        <v>16</v>
      </c>
    </row>
    <row r="82" spans="1:25" x14ac:dyDescent="0.25">
      <c r="A82" s="1">
        <v>83</v>
      </c>
      <c r="B82" s="6">
        <v>22</v>
      </c>
      <c r="C82" s="5" t="s">
        <v>44</v>
      </c>
      <c r="D82" s="5" t="s">
        <v>7</v>
      </c>
      <c r="E82" s="5" t="s">
        <v>8</v>
      </c>
      <c r="F82" s="5" t="s">
        <v>256</v>
      </c>
      <c r="G82" s="5">
        <f t="shared" si="2"/>
        <v>2</v>
      </c>
      <c r="H82" s="5" t="s">
        <v>33</v>
      </c>
      <c r="I82" s="5" t="s">
        <v>36</v>
      </c>
      <c r="J82" s="5" t="s">
        <v>20</v>
      </c>
      <c r="K82" s="41" t="s">
        <v>148</v>
      </c>
      <c r="L82" s="5">
        <v>1</v>
      </c>
      <c r="M82" s="5" t="s">
        <v>14</v>
      </c>
      <c r="N82" s="5" t="s">
        <v>25</v>
      </c>
      <c r="O82" s="5" t="s">
        <v>25</v>
      </c>
      <c r="P82" s="5" t="s">
        <v>25</v>
      </c>
      <c r="Q82" s="5" t="s">
        <v>14</v>
      </c>
      <c r="R82" s="5" t="s">
        <v>14</v>
      </c>
      <c r="S82" s="5" t="s">
        <v>25</v>
      </c>
      <c r="T82" s="5" t="s">
        <v>14</v>
      </c>
      <c r="U82" s="5" t="s">
        <v>16</v>
      </c>
      <c r="V82" s="5" t="s">
        <v>16</v>
      </c>
      <c r="W82" s="5" t="s">
        <v>16</v>
      </c>
      <c r="X82" s="5" t="s">
        <v>14</v>
      </c>
      <c r="Y82" s="5" t="s">
        <v>25</v>
      </c>
    </row>
    <row r="83" spans="1:25" x14ac:dyDescent="0.25">
      <c r="A83" s="1">
        <v>84</v>
      </c>
      <c r="B83" s="6">
        <v>53</v>
      </c>
      <c r="C83" s="5" t="s">
        <v>6</v>
      </c>
      <c r="D83" s="5" t="s">
        <v>7</v>
      </c>
      <c r="E83" s="5" t="s">
        <v>40</v>
      </c>
      <c r="F83" s="5" t="s">
        <v>266</v>
      </c>
      <c r="G83" s="5">
        <f t="shared" si="2"/>
        <v>4</v>
      </c>
      <c r="H83" s="5" t="s">
        <v>18</v>
      </c>
      <c r="I83" s="5" t="s">
        <v>149</v>
      </c>
      <c r="J83" s="5" t="s">
        <v>88</v>
      </c>
      <c r="K83" s="41" t="s">
        <v>150</v>
      </c>
      <c r="L83" s="5">
        <v>3</v>
      </c>
      <c r="M83" s="5" t="s">
        <v>16</v>
      </c>
      <c r="N83" s="5" t="s">
        <v>25</v>
      </c>
      <c r="O83" s="5" t="s">
        <v>25</v>
      </c>
      <c r="P83" s="5" t="s">
        <v>13</v>
      </c>
      <c r="Q83" s="5" t="s">
        <v>13</v>
      </c>
      <c r="R83" s="5" t="s">
        <v>14</v>
      </c>
      <c r="S83" s="5" t="s">
        <v>25</v>
      </c>
      <c r="T83" s="5" t="s">
        <v>25</v>
      </c>
      <c r="U83" s="5" t="s">
        <v>13</v>
      </c>
      <c r="V83" s="5" t="s">
        <v>13</v>
      </c>
      <c r="W83" s="5" t="s">
        <v>13</v>
      </c>
      <c r="X83" s="5" t="s">
        <v>25</v>
      </c>
      <c r="Y83" s="5" t="s">
        <v>16</v>
      </c>
    </row>
    <row r="84" spans="1:25" x14ac:dyDescent="0.25">
      <c r="A84" s="1">
        <v>85</v>
      </c>
      <c r="B84" s="6">
        <v>27</v>
      </c>
      <c r="C84" s="5" t="s">
        <v>6</v>
      </c>
      <c r="D84" s="5" t="s">
        <v>7</v>
      </c>
      <c r="E84" s="5" t="s">
        <v>40</v>
      </c>
      <c r="F84" s="5" t="s">
        <v>256</v>
      </c>
      <c r="G84" s="5">
        <f t="shared" si="2"/>
        <v>2</v>
      </c>
      <c r="H84" s="5" t="s">
        <v>9</v>
      </c>
      <c r="I84" s="5" t="s">
        <v>78</v>
      </c>
      <c r="J84" s="5" t="s">
        <v>88</v>
      </c>
      <c r="K84" s="41" t="s">
        <v>151</v>
      </c>
      <c r="L84" s="5">
        <v>1</v>
      </c>
      <c r="M84" s="5" t="s">
        <v>15</v>
      </c>
      <c r="N84" s="5" t="s">
        <v>15</v>
      </c>
      <c r="O84" s="5" t="s">
        <v>15</v>
      </c>
      <c r="P84" s="5" t="s">
        <v>13</v>
      </c>
      <c r="Q84" s="5" t="s">
        <v>13</v>
      </c>
      <c r="R84" s="5" t="s">
        <v>25</v>
      </c>
      <c r="S84" s="5" t="s">
        <v>25</v>
      </c>
      <c r="T84" s="5" t="s">
        <v>15</v>
      </c>
      <c r="U84" s="5" t="s">
        <v>13</v>
      </c>
      <c r="V84" s="5" t="s">
        <v>13</v>
      </c>
      <c r="W84" s="5" t="s">
        <v>13</v>
      </c>
      <c r="X84" s="5" t="s">
        <v>14</v>
      </c>
      <c r="Y84" s="5" t="s">
        <v>15</v>
      </c>
    </row>
    <row r="85" spans="1:25" x14ac:dyDescent="0.25">
      <c r="A85" s="1">
        <v>86</v>
      </c>
      <c r="B85" s="6">
        <v>22</v>
      </c>
      <c r="C85" s="5" t="s">
        <v>6</v>
      </c>
      <c r="D85" s="5" t="s">
        <v>7</v>
      </c>
      <c r="E85" s="5" t="s">
        <v>8</v>
      </c>
      <c r="F85" s="5" t="s">
        <v>259</v>
      </c>
      <c r="G85" s="5">
        <f t="shared" si="2"/>
        <v>3</v>
      </c>
      <c r="H85" s="5" t="s">
        <v>18</v>
      </c>
      <c r="I85" s="5" t="s">
        <v>74</v>
      </c>
      <c r="J85" s="5" t="s">
        <v>27</v>
      </c>
      <c r="K85" s="41" t="s">
        <v>152</v>
      </c>
      <c r="L85" s="5">
        <v>3</v>
      </c>
      <c r="M85" s="5" t="s">
        <v>25</v>
      </c>
      <c r="N85" s="5" t="s">
        <v>25</v>
      </c>
      <c r="O85" s="5" t="s">
        <v>16</v>
      </c>
      <c r="P85" s="5" t="s">
        <v>14</v>
      </c>
      <c r="Q85" s="5" t="s">
        <v>13</v>
      </c>
      <c r="R85" s="5" t="s">
        <v>25</v>
      </c>
      <c r="S85" s="5" t="s">
        <v>25</v>
      </c>
      <c r="T85" s="5" t="s">
        <v>14</v>
      </c>
      <c r="U85" s="5" t="s">
        <v>13</v>
      </c>
      <c r="V85" s="5" t="s">
        <v>13</v>
      </c>
      <c r="W85" s="5" t="s">
        <v>14</v>
      </c>
      <c r="X85" s="5" t="s">
        <v>14</v>
      </c>
      <c r="Y85" s="5" t="s">
        <v>16</v>
      </c>
    </row>
    <row r="86" spans="1:25" x14ac:dyDescent="0.25">
      <c r="A86" s="1">
        <v>87</v>
      </c>
      <c r="B86" s="6">
        <v>22</v>
      </c>
      <c r="C86" s="5" t="s">
        <v>6</v>
      </c>
      <c r="D86" s="5" t="s">
        <v>7</v>
      </c>
      <c r="E86" s="5" t="s">
        <v>8</v>
      </c>
      <c r="F86" s="5" t="s">
        <v>256</v>
      </c>
      <c r="G86" s="5">
        <f t="shared" si="2"/>
        <v>2</v>
      </c>
      <c r="H86" s="5" t="s">
        <v>18</v>
      </c>
      <c r="I86" s="5" t="s">
        <v>41</v>
      </c>
      <c r="J86" s="5" t="s">
        <v>11</v>
      </c>
      <c r="K86" s="41" t="s">
        <v>153</v>
      </c>
      <c r="L86" s="5">
        <v>2</v>
      </c>
      <c r="M86" s="5" t="s">
        <v>14</v>
      </c>
      <c r="N86" s="5" t="s">
        <v>13</v>
      </c>
      <c r="O86" s="5" t="s">
        <v>13</v>
      </c>
      <c r="P86" s="5" t="s">
        <v>14</v>
      </c>
      <c r="Q86" s="5" t="s">
        <v>13</v>
      </c>
      <c r="R86" s="5" t="s">
        <v>16</v>
      </c>
      <c r="S86" s="5" t="s">
        <v>16</v>
      </c>
      <c r="T86" s="5" t="s">
        <v>14</v>
      </c>
      <c r="U86" s="5" t="s">
        <v>14</v>
      </c>
      <c r="V86" s="5" t="s">
        <v>16</v>
      </c>
      <c r="W86" s="5" t="s">
        <v>14</v>
      </c>
      <c r="X86" s="5" t="s">
        <v>14</v>
      </c>
      <c r="Y86" s="5" t="s">
        <v>15</v>
      </c>
    </row>
    <row r="87" spans="1:25" x14ac:dyDescent="0.25">
      <c r="A87" s="1">
        <v>88</v>
      </c>
      <c r="B87" s="6">
        <v>55</v>
      </c>
      <c r="C87" s="5" t="s">
        <v>6</v>
      </c>
      <c r="D87" s="5" t="s">
        <v>7</v>
      </c>
      <c r="E87" s="5" t="s">
        <v>8</v>
      </c>
      <c r="F87" s="5" t="s">
        <v>32</v>
      </c>
      <c r="G87" s="5">
        <f t="shared" si="2"/>
        <v>1</v>
      </c>
      <c r="H87" s="5" t="s">
        <v>51</v>
      </c>
      <c r="I87" s="5" t="s">
        <v>87</v>
      </c>
      <c r="J87" s="5" t="s">
        <v>88</v>
      </c>
      <c r="K87" s="41" t="s">
        <v>154</v>
      </c>
      <c r="L87" s="5">
        <v>2</v>
      </c>
      <c r="M87" s="5" t="s">
        <v>14</v>
      </c>
      <c r="N87" s="5" t="s">
        <v>16</v>
      </c>
      <c r="O87" s="5" t="s">
        <v>14</v>
      </c>
      <c r="P87" s="5" t="s">
        <v>25</v>
      </c>
      <c r="Q87" s="5" t="s">
        <v>14</v>
      </c>
      <c r="R87" s="5" t="s">
        <v>14</v>
      </c>
      <c r="S87" s="5" t="s">
        <v>25</v>
      </c>
      <c r="T87" s="5" t="s">
        <v>14</v>
      </c>
      <c r="U87" s="5" t="s">
        <v>14</v>
      </c>
      <c r="V87" s="5" t="s">
        <v>14</v>
      </c>
      <c r="W87" s="5" t="s">
        <v>14</v>
      </c>
      <c r="X87" s="5" t="s">
        <v>16</v>
      </c>
      <c r="Y87" s="5" t="s">
        <v>14</v>
      </c>
    </row>
    <row r="88" spans="1:25" x14ac:dyDescent="0.25">
      <c r="A88" s="1">
        <v>89</v>
      </c>
      <c r="B88" s="6">
        <v>23</v>
      </c>
      <c r="C88" s="5" t="s">
        <v>6</v>
      </c>
      <c r="D88" s="5" t="s">
        <v>7</v>
      </c>
      <c r="E88" s="5" t="s">
        <v>40</v>
      </c>
      <c r="F88" s="5" t="s">
        <v>32</v>
      </c>
      <c r="G88" s="5">
        <f t="shared" si="2"/>
        <v>1</v>
      </c>
      <c r="H88" s="5" t="s">
        <v>33</v>
      </c>
      <c r="I88" s="5" t="s">
        <v>36</v>
      </c>
      <c r="J88" s="5" t="s">
        <v>20</v>
      </c>
      <c r="K88" s="41" t="s">
        <v>155</v>
      </c>
      <c r="L88" s="5">
        <v>3</v>
      </c>
      <c r="M88" s="5" t="s">
        <v>14</v>
      </c>
      <c r="N88" s="5" t="s">
        <v>25</v>
      </c>
      <c r="O88" s="5" t="s">
        <v>25</v>
      </c>
      <c r="P88" s="5" t="s">
        <v>25</v>
      </c>
      <c r="Q88" s="5" t="s">
        <v>13</v>
      </c>
      <c r="R88" s="5" t="s">
        <v>14</v>
      </c>
      <c r="S88" s="5" t="s">
        <v>14</v>
      </c>
      <c r="T88" s="5" t="s">
        <v>13</v>
      </c>
      <c r="U88" s="5" t="s">
        <v>13</v>
      </c>
      <c r="V88" s="5" t="s">
        <v>16</v>
      </c>
      <c r="W88" s="5" t="s">
        <v>14</v>
      </c>
      <c r="X88" s="5" t="s">
        <v>13</v>
      </c>
      <c r="Y88" s="5" t="s">
        <v>16</v>
      </c>
    </row>
    <row r="89" spans="1:25" x14ac:dyDescent="0.25">
      <c r="A89" s="1">
        <v>90</v>
      </c>
      <c r="B89" s="6">
        <v>49</v>
      </c>
      <c r="C89" s="5" t="s">
        <v>6</v>
      </c>
      <c r="D89" s="5" t="s">
        <v>7</v>
      </c>
      <c r="E89" s="5" t="s">
        <v>8</v>
      </c>
      <c r="F89" s="5" t="s">
        <v>32</v>
      </c>
      <c r="G89" s="5">
        <f t="shared" si="2"/>
        <v>1</v>
      </c>
      <c r="H89" s="5" t="s">
        <v>33</v>
      </c>
      <c r="I89" s="5" t="s">
        <v>87</v>
      </c>
      <c r="J89" s="5" t="s">
        <v>20</v>
      </c>
      <c r="K89" s="41" t="s">
        <v>156</v>
      </c>
      <c r="L89" s="5">
        <v>2</v>
      </c>
      <c r="M89" s="5" t="s">
        <v>14</v>
      </c>
      <c r="N89" s="5" t="s">
        <v>25</v>
      </c>
      <c r="O89" s="5" t="s">
        <v>14</v>
      </c>
      <c r="P89" s="5" t="s">
        <v>25</v>
      </c>
      <c r="Q89" s="5" t="s">
        <v>16</v>
      </c>
      <c r="R89" s="5" t="s">
        <v>25</v>
      </c>
      <c r="S89" s="5" t="s">
        <v>16</v>
      </c>
      <c r="T89" s="5" t="s">
        <v>14</v>
      </c>
      <c r="U89" s="5" t="s">
        <v>25</v>
      </c>
      <c r="V89" s="5" t="s">
        <v>14</v>
      </c>
      <c r="W89" s="5" t="s">
        <v>14</v>
      </c>
      <c r="X89" s="5" t="s">
        <v>25</v>
      </c>
      <c r="Y89" s="5" t="s">
        <v>15</v>
      </c>
    </row>
    <row r="90" spans="1:25" x14ac:dyDescent="0.25">
      <c r="A90" s="1">
        <v>91</v>
      </c>
      <c r="B90" s="6">
        <v>26</v>
      </c>
      <c r="C90" s="5" t="s">
        <v>44</v>
      </c>
      <c r="D90" s="5" t="s">
        <v>17</v>
      </c>
      <c r="E90" s="5" t="s">
        <v>40</v>
      </c>
      <c r="F90" s="5" t="s">
        <v>256</v>
      </c>
      <c r="G90" s="5">
        <f t="shared" si="2"/>
        <v>2</v>
      </c>
      <c r="H90" s="5" t="s">
        <v>9</v>
      </c>
      <c r="I90" s="5" t="s">
        <v>36</v>
      </c>
      <c r="J90" s="5" t="s">
        <v>20</v>
      </c>
      <c r="K90" s="41" t="s">
        <v>157</v>
      </c>
      <c r="L90" s="5">
        <v>2</v>
      </c>
      <c r="M90" s="5" t="s">
        <v>15</v>
      </c>
      <c r="N90" s="5" t="s">
        <v>25</v>
      </c>
      <c r="O90" s="5" t="s">
        <v>25</v>
      </c>
      <c r="P90" s="5" t="s">
        <v>25</v>
      </c>
      <c r="Q90" s="5" t="s">
        <v>13</v>
      </c>
      <c r="R90" s="5" t="s">
        <v>14</v>
      </c>
      <c r="S90" s="5" t="s">
        <v>25</v>
      </c>
      <c r="T90" s="5" t="s">
        <v>25</v>
      </c>
      <c r="U90" s="5" t="s">
        <v>25</v>
      </c>
      <c r="V90" s="5" t="s">
        <v>25</v>
      </c>
      <c r="W90" s="5" t="s">
        <v>13</v>
      </c>
      <c r="X90" s="5" t="s">
        <v>15</v>
      </c>
      <c r="Y90" s="5" t="s">
        <v>15</v>
      </c>
    </row>
    <row r="91" spans="1:25" x14ac:dyDescent="0.25">
      <c r="A91" s="1">
        <v>92</v>
      </c>
      <c r="B91" s="6">
        <v>62</v>
      </c>
      <c r="C91" s="5" t="s">
        <v>6</v>
      </c>
      <c r="D91" s="5" t="s">
        <v>17</v>
      </c>
      <c r="E91" s="5" t="s">
        <v>40</v>
      </c>
      <c r="F91" s="5" t="s">
        <v>32</v>
      </c>
      <c r="G91" s="5">
        <f t="shared" si="2"/>
        <v>1</v>
      </c>
      <c r="H91" s="5" t="s">
        <v>51</v>
      </c>
      <c r="I91" s="5" t="s">
        <v>87</v>
      </c>
      <c r="J91" s="5" t="s">
        <v>88</v>
      </c>
      <c r="K91" s="41" t="s">
        <v>158</v>
      </c>
      <c r="L91" s="5">
        <v>2</v>
      </c>
      <c r="M91" s="5" t="s">
        <v>16</v>
      </c>
      <c r="N91" s="5" t="s">
        <v>16</v>
      </c>
      <c r="O91" s="5" t="s">
        <v>14</v>
      </c>
      <c r="P91" s="5" t="s">
        <v>13</v>
      </c>
      <c r="Q91" s="5" t="s">
        <v>25</v>
      </c>
      <c r="R91" s="5" t="s">
        <v>25</v>
      </c>
      <c r="S91" s="5" t="s">
        <v>25</v>
      </c>
      <c r="T91" s="5" t="s">
        <v>16</v>
      </c>
      <c r="U91" s="5" t="s">
        <v>13</v>
      </c>
      <c r="V91" s="5" t="s">
        <v>25</v>
      </c>
      <c r="W91" s="5" t="s">
        <v>13</v>
      </c>
      <c r="X91" s="5" t="s">
        <v>14</v>
      </c>
      <c r="Y91" s="5" t="s">
        <v>16</v>
      </c>
    </row>
    <row r="92" spans="1:25" x14ac:dyDescent="0.25">
      <c r="A92" s="1">
        <v>93</v>
      </c>
      <c r="B92" s="6">
        <v>59</v>
      </c>
      <c r="C92" s="5" t="s">
        <v>6</v>
      </c>
      <c r="D92" s="5" t="s">
        <v>7</v>
      </c>
      <c r="E92" s="5" t="s">
        <v>40</v>
      </c>
      <c r="F92" s="5" t="s">
        <v>32</v>
      </c>
      <c r="G92" s="5">
        <f t="shared" si="2"/>
        <v>1</v>
      </c>
      <c r="H92" s="5" t="s">
        <v>51</v>
      </c>
      <c r="I92" s="5" t="s">
        <v>54</v>
      </c>
      <c r="J92" s="5" t="s">
        <v>27</v>
      </c>
      <c r="K92" s="41" t="s">
        <v>159</v>
      </c>
      <c r="L92" s="5">
        <v>2</v>
      </c>
      <c r="M92" s="5" t="s">
        <v>25</v>
      </c>
      <c r="N92" s="5" t="s">
        <v>15</v>
      </c>
      <c r="O92" s="5" t="s">
        <v>13</v>
      </c>
      <c r="P92" s="5" t="s">
        <v>13</v>
      </c>
      <c r="Q92" s="5" t="s">
        <v>16</v>
      </c>
      <c r="R92" s="5" t="s">
        <v>13</v>
      </c>
      <c r="S92" s="5" t="s">
        <v>25</v>
      </c>
      <c r="T92" s="5" t="s">
        <v>25</v>
      </c>
      <c r="U92" s="5" t="s">
        <v>13</v>
      </c>
      <c r="V92" s="5" t="s">
        <v>13</v>
      </c>
      <c r="W92" s="5" t="s">
        <v>14</v>
      </c>
      <c r="X92" s="5" t="s">
        <v>15</v>
      </c>
      <c r="Y92" s="5" t="s">
        <v>15</v>
      </c>
    </row>
    <row r="93" spans="1:25" x14ac:dyDescent="0.25">
      <c r="A93" s="1">
        <v>94</v>
      </c>
      <c r="B93" s="6">
        <v>52</v>
      </c>
      <c r="C93" s="5" t="s">
        <v>65</v>
      </c>
      <c r="D93" s="5" t="s">
        <v>7</v>
      </c>
      <c r="E93" s="5" t="s">
        <v>40</v>
      </c>
      <c r="F93" s="5" t="s">
        <v>32</v>
      </c>
      <c r="G93" s="5">
        <f t="shared" si="2"/>
        <v>1</v>
      </c>
      <c r="H93" s="5" t="s">
        <v>51</v>
      </c>
      <c r="I93" s="5" t="s">
        <v>87</v>
      </c>
      <c r="J93" s="5" t="s">
        <v>27</v>
      </c>
      <c r="K93" s="41" t="s">
        <v>160</v>
      </c>
      <c r="L93" s="5">
        <v>2</v>
      </c>
      <c r="M93" s="5" t="s">
        <v>14</v>
      </c>
      <c r="N93" s="5" t="s">
        <v>14</v>
      </c>
      <c r="O93" s="5" t="s">
        <v>25</v>
      </c>
      <c r="P93" s="5" t="s">
        <v>15</v>
      </c>
      <c r="Q93" s="5" t="s">
        <v>14</v>
      </c>
      <c r="R93" s="5" t="s">
        <v>14</v>
      </c>
      <c r="S93" s="5" t="s">
        <v>25</v>
      </c>
      <c r="T93" s="5" t="s">
        <v>14</v>
      </c>
      <c r="U93" s="5" t="s">
        <v>25</v>
      </c>
      <c r="V93" s="5" t="s">
        <v>25</v>
      </c>
      <c r="W93" s="5" t="s">
        <v>14</v>
      </c>
      <c r="X93" s="5" t="s">
        <v>14</v>
      </c>
      <c r="Y93" s="5" t="s">
        <v>14</v>
      </c>
    </row>
    <row r="94" spans="1:25" x14ac:dyDescent="0.25">
      <c r="A94" s="1">
        <v>95</v>
      </c>
      <c r="B94" s="6">
        <v>57</v>
      </c>
      <c r="C94" s="5" t="s">
        <v>6</v>
      </c>
      <c r="D94" s="5" t="s">
        <v>7</v>
      </c>
      <c r="E94" s="5" t="s">
        <v>40</v>
      </c>
      <c r="F94" s="5" t="s">
        <v>256</v>
      </c>
      <c r="G94" s="5">
        <f t="shared" si="2"/>
        <v>2</v>
      </c>
      <c r="H94" s="5" t="s">
        <v>22</v>
      </c>
      <c r="I94" s="5" t="s">
        <v>99</v>
      </c>
      <c r="J94" s="5" t="s">
        <v>27</v>
      </c>
      <c r="K94" s="41" t="s">
        <v>161</v>
      </c>
      <c r="L94" s="5">
        <v>2</v>
      </c>
      <c r="M94" s="5" t="s">
        <v>16</v>
      </c>
      <c r="N94" s="5" t="s">
        <v>16</v>
      </c>
      <c r="O94" s="5" t="s">
        <v>14</v>
      </c>
      <c r="P94" s="5" t="s">
        <v>14</v>
      </c>
      <c r="Q94" s="5" t="s">
        <v>14</v>
      </c>
      <c r="R94" s="5" t="s">
        <v>16</v>
      </c>
      <c r="S94" s="5" t="s">
        <v>25</v>
      </c>
      <c r="T94" s="5" t="s">
        <v>25</v>
      </c>
      <c r="U94" s="5" t="s">
        <v>16</v>
      </c>
      <c r="V94" s="5" t="s">
        <v>25</v>
      </c>
      <c r="W94" s="5" t="s">
        <v>14</v>
      </c>
      <c r="X94" s="5" t="s">
        <v>14</v>
      </c>
      <c r="Y94" s="5" t="s">
        <v>16</v>
      </c>
    </row>
    <row r="95" spans="1:25" x14ac:dyDescent="0.25">
      <c r="A95" s="1">
        <v>96</v>
      </c>
      <c r="B95" s="6">
        <v>47</v>
      </c>
      <c r="C95" s="5" t="s">
        <v>44</v>
      </c>
      <c r="D95" s="5" t="s">
        <v>17</v>
      </c>
      <c r="E95" s="5" t="s">
        <v>40</v>
      </c>
      <c r="F95" s="5" t="s">
        <v>256</v>
      </c>
      <c r="G95" s="5">
        <f t="shared" si="2"/>
        <v>2</v>
      </c>
      <c r="H95" s="5" t="s">
        <v>33</v>
      </c>
      <c r="I95" s="5" t="s">
        <v>36</v>
      </c>
      <c r="J95" s="5" t="s">
        <v>20</v>
      </c>
      <c r="K95" s="41" t="s">
        <v>162</v>
      </c>
      <c r="L95" s="5">
        <v>1</v>
      </c>
      <c r="M95" s="5" t="s">
        <v>15</v>
      </c>
      <c r="N95" s="5" t="s">
        <v>25</v>
      </c>
      <c r="O95" s="5" t="s">
        <v>25</v>
      </c>
      <c r="P95" s="5" t="s">
        <v>25</v>
      </c>
      <c r="Q95" s="5" t="s">
        <v>25</v>
      </c>
      <c r="R95" s="5" t="s">
        <v>14</v>
      </c>
      <c r="S95" s="5" t="s">
        <v>16</v>
      </c>
      <c r="T95" s="5" t="s">
        <v>25</v>
      </c>
      <c r="U95" s="5" t="s">
        <v>14</v>
      </c>
      <c r="V95" s="5" t="s">
        <v>14</v>
      </c>
      <c r="W95" s="5" t="s">
        <v>13</v>
      </c>
      <c r="X95" s="5" t="s">
        <v>25</v>
      </c>
      <c r="Y95" s="5" t="s">
        <v>15</v>
      </c>
    </row>
    <row r="96" spans="1:25" x14ac:dyDescent="0.25">
      <c r="A96" s="1">
        <v>97</v>
      </c>
      <c r="B96" s="6">
        <v>37</v>
      </c>
      <c r="C96" s="5" t="s">
        <v>163</v>
      </c>
      <c r="D96" s="5" t="s">
        <v>7</v>
      </c>
      <c r="E96" s="5" t="s">
        <v>40</v>
      </c>
      <c r="F96" s="5" t="s">
        <v>270</v>
      </c>
      <c r="G96" s="5">
        <f t="shared" ref="G96:G120" si="3">IF(LEN(TRIM(F96))=0,0,LEN(TRIM(F96))-LEN(SUBSTITUTE(F96," ",""))+1)</f>
        <v>2</v>
      </c>
      <c r="H96" s="5" t="s">
        <v>18</v>
      </c>
      <c r="I96" s="5" t="s">
        <v>36</v>
      </c>
      <c r="J96" s="5" t="s">
        <v>11</v>
      </c>
      <c r="K96" s="41" t="s">
        <v>164</v>
      </c>
      <c r="L96" s="5">
        <v>0</v>
      </c>
      <c r="M96" s="5" t="s">
        <v>15</v>
      </c>
      <c r="N96" s="5" t="s">
        <v>25</v>
      </c>
      <c r="O96" s="5" t="s">
        <v>25</v>
      </c>
      <c r="P96" s="5" t="s">
        <v>25</v>
      </c>
      <c r="Q96" s="5" t="s">
        <v>25</v>
      </c>
      <c r="R96" s="5" t="s">
        <v>25</v>
      </c>
      <c r="S96" s="5" t="s">
        <v>25</v>
      </c>
      <c r="T96" s="5" t="s">
        <v>25</v>
      </c>
      <c r="U96" s="5" t="s">
        <v>13</v>
      </c>
      <c r="V96" s="5" t="s">
        <v>25</v>
      </c>
      <c r="W96" s="5" t="s">
        <v>25</v>
      </c>
      <c r="X96" s="5" t="s">
        <v>15</v>
      </c>
      <c r="Y96" s="5" t="s">
        <v>25</v>
      </c>
    </row>
    <row r="97" spans="1:25" x14ac:dyDescent="0.25">
      <c r="A97" s="1">
        <v>98</v>
      </c>
      <c r="B97" s="6">
        <v>24</v>
      </c>
      <c r="C97" s="5" t="s">
        <v>143</v>
      </c>
      <c r="D97" s="5" t="s">
        <v>7</v>
      </c>
      <c r="E97" s="5" t="s">
        <v>8</v>
      </c>
      <c r="F97" s="5" t="s">
        <v>256</v>
      </c>
      <c r="G97" s="5">
        <f t="shared" si="3"/>
        <v>2</v>
      </c>
      <c r="H97" s="5" t="s">
        <v>33</v>
      </c>
      <c r="I97" s="5" t="s">
        <v>99</v>
      </c>
      <c r="J97" s="5" t="s">
        <v>20</v>
      </c>
      <c r="K97" s="41" t="s">
        <v>165</v>
      </c>
      <c r="L97" s="5">
        <v>0</v>
      </c>
      <c r="M97" s="5" t="s">
        <v>13</v>
      </c>
      <c r="N97" s="5" t="s">
        <v>25</v>
      </c>
      <c r="O97" s="5" t="s">
        <v>25</v>
      </c>
      <c r="P97" s="5" t="s">
        <v>25</v>
      </c>
      <c r="Q97" s="5" t="s">
        <v>25</v>
      </c>
      <c r="R97" s="5" t="s">
        <v>25</v>
      </c>
      <c r="S97" s="5" t="s">
        <v>16</v>
      </c>
      <c r="T97" s="5" t="s">
        <v>14</v>
      </c>
      <c r="U97" s="5" t="s">
        <v>14</v>
      </c>
      <c r="V97" s="5" t="s">
        <v>14</v>
      </c>
      <c r="W97" s="5" t="s">
        <v>14</v>
      </c>
      <c r="X97" s="5" t="s">
        <v>13</v>
      </c>
      <c r="Y97" s="5" t="s">
        <v>25</v>
      </c>
    </row>
    <row r="98" spans="1:25" x14ac:dyDescent="0.25">
      <c r="A98" s="1">
        <v>99</v>
      </c>
      <c r="B98" s="6">
        <v>54</v>
      </c>
      <c r="C98" s="5" t="s">
        <v>44</v>
      </c>
      <c r="D98" s="5" t="s">
        <v>7</v>
      </c>
      <c r="E98" s="5" t="s">
        <v>40</v>
      </c>
      <c r="F98" s="5" t="s">
        <v>255</v>
      </c>
      <c r="G98" s="5">
        <f t="shared" si="3"/>
        <v>3</v>
      </c>
      <c r="H98" s="5" t="s">
        <v>22</v>
      </c>
      <c r="I98" s="5" t="s">
        <v>54</v>
      </c>
      <c r="J98" s="5" t="s">
        <v>20</v>
      </c>
      <c r="K98" s="41" t="s">
        <v>166</v>
      </c>
      <c r="L98" s="5">
        <v>2</v>
      </c>
      <c r="M98" s="5" t="s">
        <v>14</v>
      </c>
      <c r="N98" s="5" t="s">
        <v>25</v>
      </c>
      <c r="O98" s="5" t="s">
        <v>14</v>
      </c>
      <c r="P98" s="5" t="s">
        <v>25</v>
      </c>
      <c r="Q98" s="5" t="s">
        <v>25</v>
      </c>
      <c r="R98" s="5" t="s">
        <v>14</v>
      </c>
      <c r="S98" s="5" t="s">
        <v>25</v>
      </c>
      <c r="T98" s="5" t="s">
        <v>16</v>
      </c>
      <c r="U98" s="5" t="s">
        <v>14</v>
      </c>
      <c r="V98" s="5" t="s">
        <v>14</v>
      </c>
      <c r="W98" s="5" t="s">
        <v>14</v>
      </c>
      <c r="X98" s="5" t="s">
        <v>25</v>
      </c>
      <c r="Y98" s="5" t="s">
        <v>16</v>
      </c>
    </row>
    <row r="99" spans="1:25" x14ac:dyDescent="0.25">
      <c r="A99" s="1">
        <v>100</v>
      </c>
      <c r="B99" s="6">
        <v>57</v>
      </c>
      <c r="C99" s="5" t="s">
        <v>6</v>
      </c>
      <c r="D99" s="5" t="s">
        <v>7</v>
      </c>
      <c r="E99" s="5" t="s">
        <v>40</v>
      </c>
      <c r="F99" s="5" t="s">
        <v>256</v>
      </c>
      <c r="G99" s="5">
        <f t="shared" si="3"/>
        <v>2</v>
      </c>
      <c r="H99" s="5" t="s">
        <v>18</v>
      </c>
      <c r="I99" s="5" t="s">
        <v>71</v>
      </c>
      <c r="J99" s="5" t="s">
        <v>27</v>
      </c>
      <c r="K99" s="41" t="s">
        <v>167</v>
      </c>
      <c r="L99" s="5">
        <v>3</v>
      </c>
      <c r="M99" s="5" t="s">
        <v>16</v>
      </c>
      <c r="N99" s="5" t="s">
        <v>14</v>
      </c>
      <c r="O99" s="5" t="s">
        <v>14</v>
      </c>
      <c r="P99" s="5" t="s">
        <v>14</v>
      </c>
      <c r="Q99" s="5" t="s">
        <v>25</v>
      </c>
      <c r="R99" s="5" t="s">
        <v>14</v>
      </c>
      <c r="S99" s="5" t="s">
        <v>25</v>
      </c>
      <c r="T99" s="5" t="s">
        <v>16</v>
      </c>
      <c r="U99" s="5" t="s">
        <v>13</v>
      </c>
      <c r="V99" s="5" t="s">
        <v>14</v>
      </c>
      <c r="W99" s="5" t="s">
        <v>14</v>
      </c>
      <c r="X99" s="5" t="s">
        <v>16</v>
      </c>
      <c r="Y99" s="5" t="s">
        <v>15</v>
      </c>
    </row>
    <row r="100" spans="1:25" x14ac:dyDescent="0.25">
      <c r="A100" s="1">
        <v>101</v>
      </c>
      <c r="B100" s="6">
        <v>44</v>
      </c>
      <c r="C100" s="5" t="s">
        <v>6</v>
      </c>
      <c r="D100" s="5" t="s">
        <v>17</v>
      </c>
      <c r="E100" s="5" t="s">
        <v>40</v>
      </c>
      <c r="F100" s="5" t="s">
        <v>256</v>
      </c>
      <c r="G100" s="5">
        <f t="shared" si="3"/>
        <v>2</v>
      </c>
      <c r="H100" s="5" t="s">
        <v>22</v>
      </c>
      <c r="I100" s="5" t="s">
        <v>87</v>
      </c>
      <c r="J100" s="5" t="s">
        <v>27</v>
      </c>
      <c r="K100" s="41" t="s">
        <v>168</v>
      </c>
      <c r="L100" s="5">
        <v>1</v>
      </c>
      <c r="M100" s="5" t="s">
        <v>16</v>
      </c>
      <c r="N100" s="5" t="s">
        <v>13</v>
      </c>
      <c r="O100" s="5" t="s">
        <v>15</v>
      </c>
      <c r="P100" s="5" t="s">
        <v>15</v>
      </c>
      <c r="Q100" s="5" t="s">
        <v>13</v>
      </c>
      <c r="R100" s="5" t="s">
        <v>14</v>
      </c>
      <c r="S100" s="5" t="s">
        <v>25</v>
      </c>
      <c r="T100" s="5" t="s">
        <v>15</v>
      </c>
      <c r="U100" s="5" t="s">
        <v>13</v>
      </c>
      <c r="V100" s="5" t="s">
        <v>15</v>
      </c>
      <c r="W100" s="5" t="s">
        <v>14</v>
      </c>
      <c r="X100" s="5" t="s">
        <v>15</v>
      </c>
      <c r="Y100" s="5" t="s">
        <v>16</v>
      </c>
    </row>
    <row r="101" spans="1:25" x14ac:dyDescent="0.25">
      <c r="A101" s="1">
        <v>102</v>
      </c>
      <c r="B101" s="6">
        <v>40</v>
      </c>
      <c r="C101" s="5" t="s">
        <v>169</v>
      </c>
      <c r="D101" s="5" t="s">
        <v>7</v>
      </c>
      <c r="E101" s="5" t="s">
        <v>40</v>
      </c>
      <c r="F101" s="5" t="s">
        <v>261</v>
      </c>
      <c r="G101" s="5">
        <f t="shared" si="3"/>
        <v>2</v>
      </c>
      <c r="H101" s="5" t="s">
        <v>22</v>
      </c>
      <c r="I101" s="5" t="s">
        <v>36</v>
      </c>
      <c r="J101" s="5" t="s">
        <v>11</v>
      </c>
      <c r="K101" s="41" t="s">
        <v>170</v>
      </c>
      <c r="L101" s="5">
        <v>1</v>
      </c>
      <c r="M101" s="5" t="s">
        <v>16</v>
      </c>
      <c r="N101" s="5" t="s">
        <v>14</v>
      </c>
      <c r="O101" s="5" t="s">
        <v>14</v>
      </c>
      <c r="P101" s="5" t="s">
        <v>25</v>
      </c>
      <c r="Q101" s="5" t="s">
        <v>13</v>
      </c>
      <c r="R101" s="5" t="s">
        <v>13</v>
      </c>
      <c r="S101" s="5" t="s">
        <v>14</v>
      </c>
      <c r="T101" s="5" t="s">
        <v>14</v>
      </c>
      <c r="U101" s="5" t="s">
        <v>13</v>
      </c>
      <c r="V101" s="5" t="s">
        <v>13</v>
      </c>
      <c r="W101" s="5" t="s">
        <v>14</v>
      </c>
      <c r="X101" s="5" t="s">
        <v>16</v>
      </c>
      <c r="Y101" s="5" t="s">
        <v>16</v>
      </c>
    </row>
    <row r="102" spans="1:25" x14ac:dyDescent="0.25">
      <c r="A102" s="1">
        <v>103</v>
      </c>
      <c r="B102" s="6">
        <v>62</v>
      </c>
      <c r="C102" s="5" t="s">
        <v>6</v>
      </c>
      <c r="D102" s="5" t="s">
        <v>7</v>
      </c>
      <c r="E102" s="5" t="s">
        <v>8</v>
      </c>
      <c r="F102" s="5" t="s">
        <v>32</v>
      </c>
      <c r="G102" s="5">
        <f t="shared" si="3"/>
        <v>1</v>
      </c>
      <c r="H102" s="5" t="s">
        <v>51</v>
      </c>
      <c r="I102" s="5" t="s">
        <v>99</v>
      </c>
      <c r="J102" s="5" t="s">
        <v>88</v>
      </c>
      <c r="K102" s="41" t="s">
        <v>171</v>
      </c>
      <c r="L102" s="5">
        <v>1</v>
      </c>
      <c r="M102" s="5" t="s">
        <v>15</v>
      </c>
      <c r="N102" s="5" t="s">
        <v>25</v>
      </c>
      <c r="O102" s="5" t="s">
        <v>13</v>
      </c>
      <c r="P102" s="5" t="s">
        <v>15</v>
      </c>
      <c r="Q102" s="5" t="s">
        <v>14</v>
      </c>
      <c r="R102" s="5" t="s">
        <v>15</v>
      </c>
      <c r="S102" s="5" t="s">
        <v>15</v>
      </c>
      <c r="T102" s="5" t="s">
        <v>15</v>
      </c>
      <c r="U102" s="5" t="s">
        <v>15</v>
      </c>
      <c r="V102" s="5" t="s">
        <v>14</v>
      </c>
      <c r="W102" s="5" t="s">
        <v>14</v>
      </c>
      <c r="X102" s="5" t="s">
        <v>13</v>
      </c>
      <c r="Y102" s="5" t="s">
        <v>15</v>
      </c>
    </row>
    <row r="103" spans="1:25" x14ac:dyDescent="0.25">
      <c r="A103" s="1">
        <v>104</v>
      </c>
      <c r="B103" s="6">
        <v>61</v>
      </c>
      <c r="C103" s="5" t="s">
        <v>6</v>
      </c>
      <c r="D103" s="5" t="s">
        <v>17</v>
      </c>
      <c r="E103" s="5" t="s">
        <v>40</v>
      </c>
      <c r="F103" s="5" t="s">
        <v>32</v>
      </c>
      <c r="G103" s="5">
        <f t="shared" si="3"/>
        <v>1</v>
      </c>
      <c r="H103" s="5" t="s">
        <v>22</v>
      </c>
      <c r="I103" s="5" t="s">
        <v>36</v>
      </c>
      <c r="J103" s="5" t="s">
        <v>20</v>
      </c>
      <c r="K103" s="41" t="s">
        <v>172</v>
      </c>
      <c r="L103" s="5">
        <v>1</v>
      </c>
      <c r="M103" s="5" t="s">
        <v>25</v>
      </c>
      <c r="N103" s="5" t="s">
        <v>25</v>
      </c>
      <c r="O103" s="5" t="s">
        <v>13</v>
      </c>
      <c r="P103" s="5" t="s">
        <v>25</v>
      </c>
      <c r="Q103" s="5" t="s">
        <v>16</v>
      </c>
      <c r="R103" s="5" t="s">
        <v>14</v>
      </c>
      <c r="S103" s="5" t="s">
        <v>25</v>
      </c>
      <c r="T103" s="5" t="s">
        <v>25</v>
      </c>
      <c r="U103" s="5" t="s">
        <v>15</v>
      </c>
      <c r="V103" s="5" t="s">
        <v>14</v>
      </c>
      <c r="W103" s="5" t="s">
        <v>14</v>
      </c>
      <c r="X103" s="5" t="s">
        <v>14</v>
      </c>
      <c r="Y103" s="5" t="s">
        <v>16</v>
      </c>
    </row>
    <row r="104" spans="1:25" x14ac:dyDescent="0.25">
      <c r="A104" s="1">
        <v>105</v>
      </c>
      <c r="B104" s="6">
        <v>62</v>
      </c>
      <c r="C104" s="5" t="s">
        <v>44</v>
      </c>
      <c r="D104" s="5" t="s">
        <v>17</v>
      </c>
      <c r="E104" s="5" t="s">
        <v>40</v>
      </c>
      <c r="F104" s="5" t="s">
        <v>32</v>
      </c>
      <c r="G104" s="5">
        <f t="shared" si="3"/>
        <v>1</v>
      </c>
      <c r="H104" s="5" t="s">
        <v>33</v>
      </c>
      <c r="I104" s="5" t="s">
        <v>87</v>
      </c>
      <c r="J104" s="5" t="s">
        <v>88</v>
      </c>
      <c r="K104" s="41" t="s">
        <v>173</v>
      </c>
      <c r="L104" s="5">
        <v>2</v>
      </c>
      <c r="M104" s="5" t="s">
        <v>14</v>
      </c>
      <c r="N104" s="5" t="s">
        <v>14</v>
      </c>
      <c r="O104" s="5" t="s">
        <v>13</v>
      </c>
      <c r="P104" s="5" t="s">
        <v>14</v>
      </c>
      <c r="Q104" s="5" t="s">
        <v>16</v>
      </c>
      <c r="R104" s="5" t="s">
        <v>16</v>
      </c>
      <c r="S104" s="5" t="s">
        <v>25</v>
      </c>
      <c r="T104" s="5" t="s">
        <v>14</v>
      </c>
      <c r="U104" s="5" t="s">
        <v>25</v>
      </c>
      <c r="V104" s="5" t="s">
        <v>16</v>
      </c>
      <c r="W104" s="5" t="s">
        <v>14</v>
      </c>
      <c r="X104" s="5" t="s">
        <v>14</v>
      </c>
      <c r="Y104" s="5" t="s">
        <v>14</v>
      </c>
    </row>
    <row r="105" spans="1:25" x14ac:dyDescent="0.25">
      <c r="A105" s="1">
        <v>106</v>
      </c>
      <c r="B105" s="6">
        <v>60</v>
      </c>
      <c r="C105" s="5" t="s">
        <v>6</v>
      </c>
      <c r="D105" s="5" t="s">
        <v>7</v>
      </c>
      <c r="E105" s="5" t="s">
        <v>40</v>
      </c>
      <c r="F105" s="5" t="s">
        <v>271</v>
      </c>
      <c r="G105" s="5">
        <f t="shared" si="3"/>
        <v>3</v>
      </c>
      <c r="H105" s="5" t="s">
        <v>18</v>
      </c>
      <c r="I105" s="5" t="s">
        <v>36</v>
      </c>
      <c r="J105" s="5" t="s">
        <v>27</v>
      </c>
      <c r="K105" s="41" t="s">
        <v>174</v>
      </c>
      <c r="L105" s="5">
        <v>1</v>
      </c>
      <c r="M105" s="5" t="s">
        <v>14</v>
      </c>
      <c r="N105" s="5" t="s">
        <v>13</v>
      </c>
      <c r="O105" s="5" t="s">
        <v>13</v>
      </c>
      <c r="P105" s="5" t="s">
        <v>13</v>
      </c>
      <c r="Q105" s="5" t="s">
        <v>25</v>
      </c>
      <c r="R105" s="5" t="s">
        <v>13</v>
      </c>
      <c r="S105" s="5" t="s">
        <v>25</v>
      </c>
      <c r="T105" s="5" t="s">
        <v>25</v>
      </c>
      <c r="U105" s="5" t="s">
        <v>14</v>
      </c>
      <c r="V105" s="5" t="s">
        <v>25</v>
      </c>
      <c r="W105" s="5" t="s">
        <v>25</v>
      </c>
      <c r="X105" s="5" t="s">
        <v>16</v>
      </c>
      <c r="Y105" s="5" t="s">
        <v>25</v>
      </c>
    </row>
    <row r="106" spans="1:25" x14ac:dyDescent="0.25">
      <c r="A106" s="1">
        <v>107</v>
      </c>
      <c r="B106" s="6">
        <v>48</v>
      </c>
      <c r="C106" s="5" t="s">
        <v>44</v>
      </c>
      <c r="D106" s="5" t="s">
        <v>7</v>
      </c>
      <c r="E106" s="5" t="s">
        <v>40</v>
      </c>
      <c r="F106" s="5" t="s">
        <v>32</v>
      </c>
      <c r="G106" s="5">
        <f t="shared" si="3"/>
        <v>1</v>
      </c>
      <c r="H106" s="5" t="s">
        <v>22</v>
      </c>
      <c r="I106" s="5" t="s">
        <v>99</v>
      </c>
      <c r="J106" s="5" t="s">
        <v>20</v>
      </c>
      <c r="K106" s="41" t="s">
        <v>175</v>
      </c>
      <c r="L106" s="5">
        <v>2</v>
      </c>
      <c r="M106" s="5" t="s">
        <v>25</v>
      </c>
      <c r="N106" s="5" t="s">
        <v>13</v>
      </c>
      <c r="O106" s="5" t="s">
        <v>14</v>
      </c>
      <c r="P106" s="5" t="s">
        <v>25</v>
      </c>
      <c r="Q106" s="5" t="s">
        <v>14</v>
      </c>
      <c r="R106" s="5" t="s">
        <v>25</v>
      </c>
      <c r="S106" s="5" t="s">
        <v>16</v>
      </c>
      <c r="T106" s="5" t="s">
        <v>14</v>
      </c>
      <c r="U106" s="5" t="s">
        <v>13</v>
      </c>
      <c r="V106" s="5" t="s">
        <v>14</v>
      </c>
      <c r="W106" s="5" t="s">
        <v>14</v>
      </c>
      <c r="X106" s="5" t="s">
        <v>16</v>
      </c>
      <c r="Y106" s="5" t="s">
        <v>25</v>
      </c>
    </row>
    <row r="107" spans="1:25" x14ac:dyDescent="0.25">
      <c r="A107" s="1">
        <v>108</v>
      </c>
      <c r="B107" s="6">
        <v>45</v>
      </c>
      <c r="C107" s="5" t="s">
        <v>6</v>
      </c>
      <c r="D107" s="5" t="s">
        <v>7</v>
      </c>
      <c r="E107" s="5" t="s">
        <v>40</v>
      </c>
      <c r="F107" s="5" t="s">
        <v>32</v>
      </c>
      <c r="G107" s="5">
        <f t="shared" si="3"/>
        <v>1</v>
      </c>
      <c r="H107" s="5" t="s">
        <v>51</v>
      </c>
      <c r="I107" s="5" t="s">
        <v>76</v>
      </c>
      <c r="J107" s="5" t="s">
        <v>20</v>
      </c>
      <c r="K107" s="41" t="s">
        <v>176</v>
      </c>
      <c r="L107" s="5">
        <v>2</v>
      </c>
      <c r="M107" s="5" t="s">
        <v>25</v>
      </c>
      <c r="N107" s="5" t="s">
        <v>25</v>
      </c>
      <c r="O107" s="5" t="s">
        <v>25</v>
      </c>
      <c r="P107" s="5" t="s">
        <v>25</v>
      </c>
      <c r="Q107" s="5" t="s">
        <v>14</v>
      </c>
      <c r="R107" s="5" t="s">
        <v>25</v>
      </c>
      <c r="S107" s="5" t="s">
        <v>16</v>
      </c>
      <c r="T107" s="5" t="s">
        <v>25</v>
      </c>
      <c r="U107" s="5" t="s">
        <v>16</v>
      </c>
      <c r="V107" s="5" t="s">
        <v>16</v>
      </c>
      <c r="W107" s="5" t="s">
        <v>13</v>
      </c>
      <c r="X107" s="5" t="s">
        <v>14</v>
      </c>
      <c r="Y107" s="5" t="s">
        <v>15</v>
      </c>
    </row>
    <row r="108" spans="1:25" x14ac:dyDescent="0.25">
      <c r="A108" s="1">
        <v>109</v>
      </c>
      <c r="B108" s="6">
        <v>59</v>
      </c>
      <c r="C108" s="5" t="s">
        <v>6</v>
      </c>
      <c r="D108" s="5" t="s">
        <v>7</v>
      </c>
      <c r="E108" s="5" t="s">
        <v>40</v>
      </c>
      <c r="F108" s="5" t="s">
        <v>32</v>
      </c>
      <c r="G108" s="5">
        <f t="shared" si="3"/>
        <v>1</v>
      </c>
      <c r="H108" s="5" t="s">
        <v>51</v>
      </c>
      <c r="I108" s="5" t="s">
        <v>59</v>
      </c>
      <c r="J108" s="5" t="s">
        <v>20</v>
      </c>
      <c r="K108" s="41" t="s">
        <v>177</v>
      </c>
      <c r="L108" s="5">
        <v>1</v>
      </c>
      <c r="M108" s="5" t="s">
        <v>14</v>
      </c>
      <c r="N108" s="5" t="s">
        <v>14</v>
      </c>
      <c r="O108" s="5" t="s">
        <v>25</v>
      </c>
      <c r="P108" s="5" t="s">
        <v>25</v>
      </c>
      <c r="Q108" s="5" t="s">
        <v>25</v>
      </c>
      <c r="R108" s="5" t="s">
        <v>14</v>
      </c>
      <c r="S108" s="5" t="s">
        <v>14</v>
      </c>
      <c r="T108" s="5" t="s">
        <v>14</v>
      </c>
      <c r="U108" s="5" t="s">
        <v>16</v>
      </c>
      <c r="V108" s="5" t="s">
        <v>16</v>
      </c>
      <c r="W108" s="5" t="s">
        <v>14</v>
      </c>
      <c r="X108" s="5" t="s">
        <v>25</v>
      </c>
      <c r="Y108" s="5" t="s">
        <v>16</v>
      </c>
    </row>
    <row r="109" spans="1:25" x14ac:dyDescent="0.25">
      <c r="A109" s="1">
        <v>110</v>
      </c>
      <c r="B109" s="6">
        <v>45</v>
      </c>
      <c r="C109" s="5" t="s">
        <v>6</v>
      </c>
      <c r="D109" s="5" t="s">
        <v>7</v>
      </c>
      <c r="E109" s="5" t="s">
        <v>40</v>
      </c>
      <c r="F109" s="5" t="s">
        <v>32</v>
      </c>
      <c r="G109" s="5">
        <f t="shared" si="3"/>
        <v>1</v>
      </c>
      <c r="H109" s="5" t="s">
        <v>51</v>
      </c>
      <c r="I109" s="5" t="s">
        <v>36</v>
      </c>
      <c r="J109" s="5" t="s">
        <v>20</v>
      </c>
      <c r="K109" s="41" t="s">
        <v>86</v>
      </c>
      <c r="L109" s="5">
        <v>1</v>
      </c>
      <c r="M109" s="5" t="s">
        <v>15</v>
      </c>
      <c r="N109" s="5" t="s">
        <v>14</v>
      </c>
      <c r="O109" s="5" t="s">
        <v>14</v>
      </c>
      <c r="P109" s="5" t="s">
        <v>25</v>
      </c>
      <c r="Q109" s="5" t="s">
        <v>16</v>
      </c>
      <c r="R109" s="5" t="s">
        <v>16</v>
      </c>
      <c r="S109" s="5" t="s">
        <v>16</v>
      </c>
      <c r="T109" s="5" t="s">
        <v>25</v>
      </c>
      <c r="U109" s="5" t="s">
        <v>14</v>
      </c>
      <c r="V109" s="5" t="s">
        <v>15</v>
      </c>
      <c r="W109" s="5" t="s">
        <v>14</v>
      </c>
      <c r="X109" s="5" t="s">
        <v>15</v>
      </c>
      <c r="Y109" s="5" t="s">
        <v>25</v>
      </c>
    </row>
    <row r="110" spans="1:25" x14ac:dyDescent="0.25">
      <c r="A110" s="1">
        <v>111</v>
      </c>
      <c r="B110" s="6">
        <v>54</v>
      </c>
      <c r="C110" s="5" t="s">
        <v>44</v>
      </c>
      <c r="D110" s="5" t="s">
        <v>7</v>
      </c>
      <c r="E110" s="5" t="s">
        <v>40</v>
      </c>
      <c r="F110" s="5" t="s">
        <v>256</v>
      </c>
      <c r="G110" s="5">
        <f t="shared" si="3"/>
        <v>2</v>
      </c>
      <c r="H110" s="5" t="s">
        <v>33</v>
      </c>
      <c r="I110" s="5" t="s">
        <v>99</v>
      </c>
      <c r="J110" s="5" t="s">
        <v>11</v>
      </c>
      <c r="K110" s="41" t="s">
        <v>178</v>
      </c>
      <c r="L110" s="5">
        <v>2</v>
      </c>
      <c r="M110" s="5" t="s">
        <v>14</v>
      </c>
      <c r="N110" s="5" t="s">
        <v>14</v>
      </c>
      <c r="O110" s="5" t="s">
        <v>25</v>
      </c>
      <c r="P110" s="5" t="s">
        <v>14</v>
      </c>
      <c r="Q110" s="5" t="s">
        <v>13</v>
      </c>
      <c r="R110" s="5" t="s">
        <v>14</v>
      </c>
      <c r="S110" s="5" t="s">
        <v>16</v>
      </c>
      <c r="T110" s="5" t="s">
        <v>25</v>
      </c>
      <c r="U110" s="5" t="s">
        <v>14</v>
      </c>
      <c r="V110" s="5" t="s">
        <v>14</v>
      </c>
      <c r="W110" s="5" t="s">
        <v>14</v>
      </c>
      <c r="X110" s="5" t="s">
        <v>14</v>
      </c>
      <c r="Y110" s="5" t="s">
        <v>16</v>
      </c>
    </row>
    <row r="111" spans="1:25" x14ac:dyDescent="0.25">
      <c r="A111" s="1">
        <v>112</v>
      </c>
      <c r="B111" s="6">
        <v>53</v>
      </c>
      <c r="C111" s="5" t="s">
        <v>6</v>
      </c>
      <c r="D111" s="5" t="s">
        <v>7</v>
      </c>
      <c r="E111" s="5" t="s">
        <v>8</v>
      </c>
      <c r="F111" s="5" t="s">
        <v>32</v>
      </c>
      <c r="G111" s="5">
        <f t="shared" si="3"/>
        <v>1</v>
      </c>
      <c r="H111" s="5" t="s">
        <v>33</v>
      </c>
      <c r="I111" s="5" t="s">
        <v>59</v>
      </c>
      <c r="J111" s="5" t="s">
        <v>27</v>
      </c>
      <c r="K111" s="41" t="s">
        <v>89</v>
      </c>
      <c r="L111" s="5">
        <v>1</v>
      </c>
      <c r="M111" s="5" t="s">
        <v>14</v>
      </c>
      <c r="N111" s="5" t="s">
        <v>25</v>
      </c>
      <c r="O111" s="5" t="s">
        <v>14</v>
      </c>
      <c r="P111" s="5" t="s">
        <v>16</v>
      </c>
      <c r="Q111" s="5" t="s">
        <v>25</v>
      </c>
      <c r="R111" s="5" t="s">
        <v>14</v>
      </c>
      <c r="S111" s="5" t="s">
        <v>16</v>
      </c>
      <c r="T111" s="5" t="s">
        <v>16</v>
      </c>
      <c r="U111" s="5" t="s">
        <v>14</v>
      </c>
      <c r="V111" s="5" t="s">
        <v>14</v>
      </c>
      <c r="W111" s="5" t="s">
        <v>16</v>
      </c>
      <c r="X111" s="5" t="s">
        <v>14</v>
      </c>
      <c r="Y111" s="5" t="s">
        <v>16</v>
      </c>
    </row>
    <row r="112" spans="1:25" x14ac:dyDescent="0.25">
      <c r="A112" s="1">
        <v>113</v>
      </c>
      <c r="B112" s="6">
        <v>59</v>
      </c>
      <c r="C112" s="5" t="s">
        <v>6</v>
      </c>
      <c r="D112" s="5" t="s">
        <v>17</v>
      </c>
      <c r="E112" s="5" t="s">
        <v>40</v>
      </c>
      <c r="F112" s="5" t="s">
        <v>32</v>
      </c>
      <c r="G112" s="5">
        <f t="shared" si="3"/>
        <v>1</v>
      </c>
      <c r="H112" s="5" t="s">
        <v>33</v>
      </c>
      <c r="I112" s="5" t="s">
        <v>59</v>
      </c>
      <c r="J112" s="5" t="s">
        <v>20</v>
      </c>
      <c r="K112" s="41" t="s">
        <v>179</v>
      </c>
      <c r="L112" s="5">
        <v>2</v>
      </c>
      <c r="M112" s="5" t="s">
        <v>25</v>
      </c>
      <c r="N112" s="5" t="s">
        <v>14</v>
      </c>
      <c r="O112" s="5" t="s">
        <v>14</v>
      </c>
      <c r="P112" s="5" t="s">
        <v>25</v>
      </c>
      <c r="Q112" s="5" t="s">
        <v>14</v>
      </c>
      <c r="R112" s="5" t="s">
        <v>14</v>
      </c>
      <c r="S112" s="5" t="s">
        <v>14</v>
      </c>
      <c r="T112" s="5" t="s">
        <v>25</v>
      </c>
      <c r="U112" s="5" t="s">
        <v>14</v>
      </c>
      <c r="V112" s="5" t="s">
        <v>14</v>
      </c>
      <c r="W112" s="5" t="s">
        <v>14</v>
      </c>
      <c r="X112" s="5" t="s">
        <v>16</v>
      </c>
      <c r="Y112" s="5" t="s">
        <v>16</v>
      </c>
    </row>
    <row r="113" spans="1:25" x14ac:dyDescent="0.25">
      <c r="A113" s="1">
        <v>114</v>
      </c>
      <c r="B113" s="6">
        <v>36</v>
      </c>
      <c r="C113" s="5" t="s">
        <v>6</v>
      </c>
      <c r="D113" s="5" t="s">
        <v>7</v>
      </c>
      <c r="E113" s="5" t="s">
        <v>40</v>
      </c>
      <c r="F113" s="5" t="s">
        <v>256</v>
      </c>
      <c r="G113" s="5">
        <f t="shared" si="3"/>
        <v>2</v>
      </c>
      <c r="H113" s="5" t="s">
        <v>33</v>
      </c>
      <c r="I113" s="5" t="s">
        <v>180</v>
      </c>
      <c r="J113" s="5" t="s">
        <v>20</v>
      </c>
      <c r="K113" s="41" t="s">
        <v>181</v>
      </c>
      <c r="L113" s="5">
        <v>2</v>
      </c>
      <c r="M113" s="5" t="s">
        <v>25</v>
      </c>
      <c r="N113" s="5" t="s">
        <v>14</v>
      </c>
      <c r="O113" s="5" t="s">
        <v>13</v>
      </c>
      <c r="P113" s="5" t="s">
        <v>25</v>
      </c>
      <c r="Q113" s="5" t="s">
        <v>14</v>
      </c>
      <c r="R113" s="5" t="s">
        <v>15</v>
      </c>
      <c r="S113" s="5" t="s">
        <v>15</v>
      </c>
      <c r="T113" s="5" t="s">
        <v>13</v>
      </c>
      <c r="U113" s="5" t="s">
        <v>13</v>
      </c>
      <c r="V113" s="5" t="s">
        <v>13</v>
      </c>
      <c r="W113" s="5" t="s">
        <v>13</v>
      </c>
      <c r="X113" s="5" t="s">
        <v>14</v>
      </c>
      <c r="Y113" s="5" t="s">
        <v>15</v>
      </c>
    </row>
    <row r="114" spans="1:25" x14ac:dyDescent="0.25">
      <c r="A114" s="1">
        <v>115</v>
      </c>
      <c r="B114" s="5">
        <v>53</v>
      </c>
      <c r="C114" s="5" t="s">
        <v>6</v>
      </c>
      <c r="D114" s="5" t="s">
        <v>7</v>
      </c>
      <c r="E114" s="5" t="s">
        <v>40</v>
      </c>
      <c r="F114" s="5" t="s">
        <v>32</v>
      </c>
      <c r="G114" s="5">
        <f t="shared" si="3"/>
        <v>1</v>
      </c>
      <c r="H114" s="5" t="s">
        <v>51</v>
      </c>
      <c r="I114" s="5" t="s">
        <v>87</v>
      </c>
      <c r="J114" s="5" t="s">
        <v>20</v>
      </c>
      <c r="K114" s="41" t="s">
        <v>182</v>
      </c>
      <c r="L114" s="5">
        <v>1</v>
      </c>
      <c r="M114" s="5" t="s">
        <v>16</v>
      </c>
      <c r="N114" s="5" t="s">
        <v>16</v>
      </c>
      <c r="O114" s="5" t="s">
        <v>16</v>
      </c>
      <c r="P114" s="5" t="s">
        <v>14</v>
      </c>
      <c r="Q114" s="5" t="s">
        <v>16</v>
      </c>
      <c r="R114" s="5" t="s">
        <v>16</v>
      </c>
      <c r="S114" s="5" t="s">
        <v>16</v>
      </c>
      <c r="T114" s="5" t="s">
        <v>14</v>
      </c>
      <c r="U114" s="5" t="s">
        <v>16</v>
      </c>
      <c r="V114" s="5" t="s">
        <v>16</v>
      </c>
      <c r="W114" s="5" t="s">
        <v>16</v>
      </c>
      <c r="X114" s="5" t="s">
        <v>14</v>
      </c>
      <c r="Y114" s="5" t="s">
        <v>16</v>
      </c>
    </row>
    <row r="115" spans="1:25" x14ac:dyDescent="0.25">
      <c r="A115" s="1">
        <v>116</v>
      </c>
      <c r="B115" s="6">
        <v>36</v>
      </c>
      <c r="C115" s="5" t="s">
        <v>6</v>
      </c>
      <c r="D115" s="5" t="s">
        <v>7</v>
      </c>
      <c r="E115" s="5" t="s">
        <v>40</v>
      </c>
      <c r="F115" s="5" t="s">
        <v>256</v>
      </c>
      <c r="G115" s="5">
        <f t="shared" si="3"/>
        <v>2</v>
      </c>
      <c r="H115" s="5" t="s">
        <v>18</v>
      </c>
      <c r="I115" s="5" t="s">
        <v>78</v>
      </c>
      <c r="J115" s="5" t="s">
        <v>20</v>
      </c>
      <c r="K115" s="41" t="s">
        <v>183</v>
      </c>
      <c r="L115" s="5">
        <v>2</v>
      </c>
      <c r="M115" s="5" t="s">
        <v>25</v>
      </c>
      <c r="N115" s="5" t="s">
        <v>13</v>
      </c>
      <c r="O115" s="5" t="s">
        <v>13</v>
      </c>
      <c r="P115" s="5" t="s">
        <v>16</v>
      </c>
      <c r="Q115" s="5" t="s">
        <v>13</v>
      </c>
      <c r="R115" s="5" t="s">
        <v>16</v>
      </c>
      <c r="S115" s="5" t="s">
        <v>16</v>
      </c>
      <c r="T115" s="5" t="s">
        <v>16</v>
      </c>
      <c r="U115" s="5" t="s">
        <v>13</v>
      </c>
      <c r="V115" s="5" t="s">
        <v>13</v>
      </c>
      <c r="W115" s="5" t="s">
        <v>13</v>
      </c>
      <c r="X115" s="5" t="s">
        <v>14</v>
      </c>
      <c r="Y115" s="5" t="s">
        <v>15</v>
      </c>
    </row>
    <row r="116" spans="1:25" x14ac:dyDescent="0.25">
      <c r="A116" s="1">
        <v>118</v>
      </c>
      <c r="B116" s="6">
        <v>18</v>
      </c>
      <c r="C116" s="5" t="s">
        <v>184</v>
      </c>
      <c r="D116" s="5" t="s">
        <v>7</v>
      </c>
      <c r="E116" s="5" t="s">
        <v>40</v>
      </c>
      <c r="F116" s="5" t="s">
        <v>272</v>
      </c>
      <c r="G116" s="5">
        <f t="shared" si="3"/>
        <v>3</v>
      </c>
      <c r="H116" s="5" t="s">
        <v>22</v>
      </c>
      <c r="I116" s="5" t="s">
        <v>36</v>
      </c>
      <c r="J116" s="5" t="s">
        <v>20</v>
      </c>
      <c r="K116" s="41" t="s">
        <v>185</v>
      </c>
      <c r="L116" s="5">
        <v>1</v>
      </c>
      <c r="M116" s="5" t="s">
        <v>14</v>
      </c>
      <c r="N116" s="5" t="s">
        <v>25</v>
      </c>
      <c r="O116" s="5" t="s">
        <v>25</v>
      </c>
      <c r="P116" s="5" t="s">
        <v>25</v>
      </c>
      <c r="Q116" s="5" t="s">
        <v>25</v>
      </c>
      <c r="R116" s="5" t="s">
        <v>25</v>
      </c>
      <c r="S116" s="5" t="s">
        <v>25</v>
      </c>
      <c r="T116" s="5" t="s">
        <v>25</v>
      </c>
      <c r="U116" s="5" t="s">
        <v>25</v>
      </c>
      <c r="V116" s="5" t="s">
        <v>25</v>
      </c>
      <c r="W116" s="5" t="s">
        <v>25</v>
      </c>
      <c r="X116" s="5" t="s">
        <v>14</v>
      </c>
      <c r="Y116" s="5" t="s">
        <v>25</v>
      </c>
    </row>
    <row r="117" spans="1:25" x14ac:dyDescent="0.25">
      <c r="A117" s="1">
        <v>119</v>
      </c>
      <c r="B117" s="6">
        <v>53</v>
      </c>
      <c r="C117" s="5" t="s">
        <v>186</v>
      </c>
      <c r="D117" s="5" t="s">
        <v>7</v>
      </c>
      <c r="E117" s="5" t="s">
        <v>40</v>
      </c>
      <c r="F117" s="5" t="s">
        <v>32</v>
      </c>
      <c r="G117" s="5">
        <f t="shared" si="3"/>
        <v>1</v>
      </c>
      <c r="H117" s="5" t="s">
        <v>51</v>
      </c>
      <c r="I117" s="5" t="s">
        <v>87</v>
      </c>
      <c r="J117" s="5" t="s">
        <v>20</v>
      </c>
      <c r="K117" s="41" t="s">
        <v>187</v>
      </c>
      <c r="L117" s="5">
        <v>1</v>
      </c>
      <c r="M117" s="5" t="s">
        <v>15</v>
      </c>
      <c r="N117" s="5" t="s">
        <v>25</v>
      </c>
      <c r="O117" s="5" t="s">
        <v>14</v>
      </c>
      <c r="P117" s="5" t="s">
        <v>14</v>
      </c>
      <c r="Q117" s="5" t="s">
        <v>14</v>
      </c>
      <c r="R117" s="5" t="s">
        <v>15</v>
      </c>
      <c r="S117" s="5" t="s">
        <v>15</v>
      </c>
      <c r="T117" s="5" t="s">
        <v>25</v>
      </c>
      <c r="U117" s="5" t="s">
        <v>14</v>
      </c>
      <c r="V117" s="5" t="s">
        <v>14</v>
      </c>
      <c r="W117" s="5" t="s">
        <v>14</v>
      </c>
      <c r="X117" s="5" t="s">
        <v>25</v>
      </c>
      <c r="Y117" s="5" t="s">
        <v>16</v>
      </c>
    </row>
    <row r="118" spans="1:25" x14ac:dyDescent="0.25">
      <c r="A118" s="1">
        <v>120</v>
      </c>
      <c r="B118" s="6">
        <v>23</v>
      </c>
      <c r="C118" s="5" t="s">
        <v>6</v>
      </c>
      <c r="D118" s="5" t="s">
        <v>7</v>
      </c>
      <c r="E118" s="5" t="s">
        <v>8</v>
      </c>
      <c r="F118" s="5" t="s">
        <v>256</v>
      </c>
      <c r="G118" s="5">
        <f t="shared" si="3"/>
        <v>2</v>
      </c>
      <c r="H118" s="5" t="s">
        <v>22</v>
      </c>
      <c r="I118" s="5" t="s">
        <v>54</v>
      </c>
      <c r="J118" s="5" t="s">
        <v>20</v>
      </c>
      <c r="K118" s="41" t="s">
        <v>188</v>
      </c>
      <c r="L118" s="5">
        <v>1</v>
      </c>
      <c r="M118" s="5" t="s">
        <v>25</v>
      </c>
      <c r="N118" s="5" t="s">
        <v>14</v>
      </c>
      <c r="O118" s="5" t="s">
        <v>16</v>
      </c>
      <c r="P118" s="5" t="s">
        <v>16</v>
      </c>
      <c r="Q118" s="5" t="s">
        <v>13</v>
      </c>
      <c r="R118" s="5" t="s">
        <v>14</v>
      </c>
      <c r="S118" s="5" t="s">
        <v>25</v>
      </c>
      <c r="T118" s="5" t="s">
        <v>14</v>
      </c>
      <c r="U118" s="5" t="s">
        <v>14</v>
      </c>
      <c r="V118" s="5" t="s">
        <v>14</v>
      </c>
      <c r="W118" s="5" t="s">
        <v>14</v>
      </c>
      <c r="X118" s="5" t="s">
        <v>16</v>
      </c>
      <c r="Y118" s="5" t="s">
        <v>15</v>
      </c>
    </row>
    <row r="119" spans="1:25" x14ac:dyDescent="0.25">
      <c r="A119" s="1">
        <v>121</v>
      </c>
      <c r="B119" s="6">
        <v>26</v>
      </c>
      <c r="C119" s="5" t="s">
        <v>6</v>
      </c>
      <c r="D119" s="5" t="s">
        <v>17</v>
      </c>
      <c r="E119" s="5" t="s">
        <v>40</v>
      </c>
      <c r="F119" s="5" t="s">
        <v>264</v>
      </c>
      <c r="G119" s="5">
        <f t="shared" si="3"/>
        <v>2</v>
      </c>
      <c r="H119" s="5" t="s">
        <v>22</v>
      </c>
      <c r="I119" s="5" t="s">
        <v>36</v>
      </c>
      <c r="J119" s="5" t="s">
        <v>27</v>
      </c>
      <c r="K119" s="41" t="s">
        <v>189</v>
      </c>
      <c r="L119" s="5">
        <v>2</v>
      </c>
      <c r="M119" s="5" t="s">
        <v>25</v>
      </c>
      <c r="N119" s="5" t="s">
        <v>14</v>
      </c>
      <c r="O119" s="5" t="s">
        <v>25</v>
      </c>
      <c r="P119" s="5" t="s">
        <v>16</v>
      </c>
      <c r="Q119" s="5" t="s">
        <v>13</v>
      </c>
      <c r="R119" s="5" t="s">
        <v>25</v>
      </c>
      <c r="S119" s="5" t="s">
        <v>25</v>
      </c>
      <c r="T119" s="5" t="s">
        <v>25</v>
      </c>
      <c r="U119" s="5" t="s">
        <v>13</v>
      </c>
      <c r="V119" s="5" t="s">
        <v>13</v>
      </c>
      <c r="W119" s="5" t="s">
        <v>16</v>
      </c>
      <c r="X119" s="5" t="s">
        <v>14</v>
      </c>
      <c r="Y119" s="5" t="s">
        <v>16</v>
      </c>
    </row>
    <row r="120" spans="1:25" x14ac:dyDescent="0.25">
      <c r="A120" s="1">
        <v>122</v>
      </c>
      <c r="B120" s="6">
        <v>21</v>
      </c>
      <c r="C120" s="5" t="s">
        <v>6</v>
      </c>
      <c r="D120" s="5" t="s">
        <v>7</v>
      </c>
      <c r="E120" s="5" t="s">
        <v>8</v>
      </c>
      <c r="F120" s="5" t="s">
        <v>32</v>
      </c>
      <c r="G120" s="5">
        <f t="shared" si="3"/>
        <v>1</v>
      </c>
      <c r="H120" s="5" t="s">
        <v>18</v>
      </c>
      <c r="I120" s="5" t="s">
        <v>34</v>
      </c>
      <c r="J120" s="5" t="s">
        <v>20</v>
      </c>
      <c r="K120" s="41" t="s">
        <v>190</v>
      </c>
      <c r="L120" s="5">
        <v>2</v>
      </c>
      <c r="M120" s="5" t="s">
        <v>13</v>
      </c>
      <c r="N120" s="5" t="s">
        <v>14</v>
      </c>
      <c r="O120" s="5" t="s">
        <v>14</v>
      </c>
      <c r="P120" s="5" t="s">
        <v>25</v>
      </c>
      <c r="Q120" s="5" t="s">
        <v>14</v>
      </c>
      <c r="R120" s="5" t="s">
        <v>16</v>
      </c>
      <c r="S120" s="5" t="s">
        <v>16</v>
      </c>
      <c r="T120" s="5" t="s">
        <v>16</v>
      </c>
      <c r="U120" s="5" t="s">
        <v>13</v>
      </c>
      <c r="V120" s="5" t="s">
        <v>15</v>
      </c>
      <c r="W120" s="5" t="s">
        <v>13</v>
      </c>
      <c r="X120" s="5" t="s">
        <v>14</v>
      </c>
      <c r="Y120" s="5" t="s">
        <v>15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D0FE-FEB5-4836-9076-5AB766D9FF2F}">
  <dimension ref="A1:L22"/>
  <sheetViews>
    <sheetView workbookViewId="0">
      <selection activeCell="B4" sqref="B4:L4"/>
    </sheetView>
  </sheetViews>
  <sheetFormatPr defaultRowHeight="15" x14ac:dyDescent="0.25"/>
  <cols>
    <col min="1" max="1" width="9.140625" style="1"/>
  </cols>
  <sheetData>
    <row r="1" spans="1:12" x14ac:dyDescent="0.25">
      <c r="A1" s="7" t="s">
        <v>191</v>
      </c>
      <c r="B1" s="50" t="s">
        <v>213</v>
      </c>
      <c r="C1" s="50"/>
      <c r="D1" s="50"/>
      <c r="E1" s="50"/>
      <c r="F1" s="50"/>
      <c r="G1" s="50"/>
      <c r="H1" s="50"/>
      <c r="I1" s="50"/>
      <c r="J1" s="50"/>
      <c r="K1" s="50"/>
      <c r="L1" s="51"/>
    </row>
    <row r="2" spans="1:12" x14ac:dyDescent="0.25">
      <c r="A2" s="8" t="s">
        <v>192</v>
      </c>
      <c r="B2" s="48" t="s">
        <v>1</v>
      </c>
      <c r="C2" s="48"/>
      <c r="D2" s="48"/>
      <c r="E2" s="48"/>
      <c r="F2" s="48"/>
      <c r="G2" s="48"/>
      <c r="H2" s="48"/>
      <c r="I2" s="48"/>
      <c r="J2" s="48"/>
      <c r="K2" s="48"/>
      <c r="L2" s="49"/>
    </row>
    <row r="3" spans="1:12" x14ac:dyDescent="0.25">
      <c r="A3" s="8" t="s">
        <v>193</v>
      </c>
      <c r="B3" s="48" t="s">
        <v>2</v>
      </c>
      <c r="C3" s="48"/>
      <c r="D3" s="48"/>
      <c r="E3" s="48"/>
      <c r="F3" s="48"/>
      <c r="G3" s="48"/>
      <c r="H3" s="48"/>
      <c r="I3" s="48"/>
      <c r="J3" s="48"/>
      <c r="K3" s="48"/>
      <c r="L3" s="49"/>
    </row>
    <row r="4" spans="1:12" x14ac:dyDescent="0.25">
      <c r="A4" s="8" t="s">
        <v>194</v>
      </c>
      <c r="B4" s="48" t="s">
        <v>214</v>
      </c>
      <c r="C4" s="48"/>
      <c r="D4" s="48"/>
      <c r="E4" s="48"/>
      <c r="F4" s="48"/>
      <c r="G4" s="48"/>
      <c r="H4" s="48"/>
      <c r="I4" s="48"/>
      <c r="J4" s="48"/>
      <c r="K4" s="48"/>
      <c r="L4" s="49"/>
    </row>
    <row r="5" spans="1:12" x14ac:dyDescent="0.25">
      <c r="A5" s="8" t="s">
        <v>195</v>
      </c>
      <c r="B5" s="48" t="s">
        <v>215</v>
      </c>
      <c r="C5" s="48"/>
      <c r="D5" s="48"/>
      <c r="E5" s="48"/>
      <c r="F5" s="48"/>
      <c r="G5" s="48"/>
      <c r="H5" s="48"/>
      <c r="I5" s="48"/>
      <c r="J5" s="48"/>
      <c r="K5" s="48"/>
      <c r="L5" s="49"/>
    </row>
    <row r="6" spans="1:12" x14ac:dyDescent="0.25">
      <c r="A6" s="8" t="s">
        <v>196</v>
      </c>
      <c r="B6" s="48" t="s">
        <v>216</v>
      </c>
      <c r="C6" s="48"/>
      <c r="D6" s="48"/>
      <c r="E6" s="48"/>
      <c r="F6" s="48"/>
      <c r="G6" s="48"/>
      <c r="H6" s="48"/>
      <c r="I6" s="48"/>
      <c r="J6" s="48"/>
      <c r="K6" s="48"/>
      <c r="L6" s="49"/>
    </row>
    <row r="7" spans="1:12" x14ac:dyDescent="0.25">
      <c r="A7" s="8" t="s">
        <v>197</v>
      </c>
      <c r="B7" s="48" t="s">
        <v>217</v>
      </c>
      <c r="C7" s="48"/>
      <c r="D7" s="48"/>
      <c r="E7" s="48"/>
      <c r="F7" s="48"/>
      <c r="G7" s="48"/>
      <c r="H7" s="48"/>
      <c r="I7" s="48"/>
      <c r="J7" s="48"/>
      <c r="K7" s="48"/>
      <c r="L7" s="49"/>
    </row>
    <row r="8" spans="1:12" x14ac:dyDescent="0.25">
      <c r="A8" s="8" t="s">
        <v>198</v>
      </c>
      <c r="B8" s="48" t="s">
        <v>3</v>
      </c>
      <c r="C8" s="48"/>
      <c r="D8" s="48"/>
      <c r="E8" s="48"/>
      <c r="F8" s="48"/>
      <c r="G8" s="48"/>
      <c r="H8" s="48"/>
      <c r="I8" s="48"/>
      <c r="J8" s="48"/>
      <c r="K8" s="48"/>
      <c r="L8" s="49"/>
    </row>
    <row r="9" spans="1:12" x14ac:dyDescent="0.25">
      <c r="A9" s="8" t="s">
        <v>199</v>
      </c>
      <c r="B9" s="48" t="s">
        <v>218</v>
      </c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x14ac:dyDescent="0.25">
      <c r="A10" s="8" t="s">
        <v>200</v>
      </c>
      <c r="B10" s="48" t="s">
        <v>4</v>
      </c>
      <c r="C10" s="48"/>
      <c r="D10" s="48"/>
      <c r="E10" s="48"/>
      <c r="F10" s="48"/>
      <c r="G10" s="48"/>
      <c r="H10" s="48"/>
      <c r="I10" s="48"/>
      <c r="J10" s="48"/>
      <c r="K10" s="48"/>
      <c r="L10" s="49"/>
    </row>
    <row r="11" spans="1:12" x14ac:dyDescent="0.25">
      <c r="A11" s="8" t="s">
        <v>201</v>
      </c>
      <c r="B11" s="48" t="s">
        <v>5</v>
      </c>
      <c r="C11" s="48"/>
      <c r="D11" s="48"/>
      <c r="E11" s="48"/>
      <c r="F11" s="48"/>
      <c r="G11" s="48"/>
      <c r="H11" s="48"/>
      <c r="I11" s="48"/>
      <c r="J11" s="48"/>
      <c r="K11" s="48"/>
      <c r="L11" s="49"/>
    </row>
    <row r="12" spans="1:12" x14ac:dyDescent="0.25">
      <c r="A12" s="8" t="s">
        <v>202</v>
      </c>
      <c r="B12" s="48" t="s">
        <v>219</v>
      </c>
      <c r="C12" s="48"/>
      <c r="D12" s="48"/>
      <c r="E12" s="48"/>
      <c r="F12" s="48"/>
      <c r="G12" s="48"/>
      <c r="H12" s="48"/>
      <c r="I12" s="48"/>
      <c r="J12" s="48"/>
      <c r="K12" s="48"/>
      <c r="L12" s="49"/>
    </row>
    <row r="13" spans="1:12" x14ac:dyDescent="0.25">
      <c r="A13" s="8" t="s">
        <v>203</v>
      </c>
      <c r="B13" s="48" t="s">
        <v>220</v>
      </c>
      <c r="C13" s="48"/>
      <c r="D13" s="48"/>
      <c r="E13" s="48"/>
      <c r="F13" s="48"/>
      <c r="G13" s="48"/>
      <c r="H13" s="48"/>
      <c r="I13" s="48"/>
      <c r="J13" s="48"/>
      <c r="K13" s="48"/>
      <c r="L13" s="49"/>
    </row>
    <row r="14" spans="1:12" x14ac:dyDescent="0.25">
      <c r="A14" s="8" t="s">
        <v>204</v>
      </c>
      <c r="B14" s="48" t="s">
        <v>221</v>
      </c>
      <c r="C14" s="48"/>
      <c r="D14" s="48"/>
      <c r="E14" s="48"/>
      <c r="F14" s="48"/>
      <c r="G14" s="48"/>
      <c r="H14" s="48"/>
      <c r="I14" s="48"/>
      <c r="J14" s="48"/>
      <c r="K14" s="48"/>
      <c r="L14" s="49"/>
    </row>
    <row r="15" spans="1:12" x14ac:dyDescent="0.25">
      <c r="A15" s="8" t="s">
        <v>205</v>
      </c>
      <c r="B15" s="48" t="s">
        <v>222</v>
      </c>
      <c r="C15" s="48"/>
      <c r="D15" s="48"/>
      <c r="E15" s="48"/>
      <c r="F15" s="48"/>
      <c r="G15" s="48"/>
      <c r="H15" s="48"/>
      <c r="I15" s="48"/>
      <c r="J15" s="48"/>
      <c r="K15" s="48"/>
      <c r="L15" s="49"/>
    </row>
    <row r="16" spans="1:12" x14ac:dyDescent="0.25">
      <c r="A16" s="8" t="s">
        <v>206</v>
      </c>
      <c r="B16" s="48" t="s">
        <v>223</v>
      </c>
      <c r="C16" s="48"/>
      <c r="D16" s="48"/>
      <c r="E16" s="48"/>
      <c r="F16" s="48"/>
      <c r="G16" s="48"/>
      <c r="H16" s="48"/>
      <c r="I16" s="48"/>
      <c r="J16" s="48"/>
      <c r="K16" s="48"/>
      <c r="L16" s="49"/>
    </row>
    <row r="17" spans="1:12" x14ac:dyDescent="0.25">
      <c r="A17" s="8" t="s">
        <v>207</v>
      </c>
      <c r="B17" s="48" t="s">
        <v>224</v>
      </c>
      <c r="C17" s="48"/>
      <c r="D17" s="48"/>
      <c r="E17" s="48"/>
      <c r="F17" s="48"/>
      <c r="G17" s="48"/>
      <c r="H17" s="48"/>
      <c r="I17" s="48"/>
      <c r="J17" s="48"/>
      <c r="K17" s="48"/>
      <c r="L17" s="49"/>
    </row>
    <row r="18" spans="1:12" x14ac:dyDescent="0.25">
      <c r="A18" s="8" t="s">
        <v>208</v>
      </c>
      <c r="B18" s="48" t="s">
        <v>225</v>
      </c>
      <c r="C18" s="48"/>
      <c r="D18" s="48"/>
      <c r="E18" s="48"/>
      <c r="F18" s="48"/>
      <c r="G18" s="48"/>
      <c r="H18" s="48"/>
      <c r="I18" s="48"/>
      <c r="J18" s="48"/>
      <c r="K18" s="48"/>
      <c r="L18" s="49"/>
    </row>
    <row r="19" spans="1:12" x14ac:dyDescent="0.25">
      <c r="A19" s="8" t="s">
        <v>209</v>
      </c>
      <c r="B19" s="48" t="s">
        <v>226</v>
      </c>
      <c r="C19" s="48"/>
      <c r="D19" s="48"/>
      <c r="E19" s="48"/>
      <c r="F19" s="48"/>
      <c r="G19" s="48"/>
      <c r="H19" s="48"/>
      <c r="I19" s="48"/>
      <c r="J19" s="48"/>
      <c r="K19" s="48"/>
      <c r="L19" s="49"/>
    </row>
    <row r="20" spans="1:12" x14ac:dyDescent="0.25">
      <c r="A20" s="8" t="s">
        <v>210</v>
      </c>
      <c r="B20" s="48" t="s">
        <v>227</v>
      </c>
      <c r="C20" s="48"/>
      <c r="D20" s="48"/>
      <c r="E20" s="48"/>
      <c r="F20" s="48"/>
      <c r="G20" s="48"/>
      <c r="H20" s="48"/>
      <c r="I20" s="48"/>
      <c r="J20" s="48"/>
      <c r="K20" s="48"/>
      <c r="L20" s="49"/>
    </row>
    <row r="21" spans="1:12" x14ac:dyDescent="0.25">
      <c r="A21" s="8" t="s">
        <v>211</v>
      </c>
      <c r="B21" s="48" t="s">
        <v>228</v>
      </c>
      <c r="C21" s="48"/>
      <c r="D21" s="48"/>
      <c r="E21" s="48"/>
      <c r="F21" s="48"/>
      <c r="G21" s="48"/>
      <c r="H21" s="48"/>
      <c r="I21" s="48"/>
      <c r="J21" s="48"/>
      <c r="K21" s="48"/>
      <c r="L21" s="49"/>
    </row>
    <row r="22" spans="1:12" ht="15.75" thickBot="1" x14ac:dyDescent="0.3">
      <c r="A22" s="9" t="s">
        <v>212</v>
      </c>
      <c r="B22" s="52" t="s">
        <v>229</v>
      </c>
      <c r="C22" s="52"/>
      <c r="D22" s="52"/>
      <c r="E22" s="52"/>
      <c r="F22" s="52"/>
      <c r="G22" s="52"/>
      <c r="H22" s="52"/>
      <c r="I22" s="52"/>
      <c r="J22" s="52"/>
      <c r="K22" s="52"/>
      <c r="L22" s="53"/>
    </row>
  </sheetData>
  <mergeCells count="22">
    <mergeCell ref="B19:L19"/>
    <mergeCell ref="B20:L20"/>
    <mergeCell ref="B21:L21"/>
    <mergeCell ref="B22:L22"/>
    <mergeCell ref="B13:L13"/>
    <mergeCell ref="B14:L14"/>
    <mergeCell ref="B15:L15"/>
    <mergeCell ref="B16:L16"/>
    <mergeCell ref="B17:L17"/>
    <mergeCell ref="B18:L18"/>
    <mergeCell ref="B12:L12"/>
    <mergeCell ref="B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70BF-1852-4AC6-B458-05BE13F3FE63}">
  <dimension ref="B6:F212"/>
  <sheetViews>
    <sheetView tabSelected="1" topLeftCell="A166" workbookViewId="0">
      <selection activeCell="G212" sqref="G212"/>
    </sheetView>
  </sheetViews>
  <sheetFormatPr defaultRowHeight="15" x14ac:dyDescent="0.25"/>
  <cols>
    <col min="3" max="3" width="12.140625" bestFit="1" customWidth="1"/>
    <col min="4" max="4" width="10.140625" customWidth="1"/>
  </cols>
  <sheetData>
    <row r="6" spans="2:5" ht="15.75" thickBot="1" x14ac:dyDescent="0.3"/>
    <row r="7" spans="2:5" ht="15.75" thickBot="1" x14ac:dyDescent="0.3">
      <c r="B7" s="58" t="s">
        <v>230</v>
      </c>
      <c r="C7" s="59"/>
      <c r="D7" s="59"/>
      <c r="E7" s="60"/>
    </row>
    <row r="8" spans="2:5" x14ac:dyDescent="0.25">
      <c r="B8" s="10"/>
      <c r="C8" s="11" t="s">
        <v>234</v>
      </c>
      <c r="D8" s="11">
        <f>COUNTIF(Datos!E:E,Datos!E2)</f>
        <v>68</v>
      </c>
      <c r="E8" s="12"/>
    </row>
    <row r="9" spans="2:5" x14ac:dyDescent="0.25">
      <c r="B9" s="10"/>
      <c r="C9" s="11" t="s">
        <v>235</v>
      </c>
      <c r="D9" s="11">
        <f>COUNTIF(Datos!E:E,Datos!#REF!)</f>
        <v>0</v>
      </c>
      <c r="E9" s="12"/>
    </row>
    <row r="10" spans="2:5" ht="15.75" thickBot="1" x14ac:dyDescent="0.3">
      <c r="B10" s="13"/>
      <c r="C10" s="14" t="s">
        <v>231</v>
      </c>
      <c r="D10" s="14">
        <f>D8+D9</f>
        <v>68</v>
      </c>
      <c r="E10" s="15"/>
    </row>
    <row r="23" spans="3:4" ht="15.75" thickBot="1" x14ac:dyDescent="0.3"/>
    <row r="24" spans="3:4" ht="15.75" thickBot="1" x14ac:dyDescent="0.3">
      <c r="C24" s="56" t="s">
        <v>236</v>
      </c>
      <c r="D24" s="57"/>
    </row>
    <row r="25" spans="3:4" x14ac:dyDescent="0.25">
      <c r="C25" s="19" t="s">
        <v>232</v>
      </c>
      <c r="D25" s="20">
        <f>COUNTIF(Datos!D:D,Datos!D3)</f>
        <v>38</v>
      </c>
    </row>
    <row r="26" spans="3:4" x14ac:dyDescent="0.25">
      <c r="C26" s="3" t="s">
        <v>233</v>
      </c>
      <c r="D26" s="17">
        <f>COUNTIF(Datos!D:D,Datos!D2)</f>
        <v>81</v>
      </c>
    </row>
    <row r="27" spans="3:4" ht="15.75" thickBot="1" x14ac:dyDescent="0.3">
      <c r="C27" s="4" t="s">
        <v>231</v>
      </c>
      <c r="D27" s="18">
        <f>D25+D26</f>
        <v>119</v>
      </c>
    </row>
    <row r="43" spans="3:4" ht="15.75" thickBot="1" x14ac:dyDescent="0.3"/>
    <row r="44" spans="3:4" ht="15.75" thickBot="1" x14ac:dyDescent="0.3">
      <c r="C44" s="65" t="s">
        <v>237</v>
      </c>
      <c r="D44" s="67"/>
    </row>
    <row r="45" spans="3:4" x14ac:dyDescent="0.25">
      <c r="C45" s="2" t="s">
        <v>238</v>
      </c>
      <c r="D45" s="16">
        <f>COUNTIF(Datos!C:C,"*España*")</f>
        <v>108</v>
      </c>
    </row>
    <row r="46" spans="3:4" ht="15.75" thickBot="1" x14ac:dyDescent="0.3">
      <c r="C46" s="4" t="s">
        <v>235</v>
      </c>
      <c r="D46" s="18">
        <f>122-D45</f>
        <v>14</v>
      </c>
    </row>
    <row r="62" spans="3:4" ht="15.75" thickBot="1" x14ac:dyDescent="0.3"/>
    <row r="63" spans="3:4" ht="15.75" thickBot="1" x14ac:dyDescent="0.3">
      <c r="C63" s="73" t="s">
        <v>292</v>
      </c>
      <c r="D63" s="28">
        <f>AVERAGE(Datos!B:B)</f>
        <v>35.815126050420169</v>
      </c>
    </row>
    <row r="66" spans="3:4" ht="15.75" thickBot="1" x14ac:dyDescent="0.3"/>
    <row r="67" spans="3:4" x14ac:dyDescent="0.25">
      <c r="C67" s="61" t="s">
        <v>239</v>
      </c>
      <c r="D67" s="61"/>
    </row>
    <row r="68" spans="3:4" x14ac:dyDescent="0.25">
      <c r="C68" s="21" t="s">
        <v>240</v>
      </c>
      <c r="D68" s="21">
        <f>COUNTIF(Datos!B:B,"&lt;18")</f>
        <v>0</v>
      </c>
    </row>
    <row r="69" spans="3:4" x14ac:dyDescent="0.25">
      <c r="C69" s="21" t="s">
        <v>241</v>
      </c>
      <c r="D69" s="21">
        <f>COUNTIFS(Datos!B:B,"&gt;=18", Datos!B:B,"&lt;25")</f>
        <v>53</v>
      </c>
    </row>
    <row r="70" spans="3:4" x14ac:dyDescent="0.25">
      <c r="C70" s="21" t="s">
        <v>242</v>
      </c>
      <c r="D70" s="21">
        <f>COUNTIFS(Datos!B:B,"&gt;=25", Datos!B:B,"&lt;50")</f>
        <v>33</v>
      </c>
    </row>
    <row r="71" spans="3:4" x14ac:dyDescent="0.25">
      <c r="C71" s="21" t="s">
        <v>243</v>
      </c>
      <c r="D71" s="21">
        <f>COUNTIF(Datos!B:B,"&gt;=50")</f>
        <v>33</v>
      </c>
    </row>
    <row r="72" spans="3:4" ht="15.75" thickBot="1" x14ac:dyDescent="0.3">
      <c r="C72" s="22" t="s">
        <v>231</v>
      </c>
      <c r="D72" s="22">
        <f>SUM(D68:D71)</f>
        <v>119</v>
      </c>
    </row>
    <row r="81" spans="3:4" ht="15.75" thickBot="1" x14ac:dyDescent="0.3"/>
    <row r="82" spans="3:4" x14ac:dyDescent="0.25">
      <c r="C82" s="62" t="s">
        <v>244</v>
      </c>
      <c r="D82" s="63"/>
    </row>
    <row r="83" spans="3:4" x14ac:dyDescent="0.25">
      <c r="C83" s="23" t="s">
        <v>245</v>
      </c>
      <c r="D83" s="24">
        <f>COUNTIF(Datos!G:G,1)</f>
        <v>46</v>
      </c>
    </row>
    <row r="84" spans="3:4" x14ac:dyDescent="0.25">
      <c r="C84" s="23" t="s">
        <v>246</v>
      </c>
      <c r="D84" s="24">
        <f>COUNTIF(Datos!G:G,2)</f>
        <v>51</v>
      </c>
    </row>
    <row r="85" spans="3:4" x14ac:dyDescent="0.25">
      <c r="C85" s="23" t="s">
        <v>247</v>
      </c>
      <c r="D85" s="24">
        <f>COUNTIF(Datos!G:G,3)</f>
        <v>17</v>
      </c>
    </row>
    <row r="86" spans="3:4" x14ac:dyDescent="0.25">
      <c r="C86" s="23" t="s">
        <v>248</v>
      </c>
      <c r="D86" s="24">
        <f>COUNTIF(Datos!G:G, "&gt;3")</f>
        <v>5</v>
      </c>
    </row>
    <row r="87" spans="3:4" ht="15.75" thickBot="1" x14ac:dyDescent="0.3">
      <c r="C87" s="25" t="s">
        <v>231</v>
      </c>
      <c r="D87" s="26">
        <f>SUM(D83:D86)</f>
        <v>119</v>
      </c>
    </row>
    <row r="98" spans="3:4" ht="15.75" thickBot="1" x14ac:dyDescent="0.3"/>
    <row r="99" spans="3:4" x14ac:dyDescent="0.25">
      <c r="C99" s="62" t="s">
        <v>249</v>
      </c>
      <c r="D99" s="63"/>
    </row>
    <row r="100" spans="3:4" x14ac:dyDescent="0.25">
      <c r="C100" s="3" t="s">
        <v>250</v>
      </c>
      <c r="D100" s="17">
        <f>COUNTIF(Datos!H:H,Datos!H2)</f>
        <v>11</v>
      </c>
    </row>
    <row r="101" spans="3:4" x14ac:dyDescent="0.25">
      <c r="C101" s="3" t="s">
        <v>251</v>
      </c>
      <c r="D101" s="17">
        <f>COUNTIF(Datos!H:H, "Muy bueno")</f>
        <v>23</v>
      </c>
    </row>
    <row r="102" spans="3:4" x14ac:dyDescent="0.25">
      <c r="C102" s="3" t="s">
        <v>252</v>
      </c>
      <c r="D102" s="17">
        <f>COUNTIF(Datos!H:H, "Bueno")</f>
        <v>30</v>
      </c>
    </row>
    <row r="103" spans="3:4" x14ac:dyDescent="0.25">
      <c r="C103" s="3" t="s">
        <v>253</v>
      </c>
      <c r="D103" s="17">
        <f>COUNTIF(Datos!H:H, "Regular")</f>
        <v>36</v>
      </c>
    </row>
    <row r="104" spans="3:4" ht="15.75" thickBot="1" x14ac:dyDescent="0.3">
      <c r="C104" s="4" t="s">
        <v>254</v>
      </c>
      <c r="D104" s="18">
        <f>COUNTIF(Datos!H:H, "Malo")</f>
        <v>19</v>
      </c>
    </row>
    <row r="105" spans="3:4" ht="15.75" thickBot="1" x14ac:dyDescent="0.3">
      <c r="C105" s="27" t="s">
        <v>231</v>
      </c>
      <c r="D105" s="28">
        <f>SUM(D100:D104)</f>
        <v>119</v>
      </c>
    </row>
    <row r="117" spans="2:5" ht="15.75" thickBot="1" x14ac:dyDescent="0.3">
      <c r="B117" s="68" t="s">
        <v>274</v>
      </c>
      <c r="C117" s="69"/>
      <c r="D117" s="69"/>
      <c r="E117" s="70"/>
    </row>
    <row r="118" spans="2:5" x14ac:dyDescent="0.25">
      <c r="B118" s="32" t="s">
        <v>275</v>
      </c>
      <c r="C118" s="39"/>
      <c r="D118" s="40"/>
      <c r="E118" s="12">
        <f>COUNTIF(Datos!J:J, Datos!J11)</f>
        <v>25</v>
      </c>
    </row>
    <row r="119" spans="2:5" x14ac:dyDescent="0.25">
      <c r="B119" s="32" t="s">
        <v>276</v>
      </c>
      <c r="C119" s="33"/>
      <c r="D119" s="34"/>
      <c r="E119" s="12">
        <f>COUNTIF(Datos!J:J, Datos!J2)</f>
        <v>17</v>
      </c>
    </row>
    <row r="120" spans="2:5" x14ac:dyDescent="0.25">
      <c r="B120" s="32" t="s">
        <v>277</v>
      </c>
      <c r="C120" s="38"/>
      <c r="D120" s="34"/>
      <c r="E120" s="30">
        <f>COUNTIF(Datos!J:J, Datos!J26)</f>
        <v>6</v>
      </c>
    </row>
    <row r="121" spans="2:5" x14ac:dyDescent="0.25">
      <c r="B121" s="32" t="s">
        <v>278</v>
      </c>
      <c r="C121" s="33"/>
      <c r="D121" s="34"/>
      <c r="E121" s="30">
        <f>COUNTIF(Datos!J:J, Datos!J19)</f>
        <v>59</v>
      </c>
    </row>
    <row r="122" spans="2:5" ht="15.75" thickBot="1" x14ac:dyDescent="0.3">
      <c r="B122" s="35" t="s">
        <v>235</v>
      </c>
      <c r="C122" s="36"/>
      <c r="D122" s="37"/>
      <c r="E122" s="31">
        <f>COUNTIF(Datos!J:J, Datos!J38)</f>
        <v>12</v>
      </c>
    </row>
    <row r="123" spans="2:5" ht="15.75" thickBot="1" x14ac:dyDescent="0.3">
      <c r="B123" s="71" t="s">
        <v>231</v>
      </c>
      <c r="C123" s="72"/>
      <c r="D123" s="72"/>
      <c r="E123" s="28">
        <f>SUM(E118:E122)</f>
        <v>119</v>
      </c>
    </row>
    <row r="132" spans="2:6" ht="15.75" thickBot="1" x14ac:dyDescent="0.3"/>
    <row r="133" spans="2:6" ht="15.75" thickBot="1" x14ac:dyDescent="0.3">
      <c r="B133" s="65" t="s">
        <v>280</v>
      </c>
      <c r="C133" s="66"/>
      <c r="D133" s="66"/>
      <c r="E133" s="66"/>
      <c r="F133" s="67"/>
    </row>
    <row r="134" spans="2:6" x14ac:dyDescent="0.25">
      <c r="B134" s="42" t="s">
        <v>281</v>
      </c>
      <c r="C134" s="43"/>
      <c r="D134" s="43"/>
      <c r="E134" s="44"/>
      <c r="F134" s="30">
        <f>COUNTIF(Datos!I:I, "*Son un recurso muy importante para buscar trabajo y para mejorar mi currículum*")</f>
        <v>57</v>
      </c>
    </row>
    <row r="135" spans="2:6" x14ac:dyDescent="0.25">
      <c r="B135" s="10" t="s">
        <v>282</v>
      </c>
      <c r="C135" s="11"/>
      <c r="D135" s="11"/>
      <c r="E135" s="11"/>
      <c r="F135" s="30">
        <f>COUNTIF(Datos!I:I, "*Quiero sacar buenas notas en la asignatura*")</f>
        <v>1</v>
      </c>
    </row>
    <row r="136" spans="2:6" x14ac:dyDescent="0.25">
      <c r="B136" s="10" t="s">
        <v>284</v>
      </c>
      <c r="C136" s="11"/>
      <c r="D136" s="11"/>
      <c r="E136" s="11"/>
      <c r="F136" s="30">
        <f>COUNTIF(Datos!I:I, "*Quiero comunicarme con personas de diferentes países y hacer amigos*")</f>
        <v>45</v>
      </c>
    </row>
    <row r="137" spans="2:6" x14ac:dyDescent="0.25">
      <c r="B137" s="10" t="s">
        <v>283</v>
      </c>
      <c r="C137" s="11"/>
      <c r="D137" s="11"/>
      <c r="E137" s="11"/>
      <c r="F137" s="30">
        <f>COUNTIF(Datos!I:I, "*Quiero ser capaz de entender series, música y libros en el idioma original*")</f>
        <v>45</v>
      </c>
    </row>
    <row r="138" spans="2:6" x14ac:dyDescent="0.25">
      <c r="B138" s="10" t="s">
        <v>285</v>
      </c>
      <c r="C138" s="11"/>
      <c r="D138" s="11"/>
      <c r="E138" s="11"/>
      <c r="F138" s="30">
        <f>COUNTIF(Datos!I:I, "*¡Me encantan! Incluso estudio idiomas por mi cuenta*")</f>
        <v>29</v>
      </c>
    </row>
    <row r="139" spans="2:6" x14ac:dyDescent="0.25">
      <c r="B139" s="10" t="s">
        <v>286</v>
      </c>
      <c r="C139" s="11"/>
      <c r="D139" s="11"/>
      <c r="E139" s="11"/>
      <c r="F139" s="30">
        <f>COUNTIF(Datos!I:I, "*Me parecen un rollo, pero no me queda otra porque es un requisito académico para la graduación*")</f>
        <v>10</v>
      </c>
    </row>
    <row r="140" spans="2:6" ht="15.75" thickBot="1" x14ac:dyDescent="0.3">
      <c r="B140" s="13" t="s">
        <v>235</v>
      </c>
      <c r="C140" s="14"/>
      <c r="D140" s="14"/>
      <c r="E140" s="14"/>
      <c r="F140" s="31">
        <f>COUNTIF(Datos!I:I, "*Otro*")</f>
        <v>23</v>
      </c>
    </row>
    <row r="152" spans="2:4" ht="15.75" thickBot="1" x14ac:dyDescent="0.3"/>
    <row r="153" spans="2:4" x14ac:dyDescent="0.25">
      <c r="B153" s="62" t="s">
        <v>287</v>
      </c>
      <c r="C153" s="64"/>
      <c r="D153" s="63"/>
    </row>
    <row r="154" spans="2:4" x14ac:dyDescent="0.25">
      <c r="B154" s="3" t="s">
        <v>288</v>
      </c>
      <c r="C154" s="45"/>
      <c r="D154" s="17">
        <f>COUNTIF(Datos!L:L, 3)</f>
        <v>22</v>
      </c>
    </row>
    <row r="155" spans="2:4" x14ac:dyDescent="0.25">
      <c r="B155" s="3" t="s">
        <v>289</v>
      </c>
      <c r="C155" s="45"/>
      <c r="D155" s="17">
        <f>COUNTIF(Datos!L:L, 2)</f>
        <v>44</v>
      </c>
    </row>
    <row r="156" spans="2:4" x14ac:dyDescent="0.25">
      <c r="B156" s="3" t="s">
        <v>290</v>
      </c>
      <c r="C156" s="45"/>
      <c r="D156" s="17">
        <f>COUNTIF(Datos!L:L, 1)</f>
        <v>47</v>
      </c>
    </row>
    <row r="157" spans="2:4" ht="15.75" thickBot="1" x14ac:dyDescent="0.3">
      <c r="B157" s="4" t="s">
        <v>291</v>
      </c>
      <c r="C157" s="46"/>
      <c r="D157" s="18">
        <f>COUNTIF(Datos!L:L, 0)</f>
        <v>6</v>
      </c>
    </row>
    <row r="158" spans="2:4" ht="15.75" thickBot="1" x14ac:dyDescent="0.3">
      <c r="B158" s="54" t="s">
        <v>231</v>
      </c>
      <c r="C158" s="55"/>
      <c r="D158" s="47">
        <f>SUM(D154:D157)</f>
        <v>119</v>
      </c>
    </row>
    <row r="169" spans="2:4" ht="15.75" thickBot="1" x14ac:dyDescent="0.3"/>
    <row r="170" spans="2:4" x14ac:dyDescent="0.25">
      <c r="B170" s="74" t="s">
        <v>297</v>
      </c>
      <c r="C170" s="75"/>
      <c r="D170" s="76"/>
    </row>
    <row r="171" spans="2:4" x14ac:dyDescent="0.25">
      <c r="B171" s="77" t="s">
        <v>293</v>
      </c>
      <c r="C171" s="78"/>
      <c r="D171" s="17">
        <f>COUNTIF(Datos!M:M, "Totalmente de acuerdo")</f>
        <v>16</v>
      </c>
    </row>
    <row r="172" spans="2:4" x14ac:dyDescent="0.25">
      <c r="B172" s="10" t="s">
        <v>294</v>
      </c>
      <c r="C172" s="79"/>
      <c r="D172" s="17">
        <f>COUNTIF(Datos!M:M, "De acuerdo")</f>
        <v>23</v>
      </c>
    </row>
    <row r="173" spans="2:4" x14ac:dyDescent="0.25">
      <c r="B173" s="10" t="s">
        <v>25</v>
      </c>
      <c r="C173" s="79"/>
      <c r="D173" s="17">
        <f>COUNTIF(Datos!M:M, "Neutral")</f>
        <v>41</v>
      </c>
    </row>
    <row r="174" spans="2:4" x14ac:dyDescent="0.25">
      <c r="B174" s="10" t="s">
        <v>295</v>
      </c>
      <c r="C174" s="79"/>
      <c r="D174" s="17">
        <f>COUNTIF(Datos!M:M, "En desacuerdo")</f>
        <v>26</v>
      </c>
    </row>
    <row r="175" spans="2:4" ht="15.75" thickBot="1" x14ac:dyDescent="0.3">
      <c r="B175" s="13" t="s">
        <v>296</v>
      </c>
      <c r="C175" s="80"/>
      <c r="D175" s="18">
        <f>COUNTIF(Datos!M:M, "Totalmente en desacuerdo")</f>
        <v>13</v>
      </c>
    </row>
    <row r="176" spans="2:4" ht="15.75" thickBot="1" x14ac:dyDescent="0.3">
      <c r="B176" s="81" t="s">
        <v>231</v>
      </c>
      <c r="C176" s="82"/>
      <c r="D176" s="47">
        <f>SUM(D171:D175)</f>
        <v>119</v>
      </c>
    </row>
    <row r="190" spans="2:5" ht="15.75" thickBot="1" x14ac:dyDescent="0.3"/>
    <row r="191" spans="2:5" x14ac:dyDescent="0.25">
      <c r="B191" s="83" t="s">
        <v>298</v>
      </c>
      <c r="C191" s="84"/>
      <c r="D191" s="75"/>
      <c r="E191" s="76"/>
    </row>
    <row r="192" spans="2:5" x14ac:dyDescent="0.25">
      <c r="B192" s="3" t="s">
        <v>241</v>
      </c>
      <c r="C192" s="45"/>
      <c r="D192" s="45"/>
      <c r="E192" s="17">
        <f>COUNTIFS(Table1[P1],"&gt;=18",Table1[P1],"&lt;25",Table1[P19],"Totalmente de acuerdo") + COUNTIFS(Table1[P1],"&gt;=18",Table1[P1],"&lt;25",Table1[P19],"De acuerdo")</f>
        <v>26</v>
      </c>
    </row>
    <row r="193" spans="2:5" x14ac:dyDescent="0.25">
      <c r="B193" s="3" t="s">
        <v>242</v>
      </c>
      <c r="C193" s="45"/>
      <c r="D193" s="45"/>
      <c r="E193" s="17">
        <f>COUNTIFS(Table1[P1],"&gt;=25",Table1[P1],"&lt;50",Table1[P19],"Totalmente de acuerdo") + COUNTIFS(Table1[P1],"&gt;=25",Table1[P1],"&lt;50",Table1[P19],"De acuerdo")</f>
        <v>18</v>
      </c>
    </row>
    <row r="194" spans="2:5" ht="15.75" thickBot="1" x14ac:dyDescent="0.3">
      <c r="B194" s="4" t="s">
        <v>243</v>
      </c>
      <c r="C194" s="46"/>
      <c r="D194" s="46"/>
      <c r="E194" s="18">
        <f>COUNTIFS(Table1[P1],"&gt;=50",Table1[P19],"Totalmente de acuerdo") + COUNTIFS(Table1[P1],"&gt;=50",Table1[P19],"De acuerdo")</f>
        <v>15</v>
      </c>
    </row>
    <row r="209" spans="2:5" x14ac:dyDescent="0.25">
      <c r="B209" s="85"/>
      <c r="C209" s="86"/>
      <c r="D209" s="87"/>
      <c r="E209" s="87"/>
    </row>
    <row r="210" spans="2:5" x14ac:dyDescent="0.25">
      <c r="B210" s="87"/>
      <c r="C210" s="87"/>
      <c r="D210" s="87"/>
      <c r="E210" s="87"/>
    </row>
    <row r="211" spans="2:5" x14ac:dyDescent="0.25">
      <c r="B211" s="87"/>
      <c r="C211" s="87"/>
      <c r="D211" s="87"/>
      <c r="E211" s="87"/>
    </row>
    <row r="212" spans="2:5" x14ac:dyDescent="0.25">
      <c r="B212" s="87"/>
      <c r="C212" s="87"/>
      <c r="D212" s="87"/>
      <c r="E212" s="87"/>
    </row>
  </sheetData>
  <mergeCells count="11">
    <mergeCell ref="B158:C158"/>
    <mergeCell ref="C24:D24"/>
    <mergeCell ref="B7:E7"/>
    <mergeCell ref="C67:D67"/>
    <mergeCell ref="C82:D82"/>
    <mergeCell ref="B153:D153"/>
    <mergeCell ref="B133:F133"/>
    <mergeCell ref="B117:E117"/>
    <mergeCell ref="B123:D123"/>
    <mergeCell ref="C99:D99"/>
    <mergeCell ref="C44:D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Preguntas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Silvia M Bravo Palomares</cp:lastModifiedBy>
  <dcterms:created xsi:type="dcterms:W3CDTF">2021-04-22T12:46:38Z</dcterms:created>
  <dcterms:modified xsi:type="dcterms:W3CDTF">2021-04-25T17:42:52Z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