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ilviaeiden09/Desktop/Rutgers Data Science Bootcamp 2021/Module 1 - Excel/Module 1 Challenge/"/>
    </mc:Choice>
  </mc:AlternateContent>
  <xr:revisionPtr revIDLastSave="0" documentId="13_ncr:1_{EA3CB3D6-7A81-0645-9D0C-6BED4D8AC195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</sheets>
  <definedNames>
    <definedName name="_xlnm._FilterDatabase" localSheetId="0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/>
  <c r="D13" i="14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E3" i="14" l="1"/>
  <c r="E4" i="14"/>
  <c r="H4" i="14" s="1"/>
  <c r="E5" i="14"/>
  <c r="H5" i="14" s="1"/>
  <c r="E6" i="14"/>
  <c r="H6" i="14" s="1"/>
  <c r="E7" i="14"/>
  <c r="G7" i="14" s="1"/>
  <c r="E8" i="14"/>
  <c r="H8" i="14" s="1"/>
  <c r="E9" i="14"/>
  <c r="H9" i="14" s="1"/>
  <c r="E10" i="14"/>
  <c r="H10" i="14" s="1"/>
  <c r="E11" i="14"/>
  <c r="F11" i="14" s="1"/>
  <c r="E12" i="14"/>
  <c r="H12" i="14" s="1"/>
  <c r="E13" i="14"/>
  <c r="H13" i="14" s="1"/>
  <c r="D2" i="14"/>
  <c r="C2" i="14"/>
  <c r="B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14" l="1"/>
  <c r="E2" i="14"/>
  <c r="F2" i="14" s="1"/>
  <c r="F13" i="14"/>
  <c r="G13" i="14"/>
  <c r="F12" i="14"/>
  <c r="G12" i="14"/>
  <c r="G11" i="14"/>
  <c r="H11" i="14"/>
  <c r="F10" i="14"/>
  <c r="G9" i="14"/>
  <c r="F9" i="14"/>
  <c r="G8" i="14"/>
  <c r="F8" i="14"/>
  <c r="F7" i="14"/>
  <c r="H7" i="14"/>
  <c r="F6" i="14"/>
  <c r="G6" i="14"/>
  <c r="F5" i="14"/>
  <c r="G5" i="14"/>
  <c r="F4" i="14"/>
  <c r="G4" i="14"/>
  <c r="H3" i="14"/>
  <c r="G3" i="14"/>
  <c r="F3" i="14"/>
  <c r="H2" i="14" l="1"/>
  <c r="G2" i="1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<sst xmlns="http://schemas.openxmlformats.org/spreadsheetml/2006/main" count="32975" uniqueCount="8400">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</sst>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  <xf numFmtId="14" fontId="1" fillId="0" borderId="0" xfId="0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451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E3-7D43-9B63-7F7FA177A91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E3-7D43-9B63-7F7FA177A91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E3-7D43-9B63-7F7FA177A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742096"/>
        <c:axId val="1844782688"/>
      </c:lineChart>
      <c:catAx>
        <c:axId val="184474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782688"/>
        <c:crosses val="autoZero"/>
        <c:auto val="1"/>
        <c:lblAlgn val="ctr"/>
        <c:lblOffset val="100"/>
        <c:noMultiLvlLbl val="0"/>
      </c:catAx>
      <c:valAx>
        <c:axId val="18447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74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E-694F-BD30-08462F8E985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BE-694F-BD30-08462F8E985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BE-694F-BD30-08462F8E9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871999"/>
        <c:axId val="578873647"/>
      </c:lineChart>
      <c:catAx>
        <c:axId val="57887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73647"/>
        <c:crosses val="autoZero"/>
        <c:auto val="1"/>
        <c:lblAlgn val="ctr"/>
        <c:lblOffset val="100"/>
        <c:noMultiLvlLbl val="0"/>
      </c:catAx>
      <c:valAx>
        <c:axId val="57887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7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68384</xdr:colOff>
      <xdr:row>1</xdr:row>
      <xdr:rowOff>25398</xdr:rowOff>
    </xdr:from>
    <xdr:to>
      <xdr:col>12</xdr:col>
      <xdr:colOff>796193</xdr:colOff>
      <xdr:row>17</xdr:row>
      <xdr:rowOff>166076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2A6CC-6DCC-7449-B590-2DCFFA081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102572</xdr:colOff>
      <xdr:row>14</xdr:row>
      <xdr:rowOff>59592</xdr:rowOff>
    </xdr:from>
    <xdr:to>
      <xdr:col>8</xdr:col>
      <xdr:colOff>19539</xdr:colOff>
      <xdr:row>35</xdr:row>
      <xdr:rowOff>68385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62539B-62D6-7147-A355-AB186AE46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y Eiden" refreshedDate="44542.955392013886" createdVersion="7" refreshedVersion="7" minRefreshableVersion="3" recordCount="4114" xr:uid="{392C28A7-675B-F449-92C7-13FACE20E57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F6E5C-8A1B-2844-8E34-4C9F913209E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47" zoomScaleNormal="147" workbookViewId="0"/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9" t="s">
        <v>8365</v>
      </c>
      <c r="T1" s="14" t="s">
        <v>8366</v>
      </c>
      <c r="U1" s="14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>YEAR(S6)</f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successful">
      <formula>NOT(ISERROR(SEARCH("successful",F1)))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Failed">
      <formula>NOT(ISERROR(SEARCH("Failed",F1)))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5C433-E9CC-194A-BFC7-E55CBB0F0CCF}">
  <dimension ref="A1:E18"/>
  <sheetViews>
    <sheetView zoomScale="130" zoomScaleNormal="13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E88BA-B67D-0A44-9AE0-0E21240DC06C}">
  <dimension ref="A1:H13"/>
  <sheetViews>
    <sheetView zoomScale="130" zoomScaleNormal="130" workbookViewId="0"/>
  </sheetViews>
  <sheetFormatPr baseColWidth="10" defaultRowHeight="15" x14ac:dyDescent="0.2"/>
  <cols>
    <col min="1" max="1" width="20" customWidth="1"/>
    <col min="2" max="2" width="15.1640625" bestFit="1" customWidth="1"/>
    <col min="3" max="3" width="11.83203125" bestFit="1" customWidth="1"/>
    <col min="4" max="4" width="14.33203125" bestFit="1" customWidth="1"/>
    <col min="5" max="5" width="11.33203125" bestFit="1" customWidth="1"/>
    <col min="6" max="6" width="17.5" bestFit="1" customWidth="1"/>
    <col min="7" max="7" width="14" bestFit="1" customWidth="1"/>
    <col min="8" max="8" width="16.6640625" bestFit="1" customWidth="1"/>
  </cols>
  <sheetData>
    <row r="1" spans="1:8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">
      <c r="A2" t="s">
        <v>8388</v>
      </c>
      <c r="B2">
        <f>COUNTIFS(Kickstarter!$F:$F,"successful", Kickstarter!$D:$D,"&lt;1000",Kickstarter!$R:$R,"plays")</f>
        <v>141</v>
      </c>
      <c r="C2">
        <f>COUNTIFS(Kickstarter!$F:$F,"failed", Kickstarter!$D:$D,"&lt;1000",Kickstarter!$R:$R,"plays")</f>
        <v>45</v>
      </c>
      <c r="D2">
        <f>COUNTIFS(Kickstarter!$F:$F,"canceled", Kickstarter!$D:$D,"&lt;1000",Kickstarter!$R:$R,"plays")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</row>
    <row r="3" spans="1:8" x14ac:dyDescent="0.2">
      <c r="A3" t="s">
        <v>8389</v>
      </c>
      <c r="B3">
        <f>COUNTIFS(Kickstarter!$F:$F,"successful", Kickstarter!$D:$D,"&gt;=1000", Kickstarter!$D:$D,"&lt;=4999",Kickstarter!$R:$R,"plays")</f>
        <v>388</v>
      </c>
      <c r="C3">
        <f>COUNTIFS(Kickstarter!$F:$F,"failed", Kickstarter!$D:$D,"&gt;=1000", Kickstarter!$D:$D,"&lt;=4999",Kickstarter!$R:$R,"plays")</f>
        <v>146</v>
      </c>
      <c r="D3">
        <f>COUNTIFS(Kickstarter!$F:$F,"canceled", Kickstarter!$D:$D,"&gt;=1000", Kickstarter!$D:$D,"&lt;=4999",Kickstarter!$R:$R,"plays")</f>
        <v>0</v>
      </c>
      <c r="E3">
        <f t="shared" ref="E3:E13" si="0">SUM(B3:D3)</f>
        <v>534</v>
      </c>
      <c r="F3" s="18">
        <f t="shared" ref="F3:F13" si="1">B3/$E3</f>
        <v>0.72659176029962547</v>
      </c>
      <c r="G3" s="18">
        <f t="shared" ref="G3:G13" si="2">C3/$E3</f>
        <v>0.27340823970037453</v>
      </c>
      <c r="H3" s="18">
        <f t="shared" ref="H3:H13" si="3">D3/$E3</f>
        <v>0</v>
      </c>
    </row>
    <row r="4" spans="1:8" x14ac:dyDescent="0.2">
      <c r="A4" t="s">
        <v>8390</v>
      </c>
      <c r="B4">
        <f>COUNTIFS(Kickstarter!$F:$F,"successful", Kickstarter!$D:$D,"&gt;=5000", Kickstarter!$D:$D,"&lt;=9999",Kickstarter!$R:$R,"plays")</f>
        <v>93</v>
      </c>
      <c r="C4">
        <f>COUNTIFS(Kickstarter!$F:$F,"failed", Kickstarter!$D:$D,"&gt;=5000", Kickstarter!$D:$D,"&lt;=9999",Kickstarter!$R:$R,"plays")</f>
        <v>76</v>
      </c>
      <c r="D4">
        <f>COUNTIFS(Kickstarter!$F:$F,"canceled", Kickstarter!$D:$D,"&gt;=5000", Kickstarter!$D:$D,"&lt;=9999",Kickstarter!$R:$R,"plays")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8391</v>
      </c>
      <c r="B5">
        <f>COUNTIFS(Kickstarter!$F:$F,"successful", Kickstarter!$D:$D,"&gt;=10000", Kickstarter!$D:$D,"&lt;=14999",Kickstarter!$R:$R,"plays")</f>
        <v>39</v>
      </c>
      <c r="C5">
        <f>COUNTIFS(Kickstarter!$F:$F,"failed", Kickstarter!$D:$D,"&gt;=10000", Kickstarter!$D:$D,"&lt;=14999",Kickstarter!$R:$R,"plays")</f>
        <v>33</v>
      </c>
      <c r="D5">
        <f>COUNTIFS(Kickstarter!$F:$F,"canceled", Kickstarter!$D:$D,"&gt;=10000", Kickstarter!$D:$D,"&lt;=14999",Kickstarter!$R:$R,"plays")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8392</v>
      </c>
      <c r="B6">
        <f>COUNTIFS(Kickstarter!$F:$F,"successful", Kickstarter!$D:$D,"&gt;=15000", Kickstarter!$D:$D,"&lt;=19999",Kickstarter!$R:$R,"plays")</f>
        <v>12</v>
      </c>
      <c r="C6">
        <f>COUNTIFS(Kickstarter!$F:$F,"failed", Kickstarter!$D:$D,"&gt;=15000", Kickstarter!$D:$D,"&lt;=19999",Kickstarter!$R:$R,"plays")</f>
        <v>12</v>
      </c>
      <c r="D6">
        <f>COUNTIFS(Kickstarter!$F:$F,"canceled", Kickstarter!$D:$D,"&gt;=15000", Kickstarter!$D:$D,"&lt;=19999",Kickstarter!$R:$R,"plays")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8393</v>
      </c>
      <c r="B7">
        <f>COUNTIFS(Kickstarter!$F:$F,"successful", Kickstarter!$D:$D,"&gt;=20000", Kickstarter!$D:$D,"&lt;=24999",Kickstarter!$R:$R,"plays")</f>
        <v>9</v>
      </c>
      <c r="C7">
        <f>COUNTIFS(Kickstarter!$F:$F,"failed", Kickstarter!$D:$D,"&gt;=20000", Kickstarter!$D:$D,"&lt;=24999",Kickstarter!$R:$R,"plays")</f>
        <v>11</v>
      </c>
      <c r="D7">
        <f>COUNTIFS(Kickstarter!$F:$F,"canceled", Kickstarter!$D:$D,"&gt;=20000", Kickstarter!$D:$D,"&lt;=24999",Kickstarter!$R:$R,"plays")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8394</v>
      </c>
      <c r="B8">
        <f>COUNTIFS(Kickstarter!$F:$F,"successful", Kickstarter!$D:$D,"&gt;=25000", Kickstarter!$D:$D,"&lt;=29999",Kickstarter!$R:$R,"plays")</f>
        <v>1</v>
      </c>
      <c r="C8">
        <f>COUNTIFS(Kickstarter!$F:$F,"failed", Kickstarter!$D:$D,"&gt;=25000", Kickstarter!$D:$D,"&lt;=29999",Kickstarter!$R:$R,"plays")</f>
        <v>4</v>
      </c>
      <c r="D8">
        <f>COUNTIFS(Kickstarter!$F:$F,"canceled", Kickstarter!$D:$D,"&gt;=25000", Kickstarter!$D:$D,"&lt;=29999",Kickstarter!$R:$R,"plays")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8395</v>
      </c>
      <c r="B9">
        <f>COUNTIFS(Kickstarter!$F:$F,"successful", Kickstarter!$D:$D,"&gt;=30000", Kickstarter!$D:$D,"&lt;=34999",Kickstarter!$R:$R,"plays")</f>
        <v>3</v>
      </c>
      <c r="C9">
        <f>COUNTIFS(Kickstarter!$F:$F,"failed", Kickstarter!$D:$D,"&gt;=30000", Kickstarter!$D:$D,"&lt;=34999",Kickstarter!$R:$R,"plays")</f>
        <v>8</v>
      </c>
      <c r="D9">
        <f>COUNTIFS(Kickstarter!$F:$F,"canceled", Kickstarter!$D:$D,"&gt;=30000", Kickstarter!$D:$D,"&lt;=34999",Kickstarter!$R:$R,"plays")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8396</v>
      </c>
      <c r="B10">
        <f>COUNTIFS(Kickstarter!$F:$F,"successful", Kickstarter!$D:$D,"&gt;=35000", Kickstarter!$D:$D,"&lt;=39999",Kickstarter!$R:$R,"plays")</f>
        <v>4</v>
      </c>
      <c r="C10">
        <f>COUNTIFS(Kickstarter!$F:$F,"failed", Kickstarter!$D:$D,"&gt;=35000", Kickstarter!$D:$D,"&lt;=39999",Kickstarter!$R:$R,"plays")</f>
        <v>2</v>
      </c>
      <c r="D10">
        <f>COUNTIFS(Kickstarter!$F:$F,"canceled", Kickstarter!$D:$D,"&gt;=35000", Kickstarter!$D:$D,"&lt;=39999",Kickstarter!$R:$R,"plays")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8397</v>
      </c>
      <c r="B11">
        <f>COUNTIFS(Kickstarter!$F:$F,"successful", Kickstarter!$D:$D,"&gt;=40000", Kickstarter!$D:$D,"&lt;=44999",Kickstarter!$R:$R,"plays")</f>
        <v>2</v>
      </c>
      <c r="C11">
        <f>COUNTIFS(Kickstarter!$F:$F,"failed", Kickstarter!$D:$D,"&gt;=40000", Kickstarter!$D:$D,"&lt;=44999",Kickstarter!$R:$R,"plays")</f>
        <v>1</v>
      </c>
      <c r="D11">
        <f>COUNTIFS(Kickstarter!$F:$F,"canceled", Kickstarter!$D:$D,"&gt;=40000", Kickstarter!$D:$D,"&lt;=44999",Kickstarter!$R:$R,"plays")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8398</v>
      </c>
      <c r="B12">
        <f>COUNTIFS(Kickstarter!$F:$F,"successful", Kickstarter!$D:$D,"&gt;=45000", Kickstarter!$D:$D,"&lt;=49999",Kickstarter!$R:$R,"plays")</f>
        <v>0</v>
      </c>
      <c r="C12">
        <f>COUNTIFS(Kickstarter!$F:$F,"failed", Kickstarter!$D:$D,"&gt;=45000", Kickstarter!$D:$D,"&lt;=49999",Kickstarter!$R:$R,"plays")</f>
        <v>1</v>
      </c>
      <c r="D12">
        <f>COUNTIFS(Kickstarter!$F:$F,"canceled", Kickstarter!$D:$D,"&gt;=45000", Kickstarter!$D:$D,"&lt;=49999",Kickstarter!$R:$R,"plays")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8399</v>
      </c>
      <c r="B13">
        <f>COUNTIFS(Kickstarter!$F:$F,"successful", Kickstarter!$D:$D,"&gt;=50000",Kickstarter!$R:$R,"plays")</f>
        <v>2</v>
      </c>
      <c r="C13">
        <f>COUNTIFS(Kickstarter!$F:$F,"failed", Kickstarter!$D:$D,"&gt;=50000",Kickstarter!$R:$R,"plays")</f>
        <v>14</v>
      </c>
      <c r="D13">
        <f>COUNTIFS(Kickstarter!$F:$F,"canceled", Kickstarter!$D:$D,"&gt;=50000",Kickstarter!$R:$R,"plays")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Barry Eiden</cp:lastModifiedBy>
  <dcterms:created xsi:type="dcterms:W3CDTF">2017-04-20T15:17:24Z</dcterms:created>
  <dcterms:modified xsi:type="dcterms:W3CDTF">2021-12-18T00:25:05Z</dcterms:modified>
</cp:coreProperties>
</file>