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w\Desktop\GA\TP2\Jardim Botanico\"/>
    </mc:Choice>
  </mc:AlternateContent>
  <xr:revisionPtr revIDLastSave="0" documentId="13_ncr:9_{6D0E5EB1-2E89-4D73-A903-50FEA5261287}" xr6:coauthVersionLast="47" xr6:coauthVersionMax="47" xr10:uidLastSave="{00000000-0000-0000-0000-000000000000}"/>
  <bookViews>
    <workbookView xWindow="-120" yWindow="-120" windowWidth="29040" windowHeight="15840" firstSheet="3" activeTab="8" xr2:uid="{345AA5D2-B017-44DC-9A95-17C78678CAA7}"/>
  </bookViews>
  <sheets>
    <sheet name="Rede1" sheetId="1" r:id="rId1"/>
    <sheet name="Sheet1" sheetId="5" r:id="rId2"/>
    <sheet name="JBot1" sheetId="3" r:id="rId3"/>
    <sheet name="JBot2" sheetId="13" r:id="rId4"/>
    <sheet name="JBot5" sheetId="14" r:id="rId5"/>
    <sheet name="JBot6" sheetId="17" r:id="rId6"/>
    <sheet name="ComparacaoCampanha" sheetId="15" r:id="rId7"/>
    <sheet name="setasJB5" sheetId="16" r:id="rId8"/>
    <sheet name="CompCamp36" sheetId="18" r:id="rId9"/>
    <sheet name="setasJB6" sheetId="19" r:id="rId10"/>
    <sheet name="ErrosAbs" sheetId="10" r:id="rId11"/>
    <sheet name="Caso1Erro" sheetId="6" r:id="rId12"/>
    <sheet name="Caso2Erro" sheetId="7" r:id="rId13"/>
    <sheet name="Caso3Erro" sheetId="8" r:id="rId14"/>
    <sheet name="Caso4Erro" sheetId="9" r:id="rId15"/>
    <sheet name="Rel3" sheetId="11" r:id="rId16"/>
    <sheet name="Rel4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5" l="1"/>
  <c r="F17" i="15"/>
  <c r="G18" i="18"/>
  <c r="F18" i="18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G1" i="18"/>
  <c r="F1" i="18"/>
  <c r="H5" i="17"/>
  <c r="G5" i="17"/>
  <c r="H4" i="17"/>
  <c r="G4" i="17"/>
  <c r="H3" i="17"/>
  <c r="G3" i="17"/>
  <c r="C3" i="17"/>
  <c r="H2" i="17"/>
  <c r="G2" i="17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G2" i="15"/>
  <c r="F2" i="15"/>
  <c r="H3" i="14"/>
  <c r="H4" i="14"/>
  <c r="H5" i="14"/>
  <c r="H6" i="14"/>
  <c r="H7" i="14"/>
  <c r="H8" i="14"/>
  <c r="H9" i="14"/>
  <c r="H2" i="14"/>
  <c r="G9" i="14"/>
  <c r="G3" i="14"/>
  <c r="G4" i="14"/>
  <c r="G5" i="14"/>
  <c r="G6" i="14"/>
  <c r="G7" i="14"/>
  <c r="G8" i="14"/>
  <c r="G2" i="14"/>
  <c r="C3" i="14"/>
  <c r="C10" i="13"/>
  <c r="C11" i="13"/>
  <c r="F12" i="5"/>
  <c r="G3" i="13" l="1"/>
  <c r="G4" i="13"/>
  <c r="G5" i="13"/>
  <c r="G6" i="13"/>
  <c r="G7" i="13"/>
  <c r="G8" i="13"/>
  <c r="G2" i="13"/>
  <c r="C3" i="3"/>
  <c r="G3" i="3"/>
  <c r="G4" i="3"/>
  <c r="G5" i="3"/>
  <c r="G6" i="3"/>
  <c r="G7" i="3"/>
  <c r="G8" i="3"/>
  <c r="G9" i="3"/>
  <c r="G10" i="3"/>
  <c r="G11" i="3"/>
  <c r="G2" i="3"/>
  <c r="H4" i="13"/>
  <c r="H5" i="13"/>
  <c r="H6" i="13"/>
  <c r="H7" i="13"/>
  <c r="H8" i="13"/>
  <c r="H3" i="13"/>
  <c r="C3" i="13"/>
  <c r="H2" i="13"/>
  <c r="H11" i="3"/>
  <c r="K17" i="10"/>
  <c r="K13" i="10"/>
  <c r="K15" i="10"/>
  <c r="K16" i="10"/>
  <c r="K12" i="10"/>
  <c r="K11" i="10"/>
  <c r="F4" i="10"/>
  <c r="F5" i="10"/>
  <c r="F7" i="10"/>
  <c r="F8" i="10"/>
  <c r="F9" i="10"/>
  <c r="F11" i="10"/>
  <c r="F12" i="10"/>
  <c r="F13" i="10"/>
  <c r="F15" i="10"/>
  <c r="F16" i="10"/>
  <c r="F17" i="10"/>
  <c r="F3" i="10"/>
  <c r="F13" i="5"/>
  <c r="F14" i="5"/>
  <c r="F15" i="5"/>
  <c r="E13" i="5"/>
  <c r="E14" i="5"/>
  <c r="E15" i="5"/>
  <c r="E12" i="5"/>
  <c r="D127" i="12"/>
  <c r="C127" i="12"/>
  <c r="D126" i="12"/>
  <c r="C126" i="12"/>
  <c r="D127" i="11"/>
  <c r="D126" i="11"/>
  <c r="C127" i="11"/>
  <c r="C126" i="11"/>
  <c r="E31" i="9"/>
  <c r="D31" i="9"/>
  <c r="E30" i="9"/>
  <c r="D30" i="9"/>
  <c r="E31" i="8"/>
  <c r="D31" i="8"/>
  <c r="E30" i="8"/>
  <c r="D30" i="8"/>
  <c r="E31" i="7"/>
  <c r="D31" i="7"/>
  <c r="E30" i="7"/>
  <c r="D30" i="7"/>
  <c r="E31" i="6"/>
  <c r="D31" i="6"/>
  <c r="E30" i="6"/>
  <c r="D30" i="6"/>
  <c r="D125" i="11"/>
  <c r="C125" i="11"/>
  <c r="D125" i="12"/>
  <c r="C125" i="12"/>
  <c r="E29" i="9"/>
  <c r="D29" i="9"/>
  <c r="E29" i="8"/>
  <c r="D29" i="8"/>
  <c r="E29" i="7"/>
  <c r="D29" i="7"/>
  <c r="E29" i="6"/>
  <c r="D29" i="6"/>
  <c r="E32" i="1" l="1"/>
  <c r="E33" i="1" s="1"/>
  <c r="D33" i="1"/>
  <c r="D32" i="1"/>
  <c r="E28" i="1"/>
  <c r="D28" i="1"/>
  <c r="E26" i="1"/>
  <c r="D26" i="1"/>
  <c r="D27" i="1"/>
  <c r="D25" i="1"/>
  <c r="E27" i="1"/>
  <c r="E25" i="1"/>
  <c r="H2" i="3"/>
  <c r="H10" i="3"/>
  <c r="H9" i="3"/>
  <c r="H8" i="3"/>
  <c r="H7" i="3"/>
  <c r="H6" i="3"/>
  <c r="H5" i="3"/>
  <c r="H4" i="3"/>
  <c r="H3" i="3"/>
  <c r="H20" i="1"/>
  <c r="J17" i="1"/>
  <c r="J20" i="1"/>
  <c r="D20" i="1"/>
  <c r="H17" i="1"/>
  <c r="D17" i="1"/>
  <c r="D10" i="1"/>
  <c r="D7" i="1"/>
  <c r="D6" i="1"/>
</calcChain>
</file>

<file path=xl/sharedStrings.xml><?xml version="1.0" encoding="utf-8"?>
<sst xmlns="http://schemas.openxmlformats.org/spreadsheetml/2006/main" count="180" uniqueCount="91">
  <si>
    <t>Var 0</t>
  </si>
  <si>
    <t>a</t>
  </si>
  <si>
    <t>b</t>
  </si>
  <si>
    <t>(var dir)</t>
  </si>
  <si>
    <t>(precisao dir)</t>
  </si>
  <si>
    <t>comp_1</t>
  </si>
  <si>
    <t>az</t>
  </si>
  <si>
    <t>teste de hipotese do qui_quadrado</t>
  </si>
  <si>
    <t>funcao excel</t>
  </si>
  <si>
    <t>tabela</t>
  </si>
  <si>
    <t>Var 0 post</t>
  </si>
  <si>
    <t>teste</t>
  </si>
  <si>
    <t>teste fischer</t>
  </si>
  <si>
    <t>Variancia</t>
  </si>
  <si>
    <t>1 Iter</t>
  </si>
  <si>
    <t>2 Iter</t>
  </si>
  <si>
    <t>3 Iter</t>
  </si>
  <si>
    <t xml:space="preserve">2 PF </t>
  </si>
  <si>
    <t>1 PF, 1 AZ, 1 COMP</t>
  </si>
  <si>
    <t>comp_2</t>
  </si>
  <si>
    <t>Valor Teste</t>
  </si>
  <si>
    <t>Valor Funcao Excel</t>
  </si>
  <si>
    <t>Iteracao 1</t>
  </si>
  <si>
    <t>Iteracao 2</t>
  </si>
  <si>
    <t>Testes de Hipotese Qui Quadrado</t>
  </si>
  <si>
    <t>Testes de Hipotese Fisher</t>
  </si>
  <si>
    <t>Graus Liberdade</t>
  </si>
  <si>
    <t>fish bidime</t>
  </si>
  <si>
    <t>k</t>
  </si>
  <si>
    <t>PF</t>
  </si>
  <si>
    <t>N Comp</t>
  </si>
  <si>
    <t>Caso 1</t>
  </si>
  <si>
    <t>Caso 2</t>
  </si>
  <si>
    <t>Caso 3</t>
  </si>
  <si>
    <t>Caso 4</t>
  </si>
  <si>
    <t>Ponto 1</t>
  </si>
  <si>
    <t>Ponto 2</t>
  </si>
  <si>
    <t>S</t>
  </si>
  <si>
    <t>Peso</t>
  </si>
  <si>
    <t>Media</t>
  </si>
  <si>
    <t>RUMO E1(gr)</t>
  </si>
  <si>
    <t>E2(m)</t>
  </si>
  <si>
    <t>E1(m)</t>
  </si>
  <si>
    <t>#ESTAC.2</t>
  </si>
  <si>
    <t>#ESTAC.1</t>
  </si>
  <si>
    <t>TIVAS</t>
  </si>
  <si>
    <t>ERRO RELA</t>
  </si>
  <si>
    <t>ELIPSES DE</t>
  </si>
  <si>
    <t>Max1</t>
  </si>
  <si>
    <t>Min1</t>
  </si>
  <si>
    <t>Max2</t>
  </si>
  <si>
    <t>Min2</t>
  </si>
  <si>
    <t>Max3</t>
  </si>
  <si>
    <t>Min3</t>
  </si>
  <si>
    <t>Max4</t>
  </si>
  <si>
    <t>Min4</t>
  </si>
  <si>
    <t>media r3</t>
  </si>
  <si>
    <t>max r3</t>
  </si>
  <si>
    <t>min r3</t>
  </si>
  <si>
    <t>media r4</t>
  </si>
  <si>
    <t>max r4</t>
  </si>
  <si>
    <t>min r4</t>
  </si>
  <si>
    <t>GL</t>
  </si>
  <si>
    <t>Fisher</t>
  </si>
  <si>
    <t>K</t>
  </si>
  <si>
    <t>Eixo Maior</t>
  </si>
  <si>
    <t>Eixo Menor</t>
  </si>
  <si>
    <t>Ponto Fixo</t>
  </si>
  <si>
    <t>Comprimento</t>
  </si>
  <si>
    <t>Absoluto</t>
  </si>
  <si>
    <t>Relativo</t>
  </si>
  <si>
    <t>Max</t>
  </si>
  <si>
    <t>Min</t>
  </si>
  <si>
    <t>Precisao</t>
  </si>
  <si>
    <t>iteracao 1</t>
  </si>
  <si>
    <t>iteracao 2</t>
  </si>
  <si>
    <t>iteracao 3</t>
  </si>
  <si>
    <t>iteracao 4</t>
  </si>
  <si>
    <t>iteracao 5</t>
  </si>
  <si>
    <t>iteracao 6</t>
  </si>
  <si>
    <t>iteracao 7</t>
  </si>
  <si>
    <t>iteracao 8</t>
  </si>
  <si>
    <t>iteracao 9</t>
  </si>
  <si>
    <t>iteracao 10</t>
  </si>
  <si>
    <t>Razao variancias</t>
  </si>
  <si>
    <t>Teste Fisher</t>
  </si>
  <si>
    <t>Dir</t>
  </si>
  <si>
    <t>Comp</t>
  </si>
  <si>
    <t>campaanha 3</t>
  </si>
  <si>
    <t>campanha 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</si>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</sst>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5" fontId="0" fillId="0" borderId="7" xfId="0" applyNumberFormat="1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7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5" fontId="0" fillId="0" borderId="13" xfId="0" applyNumberFormat="1" applyBorder="1"/>
    <xf numFmtId="1" fontId="0" fillId="0" borderId="13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7" xfId="0" applyFill="1" applyBorder="1"/>
    <xf numFmtId="0" fontId="0" fillId="0" borderId="11" xfId="0" applyFill="1" applyBorder="1"/>
    <xf numFmtId="0" fontId="0" fillId="0" borderId="3" xfId="0" applyFill="1" applyBorder="1"/>
    <xf numFmtId="0" fontId="0" fillId="0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22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63C7-932B-4064-85BB-ABD740823BAA}">
  <dimension ref="A2:J33"/>
  <sheetViews>
    <sheetView workbookViewId="0">
      <selection activeCell="E22" sqref="E22"/>
    </sheetView>
  </sheetViews>
  <sheetFormatPr defaultRowHeight="15" x14ac:dyDescent="0.25"/>
  <cols>
    <col min="3" max="3" width="32.7109375" bestFit="1" customWidth="1"/>
    <col min="4" max="4" width="11" customWidth="1"/>
  </cols>
  <sheetData>
    <row r="2" spans="2:10" x14ac:dyDescent="0.25">
      <c r="B2" s="2" t="s">
        <v>0</v>
      </c>
      <c r="C2" s="1">
        <v>0.98399999999999999</v>
      </c>
      <c r="D2" t="s">
        <v>3</v>
      </c>
      <c r="F2" t="s">
        <v>4</v>
      </c>
      <c r="I2" t="s">
        <v>10</v>
      </c>
      <c r="J2">
        <v>0.95199999999999996</v>
      </c>
    </row>
    <row r="3" spans="2:10" x14ac:dyDescent="0.25">
      <c r="B3" s="2" t="s">
        <v>1</v>
      </c>
      <c r="C3" s="1">
        <v>8.0000000000000002E-3</v>
      </c>
      <c r="J3">
        <v>1.7050000000000001</v>
      </c>
    </row>
    <row r="4" spans="2:10" x14ac:dyDescent="0.25">
      <c r="B4" s="2" t="s">
        <v>2</v>
      </c>
      <c r="C4" s="1">
        <v>3.0000000000000001E-6</v>
      </c>
    </row>
    <row r="6" spans="2:10" x14ac:dyDescent="0.25">
      <c r="B6" s="2" t="s">
        <v>5</v>
      </c>
      <c r="C6" s="1">
        <v>8192.9218999999994</v>
      </c>
      <c r="D6" s="1">
        <f>C2/(C3*C3+(C4*C4*C6*C6))</f>
        <v>1472.7987467313069</v>
      </c>
    </row>
    <row r="7" spans="2:10" x14ac:dyDescent="0.25">
      <c r="B7" s="2" t="s">
        <v>19</v>
      </c>
      <c r="C7" s="1">
        <v>4305.3892999999998</v>
      </c>
      <c r="D7" s="1">
        <f>C2/(C3*C3+(C4*C4*C7*C7))</f>
        <v>4262.9255837843057</v>
      </c>
    </row>
    <row r="10" spans="2:10" x14ac:dyDescent="0.25">
      <c r="B10" s="2" t="s">
        <v>6</v>
      </c>
      <c r="C10" s="1">
        <v>0.4</v>
      </c>
      <c r="D10" s="1">
        <f>C2/(C10*C10)</f>
        <v>6.1499999999999986</v>
      </c>
    </row>
    <row r="15" spans="2:10" x14ac:dyDescent="0.25">
      <c r="C15" t="s">
        <v>7</v>
      </c>
      <c r="H15" t="s">
        <v>8</v>
      </c>
      <c r="J15" t="s">
        <v>9</v>
      </c>
    </row>
    <row r="17" spans="1:10" x14ac:dyDescent="0.25">
      <c r="C17" t="s">
        <v>11</v>
      </c>
      <c r="D17">
        <f>44*(0.952/0.984)</f>
        <v>42.569105691056905</v>
      </c>
      <c r="H17">
        <f>CHIINV(0.05,44)</f>
        <v>60.480886582336453</v>
      </c>
      <c r="J17">
        <f>((79.08-55.76)/(60-40))*(44-40)+55.76</f>
        <v>60.423999999999999</v>
      </c>
    </row>
    <row r="19" spans="1:10" x14ac:dyDescent="0.25">
      <c r="C19" t="s">
        <v>12</v>
      </c>
    </row>
    <row r="20" spans="1:10" x14ac:dyDescent="0.25">
      <c r="C20" t="s">
        <v>11</v>
      </c>
      <c r="D20">
        <f>J2/C2</f>
        <v>0.9674796747967479</v>
      </c>
      <c r="H20">
        <f>_xlfn.F.INV(0.95,44,10000)</f>
        <v>1.3758353101942709</v>
      </c>
      <c r="J20">
        <f>((1.22-1.4)/(120-40))*(44-40)+1.4</f>
        <v>1.391</v>
      </c>
    </row>
    <row r="21" spans="1:10" ht="15.75" thickBot="1" x14ac:dyDescent="0.3"/>
    <row r="22" spans="1:10" ht="15.75" thickBot="1" x14ac:dyDescent="0.3">
      <c r="A22" s="3"/>
      <c r="B22" s="4"/>
      <c r="C22" s="12"/>
      <c r="D22" s="13" t="s">
        <v>22</v>
      </c>
      <c r="E22" s="14" t="s">
        <v>23</v>
      </c>
    </row>
    <row r="23" spans="1:10" x14ac:dyDescent="0.25">
      <c r="A23" s="5"/>
      <c r="B23" s="6"/>
      <c r="C23" s="9" t="s">
        <v>13</v>
      </c>
      <c r="D23" s="7">
        <v>1.7050000000000001</v>
      </c>
      <c r="E23" s="15">
        <v>0.95199999999999996</v>
      </c>
    </row>
    <row r="24" spans="1:10" ht="15.75" thickBot="1" x14ac:dyDescent="0.3">
      <c r="A24" s="5"/>
      <c r="B24" s="6"/>
      <c r="C24" s="10" t="s">
        <v>26</v>
      </c>
      <c r="D24" s="8">
        <v>44</v>
      </c>
      <c r="E24" s="16">
        <v>44</v>
      </c>
    </row>
    <row r="25" spans="1:10" x14ac:dyDescent="0.25">
      <c r="A25" s="74" t="s">
        <v>24</v>
      </c>
      <c r="B25" s="75"/>
      <c r="C25" s="9" t="s">
        <v>20</v>
      </c>
      <c r="D25" s="11">
        <f>44*(J3/C2)</f>
        <v>76.239837398373993</v>
      </c>
      <c r="E25" s="17">
        <f>44*(0.952/0.984)</f>
        <v>42.569105691056905</v>
      </c>
    </row>
    <row r="26" spans="1:10" ht="15" customHeight="1" thickBot="1" x14ac:dyDescent="0.3">
      <c r="A26" s="76"/>
      <c r="B26" s="77"/>
      <c r="C26" s="10" t="s">
        <v>21</v>
      </c>
      <c r="D26" s="11">
        <f>CHIINV(0.05,44)</f>
        <v>60.480886582336453</v>
      </c>
      <c r="E26" s="17">
        <f>CHIINV(0.05,44)</f>
        <v>60.480886582336453</v>
      </c>
    </row>
    <row r="27" spans="1:10" x14ac:dyDescent="0.25">
      <c r="A27" s="78" t="s">
        <v>25</v>
      </c>
      <c r="B27" s="79"/>
      <c r="C27" s="9" t="s">
        <v>20</v>
      </c>
      <c r="D27" s="11">
        <f>J3/C2</f>
        <v>1.7327235772357725</v>
      </c>
      <c r="E27" s="17">
        <f>J2/C2</f>
        <v>0.9674796747967479</v>
      </c>
    </row>
    <row r="28" spans="1:10" ht="15.75" thickBot="1" x14ac:dyDescent="0.3">
      <c r="A28" s="80"/>
      <c r="B28" s="81"/>
      <c r="C28" s="10" t="s">
        <v>21</v>
      </c>
      <c r="D28" s="18">
        <f>_xlfn.F.INV(0.95,44,10000)</f>
        <v>1.3758353101942709</v>
      </c>
      <c r="E28" s="19">
        <f>_xlfn.F.INV(0.95,44,10000)</f>
        <v>1.3758353101942709</v>
      </c>
    </row>
    <row r="32" spans="1:10" x14ac:dyDescent="0.25">
      <c r="C32" t="s">
        <v>27</v>
      </c>
      <c r="D32">
        <f>_xlfn.F.INV(0.95,2,44)</f>
        <v>3.209278020049199</v>
      </c>
      <c r="E32">
        <f>_xlfn.F.INV(0.95,2,47)</f>
        <v>3.1950562807372145</v>
      </c>
    </row>
    <row r="33" spans="3:5" x14ac:dyDescent="0.25">
      <c r="C33" t="s">
        <v>28</v>
      </c>
      <c r="D33">
        <f>SQRT(2*D32)</f>
        <v>2.5334869330822287</v>
      </c>
      <c r="E33">
        <f>SQRT(2*E32)</f>
        <v>2.5278671961704058</v>
      </c>
    </row>
  </sheetData>
  <mergeCells count="2">
    <mergeCell ref="A25:B26"/>
    <mergeCell ref="A27:B28"/>
  </mergeCells>
  <conditionalFormatting sqref="D17">
    <cfRule type="cellIs" dxfId="19" priority="8" operator="lessThan">
      <formula>$H$17</formula>
    </cfRule>
  </conditionalFormatting>
  <conditionalFormatting sqref="D20">
    <cfRule type="cellIs" dxfId="18" priority="6" operator="lessThan">
      <formula>$H$20</formula>
    </cfRule>
    <cfRule type="cellIs" dxfId="17" priority="7" operator="lessThan">
      <formula>$H$20</formula>
    </cfRule>
  </conditionalFormatting>
  <conditionalFormatting sqref="D25">
    <cfRule type="cellIs" dxfId="16" priority="4" operator="greaterThan">
      <formula>$D$26</formula>
    </cfRule>
    <cfRule type="cellIs" dxfId="15" priority="5" operator="greaterThan">
      <formula>76.2398374</formula>
    </cfRule>
  </conditionalFormatting>
  <conditionalFormatting sqref="E25">
    <cfRule type="cellIs" dxfId="14" priority="3" operator="lessThan">
      <formula>$E$26</formula>
    </cfRule>
  </conditionalFormatting>
  <conditionalFormatting sqref="D27">
    <cfRule type="cellIs" dxfId="13" priority="2" operator="greaterThan">
      <formula>$D$28</formula>
    </cfRule>
  </conditionalFormatting>
  <conditionalFormatting sqref="E27">
    <cfRule type="cellIs" dxfId="12" priority="1" operator="lessThan">
      <formula>0.967479675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FA503-823B-4B95-824C-64420650F9BF}">
  <dimension ref="A1:E14"/>
  <sheetViews>
    <sheetView workbookViewId="0">
      <selection activeCell="D19" sqref="D19"/>
    </sheetView>
  </sheetViews>
  <sheetFormatPr defaultRowHeight="15" x14ac:dyDescent="0.25"/>
  <sheetData>
    <row r="1" spans="1:5" x14ac:dyDescent="0.25">
      <c r="A1">
        <v>1</v>
      </c>
      <c r="B1">
        <v>-7.9999999999999993E-4</v>
      </c>
      <c r="C1">
        <v>-4.5999999999999999E-3</v>
      </c>
      <c r="D1">
        <v>-3.5000000000000001E-3</v>
      </c>
      <c r="E1">
        <v>-3.0000000000000001E-3</v>
      </c>
    </row>
    <row r="2" spans="1:5" x14ac:dyDescent="0.25">
      <c r="A2">
        <v>2</v>
      </c>
      <c r="B2">
        <v>1.5000000000000568E-3</v>
      </c>
      <c r="C2">
        <v>-1.9999999999997797E-3</v>
      </c>
      <c r="D2">
        <v>17.0442</v>
      </c>
      <c r="E2">
        <v>-2.0276999999999998</v>
      </c>
    </row>
    <row r="3" spans="1:5" x14ac:dyDescent="0.25">
      <c r="A3">
        <v>11</v>
      </c>
      <c r="B3">
        <v>7.0000000000003393E-4</v>
      </c>
      <c r="C3">
        <v>-2.0999999999986585E-3</v>
      </c>
      <c r="D3">
        <v>-0.62129999999999996</v>
      </c>
      <c r="E3">
        <v>42.440600000000003</v>
      </c>
    </row>
    <row r="4" spans="1:5" x14ac:dyDescent="0.25">
      <c r="A4">
        <v>12</v>
      </c>
      <c r="B4">
        <v>1.1999999999998678E-3</v>
      </c>
      <c r="C4">
        <v>-3.9999999999906777E-4</v>
      </c>
      <c r="D4">
        <v>3.5609999999999999</v>
      </c>
      <c r="E4">
        <v>42.394399999999997</v>
      </c>
    </row>
    <row r="5" spans="1:5" x14ac:dyDescent="0.25">
      <c r="A5">
        <v>13</v>
      </c>
      <c r="B5">
        <v>2.9999999999930083E-4</v>
      </c>
      <c r="C5">
        <v>-1.300000000000523E-3</v>
      </c>
      <c r="D5">
        <v>8.0976999999999997</v>
      </c>
      <c r="E5">
        <v>42.376300000000001</v>
      </c>
    </row>
    <row r="6" spans="1:5" x14ac:dyDescent="0.25">
      <c r="A6">
        <v>14</v>
      </c>
      <c r="B6">
        <v>-2.0000000000131024E-4</v>
      </c>
      <c r="C6">
        <v>-7.9999999999813554E-4</v>
      </c>
      <c r="D6">
        <v>12.684799999999999</v>
      </c>
      <c r="E6">
        <v>42.3902</v>
      </c>
    </row>
    <row r="7" spans="1:5" x14ac:dyDescent="0.25">
      <c r="A7">
        <v>15</v>
      </c>
      <c r="B7">
        <v>1.5999999999998238E-3</v>
      </c>
      <c r="C7">
        <v>-2.9999999999574811E-4</v>
      </c>
      <c r="D7">
        <v>17.325900000000001</v>
      </c>
      <c r="E7">
        <v>42.444000000000003</v>
      </c>
    </row>
    <row r="8" spans="1:5" x14ac:dyDescent="0.25">
      <c r="A8">
        <v>21</v>
      </c>
      <c r="B8">
        <v>1.7000000000000348E-3</v>
      </c>
      <c r="C8">
        <v>-1.300000000000523E-3</v>
      </c>
      <c r="D8">
        <v>-0.66859999999999997</v>
      </c>
      <c r="E8">
        <v>42.2224</v>
      </c>
    </row>
    <row r="9" spans="1:5" x14ac:dyDescent="0.25">
      <c r="A9">
        <v>25</v>
      </c>
      <c r="B9">
        <v>1.7999999999993577E-3</v>
      </c>
      <c r="C9">
        <v>1.0000000000331966E-4</v>
      </c>
      <c r="D9">
        <v>17.295300000000001</v>
      </c>
      <c r="E9">
        <v>42.449800000000003</v>
      </c>
    </row>
    <row r="10" spans="1:5" x14ac:dyDescent="0.25">
      <c r="A10">
        <v>32</v>
      </c>
      <c r="B10">
        <v>1.3999999999998458E-3</v>
      </c>
      <c r="C10">
        <v>0</v>
      </c>
      <c r="D10">
        <v>3.0339999999999998</v>
      </c>
      <c r="E10">
        <v>42.231200000000001</v>
      </c>
    </row>
    <row r="11" spans="1:5" x14ac:dyDescent="0.25">
      <c r="A11">
        <v>33</v>
      </c>
      <c r="B11">
        <v>1.3999999999994017E-3</v>
      </c>
      <c r="C11">
        <v>-1.8000000000029104E-3</v>
      </c>
      <c r="D11">
        <v>7.8526999999999996</v>
      </c>
      <c r="E11">
        <v>42.22</v>
      </c>
    </row>
    <row r="12" spans="1:5" x14ac:dyDescent="0.25">
      <c r="A12">
        <v>34</v>
      </c>
      <c r="B12">
        <v>1.4000000000002899E-3</v>
      </c>
      <c r="C12">
        <v>-4.99999999995282E-4</v>
      </c>
      <c r="D12">
        <v>11.139900000000001</v>
      </c>
      <c r="E12">
        <v>42.237200000000001</v>
      </c>
    </row>
    <row r="13" spans="1:5" x14ac:dyDescent="0.25">
      <c r="A13">
        <v>100</v>
      </c>
      <c r="B13">
        <v>-9.000000000000119E-4</v>
      </c>
      <c r="C13">
        <v>3.0000000000001137E-3</v>
      </c>
      <c r="D13">
        <v>-0.3201</v>
      </c>
      <c r="E13">
        <v>23.828800000000001</v>
      </c>
    </row>
    <row r="14" spans="1:5" x14ac:dyDescent="0.25">
      <c r="A14">
        <v>200</v>
      </c>
      <c r="B14">
        <v>0</v>
      </c>
      <c r="C14">
        <v>0</v>
      </c>
      <c r="D14">
        <v>16.275400000000001</v>
      </c>
      <c r="E14">
        <v>11.199400000000001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FE8A-9057-4DE5-B1BC-2B6029AE659D}">
  <dimension ref="A1:K17"/>
  <sheetViews>
    <sheetView workbookViewId="0">
      <selection activeCell="I28" sqref="I28"/>
    </sheetView>
  </sheetViews>
  <sheetFormatPr defaultRowHeight="15" x14ac:dyDescent="0.25"/>
  <cols>
    <col min="1" max="1" width="10.42578125" bestFit="1" customWidth="1"/>
    <col min="2" max="2" width="13.42578125" bestFit="1" customWidth="1"/>
    <col min="4" max="4" width="10.28515625" bestFit="1" customWidth="1"/>
    <col min="5" max="5" width="11" bestFit="1" customWidth="1"/>
    <col min="7" max="7" width="3.28515625" customWidth="1"/>
    <col min="8" max="8" width="10" bestFit="1" customWidth="1"/>
    <col min="9" max="9" width="10.28515625" bestFit="1" customWidth="1"/>
    <col min="10" max="10" width="11" bestFit="1" customWidth="1"/>
  </cols>
  <sheetData>
    <row r="1" spans="1:11" x14ac:dyDescent="0.25">
      <c r="A1" s="68"/>
      <c r="B1" s="69"/>
      <c r="C1" s="86" t="s">
        <v>69</v>
      </c>
      <c r="D1" s="86"/>
      <c r="E1" s="86"/>
      <c r="F1" s="86"/>
      <c r="G1" s="70"/>
      <c r="H1" s="87" t="s">
        <v>70</v>
      </c>
      <c r="I1" s="87"/>
      <c r="J1" s="87"/>
      <c r="K1" s="87"/>
    </row>
    <row r="2" spans="1:11" x14ac:dyDescent="0.25">
      <c r="A2" s="62" t="s">
        <v>67</v>
      </c>
      <c r="B2" s="63" t="s">
        <v>68</v>
      </c>
      <c r="C2" s="71"/>
      <c r="D2" s="63" t="s">
        <v>65</v>
      </c>
      <c r="E2" s="63" t="s">
        <v>66</v>
      </c>
      <c r="F2" s="63" t="s">
        <v>39</v>
      </c>
      <c r="G2" s="67"/>
      <c r="H2" s="67"/>
      <c r="I2" s="63" t="s">
        <v>65</v>
      </c>
      <c r="J2" s="72" t="s">
        <v>66</v>
      </c>
      <c r="K2" s="73" t="s">
        <v>39</v>
      </c>
    </row>
    <row r="3" spans="1:11" x14ac:dyDescent="0.25">
      <c r="A3" s="88">
        <v>28</v>
      </c>
      <c r="B3" s="89">
        <v>2</v>
      </c>
      <c r="C3" s="39" t="s">
        <v>39</v>
      </c>
      <c r="D3" s="55">
        <v>8.4162962962962967E-2</v>
      </c>
      <c r="E3" s="55">
        <v>5.8611111111111107E-2</v>
      </c>
      <c r="F3" s="55">
        <f>AVERAGE(D3:E3)</f>
        <v>7.1387037037037041E-2</v>
      </c>
      <c r="G3" s="57"/>
      <c r="H3" s="56"/>
      <c r="I3" s="56"/>
      <c r="J3" s="56"/>
      <c r="K3" s="58"/>
    </row>
    <row r="4" spans="1:11" x14ac:dyDescent="0.25">
      <c r="A4" s="82"/>
      <c r="B4" s="84"/>
      <c r="C4" s="43" t="s">
        <v>71</v>
      </c>
      <c r="D4" s="54">
        <v>0.36030000000000001</v>
      </c>
      <c r="E4" s="54">
        <v>0.1033</v>
      </c>
      <c r="F4" s="54">
        <f t="shared" ref="F4:F17" si="0">AVERAGE(D4:E4)</f>
        <v>0.23180000000000001</v>
      </c>
      <c r="G4" s="57"/>
      <c r="H4" s="56"/>
      <c r="I4" s="56"/>
      <c r="J4" s="56"/>
      <c r="K4" s="58"/>
    </row>
    <row r="5" spans="1:11" x14ac:dyDescent="0.25">
      <c r="A5" s="82"/>
      <c r="B5" s="84"/>
      <c r="C5" s="43" t="s">
        <v>72</v>
      </c>
      <c r="D5" s="54">
        <v>2.2800000000000001E-2</v>
      </c>
      <c r="E5" s="54">
        <v>1.3299999999999999E-2</v>
      </c>
      <c r="F5" s="54">
        <f t="shared" si="0"/>
        <v>1.805E-2</v>
      </c>
      <c r="G5" s="57"/>
      <c r="H5" s="56"/>
      <c r="I5" s="56"/>
      <c r="J5" s="56"/>
      <c r="K5" s="58"/>
    </row>
    <row r="6" spans="1:11" x14ac:dyDescent="0.25">
      <c r="A6" s="66"/>
      <c r="B6" s="67"/>
      <c r="C6" s="56"/>
      <c r="D6" s="57"/>
      <c r="E6" s="57"/>
      <c r="F6" s="57"/>
      <c r="G6" s="57"/>
      <c r="H6" s="56"/>
      <c r="I6" s="56"/>
      <c r="J6" s="56"/>
      <c r="K6" s="58"/>
    </row>
    <row r="7" spans="1:11" x14ac:dyDescent="0.25">
      <c r="A7" s="82">
        <v>28</v>
      </c>
      <c r="B7" s="84">
        <v>5</v>
      </c>
      <c r="C7" s="43" t="s">
        <v>39</v>
      </c>
      <c r="D7" s="54">
        <v>6.6985185185185189E-2</v>
      </c>
      <c r="E7" s="54">
        <v>5.4911111111111119E-2</v>
      </c>
      <c r="F7" s="54">
        <f t="shared" si="0"/>
        <v>6.0948148148148154E-2</v>
      </c>
      <c r="G7" s="57"/>
      <c r="H7" s="56"/>
      <c r="I7" s="56"/>
      <c r="J7" s="56"/>
      <c r="K7" s="58"/>
    </row>
    <row r="8" spans="1:11" x14ac:dyDescent="0.25">
      <c r="A8" s="82"/>
      <c r="B8" s="84"/>
      <c r="C8" s="43" t="s">
        <v>71</v>
      </c>
      <c r="D8" s="54">
        <v>0.1071</v>
      </c>
      <c r="E8" s="54">
        <v>9.4E-2</v>
      </c>
      <c r="F8" s="54">
        <f t="shared" si="0"/>
        <v>0.10055</v>
      </c>
      <c r="G8" s="57"/>
      <c r="H8" s="56"/>
      <c r="I8" s="56"/>
      <c r="J8" s="56"/>
      <c r="K8" s="58"/>
    </row>
    <row r="9" spans="1:11" x14ac:dyDescent="0.25">
      <c r="A9" s="82"/>
      <c r="B9" s="84"/>
      <c r="C9" s="43" t="s">
        <v>72</v>
      </c>
      <c r="D9" s="54">
        <v>2.1999999999999999E-2</v>
      </c>
      <c r="E9" s="54">
        <v>1.2800000000000001E-2</v>
      </c>
      <c r="F9" s="54">
        <f t="shared" si="0"/>
        <v>1.7399999999999999E-2</v>
      </c>
      <c r="G9" s="57"/>
      <c r="H9" s="56"/>
      <c r="I9" s="56"/>
      <c r="J9" s="56"/>
      <c r="K9" s="58"/>
    </row>
    <row r="10" spans="1:11" x14ac:dyDescent="0.25">
      <c r="A10" s="66"/>
      <c r="B10" s="67"/>
      <c r="C10" s="56"/>
      <c r="D10" s="57"/>
      <c r="E10" s="57"/>
      <c r="F10" s="57"/>
      <c r="G10" s="57"/>
      <c r="H10" s="56"/>
      <c r="I10" s="56"/>
      <c r="J10" s="56"/>
      <c r="K10" s="58"/>
    </row>
    <row r="11" spans="1:11" x14ac:dyDescent="0.25">
      <c r="A11" s="82">
        <v>25</v>
      </c>
      <c r="B11" s="84">
        <v>2</v>
      </c>
      <c r="C11" s="43" t="s">
        <v>39</v>
      </c>
      <c r="D11" s="54">
        <v>7.3133333333333328E-2</v>
      </c>
      <c r="E11" s="54">
        <v>4.7762962962962965E-2</v>
      </c>
      <c r="F11" s="54">
        <f t="shared" si="0"/>
        <v>6.0448148148148147E-2</v>
      </c>
      <c r="G11" s="57"/>
      <c r="H11" s="43" t="s">
        <v>39</v>
      </c>
      <c r="I11" s="54">
        <v>4.1983333333333324E-2</v>
      </c>
      <c r="J11" s="54">
        <v>2.5108333333333302E-2</v>
      </c>
      <c r="K11" s="49">
        <f>AVERAGE(I11:J11)</f>
        <v>3.3545833333333316E-2</v>
      </c>
    </row>
    <row r="12" spans="1:11" x14ac:dyDescent="0.25">
      <c r="A12" s="82"/>
      <c r="B12" s="84"/>
      <c r="C12" s="43" t="s">
        <v>71</v>
      </c>
      <c r="D12" s="54">
        <v>0.36030000000000001</v>
      </c>
      <c r="E12" s="54">
        <v>7.6700000000000004E-2</v>
      </c>
      <c r="F12" s="54">
        <f t="shared" si="0"/>
        <v>0.2185</v>
      </c>
      <c r="G12" s="57"/>
      <c r="H12" s="43" t="s">
        <v>71</v>
      </c>
      <c r="I12" s="54">
        <v>0.36799999999999999</v>
      </c>
      <c r="J12" s="54">
        <v>4.9000000000000002E-2</v>
      </c>
      <c r="K12" s="49">
        <f t="shared" ref="K12:K16" si="1">AVERAGE(I12:J12)</f>
        <v>0.20849999999999999</v>
      </c>
    </row>
    <row r="13" spans="1:11" x14ac:dyDescent="0.25">
      <c r="A13" s="82"/>
      <c r="B13" s="84"/>
      <c r="C13" s="43" t="s">
        <v>72</v>
      </c>
      <c r="D13" s="54">
        <v>3.1199999999999999E-2</v>
      </c>
      <c r="E13" s="54">
        <v>2.4400000000000002E-2</v>
      </c>
      <c r="F13" s="54">
        <f t="shared" si="0"/>
        <v>2.7799999999999998E-2</v>
      </c>
      <c r="G13" s="57"/>
      <c r="H13" s="43" t="s">
        <v>72</v>
      </c>
      <c r="I13" s="54">
        <v>1.7000000000000001E-2</v>
      </c>
      <c r="J13" s="54">
        <v>0.01</v>
      </c>
      <c r="K13" s="49">
        <f t="shared" si="1"/>
        <v>1.3500000000000002E-2</v>
      </c>
    </row>
    <row r="14" spans="1:11" x14ac:dyDescent="0.25">
      <c r="A14" s="66"/>
      <c r="B14" s="67"/>
      <c r="C14" s="56"/>
      <c r="D14" s="57"/>
      <c r="E14" s="57"/>
      <c r="F14" s="57"/>
      <c r="G14" s="57"/>
      <c r="H14" s="56"/>
      <c r="I14" s="57"/>
      <c r="J14" s="57"/>
      <c r="K14" s="59"/>
    </row>
    <row r="15" spans="1:11" x14ac:dyDescent="0.25">
      <c r="A15" s="82">
        <v>25</v>
      </c>
      <c r="B15" s="84">
        <v>5</v>
      </c>
      <c r="C15" s="43" t="s">
        <v>39</v>
      </c>
      <c r="D15" s="54">
        <v>5.5911111111111106E-2</v>
      </c>
      <c r="E15" s="54">
        <v>4.399259259259259E-2</v>
      </c>
      <c r="F15" s="54">
        <f t="shared" si="0"/>
        <v>4.9951851851851845E-2</v>
      </c>
      <c r="G15" s="57"/>
      <c r="H15" s="43" t="s">
        <v>39</v>
      </c>
      <c r="I15" s="54">
        <v>3.196666666666665E-2</v>
      </c>
      <c r="J15" s="54">
        <v>2.2741666666666653E-2</v>
      </c>
      <c r="K15" s="49">
        <f t="shared" si="1"/>
        <v>2.7354166666666652E-2</v>
      </c>
    </row>
    <row r="16" spans="1:11" x14ac:dyDescent="0.25">
      <c r="A16" s="82"/>
      <c r="B16" s="84"/>
      <c r="C16" s="43" t="s">
        <v>71</v>
      </c>
      <c r="D16" s="54">
        <v>0.08</v>
      </c>
      <c r="E16" s="54">
        <v>6.9800000000000001E-2</v>
      </c>
      <c r="F16" s="54">
        <f t="shared" si="0"/>
        <v>7.4899999999999994E-2</v>
      </c>
      <c r="G16" s="57"/>
      <c r="H16" s="43" t="s">
        <v>71</v>
      </c>
      <c r="I16" s="54">
        <v>6.6000000000000003E-2</v>
      </c>
      <c r="J16" s="54">
        <v>4.5999999999999999E-2</v>
      </c>
      <c r="K16" s="49">
        <f t="shared" si="1"/>
        <v>5.6000000000000001E-2</v>
      </c>
    </row>
    <row r="17" spans="1:11" ht="15.75" thickBot="1" x14ac:dyDescent="0.3">
      <c r="A17" s="83"/>
      <c r="B17" s="85"/>
      <c r="C17" s="47" t="s">
        <v>72</v>
      </c>
      <c r="D17" s="60">
        <v>2.93E-2</v>
      </c>
      <c r="E17" s="60">
        <v>2.29E-2</v>
      </c>
      <c r="F17" s="60">
        <f t="shared" si="0"/>
        <v>2.6099999999999998E-2</v>
      </c>
      <c r="G17" s="61"/>
      <c r="H17" s="47" t="s">
        <v>72</v>
      </c>
      <c r="I17" s="60">
        <v>1.6E-2</v>
      </c>
      <c r="J17" s="60">
        <v>6.0000000000000001E-3</v>
      </c>
      <c r="K17" s="50">
        <f>AVERAGE(I17:J17)</f>
        <v>1.0999999999999999E-2</v>
      </c>
    </row>
  </sheetData>
  <mergeCells count="10">
    <mergeCell ref="A15:A17"/>
    <mergeCell ref="B15:B17"/>
    <mergeCell ref="C1:F1"/>
    <mergeCell ref="H1:K1"/>
    <mergeCell ref="A3:A5"/>
    <mergeCell ref="B3:B5"/>
    <mergeCell ref="A7:A9"/>
    <mergeCell ref="B7:B9"/>
    <mergeCell ref="A11:A13"/>
    <mergeCell ref="B11:B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54FC4-13F9-45FC-A0E0-B596AB1964A9}">
  <dimension ref="A1:F31"/>
  <sheetViews>
    <sheetView workbookViewId="0">
      <selection activeCell="C29" sqref="C29:E31"/>
    </sheetView>
  </sheetViews>
  <sheetFormatPr defaultRowHeight="15" x14ac:dyDescent="0.25"/>
  <cols>
    <col min="4" max="4" width="9.28515625" customWidth="1"/>
  </cols>
  <sheetData>
    <row r="1" spans="1:6" x14ac:dyDescent="0.25">
      <c r="A1">
        <v>1</v>
      </c>
      <c r="B1">
        <v>11742.41</v>
      </c>
      <c r="C1">
        <v>-283760.63</v>
      </c>
      <c r="D1">
        <v>3.2500000000000001E-2</v>
      </c>
      <c r="E1">
        <v>2.7699999999999999E-2</v>
      </c>
      <c r="F1">
        <v>176.2</v>
      </c>
    </row>
    <row r="2" spans="1:6" x14ac:dyDescent="0.25">
      <c r="A2">
        <v>2</v>
      </c>
      <c r="B2">
        <v>12391.3</v>
      </c>
      <c r="C2">
        <v>-287702.71999999997</v>
      </c>
      <c r="D2">
        <v>4.65E-2</v>
      </c>
      <c r="E2">
        <v>3.8699999999999998E-2</v>
      </c>
      <c r="F2">
        <v>37.700000000000003</v>
      </c>
    </row>
    <row r="3" spans="1:6" x14ac:dyDescent="0.25">
      <c r="A3">
        <v>3</v>
      </c>
      <c r="B3">
        <v>11711.09</v>
      </c>
      <c r="C3">
        <v>-291768.33</v>
      </c>
      <c r="D3">
        <v>6.3500000000000001E-2</v>
      </c>
      <c r="E3">
        <v>4.8899999999999999E-2</v>
      </c>
      <c r="F3">
        <v>143.69999999999999</v>
      </c>
    </row>
    <row r="4" spans="1:6" x14ac:dyDescent="0.25">
      <c r="A4">
        <v>4</v>
      </c>
      <c r="B4">
        <v>8022.73</v>
      </c>
      <c r="C4">
        <v>-289247.82</v>
      </c>
      <c r="D4">
        <v>6.0100000000000001E-2</v>
      </c>
      <c r="E4">
        <v>5.04E-2</v>
      </c>
      <c r="F4">
        <v>30.4</v>
      </c>
    </row>
    <row r="5" spans="1:6" x14ac:dyDescent="0.25">
      <c r="A5">
        <v>5</v>
      </c>
      <c r="B5">
        <v>6529.08</v>
      </c>
      <c r="C5">
        <v>-289854.2</v>
      </c>
      <c r="D5">
        <v>6.7100000000000007E-2</v>
      </c>
      <c r="E5">
        <v>6.2199999999999998E-2</v>
      </c>
      <c r="F5">
        <v>177.6</v>
      </c>
    </row>
    <row r="6" spans="1:6" x14ac:dyDescent="0.25">
      <c r="A6">
        <v>6</v>
      </c>
      <c r="B6">
        <v>15324.56</v>
      </c>
      <c r="C6">
        <v>-292748.7</v>
      </c>
      <c r="D6">
        <v>6.4000000000000001E-2</v>
      </c>
      <c r="E6">
        <v>4.8099999999999997E-2</v>
      </c>
      <c r="F6">
        <v>159.19999999999999</v>
      </c>
    </row>
    <row r="7" spans="1:6" x14ac:dyDescent="0.25">
      <c r="A7">
        <v>7</v>
      </c>
      <c r="B7">
        <v>-2867.24</v>
      </c>
      <c r="C7">
        <v>-282401.46000000002</v>
      </c>
      <c r="D7">
        <v>9.5000000000000001E-2</v>
      </c>
      <c r="E7">
        <v>7.4300000000000005E-2</v>
      </c>
      <c r="F7">
        <v>18.7</v>
      </c>
    </row>
    <row r="8" spans="1:6" x14ac:dyDescent="0.25">
      <c r="A8">
        <v>8</v>
      </c>
      <c r="B8">
        <v>20696.169999999998</v>
      </c>
      <c r="C8">
        <v>-289504.95</v>
      </c>
      <c r="D8">
        <v>5.7099999999999998E-2</v>
      </c>
      <c r="E8">
        <v>0.05</v>
      </c>
      <c r="F8">
        <v>42.6</v>
      </c>
    </row>
    <row r="9" spans="1:6" x14ac:dyDescent="0.25">
      <c r="A9">
        <v>9</v>
      </c>
      <c r="B9">
        <v>22394.71</v>
      </c>
      <c r="C9">
        <v>-291854.76</v>
      </c>
      <c r="D9">
        <v>7.2700000000000001E-2</v>
      </c>
      <c r="E9">
        <v>5.8599999999999999E-2</v>
      </c>
      <c r="F9">
        <v>142</v>
      </c>
    </row>
    <row r="10" spans="1:6" x14ac:dyDescent="0.25">
      <c r="A10">
        <v>10</v>
      </c>
      <c r="B10">
        <v>21874.560000000001</v>
      </c>
      <c r="C10">
        <v>-283693.06</v>
      </c>
      <c r="D10">
        <v>5.4800000000000001E-2</v>
      </c>
      <c r="E10">
        <v>4.1599999999999998E-2</v>
      </c>
      <c r="F10">
        <v>9.9</v>
      </c>
    </row>
    <row r="11" spans="1:6" x14ac:dyDescent="0.25">
      <c r="A11">
        <v>11</v>
      </c>
      <c r="B11">
        <v>17796.21</v>
      </c>
      <c r="C11">
        <v>-284937.46999999997</v>
      </c>
      <c r="D11">
        <v>4.0599999999999997E-2</v>
      </c>
      <c r="E11">
        <v>3.3000000000000002E-2</v>
      </c>
      <c r="F11">
        <v>152.30000000000001</v>
      </c>
    </row>
    <row r="12" spans="1:6" x14ac:dyDescent="0.25">
      <c r="A12">
        <v>12</v>
      </c>
      <c r="B12">
        <v>19688.53</v>
      </c>
      <c r="C12">
        <v>-278362.34999999998</v>
      </c>
      <c r="D12">
        <v>4.2900000000000001E-2</v>
      </c>
      <c r="E12">
        <v>3.2300000000000002E-2</v>
      </c>
      <c r="F12">
        <v>25.5</v>
      </c>
    </row>
    <row r="13" spans="1:6" x14ac:dyDescent="0.25">
      <c r="A13">
        <v>13</v>
      </c>
      <c r="B13">
        <v>13422.4</v>
      </c>
      <c r="C13">
        <v>-280906.39</v>
      </c>
      <c r="D13">
        <v>2.2800000000000001E-2</v>
      </c>
      <c r="E13">
        <v>1.3299999999999999E-2</v>
      </c>
      <c r="F13">
        <v>166.5</v>
      </c>
    </row>
    <row r="14" spans="1:6" x14ac:dyDescent="0.25">
      <c r="A14">
        <v>14</v>
      </c>
      <c r="B14">
        <v>1946.14</v>
      </c>
      <c r="C14">
        <v>-278644.07</v>
      </c>
      <c r="D14">
        <v>0.36030000000000001</v>
      </c>
      <c r="E14">
        <v>5.8599999999999999E-2</v>
      </c>
      <c r="F14">
        <v>4</v>
      </c>
    </row>
    <row r="15" spans="1:6" x14ac:dyDescent="0.25">
      <c r="A15">
        <v>15</v>
      </c>
      <c r="B15">
        <v>6410.85</v>
      </c>
      <c r="C15">
        <v>-278553.99</v>
      </c>
      <c r="D15">
        <v>5.0299999999999997E-2</v>
      </c>
      <c r="E15">
        <v>3.95E-2</v>
      </c>
      <c r="F15">
        <v>2.8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3.3599999999999998E-2</v>
      </c>
      <c r="E16">
        <v>2.6200000000000001E-2</v>
      </c>
      <c r="F16">
        <v>1</v>
      </c>
    </row>
    <row r="17" spans="1:6" x14ac:dyDescent="0.25">
      <c r="A17">
        <v>17</v>
      </c>
      <c r="B17">
        <v>-5978.3</v>
      </c>
      <c r="C17">
        <v>-281302.55</v>
      </c>
      <c r="D17">
        <v>0.10630000000000001</v>
      </c>
      <c r="E17">
        <v>8.3000000000000004E-2</v>
      </c>
      <c r="F17">
        <v>18.8</v>
      </c>
    </row>
    <row r="18" spans="1:6" x14ac:dyDescent="0.25">
      <c r="A18">
        <v>18</v>
      </c>
      <c r="B18">
        <v>-8564.7800000000007</v>
      </c>
      <c r="C18">
        <v>-283226.27</v>
      </c>
      <c r="D18">
        <v>0.112</v>
      </c>
      <c r="E18">
        <v>8.9599999999999999E-2</v>
      </c>
      <c r="F18">
        <v>20.5</v>
      </c>
    </row>
    <row r="19" spans="1:6" x14ac:dyDescent="0.25">
      <c r="A19">
        <v>19</v>
      </c>
      <c r="B19">
        <v>-8373.5400000000009</v>
      </c>
      <c r="C19">
        <v>-278925.11</v>
      </c>
      <c r="D19">
        <v>0.11310000000000001</v>
      </c>
      <c r="E19">
        <v>8.8200000000000001E-2</v>
      </c>
      <c r="F19">
        <v>22.9</v>
      </c>
    </row>
    <row r="20" spans="1:6" x14ac:dyDescent="0.25">
      <c r="A20">
        <v>20</v>
      </c>
      <c r="B20">
        <v>-12208.54</v>
      </c>
      <c r="C20">
        <v>-286012.25</v>
      </c>
      <c r="D20">
        <v>0.1389</v>
      </c>
      <c r="E20">
        <v>9.8599999999999993E-2</v>
      </c>
      <c r="F20">
        <v>35.799999999999997</v>
      </c>
    </row>
    <row r="21" spans="1:6" x14ac:dyDescent="0.25">
      <c r="A21">
        <v>21</v>
      </c>
      <c r="B21">
        <v>-10128.02</v>
      </c>
      <c r="C21">
        <v>-276349.74</v>
      </c>
      <c r="D21">
        <v>0.1198</v>
      </c>
      <c r="E21">
        <v>0.1033</v>
      </c>
      <c r="F21">
        <v>10.6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6.8500000000000005E-2</v>
      </c>
      <c r="E22">
        <v>6.25E-2</v>
      </c>
      <c r="F22">
        <v>42.4</v>
      </c>
    </row>
    <row r="23" spans="1:6" x14ac:dyDescent="0.25">
      <c r="A23">
        <v>23</v>
      </c>
      <c r="B23">
        <v>-4469.59</v>
      </c>
      <c r="C23">
        <v>-285149.59000000003</v>
      </c>
      <c r="D23">
        <v>0.1032</v>
      </c>
      <c r="E23">
        <v>8.2900000000000001E-2</v>
      </c>
      <c r="F23">
        <v>25</v>
      </c>
    </row>
    <row r="24" spans="1:6" x14ac:dyDescent="0.25">
      <c r="A24">
        <v>24</v>
      </c>
      <c r="B24">
        <v>-2549.9899999999998</v>
      </c>
      <c r="C24">
        <v>-286734.95</v>
      </c>
      <c r="D24">
        <v>9.7699999999999995E-2</v>
      </c>
      <c r="E24">
        <v>8.14E-2</v>
      </c>
      <c r="F24">
        <v>36.6</v>
      </c>
    </row>
    <row r="25" spans="1:6" x14ac:dyDescent="0.25">
      <c r="A25">
        <v>25</v>
      </c>
      <c r="B25">
        <v>6404.28</v>
      </c>
      <c r="C25">
        <v>-283568.74</v>
      </c>
      <c r="D25">
        <v>4.8300000000000003E-2</v>
      </c>
      <c r="E25">
        <v>4.4600000000000001E-2</v>
      </c>
      <c r="F25">
        <v>147.4</v>
      </c>
    </row>
    <row r="26" spans="1:6" x14ac:dyDescent="0.25">
      <c r="A26">
        <v>26</v>
      </c>
      <c r="B26">
        <v>-473.35</v>
      </c>
      <c r="C26">
        <v>-278906.96000000002</v>
      </c>
      <c r="D26">
        <v>9.74E-2</v>
      </c>
      <c r="E26">
        <v>6.6000000000000003E-2</v>
      </c>
      <c r="F26">
        <v>15.2</v>
      </c>
    </row>
    <row r="27" spans="1:6" x14ac:dyDescent="0.25">
      <c r="A27">
        <v>27</v>
      </c>
      <c r="B27">
        <v>-3270.85</v>
      </c>
      <c r="C27">
        <v>-277325.95</v>
      </c>
      <c r="D27">
        <v>0.10340000000000001</v>
      </c>
      <c r="E27">
        <v>7.9000000000000001E-2</v>
      </c>
      <c r="F27">
        <v>20.3</v>
      </c>
    </row>
    <row r="29" spans="1:6" x14ac:dyDescent="0.25">
      <c r="C29" t="s">
        <v>39</v>
      </c>
      <c r="D29">
        <f>AVERAGE(D1:D27)</f>
        <v>8.4162962962962967E-2</v>
      </c>
      <c r="E29">
        <f>AVERAGE(E1:E27)</f>
        <v>5.8611111111111107E-2</v>
      </c>
    </row>
    <row r="30" spans="1:6" x14ac:dyDescent="0.25">
      <c r="C30" t="s">
        <v>48</v>
      </c>
      <c r="D30">
        <f>MAX(D1:D27)</f>
        <v>0.36030000000000001</v>
      </c>
      <c r="E30">
        <f>MAX(E1:E27)</f>
        <v>0.1033</v>
      </c>
    </row>
    <row r="31" spans="1:6" x14ac:dyDescent="0.25">
      <c r="C31" t="s">
        <v>49</v>
      </c>
      <c r="D31">
        <f>MIN(D1:D27)</f>
        <v>2.2800000000000001E-2</v>
      </c>
      <c r="E31">
        <f>MIN(E1:E27)</f>
        <v>1.3299999999999999E-2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2B6E-6A21-4F8E-BABE-C5AE06971AA1}">
  <dimension ref="A1:F31"/>
  <sheetViews>
    <sheetView workbookViewId="0">
      <selection activeCell="C29" sqref="C29:E31"/>
    </sheetView>
  </sheetViews>
  <sheetFormatPr defaultRowHeight="15" x14ac:dyDescent="0.25"/>
  <sheetData>
    <row r="1" spans="1:6" x14ac:dyDescent="0.25">
      <c r="A1">
        <v>1</v>
      </c>
      <c r="B1">
        <v>11742.41</v>
      </c>
      <c r="C1">
        <v>-283760.63</v>
      </c>
      <c r="D1">
        <v>3.09E-2</v>
      </c>
      <c r="E1">
        <v>2.63E-2</v>
      </c>
      <c r="F1">
        <v>180</v>
      </c>
    </row>
    <row r="2" spans="1:6" x14ac:dyDescent="0.25">
      <c r="A2">
        <v>2</v>
      </c>
      <c r="B2">
        <v>12391.3</v>
      </c>
      <c r="C2">
        <v>-287702.71999999997</v>
      </c>
      <c r="D2">
        <v>4.4600000000000001E-2</v>
      </c>
      <c r="E2">
        <v>3.56E-2</v>
      </c>
      <c r="F2">
        <v>39.700000000000003</v>
      </c>
    </row>
    <row r="3" spans="1:6" x14ac:dyDescent="0.25">
      <c r="A3">
        <v>3</v>
      </c>
      <c r="B3">
        <v>11711.09</v>
      </c>
      <c r="C3">
        <v>-291768.33</v>
      </c>
      <c r="D3">
        <v>6.0499999999999998E-2</v>
      </c>
      <c r="E3">
        <v>4.4999999999999998E-2</v>
      </c>
      <c r="F3">
        <v>141.6</v>
      </c>
    </row>
    <row r="4" spans="1:6" x14ac:dyDescent="0.25">
      <c r="A4">
        <v>4</v>
      </c>
      <c r="B4">
        <v>8022.73</v>
      </c>
      <c r="C4">
        <v>-289247.82</v>
      </c>
      <c r="D4">
        <v>5.74E-2</v>
      </c>
      <c r="E4">
        <v>4.7199999999999999E-2</v>
      </c>
      <c r="F4">
        <v>31</v>
      </c>
    </row>
    <row r="5" spans="1:6" x14ac:dyDescent="0.25">
      <c r="A5">
        <v>5</v>
      </c>
      <c r="B5">
        <v>6529.08</v>
      </c>
      <c r="C5">
        <v>-289854.2</v>
      </c>
      <c r="D5">
        <v>6.3600000000000004E-2</v>
      </c>
      <c r="E5">
        <v>5.8999999999999997E-2</v>
      </c>
      <c r="F5">
        <v>2.2000000000000002</v>
      </c>
    </row>
    <row r="6" spans="1:6" x14ac:dyDescent="0.25">
      <c r="A6">
        <v>6</v>
      </c>
      <c r="B6">
        <v>15324.56</v>
      </c>
      <c r="C6">
        <v>-292748.7</v>
      </c>
      <c r="D6">
        <v>6.0400000000000002E-2</v>
      </c>
      <c r="E6">
        <v>4.2900000000000001E-2</v>
      </c>
      <c r="F6">
        <v>153.19999999999999</v>
      </c>
    </row>
    <row r="7" spans="1:6" x14ac:dyDescent="0.25">
      <c r="A7">
        <v>7</v>
      </c>
      <c r="B7">
        <v>-2867.24</v>
      </c>
      <c r="C7">
        <v>-282401.46000000002</v>
      </c>
      <c r="D7">
        <v>8.8599999999999998E-2</v>
      </c>
      <c r="E7">
        <v>7.1199999999999999E-2</v>
      </c>
      <c r="F7">
        <v>17.2</v>
      </c>
    </row>
    <row r="8" spans="1:6" x14ac:dyDescent="0.25">
      <c r="A8">
        <v>8</v>
      </c>
      <c r="B8">
        <v>20696.169999999998</v>
      </c>
      <c r="C8">
        <v>-289504.95</v>
      </c>
      <c r="D8">
        <v>5.4699999999999999E-2</v>
      </c>
      <c r="E8">
        <v>4.8300000000000003E-2</v>
      </c>
      <c r="F8">
        <v>40.299999999999997</v>
      </c>
    </row>
    <row r="9" spans="1:6" x14ac:dyDescent="0.25">
      <c r="A9">
        <v>9</v>
      </c>
      <c r="B9">
        <v>22394.71</v>
      </c>
      <c r="C9">
        <v>-291854.76</v>
      </c>
      <c r="D9">
        <v>5.6899999999999999E-2</v>
      </c>
      <c r="E9">
        <v>5.2900000000000003E-2</v>
      </c>
      <c r="F9">
        <v>41.4</v>
      </c>
    </row>
    <row r="10" spans="1:6" x14ac:dyDescent="0.25">
      <c r="A10">
        <v>10</v>
      </c>
      <c r="B10">
        <v>21874.560000000001</v>
      </c>
      <c r="C10">
        <v>-283693.06</v>
      </c>
      <c r="D10">
        <v>5.2900000000000003E-2</v>
      </c>
      <c r="E10">
        <v>3.9199999999999999E-2</v>
      </c>
      <c r="F10">
        <v>12.1</v>
      </c>
    </row>
    <row r="11" spans="1:6" x14ac:dyDescent="0.25">
      <c r="A11">
        <v>11</v>
      </c>
      <c r="B11">
        <v>17796.21</v>
      </c>
      <c r="C11">
        <v>-284937.46999999997</v>
      </c>
      <c r="D11">
        <v>3.8800000000000001E-2</v>
      </c>
      <c r="E11">
        <v>3.1300000000000001E-2</v>
      </c>
      <c r="F11">
        <v>156.80000000000001</v>
      </c>
    </row>
    <row r="12" spans="1:6" x14ac:dyDescent="0.25">
      <c r="A12">
        <v>12</v>
      </c>
      <c r="B12">
        <v>19688.53</v>
      </c>
      <c r="C12">
        <v>-278362.34999999998</v>
      </c>
      <c r="D12">
        <v>4.1300000000000003E-2</v>
      </c>
      <c r="E12">
        <v>3.1E-2</v>
      </c>
      <c r="F12">
        <v>27</v>
      </c>
    </row>
    <row r="13" spans="1:6" x14ac:dyDescent="0.25">
      <c r="A13">
        <v>13</v>
      </c>
      <c r="B13">
        <v>13422.4</v>
      </c>
      <c r="C13">
        <v>-280906.39</v>
      </c>
      <c r="D13">
        <v>2.1999999999999999E-2</v>
      </c>
      <c r="E13">
        <v>1.2800000000000001E-2</v>
      </c>
      <c r="F13">
        <v>166.7</v>
      </c>
    </row>
    <row r="14" spans="1:6" x14ac:dyDescent="0.25">
      <c r="A14">
        <v>14</v>
      </c>
      <c r="B14">
        <v>1946.14</v>
      </c>
      <c r="C14">
        <v>-278644.07</v>
      </c>
      <c r="D14">
        <v>5.8700000000000002E-2</v>
      </c>
      <c r="E14">
        <v>4.6100000000000002E-2</v>
      </c>
      <c r="F14">
        <v>158</v>
      </c>
    </row>
    <row r="15" spans="1:6" x14ac:dyDescent="0.25">
      <c r="A15">
        <v>15</v>
      </c>
      <c r="B15">
        <v>6410.85</v>
      </c>
      <c r="C15">
        <v>-278553.99</v>
      </c>
      <c r="D15">
        <v>4.7899999999999998E-2</v>
      </c>
      <c r="E15">
        <v>3.8100000000000002E-2</v>
      </c>
      <c r="F15">
        <v>3.9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3.2199999999999999E-2</v>
      </c>
      <c r="E16">
        <v>2.53E-2</v>
      </c>
      <c r="F16">
        <v>1.8</v>
      </c>
    </row>
    <row r="17" spans="1:6" x14ac:dyDescent="0.25">
      <c r="A17">
        <v>17</v>
      </c>
      <c r="B17">
        <v>-5978.3</v>
      </c>
      <c r="C17">
        <v>-281302.55</v>
      </c>
      <c r="D17">
        <v>9.6600000000000005E-2</v>
      </c>
      <c r="E17">
        <v>7.9500000000000001E-2</v>
      </c>
      <c r="F17">
        <v>20.7</v>
      </c>
    </row>
    <row r="18" spans="1:6" x14ac:dyDescent="0.25">
      <c r="A18">
        <v>18</v>
      </c>
      <c r="B18">
        <v>-8564.7800000000007</v>
      </c>
      <c r="C18">
        <v>-283226.27</v>
      </c>
      <c r="D18">
        <v>9.98E-2</v>
      </c>
      <c r="E18">
        <v>8.5900000000000004E-2</v>
      </c>
      <c r="F18">
        <v>21.4</v>
      </c>
    </row>
    <row r="19" spans="1:6" x14ac:dyDescent="0.25">
      <c r="A19">
        <v>19</v>
      </c>
      <c r="B19">
        <v>-8373.5400000000009</v>
      </c>
      <c r="C19">
        <v>-278925.11</v>
      </c>
      <c r="D19">
        <v>0.1018</v>
      </c>
      <c r="E19">
        <v>8.3900000000000002E-2</v>
      </c>
      <c r="F19">
        <v>28.8</v>
      </c>
    </row>
    <row r="20" spans="1:6" x14ac:dyDescent="0.25">
      <c r="A20">
        <v>20</v>
      </c>
      <c r="B20">
        <v>-12208.54</v>
      </c>
      <c r="C20">
        <v>-286012.25</v>
      </c>
      <c r="D20">
        <v>0.10589999999999999</v>
      </c>
      <c r="E20">
        <v>9.4E-2</v>
      </c>
      <c r="F20">
        <v>135.1</v>
      </c>
    </row>
    <row r="21" spans="1:6" x14ac:dyDescent="0.25">
      <c r="A21">
        <v>21</v>
      </c>
      <c r="B21">
        <v>-10128.02</v>
      </c>
      <c r="C21">
        <v>-276349.74</v>
      </c>
      <c r="D21">
        <v>0.1071</v>
      </c>
      <c r="E21">
        <v>9.1300000000000006E-2</v>
      </c>
      <c r="F21">
        <v>42.5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6.4100000000000004E-2</v>
      </c>
      <c r="E22">
        <v>5.96E-2</v>
      </c>
      <c r="F22">
        <v>40.200000000000003</v>
      </c>
    </row>
    <row r="23" spans="1:6" x14ac:dyDescent="0.25">
      <c r="A23">
        <v>23</v>
      </c>
      <c r="B23">
        <v>-4469.59</v>
      </c>
      <c r="C23">
        <v>-285149.59000000003</v>
      </c>
      <c r="D23">
        <v>9.5299999999999996E-2</v>
      </c>
      <c r="E23">
        <v>7.8799999999999995E-2</v>
      </c>
      <c r="F23">
        <v>20.3</v>
      </c>
    </row>
    <row r="24" spans="1:6" x14ac:dyDescent="0.25">
      <c r="A24">
        <v>24</v>
      </c>
      <c r="B24">
        <v>-2549.9899999999998</v>
      </c>
      <c r="C24">
        <v>-286734.95</v>
      </c>
      <c r="D24">
        <v>9.0499999999999997E-2</v>
      </c>
      <c r="E24">
        <v>7.7700000000000005E-2</v>
      </c>
      <c r="F24">
        <v>32.9</v>
      </c>
    </row>
    <row r="25" spans="1:6" x14ac:dyDescent="0.25">
      <c r="A25">
        <v>25</v>
      </c>
      <c r="B25">
        <v>6404.28</v>
      </c>
      <c r="C25">
        <v>-283568.74</v>
      </c>
      <c r="D25">
        <v>4.5699999999999998E-2</v>
      </c>
      <c r="E25">
        <v>4.2599999999999999E-2</v>
      </c>
      <c r="F25">
        <v>152.9</v>
      </c>
    </row>
    <row r="26" spans="1:6" x14ac:dyDescent="0.25">
      <c r="A26">
        <v>26</v>
      </c>
      <c r="B26">
        <v>-473.35</v>
      </c>
      <c r="C26">
        <v>-278906.96000000002</v>
      </c>
      <c r="D26">
        <v>9.2799999999999994E-2</v>
      </c>
      <c r="E26">
        <v>6.2799999999999995E-2</v>
      </c>
      <c r="F26">
        <v>15.5</v>
      </c>
    </row>
    <row r="27" spans="1:6" x14ac:dyDescent="0.25">
      <c r="A27">
        <v>27</v>
      </c>
      <c r="B27">
        <v>-3270.85</v>
      </c>
      <c r="C27">
        <v>-277325.96000000002</v>
      </c>
      <c r="D27">
        <v>9.7600000000000006E-2</v>
      </c>
      <c r="E27">
        <v>7.4300000000000005E-2</v>
      </c>
      <c r="F27">
        <v>24.1</v>
      </c>
    </row>
    <row r="29" spans="1:6" x14ac:dyDescent="0.25">
      <c r="C29" t="s">
        <v>39</v>
      </c>
      <c r="D29">
        <f>AVERAGE(D1:D27)</f>
        <v>6.6985185185185189E-2</v>
      </c>
      <c r="E29">
        <f>AVERAGE(E1:E27)</f>
        <v>5.4911111111111119E-2</v>
      </c>
    </row>
    <row r="30" spans="1:6" x14ac:dyDescent="0.25">
      <c r="C30" t="s">
        <v>50</v>
      </c>
      <c r="D30">
        <f>MAX(D1:D27)</f>
        <v>0.1071</v>
      </c>
      <c r="E30">
        <f>MAX(E1:E27)</f>
        <v>9.4E-2</v>
      </c>
    </row>
    <row r="31" spans="1:6" x14ac:dyDescent="0.25">
      <c r="C31" t="s">
        <v>51</v>
      </c>
      <c r="D31">
        <f>MIN(D1:D27)</f>
        <v>2.1999999999999999E-2</v>
      </c>
      <c r="E31">
        <f>MIN(E1:E27)</f>
        <v>1.2800000000000001E-2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D885-AACE-4C59-9225-0395DB47CCE4}">
  <dimension ref="A1:F31"/>
  <sheetViews>
    <sheetView workbookViewId="0">
      <selection activeCell="C29" sqref="C29:E31"/>
    </sheetView>
  </sheetViews>
  <sheetFormatPr defaultRowHeight="15" x14ac:dyDescent="0.25"/>
  <sheetData>
    <row r="1" spans="1:6" x14ac:dyDescent="0.25">
      <c r="A1">
        <v>1</v>
      </c>
      <c r="B1">
        <v>11742.41</v>
      </c>
      <c r="C1">
        <v>-283760.63</v>
      </c>
      <c r="D1">
        <v>3.1899999999999998E-2</v>
      </c>
      <c r="E1">
        <v>2.75E-2</v>
      </c>
      <c r="F1">
        <v>12.5</v>
      </c>
    </row>
    <row r="2" spans="1:6" x14ac:dyDescent="0.25">
      <c r="A2">
        <v>2</v>
      </c>
      <c r="B2">
        <v>12391.3</v>
      </c>
      <c r="C2">
        <v>-287702.71999999997</v>
      </c>
      <c r="D2">
        <v>4.1200000000000001E-2</v>
      </c>
      <c r="E2">
        <v>3.6299999999999999E-2</v>
      </c>
      <c r="F2">
        <v>8.1</v>
      </c>
    </row>
    <row r="3" spans="1:6" x14ac:dyDescent="0.25">
      <c r="A3">
        <v>3</v>
      </c>
      <c r="B3">
        <v>11711.09</v>
      </c>
      <c r="C3">
        <v>-291768.33</v>
      </c>
      <c r="D3">
        <v>5.5199999999999999E-2</v>
      </c>
      <c r="E3">
        <v>4.3099999999999999E-2</v>
      </c>
      <c r="F3">
        <v>167.9</v>
      </c>
    </row>
    <row r="4" spans="1:6" x14ac:dyDescent="0.25">
      <c r="A4">
        <v>4</v>
      </c>
      <c r="B4">
        <v>8022.73</v>
      </c>
      <c r="C4">
        <v>-289247.82</v>
      </c>
      <c r="D4">
        <v>3.8300000000000001E-2</v>
      </c>
      <c r="E4">
        <v>3.1600000000000003E-2</v>
      </c>
      <c r="F4">
        <v>138.6</v>
      </c>
    </row>
    <row r="5" spans="1:6" x14ac:dyDescent="0.25">
      <c r="A5">
        <v>5</v>
      </c>
      <c r="B5">
        <v>6529.08</v>
      </c>
      <c r="C5">
        <v>-289854.2</v>
      </c>
      <c r="D5">
        <v>4.0800000000000003E-2</v>
      </c>
      <c r="E5">
        <v>3.7199999999999997E-2</v>
      </c>
      <c r="F5">
        <v>1.3</v>
      </c>
    </row>
    <row r="6" spans="1:6" x14ac:dyDescent="0.25">
      <c r="A6">
        <v>6</v>
      </c>
      <c r="B6">
        <v>15324.56</v>
      </c>
      <c r="C6">
        <v>-292748.7</v>
      </c>
      <c r="D6">
        <v>6.4299999999999996E-2</v>
      </c>
      <c r="E6">
        <v>5.0500000000000003E-2</v>
      </c>
      <c r="F6">
        <v>4</v>
      </c>
    </row>
    <row r="7" spans="1:6" x14ac:dyDescent="0.25">
      <c r="A7">
        <v>7</v>
      </c>
      <c r="B7">
        <v>-2867.24</v>
      </c>
      <c r="C7">
        <v>-282401.46000000002</v>
      </c>
      <c r="D7">
        <v>6.6199999999999995E-2</v>
      </c>
      <c r="E7">
        <v>4.36E-2</v>
      </c>
      <c r="F7">
        <v>6.3</v>
      </c>
    </row>
    <row r="8" spans="1:6" x14ac:dyDescent="0.25">
      <c r="A8">
        <v>8</v>
      </c>
      <c r="B8">
        <v>20696.169999999998</v>
      </c>
      <c r="C8">
        <v>-289504.95</v>
      </c>
      <c r="D8">
        <v>6.4600000000000005E-2</v>
      </c>
      <c r="E8">
        <v>6.3E-2</v>
      </c>
      <c r="F8">
        <v>43.4</v>
      </c>
    </row>
    <row r="9" spans="1:6" x14ac:dyDescent="0.25">
      <c r="A9">
        <v>9</v>
      </c>
      <c r="B9">
        <v>22394.71</v>
      </c>
      <c r="C9">
        <v>-291854.76</v>
      </c>
      <c r="D9">
        <v>7.9600000000000004E-2</v>
      </c>
      <c r="E9">
        <v>7.2900000000000006E-2</v>
      </c>
      <c r="F9">
        <v>41</v>
      </c>
    </row>
    <row r="10" spans="1:6" x14ac:dyDescent="0.25">
      <c r="A10">
        <v>10</v>
      </c>
      <c r="B10">
        <v>21874.560000000001</v>
      </c>
      <c r="C10">
        <v>-283693.06</v>
      </c>
      <c r="D10">
        <v>7.1599999999999997E-2</v>
      </c>
      <c r="E10">
        <v>5.6500000000000002E-2</v>
      </c>
      <c r="F10">
        <v>35.6</v>
      </c>
    </row>
    <row r="11" spans="1:6" x14ac:dyDescent="0.25">
      <c r="A11">
        <v>11</v>
      </c>
      <c r="B11">
        <v>17796.21</v>
      </c>
      <c r="C11">
        <v>-284937.46999999997</v>
      </c>
      <c r="D11">
        <v>5.2299999999999999E-2</v>
      </c>
      <c r="E11">
        <v>4.7199999999999999E-2</v>
      </c>
      <c r="F11">
        <v>15.5</v>
      </c>
    </row>
    <row r="12" spans="1:6" x14ac:dyDescent="0.25">
      <c r="A12">
        <v>12</v>
      </c>
      <c r="B12">
        <v>19688.53</v>
      </c>
      <c r="C12">
        <v>-278362.34999999998</v>
      </c>
      <c r="D12">
        <v>7.2400000000000006E-2</v>
      </c>
      <c r="E12">
        <v>5.8900000000000001E-2</v>
      </c>
      <c r="F12">
        <v>154.6</v>
      </c>
    </row>
    <row r="13" spans="1:6" x14ac:dyDescent="0.25">
      <c r="A13">
        <v>13</v>
      </c>
      <c r="B13">
        <v>13422.4</v>
      </c>
      <c r="C13">
        <v>-280906.39</v>
      </c>
      <c r="D13">
        <v>4.02E-2</v>
      </c>
      <c r="E13">
        <v>3.7900000000000003E-2</v>
      </c>
      <c r="F13">
        <v>144.30000000000001</v>
      </c>
    </row>
    <row r="14" spans="1:6" x14ac:dyDescent="0.25">
      <c r="A14">
        <v>14</v>
      </c>
      <c r="B14">
        <v>1946.14</v>
      </c>
      <c r="C14">
        <v>-278644.07</v>
      </c>
      <c r="D14">
        <v>0.36030000000000001</v>
      </c>
      <c r="E14">
        <v>3.6200000000000003E-2</v>
      </c>
      <c r="F14">
        <v>4.0999999999999996</v>
      </c>
    </row>
    <row r="15" spans="1:6" x14ac:dyDescent="0.25">
      <c r="A15">
        <v>15</v>
      </c>
      <c r="B15">
        <v>6410.85</v>
      </c>
      <c r="C15">
        <v>-278553.99</v>
      </c>
      <c r="D15">
        <v>3.1199999999999999E-2</v>
      </c>
      <c r="E15">
        <v>2.75E-2</v>
      </c>
      <c r="F15">
        <v>24.2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3.4599999999999999E-2</v>
      </c>
      <c r="E16">
        <v>3.2899999999999999E-2</v>
      </c>
      <c r="F16">
        <v>179.3</v>
      </c>
    </row>
    <row r="17" spans="1:6" x14ac:dyDescent="0.25">
      <c r="A17">
        <v>17</v>
      </c>
      <c r="B17">
        <v>-5978.3</v>
      </c>
      <c r="C17">
        <v>-281302.55</v>
      </c>
      <c r="D17">
        <v>7.8700000000000006E-2</v>
      </c>
      <c r="E17">
        <v>5.3600000000000002E-2</v>
      </c>
      <c r="F17">
        <v>5.8</v>
      </c>
    </row>
    <row r="18" spans="1:6" x14ac:dyDescent="0.25">
      <c r="A18">
        <v>18</v>
      </c>
      <c r="B18">
        <v>-8564.7800000000007</v>
      </c>
      <c r="C18">
        <v>-283226.27</v>
      </c>
      <c r="D18">
        <v>8.4599999999999995E-2</v>
      </c>
      <c r="E18">
        <v>6.0100000000000001E-2</v>
      </c>
      <c r="F18">
        <v>7.6</v>
      </c>
    </row>
    <row r="19" spans="1:6" x14ac:dyDescent="0.25">
      <c r="A19">
        <v>19</v>
      </c>
      <c r="B19">
        <v>-8373.5400000000009</v>
      </c>
      <c r="C19">
        <v>-278925.11</v>
      </c>
      <c r="D19">
        <v>8.5800000000000001E-2</v>
      </c>
      <c r="E19">
        <v>6.0499999999999998E-2</v>
      </c>
      <c r="F19">
        <v>9.9</v>
      </c>
    </row>
    <row r="20" spans="1:6" x14ac:dyDescent="0.25">
      <c r="A20">
        <v>20</v>
      </c>
      <c r="B20">
        <v>-12208.54</v>
      </c>
      <c r="C20">
        <v>-286012.25</v>
      </c>
      <c r="D20">
        <v>0.1118</v>
      </c>
      <c r="E20">
        <v>7.2800000000000004E-2</v>
      </c>
      <c r="F20">
        <v>29.1</v>
      </c>
    </row>
    <row r="21" spans="1:6" x14ac:dyDescent="0.25">
      <c r="A21">
        <v>21</v>
      </c>
      <c r="B21">
        <v>-10128.02</v>
      </c>
      <c r="C21">
        <v>-276349.74</v>
      </c>
      <c r="D21">
        <v>9.6299999999999997E-2</v>
      </c>
      <c r="E21">
        <v>7.6700000000000004E-2</v>
      </c>
      <c r="F21">
        <v>171.7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3.4500000000000003E-2</v>
      </c>
      <c r="E22">
        <v>2.4400000000000002E-2</v>
      </c>
      <c r="F22">
        <v>31.5</v>
      </c>
    </row>
    <row r="23" spans="1:6" x14ac:dyDescent="0.25">
      <c r="A23">
        <v>23</v>
      </c>
      <c r="B23">
        <v>-4469.59</v>
      </c>
      <c r="C23">
        <v>-285149.59000000003</v>
      </c>
      <c r="D23">
        <v>7.3800000000000004E-2</v>
      </c>
      <c r="E23">
        <v>5.0999999999999997E-2</v>
      </c>
      <c r="F23">
        <v>12.9</v>
      </c>
    </row>
    <row r="24" spans="1:6" x14ac:dyDescent="0.25">
      <c r="A24">
        <v>24</v>
      </c>
      <c r="B24">
        <v>-2549.9899999999998</v>
      </c>
      <c r="C24">
        <v>-286734.95</v>
      </c>
      <c r="D24">
        <v>6.6699999999999995E-2</v>
      </c>
      <c r="E24">
        <v>4.8099999999999997E-2</v>
      </c>
      <c r="F24">
        <v>23.4</v>
      </c>
    </row>
    <row r="25" spans="1:6" x14ac:dyDescent="0.25">
      <c r="A25">
        <v>26</v>
      </c>
      <c r="B25">
        <v>-473.35</v>
      </c>
      <c r="C25">
        <v>-278906.96000000002</v>
      </c>
      <c r="D25">
        <v>7.22E-2</v>
      </c>
      <c r="E25">
        <v>4.0500000000000001E-2</v>
      </c>
      <c r="F25">
        <v>6</v>
      </c>
    </row>
    <row r="26" spans="1:6" x14ac:dyDescent="0.25">
      <c r="A26">
        <v>27</v>
      </c>
      <c r="B26">
        <v>-3270.85</v>
      </c>
      <c r="C26">
        <v>-277325.95</v>
      </c>
      <c r="D26">
        <v>7.7200000000000005E-2</v>
      </c>
      <c r="E26">
        <v>5.45E-2</v>
      </c>
      <c r="F26">
        <v>7.5</v>
      </c>
    </row>
    <row r="27" spans="1:6" x14ac:dyDescent="0.25">
      <c r="A27">
        <v>28</v>
      </c>
      <c r="B27">
        <v>14053.96</v>
      </c>
      <c r="C27">
        <v>-278736.98</v>
      </c>
      <c r="D27">
        <v>4.8300000000000003E-2</v>
      </c>
      <c r="E27">
        <v>4.4600000000000001E-2</v>
      </c>
      <c r="F27">
        <v>147.4</v>
      </c>
    </row>
    <row r="29" spans="1:6" x14ac:dyDescent="0.25">
      <c r="C29" t="s">
        <v>39</v>
      </c>
      <c r="D29">
        <f>AVERAGE(D1:D27)</f>
        <v>7.3133333333333328E-2</v>
      </c>
      <c r="E29">
        <f>AVERAGE(E1:E27)</f>
        <v>4.7762962962962965E-2</v>
      </c>
    </row>
    <row r="30" spans="1:6" x14ac:dyDescent="0.25">
      <c r="C30" t="s">
        <v>52</v>
      </c>
      <c r="D30">
        <f>MAX(D1:D27)</f>
        <v>0.36030000000000001</v>
      </c>
      <c r="E30">
        <f>MAX(E1:E27)</f>
        <v>7.6700000000000004E-2</v>
      </c>
    </row>
    <row r="31" spans="1:6" x14ac:dyDescent="0.25">
      <c r="C31" t="s">
        <v>53</v>
      </c>
      <c r="D31">
        <f>MIN(D1:D27)</f>
        <v>3.1199999999999999E-2</v>
      </c>
      <c r="E31">
        <f>MIN(E1:E27)</f>
        <v>2.4400000000000002E-2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F799C-F91F-4A62-AB57-1A5CE22FBABB}">
  <dimension ref="A1:F31"/>
  <sheetViews>
    <sheetView workbookViewId="0">
      <selection activeCell="H34" sqref="H34"/>
    </sheetView>
  </sheetViews>
  <sheetFormatPr defaultRowHeight="15" x14ac:dyDescent="0.25"/>
  <sheetData>
    <row r="1" spans="1:6" x14ac:dyDescent="0.25">
      <c r="A1">
        <v>1</v>
      </c>
      <c r="B1">
        <v>11742.41</v>
      </c>
      <c r="C1">
        <v>-283760.63</v>
      </c>
      <c r="D1">
        <v>3.04E-2</v>
      </c>
      <c r="E1">
        <v>2.6200000000000001E-2</v>
      </c>
      <c r="F1">
        <v>12</v>
      </c>
    </row>
    <row r="2" spans="1:6" x14ac:dyDescent="0.25">
      <c r="A2">
        <v>2</v>
      </c>
      <c r="B2">
        <v>12391.3</v>
      </c>
      <c r="C2">
        <v>-287702.71999999997</v>
      </c>
      <c r="D2">
        <v>3.9100000000000003E-2</v>
      </c>
      <c r="E2">
        <v>3.4200000000000001E-2</v>
      </c>
      <c r="F2">
        <v>5.3</v>
      </c>
    </row>
    <row r="3" spans="1:6" x14ac:dyDescent="0.25">
      <c r="A3">
        <v>3</v>
      </c>
      <c r="B3">
        <v>11711.09</v>
      </c>
      <c r="C3">
        <v>-291768.33</v>
      </c>
      <c r="D3">
        <v>5.2499999999999998E-2</v>
      </c>
      <c r="E3">
        <v>4.0800000000000003E-2</v>
      </c>
      <c r="F3">
        <v>165.1</v>
      </c>
    </row>
    <row r="4" spans="1:6" x14ac:dyDescent="0.25">
      <c r="A4">
        <v>4</v>
      </c>
      <c r="B4">
        <v>8022.73</v>
      </c>
      <c r="C4">
        <v>-289247.82</v>
      </c>
      <c r="D4">
        <v>3.6600000000000001E-2</v>
      </c>
      <c r="E4">
        <v>3.0099999999999998E-2</v>
      </c>
      <c r="F4">
        <v>137</v>
      </c>
    </row>
    <row r="5" spans="1:6" x14ac:dyDescent="0.25">
      <c r="A5">
        <v>5</v>
      </c>
      <c r="B5">
        <v>6529.08</v>
      </c>
      <c r="C5">
        <v>-289854.2</v>
      </c>
      <c r="D5">
        <v>3.9199999999999999E-2</v>
      </c>
      <c r="E5">
        <v>3.5700000000000003E-2</v>
      </c>
      <c r="F5">
        <v>179.8</v>
      </c>
    </row>
    <row r="6" spans="1:6" x14ac:dyDescent="0.25">
      <c r="A6">
        <v>6</v>
      </c>
      <c r="B6">
        <v>15324.56</v>
      </c>
      <c r="C6">
        <v>-292748.7</v>
      </c>
      <c r="D6">
        <v>6.0499999999999998E-2</v>
      </c>
      <c r="E6">
        <v>4.7300000000000002E-2</v>
      </c>
      <c r="F6">
        <v>178.3</v>
      </c>
    </row>
    <row r="7" spans="1:6" x14ac:dyDescent="0.25">
      <c r="A7">
        <v>7</v>
      </c>
      <c r="B7">
        <v>-2867.24</v>
      </c>
      <c r="C7">
        <v>-282401.46000000002</v>
      </c>
      <c r="D7">
        <v>6.2199999999999998E-2</v>
      </c>
      <c r="E7">
        <v>4.1599999999999998E-2</v>
      </c>
      <c r="F7">
        <v>5.4</v>
      </c>
    </row>
    <row r="8" spans="1:6" x14ac:dyDescent="0.25">
      <c r="A8">
        <v>8</v>
      </c>
      <c r="B8">
        <v>20696.169999999998</v>
      </c>
      <c r="C8">
        <v>-289504.95</v>
      </c>
      <c r="D8">
        <v>6.2E-2</v>
      </c>
      <c r="E8">
        <v>5.8999999999999997E-2</v>
      </c>
      <c r="F8">
        <v>164.8</v>
      </c>
    </row>
    <row r="9" spans="1:6" x14ac:dyDescent="0.25">
      <c r="A9">
        <v>9</v>
      </c>
      <c r="B9">
        <v>22394.71</v>
      </c>
      <c r="C9">
        <v>-291854.76</v>
      </c>
      <c r="D9">
        <v>7.0599999999999996E-2</v>
      </c>
      <c r="E9">
        <v>5.4800000000000001E-2</v>
      </c>
      <c r="F9">
        <v>152.1</v>
      </c>
    </row>
    <row r="10" spans="1:6" x14ac:dyDescent="0.25">
      <c r="A10">
        <v>10</v>
      </c>
      <c r="B10">
        <v>21874.560000000001</v>
      </c>
      <c r="C10">
        <v>-283693.06</v>
      </c>
      <c r="D10">
        <v>6.8199999999999997E-2</v>
      </c>
      <c r="E10">
        <v>5.2600000000000001E-2</v>
      </c>
      <c r="F10">
        <v>38.700000000000003</v>
      </c>
    </row>
    <row r="11" spans="1:6" x14ac:dyDescent="0.25">
      <c r="A11">
        <v>11</v>
      </c>
      <c r="B11">
        <v>17796.21</v>
      </c>
      <c r="C11">
        <v>-284937.46999999997</v>
      </c>
      <c r="D11">
        <v>4.9399999999999999E-2</v>
      </c>
      <c r="E11">
        <v>4.4200000000000003E-2</v>
      </c>
      <c r="F11">
        <v>23</v>
      </c>
    </row>
    <row r="12" spans="1:6" x14ac:dyDescent="0.25">
      <c r="A12">
        <v>12</v>
      </c>
      <c r="B12">
        <v>19688.53</v>
      </c>
      <c r="C12">
        <v>-278362.34999999998</v>
      </c>
      <c r="D12">
        <v>6.9199999999999998E-2</v>
      </c>
      <c r="E12">
        <v>5.5300000000000002E-2</v>
      </c>
      <c r="F12">
        <v>157.30000000000001</v>
      </c>
    </row>
    <row r="13" spans="1:6" x14ac:dyDescent="0.25">
      <c r="A13">
        <v>13</v>
      </c>
      <c r="B13">
        <v>13422.4</v>
      </c>
      <c r="C13">
        <v>-280906.39</v>
      </c>
      <c r="D13">
        <v>3.8100000000000002E-2</v>
      </c>
      <c r="E13">
        <v>3.61E-2</v>
      </c>
      <c r="F13">
        <v>151.6</v>
      </c>
    </row>
    <row r="14" spans="1:6" x14ac:dyDescent="0.25">
      <c r="A14">
        <v>14</v>
      </c>
      <c r="B14">
        <v>1946.14</v>
      </c>
      <c r="C14">
        <v>-278644.07</v>
      </c>
      <c r="D14">
        <v>3.8199999999999998E-2</v>
      </c>
      <c r="E14">
        <v>2.29E-2</v>
      </c>
      <c r="F14">
        <v>150.1</v>
      </c>
    </row>
    <row r="15" spans="1:6" x14ac:dyDescent="0.25">
      <c r="A15">
        <v>15</v>
      </c>
      <c r="B15">
        <v>6410.85</v>
      </c>
      <c r="C15">
        <v>-278553.99</v>
      </c>
      <c r="D15">
        <v>2.93E-2</v>
      </c>
      <c r="E15">
        <v>2.64E-2</v>
      </c>
      <c r="F15">
        <v>28.9</v>
      </c>
    </row>
    <row r="16" spans="1:6" x14ac:dyDescent="0.25">
      <c r="A16">
        <v>16</v>
      </c>
      <c r="B16">
        <v>9571.9599999999991</v>
      </c>
      <c r="C16">
        <v>-278594.09999999998</v>
      </c>
      <c r="D16">
        <v>3.2599999999999997E-2</v>
      </c>
      <c r="E16">
        <v>3.15E-2</v>
      </c>
      <c r="F16">
        <v>10</v>
      </c>
    </row>
    <row r="17" spans="1:6" x14ac:dyDescent="0.25">
      <c r="A17">
        <v>17</v>
      </c>
      <c r="B17">
        <v>-5978.3</v>
      </c>
      <c r="C17">
        <v>-281302.55</v>
      </c>
      <c r="D17">
        <v>7.0800000000000002E-2</v>
      </c>
      <c r="E17">
        <v>5.1200000000000002E-2</v>
      </c>
      <c r="F17">
        <v>6.9</v>
      </c>
    </row>
    <row r="18" spans="1:6" x14ac:dyDescent="0.25">
      <c r="A18">
        <v>18</v>
      </c>
      <c r="B18">
        <v>-8564.7800000000007</v>
      </c>
      <c r="C18">
        <v>-283226.27</v>
      </c>
      <c r="D18">
        <v>7.4300000000000005E-2</v>
      </c>
      <c r="E18">
        <v>5.7500000000000002E-2</v>
      </c>
      <c r="F18">
        <v>6.1</v>
      </c>
    </row>
    <row r="19" spans="1:6" x14ac:dyDescent="0.25">
      <c r="A19">
        <v>19</v>
      </c>
      <c r="B19">
        <v>-8373.5400000000009</v>
      </c>
      <c r="C19">
        <v>-278925.11</v>
      </c>
      <c r="D19">
        <v>7.5800000000000006E-2</v>
      </c>
      <c r="E19">
        <v>5.7500000000000002E-2</v>
      </c>
      <c r="F19">
        <v>14.5</v>
      </c>
    </row>
    <row r="20" spans="1:6" x14ac:dyDescent="0.25">
      <c r="A20">
        <v>20</v>
      </c>
      <c r="B20">
        <v>-12208.54</v>
      </c>
      <c r="C20">
        <v>-286012.25</v>
      </c>
      <c r="D20">
        <v>7.8600000000000003E-2</v>
      </c>
      <c r="E20">
        <v>6.9800000000000001E-2</v>
      </c>
      <c r="F20">
        <v>26.2</v>
      </c>
    </row>
    <row r="21" spans="1:6" x14ac:dyDescent="0.25">
      <c r="A21">
        <v>21</v>
      </c>
      <c r="B21">
        <v>-10128.02</v>
      </c>
      <c r="C21">
        <v>-276349.74</v>
      </c>
      <c r="D21">
        <v>0.08</v>
      </c>
      <c r="E21">
        <v>6.7299999999999999E-2</v>
      </c>
      <c r="F21">
        <v>28.1</v>
      </c>
    </row>
    <row r="22" spans="1:6" x14ac:dyDescent="0.25">
      <c r="A22">
        <v>22</v>
      </c>
      <c r="B22">
        <v>2602.6999999999998</v>
      </c>
      <c r="C22">
        <v>-285739.03999999998</v>
      </c>
      <c r="D22">
        <v>3.2800000000000003E-2</v>
      </c>
      <c r="E22">
        <v>2.3199999999999998E-2</v>
      </c>
      <c r="F22">
        <v>29.6</v>
      </c>
    </row>
    <row r="23" spans="1:6" x14ac:dyDescent="0.25">
      <c r="A23">
        <v>23</v>
      </c>
      <c r="B23">
        <v>-4469.59</v>
      </c>
      <c r="C23">
        <v>-285149.59000000003</v>
      </c>
      <c r="D23">
        <v>6.8699999999999997E-2</v>
      </c>
      <c r="E23">
        <v>4.7899999999999998E-2</v>
      </c>
      <c r="F23">
        <v>8.9</v>
      </c>
    </row>
    <row r="24" spans="1:6" x14ac:dyDescent="0.25">
      <c r="A24">
        <v>24</v>
      </c>
      <c r="B24">
        <v>-2549.9899999999998</v>
      </c>
      <c r="C24">
        <v>-286734.95</v>
      </c>
      <c r="D24">
        <v>6.25E-2</v>
      </c>
      <c r="E24">
        <v>4.5499999999999999E-2</v>
      </c>
      <c r="F24">
        <v>19.600000000000001</v>
      </c>
    </row>
    <row r="25" spans="1:6" x14ac:dyDescent="0.25">
      <c r="A25">
        <v>26</v>
      </c>
      <c r="B25">
        <v>-473.35</v>
      </c>
      <c r="C25">
        <v>-278906.96000000002</v>
      </c>
      <c r="D25">
        <v>6.9400000000000003E-2</v>
      </c>
      <c r="E25">
        <v>3.7199999999999997E-2</v>
      </c>
      <c r="F25">
        <v>6.7</v>
      </c>
    </row>
    <row r="26" spans="1:6" x14ac:dyDescent="0.25">
      <c r="A26">
        <v>27</v>
      </c>
      <c r="B26">
        <v>-3270.85</v>
      </c>
      <c r="C26">
        <v>-277325.96000000002</v>
      </c>
      <c r="D26">
        <v>7.2900000000000006E-2</v>
      </c>
      <c r="E26">
        <v>4.9399999999999999E-2</v>
      </c>
      <c r="F26">
        <v>12.4</v>
      </c>
    </row>
    <row r="27" spans="1:6" x14ac:dyDescent="0.25">
      <c r="A27">
        <v>28</v>
      </c>
      <c r="B27">
        <v>14053.96</v>
      </c>
      <c r="C27">
        <v>-278736.98</v>
      </c>
      <c r="D27">
        <v>4.5699999999999998E-2</v>
      </c>
      <c r="E27">
        <v>4.2599999999999999E-2</v>
      </c>
      <c r="F27">
        <v>152.9</v>
      </c>
    </row>
    <row r="29" spans="1:6" x14ac:dyDescent="0.25">
      <c r="C29" t="s">
        <v>39</v>
      </c>
      <c r="D29">
        <f>AVERAGE(D1:D27)</f>
        <v>5.5911111111111106E-2</v>
      </c>
      <c r="E29">
        <f>AVERAGE(E1:E27)</f>
        <v>4.399259259259259E-2</v>
      </c>
    </row>
    <row r="30" spans="1:6" x14ac:dyDescent="0.25">
      <c r="C30" t="s">
        <v>54</v>
      </c>
      <c r="D30">
        <f>MAX(D1:D27)</f>
        <v>0.08</v>
      </c>
      <c r="E30">
        <f>MAX(E1:E27)</f>
        <v>6.9800000000000001E-2</v>
      </c>
    </row>
    <row r="31" spans="1:6" x14ac:dyDescent="0.25">
      <c r="C31" t="s">
        <v>55</v>
      </c>
      <c r="D31">
        <f>MIN(D1:D27)</f>
        <v>2.93E-2</v>
      </c>
      <c r="E31">
        <f>MIN(E1:E27)</f>
        <v>2.29E-2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36FE-4D73-4002-B668-DE9CD63A7F2C}">
  <dimension ref="A1:E127"/>
  <sheetViews>
    <sheetView topLeftCell="A97" workbookViewId="0">
      <selection activeCell="B125" sqref="B125:D127"/>
    </sheetView>
  </sheetViews>
  <sheetFormatPr defaultRowHeight="15" x14ac:dyDescent="0.25"/>
  <sheetData>
    <row r="1" spans="1:5" x14ac:dyDescent="0.25">
      <c r="A1" t="s">
        <v>47</v>
      </c>
      <c r="B1" t="s">
        <v>46</v>
      </c>
      <c r="C1" t="s">
        <v>45</v>
      </c>
    </row>
    <row r="3" spans="1:5" x14ac:dyDescent="0.25">
      <c r="A3" t="s">
        <v>44</v>
      </c>
      <c r="B3" t="s">
        <v>43</v>
      </c>
      <c r="C3" t="s">
        <v>42</v>
      </c>
      <c r="D3" t="s">
        <v>41</v>
      </c>
      <c r="E3" t="s">
        <v>40</v>
      </c>
    </row>
    <row r="4" spans="1:5" x14ac:dyDescent="0.25">
      <c r="A4">
        <v>1</v>
      </c>
      <c r="B4">
        <v>16</v>
      </c>
      <c r="C4">
        <v>3.5000000000000003E-2</v>
      </c>
      <c r="D4">
        <v>2.8000000000000001E-2</v>
      </c>
      <c r="E4">
        <v>121.76</v>
      </c>
    </row>
    <row r="5" spans="1:5" x14ac:dyDescent="0.25">
      <c r="A5">
        <v>1</v>
      </c>
      <c r="B5">
        <v>13</v>
      </c>
      <c r="C5">
        <v>2.3E-2</v>
      </c>
      <c r="D5">
        <v>1.7999999999999999E-2</v>
      </c>
      <c r="E5">
        <v>16.38</v>
      </c>
    </row>
    <row r="6" spans="1:5" x14ac:dyDescent="0.25">
      <c r="A6">
        <v>1</v>
      </c>
      <c r="B6">
        <v>11</v>
      </c>
      <c r="C6">
        <v>3.1E-2</v>
      </c>
      <c r="D6">
        <v>2.8000000000000001E-2</v>
      </c>
      <c r="E6">
        <v>93.18</v>
      </c>
    </row>
    <row r="7" spans="1:5" x14ac:dyDescent="0.25">
      <c r="A7">
        <v>1</v>
      </c>
      <c r="B7">
        <v>2</v>
      </c>
      <c r="C7">
        <v>2.5999999999999999E-2</v>
      </c>
      <c r="D7">
        <v>2.1000000000000001E-2</v>
      </c>
      <c r="E7">
        <v>156.46</v>
      </c>
    </row>
    <row r="8" spans="1:5" x14ac:dyDescent="0.25">
      <c r="A8">
        <v>1</v>
      </c>
      <c r="B8">
        <v>4</v>
      </c>
      <c r="C8">
        <v>3.6999999999999998E-2</v>
      </c>
      <c r="D8">
        <v>3.1E-2</v>
      </c>
      <c r="E8">
        <v>148.97</v>
      </c>
    </row>
    <row r="9" spans="1:5" x14ac:dyDescent="0.25">
      <c r="A9">
        <v>1</v>
      </c>
      <c r="B9">
        <v>25</v>
      </c>
      <c r="C9">
        <v>3.2000000000000001E-2</v>
      </c>
      <c r="D9">
        <v>2.8000000000000001E-2</v>
      </c>
      <c r="E9">
        <v>77.540000000000006</v>
      </c>
    </row>
    <row r="10" spans="1:5" x14ac:dyDescent="0.25">
      <c r="A10">
        <v>2</v>
      </c>
      <c r="B10">
        <v>1</v>
      </c>
      <c r="C10">
        <v>2.5999999999999999E-2</v>
      </c>
      <c r="D10">
        <v>2.1000000000000001E-2</v>
      </c>
      <c r="E10">
        <v>156.46</v>
      </c>
    </row>
    <row r="11" spans="1:5" x14ac:dyDescent="0.25">
      <c r="A11">
        <v>2</v>
      </c>
      <c r="B11">
        <v>11</v>
      </c>
      <c r="C11">
        <v>2.8000000000000001E-2</v>
      </c>
      <c r="D11">
        <v>2.7E-2</v>
      </c>
      <c r="E11">
        <v>157.38</v>
      </c>
    </row>
    <row r="12" spans="1:5" x14ac:dyDescent="0.25">
      <c r="A12">
        <v>2</v>
      </c>
      <c r="B12">
        <v>6</v>
      </c>
      <c r="C12">
        <v>3.4000000000000002E-2</v>
      </c>
      <c r="D12">
        <v>2.8000000000000001E-2</v>
      </c>
      <c r="E12">
        <v>103.71</v>
      </c>
    </row>
    <row r="13" spans="1:5" x14ac:dyDescent="0.25">
      <c r="A13">
        <v>2</v>
      </c>
      <c r="B13">
        <v>3</v>
      </c>
      <c r="C13">
        <v>2.5999999999999999E-2</v>
      </c>
      <c r="D13">
        <v>2.3E-2</v>
      </c>
      <c r="E13">
        <v>144.5</v>
      </c>
    </row>
    <row r="14" spans="1:5" x14ac:dyDescent="0.25">
      <c r="A14">
        <v>2</v>
      </c>
      <c r="B14">
        <v>4</v>
      </c>
      <c r="C14">
        <v>2.9000000000000001E-2</v>
      </c>
      <c r="D14">
        <v>2.5000000000000001E-2</v>
      </c>
      <c r="E14">
        <v>59.76</v>
      </c>
    </row>
    <row r="15" spans="1:5" x14ac:dyDescent="0.25">
      <c r="A15">
        <v>3</v>
      </c>
      <c r="B15">
        <v>2</v>
      </c>
      <c r="C15">
        <v>2.5999999999999999E-2</v>
      </c>
      <c r="D15">
        <v>2.3E-2</v>
      </c>
      <c r="E15">
        <v>144.5</v>
      </c>
    </row>
    <row r="16" spans="1:5" x14ac:dyDescent="0.25">
      <c r="A16">
        <v>3</v>
      </c>
      <c r="B16">
        <v>6</v>
      </c>
      <c r="C16">
        <v>3.3000000000000002E-2</v>
      </c>
      <c r="D16">
        <v>2.1999999999999999E-2</v>
      </c>
      <c r="E16">
        <v>110.29</v>
      </c>
    </row>
    <row r="17" spans="1:5" x14ac:dyDescent="0.25">
      <c r="A17">
        <v>3</v>
      </c>
      <c r="B17">
        <v>4</v>
      </c>
      <c r="C17">
        <v>3.4000000000000002E-2</v>
      </c>
      <c r="D17">
        <v>2.5999999999999999E-2</v>
      </c>
      <c r="E17">
        <v>104.31</v>
      </c>
    </row>
    <row r="18" spans="1:5" x14ac:dyDescent="0.25">
      <c r="A18">
        <v>4</v>
      </c>
      <c r="B18">
        <v>25</v>
      </c>
      <c r="C18">
        <v>3.7999999999999999E-2</v>
      </c>
      <c r="D18">
        <v>3.2000000000000001E-2</v>
      </c>
      <c r="E18">
        <v>131.37</v>
      </c>
    </row>
    <row r="19" spans="1:5" x14ac:dyDescent="0.25">
      <c r="A19">
        <v>4</v>
      </c>
      <c r="B19">
        <v>1</v>
      </c>
      <c r="C19">
        <v>3.6999999999999998E-2</v>
      </c>
      <c r="D19">
        <v>3.1E-2</v>
      </c>
      <c r="E19">
        <v>148.97</v>
      </c>
    </row>
    <row r="20" spans="1:5" x14ac:dyDescent="0.25">
      <c r="A20">
        <v>4</v>
      </c>
      <c r="B20">
        <v>2</v>
      </c>
      <c r="C20">
        <v>2.9000000000000001E-2</v>
      </c>
      <c r="D20">
        <v>2.5000000000000001E-2</v>
      </c>
      <c r="E20">
        <v>59.76</v>
      </c>
    </row>
    <row r="21" spans="1:5" x14ac:dyDescent="0.25">
      <c r="A21">
        <v>4</v>
      </c>
      <c r="B21">
        <v>3</v>
      </c>
      <c r="C21">
        <v>3.4000000000000002E-2</v>
      </c>
      <c r="D21">
        <v>2.5999999999999999E-2</v>
      </c>
      <c r="E21">
        <v>104.31</v>
      </c>
    </row>
    <row r="22" spans="1:5" x14ac:dyDescent="0.25">
      <c r="A22">
        <v>4</v>
      </c>
      <c r="B22">
        <v>5</v>
      </c>
      <c r="C22">
        <v>3.5000000000000003E-2</v>
      </c>
      <c r="D22">
        <v>0.01</v>
      </c>
      <c r="E22">
        <v>67.58</v>
      </c>
    </row>
    <row r="23" spans="1:5" x14ac:dyDescent="0.25">
      <c r="A23">
        <v>5</v>
      </c>
      <c r="B23">
        <v>25</v>
      </c>
      <c r="C23">
        <v>4.1000000000000002E-2</v>
      </c>
      <c r="D23">
        <v>3.6999999999999998E-2</v>
      </c>
      <c r="E23">
        <v>178.67</v>
      </c>
    </row>
    <row r="24" spans="1:5" x14ac:dyDescent="0.25">
      <c r="A24">
        <v>5</v>
      </c>
      <c r="B24">
        <v>4</v>
      </c>
      <c r="C24">
        <v>3.5000000000000003E-2</v>
      </c>
      <c r="D24">
        <v>0.01</v>
      </c>
      <c r="E24">
        <v>67.58</v>
      </c>
    </row>
    <row r="25" spans="1:5" x14ac:dyDescent="0.25">
      <c r="A25">
        <v>5</v>
      </c>
      <c r="B25">
        <v>22</v>
      </c>
      <c r="C25">
        <v>4.2000000000000003E-2</v>
      </c>
      <c r="D25">
        <v>3.4000000000000002E-2</v>
      </c>
      <c r="E25">
        <v>130.03</v>
      </c>
    </row>
    <row r="26" spans="1:5" x14ac:dyDescent="0.25">
      <c r="A26">
        <v>6</v>
      </c>
      <c r="B26">
        <v>11</v>
      </c>
      <c r="C26">
        <v>3.7999999999999999E-2</v>
      </c>
      <c r="D26">
        <v>2.5000000000000001E-2</v>
      </c>
      <c r="E26">
        <v>106.25</v>
      </c>
    </row>
    <row r="27" spans="1:5" x14ac:dyDescent="0.25">
      <c r="A27">
        <v>6</v>
      </c>
      <c r="B27">
        <v>8</v>
      </c>
      <c r="C27">
        <v>3.5000000000000003E-2</v>
      </c>
      <c r="D27">
        <v>3.2000000000000001E-2</v>
      </c>
      <c r="E27">
        <v>108.53</v>
      </c>
    </row>
    <row r="28" spans="1:5" x14ac:dyDescent="0.25">
      <c r="A28">
        <v>6</v>
      </c>
      <c r="B28">
        <v>9</v>
      </c>
      <c r="C28">
        <v>6.3E-2</v>
      </c>
      <c r="D28">
        <v>3.5999999999999997E-2</v>
      </c>
      <c r="E28">
        <v>124.41</v>
      </c>
    </row>
    <row r="29" spans="1:5" x14ac:dyDescent="0.25">
      <c r="A29">
        <v>6</v>
      </c>
      <c r="B29">
        <v>3</v>
      </c>
      <c r="C29">
        <v>3.3000000000000002E-2</v>
      </c>
      <c r="D29">
        <v>2.1999999999999999E-2</v>
      </c>
      <c r="E29">
        <v>110.29</v>
      </c>
    </row>
    <row r="30" spans="1:5" x14ac:dyDescent="0.25">
      <c r="A30">
        <v>6</v>
      </c>
      <c r="B30">
        <v>2</v>
      </c>
      <c r="C30">
        <v>3.4000000000000002E-2</v>
      </c>
      <c r="D30">
        <v>2.8000000000000001E-2</v>
      </c>
      <c r="E30">
        <v>103.71</v>
      </c>
    </row>
    <row r="31" spans="1:5" x14ac:dyDescent="0.25">
      <c r="A31">
        <v>7</v>
      </c>
      <c r="B31">
        <v>27</v>
      </c>
      <c r="C31">
        <v>3.1E-2</v>
      </c>
      <c r="D31">
        <v>2.8000000000000001E-2</v>
      </c>
      <c r="E31">
        <v>178.18</v>
      </c>
    </row>
    <row r="32" spans="1:5" x14ac:dyDescent="0.25">
      <c r="A32">
        <v>7</v>
      </c>
      <c r="B32">
        <v>26</v>
      </c>
      <c r="C32">
        <v>2.9000000000000001E-2</v>
      </c>
      <c r="D32">
        <v>2.4E-2</v>
      </c>
      <c r="E32">
        <v>59.38</v>
      </c>
    </row>
    <row r="33" spans="1:5" x14ac:dyDescent="0.25">
      <c r="A33">
        <v>7</v>
      </c>
      <c r="B33">
        <v>15</v>
      </c>
      <c r="C33">
        <v>6.7000000000000004E-2</v>
      </c>
      <c r="D33">
        <v>4.9000000000000002E-2</v>
      </c>
      <c r="E33">
        <v>77.23</v>
      </c>
    </row>
    <row r="34" spans="1:5" x14ac:dyDescent="0.25">
      <c r="A34">
        <v>7</v>
      </c>
      <c r="B34">
        <v>22</v>
      </c>
      <c r="C34">
        <v>5.6000000000000001E-2</v>
      </c>
      <c r="D34">
        <v>3.1E-2</v>
      </c>
      <c r="E34">
        <v>99.17</v>
      </c>
    </row>
    <row r="35" spans="1:5" x14ac:dyDescent="0.25">
      <c r="A35">
        <v>7</v>
      </c>
      <c r="B35">
        <v>24</v>
      </c>
      <c r="C35">
        <v>3.5000000000000003E-2</v>
      </c>
      <c r="D35">
        <v>2.3E-2</v>
      </c>
      <c r="E35">
        <v>151.15</v>
      </c>
    </row>
    <row r="36" spans="1:5" x14ac:dyDescent="0.25">
      <c r="A36">
        <v>7</v>
      </c>
      <c r="B36">
        <v>23</v>
      </c>
      <c r="C36">
        <v>2.1000000000000001E-2</v>
      </c>
      <c r="D36">
        <v>1.7000000000000001E-2</v>
      </c>
      <c r="E36">
        <v>17.32</v>
      </c>
    </row>
    <row r="37" spans="1:5" x14ac:dyDescent="0.25">
      <c r="A37">
        <v>7</v>
      </c>
      <c r="B37">
        <v>17</v>
      </c>
      <c r="C37">
        <v>2.4E-2</v>
      </c>
      <c r="D37">
        <v>1.7000000000000001E-2</v>
      </c>
      <c r="E37">
        <v>107.8</v>
      </c>
    </row>
    <row r="38" spans="1:5" x14ac:dyDescent="0.25">
      <c r="A38">
        <v>8</v>
      </c>
      <c r="B38">
        <v>11</v>
      </c>
      <c r="C38">
        <v>3.3000000000000002E-2</v>
      </c>
      <c r="D38">
        <v>2.1999999999999999E-2</v>
      </c>
      <c r="E38">
        <v>170.57</v>
      </c>
    </row>
    <row r="39" spans="1:5" x14ac:dyDescent="0.25">
      <c r="A39">
        <v>8</v>
      </c>
      <c r="B39">
        <v>10</v>
      </c>
      <c r="C39">
        <v>0.04</v>
      </c>
      <c r="D39">
        <v>1.0999999999999999E-2</v>
      </c>
      <c r="E39">
        <v>11.79</v>
      </c>
    </row>
    <row r="40" spans="1:5" x14ac:dyDescent="0.25">
      <c r="A40">
        <v>8</v>
      </c>
      <c r="B40">
        <v>9</v>
      </c>
      <c r="C40">
        <v>5.5E-2</v>
      </c>
      <c r="D40">
        <v>1.7999999999999999E-2</v>
      </c>
      <c r="E40">
        <v>139.12</v>
      </c>
    </row>
    <row r="41" spans="1:5" x14ac:dyDescent="0.25">
      <c r="A41">
        <v>8</v>
      </c>
      <c r="B41">
        <v>6</v>
      </c>
      <c r="C41">
        <v>3.5000000000000003E-2</v>
      </c>
      <c r="D41">
        <v>3.2000000000000001E-2</v>
      </c>
      <c r="E41">
        <v>108.53</v>
      </c>
    </row>
    <row r="42" spans="1:5" x14ac:dyDescent="0.25">
      <c r="A42">
        <v>10</v>
      </c>
      <c r="B42">
        <v>12</v>
      </c>
      <c r="C42">
        <v>4.2000000000000003E-2</v>
      </c>
      <c r="D42">
        <v>3.1E-2</v>
      </c>
      <c r="E42">
        <v>145.91</v>
      </c>
    </row>
    <row r="43" spans="1:5" x14ac:dyDescent="0.25">
      <c r="A43">
        <v>10</v>
      </c>
      <c r="B43">
        <v>11</v>
      </c>
      <c r="C43">
        <v>3.1E-2</v>
      </c>
      <c r="D43">
        <v>1.7999999999999999E-2</v>
      </c>
      <c r="E43">
        <v>50.07</v>
      </c>
    </row>
    <row r="44" spans="1:5" x14ac:dyDescent="0.25">
      <c r="A44">
        <v>10</v>
      </c>
      <c r="B44">
        <v>8</v>
      </c>
      <c r="C44">
        <v>0.04</v>
      </c>
      <c r="D44">
        <v>1.0999999999999999E-2</v>
      </c>
      <c r="E44">
        <v>11.79</v>
      </c>
    </row>
    <row r="45" spans="1:5" x14ac:dyDescent="0.25">
      <c r="A45">
        <v>11</v>
      </c>
      <c r="B45">
        <v>28</v>
      </c>
      <c r="C45">
        <v>4.1000000000000002E-2</v>
      </c>
      <c r="D45">
        <v>3.3000000000000002E-2</v>
      </c>
      <c r="E45">
        <v>117.66</v>
      </c>
    </row>
    <row r="46" spans="1:5" x14ac:dyDescent="0.25">
      <c r="A46">
        <v>11</v>
      </c>
      <c r="B46">
        <v>12</v>
      </c>
      <c r="C46">
        <v>4.3999999999999997E-2</v>
      </c>
      <c r="D46">
        <v>0.03</v>
      </c>
      <c r="E46">
        <v>169.55</v>
      </c>
    </row>
    <row r="47" spans="1:5" x14ac:dyDescent="0.25">
      <c r="A47">
        <v>11</v>
      </c>
      <c r="B47">
        <v>10</v>
      </c>
      <c r="C47">
        <v>3.1E-2</v>
      </c>
      <c r="D47">
        <v>1.7999999999999999E-2</v>
      </c>
      <c r="E47">
        <v>50.07</v>
      </c>
    </row>
    <row r="48" spans="1:5" x14ac:dyDescent="0.25">
      <c r="A48">
        <v>11</v>
      </c>
      <c r="B48">
        <v>8</v>
      </c>
      <c r="C48">
        <v>3.3000000000000002E-2</v>
      </c>
      <c r="D48">
        <v>2.1999999999999999E-2</v>
      </c>
      <c r="E48">
        <v>170.57</v>
      </c>
    </row>
    <row r="49" spans="1:5" x14ac:dyDescent="0.25">
      <c r="A49">
        <v>11</v>
      </c>
      <c r="B49">
        <v>6</v>
      </c>
      <c r="C49">
        <v>3.7999999999999999E-2</v>
      </c>
      <c r="D49">
        <v>2.5000000000000001E-2</v>
      </c>
      <c r="E49">
        <v>106.25</v>
      </c>
    </row>
    <row r="50" spans="1:5" x14ac:dyDescent="0.25">
      <c r="A50">
        <v>11</v>
      </c>
      <c r="B50">
        <v>2</v>
      </c>
      <c r="C50">
        <v>2.8000000000000001E-2</v>
      </c>
      <c r="D50">
        <v>2.7E-2</v>
      </c>
      <c r="E50">
        <v>157.38</v>
      </c>
    </row>
    <row r="51" spans="1:5" x14ac:dyDescent="0.25">
      <c r="A51">
        <v>11</v>
      </c>
      <c r="B51">
        <v>1</v>
      </c>
      <c r="C51">
        <v>3.1E-2</v>
      </c>
      <c r="D51">
        <v>2.8000000000000001E-2</v>
      </c>
      <c r="E51">
        <v>93.18</v>
      </c>
    </row>
    <row r="52" spans="1:5" x14ac:dyDescent="0.25">
      <c r="A52">
        <v>11</v>
      </c>
      <c r="B52">
        <v>13</v>
      </c>
      <c r="C52">
        <v>3.4000000000000002E-2</v>
      </c>
      <c r="D52">
        <v>2.7E-2</v>
      </c>
      <c r="E52">
        <v>116.35</v>
      </c>
    </row>
    <row r="53" spans="1:5" x14ac:dyDescent="0.25">
      <c r="A53">
        <v>12</v>
      </c>
      <c r="B53">
        <v>28</v>
      </c>
      <c r="C53">
        <v>4.2999999999999997E-2</v>
      </c>
      <c r="D53">
        <v>3.2000000000000001E-2</v>
      </c>
      <c r="E53">
        <v>64.45</v>
      </c>
    </row>
    <row r="54" spans="1:5" x14ac:dyDescent="0.25">
      <c r="A54">
        <v>12</v>
      </c>
      <c r="B54">
        <v>11</v>
      </c>
      <c r="C54">
        <v>4.3999999999999997E-2</v>
      </c>
      <c r="D54">
        <v>0.03</v>
      </c>
      <c r="E54">
        <v>169.55</v>
      </c>
    </row>
    <row r="55" spans="1:5" x14ac:dyDescent="0.25">
      <c r="A55">
        <v>12</v>
      </c>
      <c r="B55">
        <v>10</v>
      </c>
      <c r="C55">
        <v>4.2000000000000003E-2</v>
      </c>
      <c r="D55">
        <v>3.1E-2</v>
      </c>
      <c r="E55">
        <v>145.91</v>
      </c>
    </row>
    <row r="56" spans="1:5" x14ac:dyDescent="0.25">
      <c r="A56">
        <v>13</v>
      </c>
      <c r="B56">
        <v>16</v>
      </c>
      <c r="C56">
        <v>3.2000000000000001E-2</v>
      </c>
      <c r="D56">
        <v>2.5000000000000001E-2</v>
      </c>
      <c r="E56">
        <v>113.99</v>
      </c>
    </row>
    <row r="57" spans="1:5" x14ac:dyDescent="0.25">
      <c r="A57">
        <v>13</v>
      </c>
      <c r="B57">
        <v>28</v>
      </c>
      <c r="C57">
        <v>2.3E-2</v>
      </c>
      <c r="D57">
        <v>1.2999999999999999E-2</v>
      </c>
      <c r="E57">
        <v>13.53</v>
      </c>
    </row>
    <row r="58" spans="1:5" x14ac:dyDescent="0.25">
      <c r="A58">
        <v>13</v>
      </c>
      <c r="B58">
        <v>11</v>
      </c>
      <c r="C58">
        <v>3.4000000000000002E-2</v>
      </c>
      <c r="D58">
        <v>2.7E-2</v>
      </c>
      <c r="E58">
        <v>116.35</v>
      </c>
    </row>
    <row r="59" spans="1:5" x14ac:dyDescent="0.25">
      <c r="A59">
        <v>13</v>
      </c>
      <c r="B59">
        <v>1</v>
      </c>
      <c r="C59">
        <v>2.3E-2</v>
      </c>
      <c r="D59">
        <v>1.7999999999999999E-2</v>
      </c>
      <c r="E59">
        <v>16.38</v>
      </c>
    </row>
    <row r="60" spans="1:5" x14ac:dyDescent="0.25">
      <c r="A60">
        <v>15</v>
      </c>
      <c r="B60">
        <v>14</v>
      </c>
      <c r="C60">
        <v>0.35799999999999998</v>
      </c>
      <c r="D60">
        <v>2.8000000000000001E-2</v>
      </c>
      <c r="E60">
        <v>86.41</v>
      </c>
    </row>
    <row r="61" spans="1:5" x14ac:dyDescent="0.25">
      <c r="A61">
        <v>15</v>
      </c>
      <c r="B61">
        <v>26</v>
      </c>
      <c r="C61">
        <v>6.9000000000000006E-2</v>
      </c>
      <c r="D61">
        <v>3.7999999999999999E-2</v>
      </c>
      <c r="E61">
        <v>77.19</v>
      </c>
    </row>
    <row r="62" spans="1:5" x14ac:dyDescent="0.25">
      <c r="A62">
        <v>15</v>
      </c>
      <c r="B62">
        <v>7</v>
      </c>
      <c r="C62">
        <v>6.7000000000000004E-2</v>
      </c>
      <c r="D62">
        <v>4.9000000000000002E-2</v>
      </c>
      <c r="E62">
        <v>77.23</v>
      </c>
    </row>
    <row r="63" spans="1:5" x14ac:dyDescent="0.25">
      <c r="A63">
        <v>15</v>
      </c>
      <c r="B63">
        <v>22</v>
      </c>
      <c r="C63">
        <v>4.4999999999999998E-2</v>
      </c>
      <c r="D63">
        <v>4.4999999999999998E-2</v>
      </c>
      <c r="E63">
        <v>131.79</v>
      </c>
    </row>
    <row r="64" spans="1:5" x14ac:dyDescent="0.25">
      <c r="A64">
        <v>15</v>
      </c>
      <c r="B64">
        <v>25</v>
      </c>
      <c r="C64">
        <v>3.1E-2</v>
      </c>
      <c r="D64">
        <v>2.8000000000000001E-2</v>
      </c>
      <c r="E64">
        <v>155.77000000000001</v>
      </c>
    </row>
    <row r="65" spans="1:5" x14ac:dyDescent="0.25">
      <c r="A65">
        <v>15</v>
      </c>
      <c r="B65">
        <v>16</v>
      </c>
      <c r="C65">
        <v>3.3000000000000002E-2</v>
      </c>
      <c r="D65">
        <v>1.7999999999999999E-2</v>
      </c>
      <c r="E65">
        <v>87.86</v>
      </c>
    </row>
    <row r="66" spans="1:5" x14ac:dyDescent="0.25">
      <c r="A66">
        <v>16</v>
      </c>
      <c r="B66">
        <v>15</v>
      </c>
      <c r="C66">
        <v>3.3000000000000002E-2</v>
      </c>
      <c r="D66">
        <v>1.7999999999999999E-2</v>
      </c>
      <c r="E66">
        <v>87.86</v>
      </c>
    </row>
    <row r="67" spans="1:5" x14ac:dyDescent="0.25">
      <c r="A67">
        <v>16</v>
      </c>
      <c r="B67">
        <v>25</v>
      </c>
      <c r="C67">
        <v>3.5000000000000003E-2</v>
      </c>
      <c r="D67">
        <v>3.3000000000000002E-2</v>
      </c>
      <c r="E67">
        <v>0.72</v>
      </c>
    </row>
    <row r="68" spans="1:5" x14ac:dyDescent="0.25">
      <c r="A68">
        <v>16</v>
      </c>
      <c r="B68">
        <v>1</v>
      </c>
      <c r="C68">
        <v>3.5000000000000003E-2</v>
      </c>
      <c r="D68">
        <v>2.8000000000000001E-2</v>
      </c>
      <c r="E68">
        <v>121.76</v>
      </c>
    </row>
    <row r="69" spans="1:5" x14ac:dyDescent="0.25">
      <c r="A69">
        <v>16</v>
      </c>
      <c r="B69">
        <v>13</v>
      </c>
      <c r="C69">
        <v>3.2000000000000001E-2</v>
      </c>
      <c r="D69">
        <v>2.5000000000000001E-2</v>
      </c>
      <c r="E69">
        <v>113.99</v>
      </c>
    </row>
    <row r="70" spans="1:5" x14ac:dyDescent="0.25">
      <c r="A70">
        <v>16</v>
      </c>
      <c r="B70">
        <v>28</v>
      </c>
      <c r="C70">
        <v>3.4000000000000002E-2</v>
      </c>
      <c r="D70">
        <v>2.5999999999999999E-2</v>
      </c>
      <c r="E70">
        <v>88.96</v>
      </c>
    </row>
    <row r="71" spans="1:5" x14ac:dyDescent="0.25">
      <c r="A71">
        <v>17</v>
      </c>
      <c r="B71">
        <v>27</v>
      </c>
      <c r="C71">
        <v>2.9000000000000001E-2</v>
      </c>
      <c r="D71">
        <v>2.3E-2</v>
      </c>
      <c r="E71">
        <v>51.41</v>
      </c>
    </row>
    <row r="72" spans="1:5" x14ac:dyDescent="0.25">
      <c r="A72">
        <v>17</v>
      </c>
      <c r="B72">
        <v>7</v>
      </c>
      <c r="C72">
        <v>2.4E-2</v>
      </c>
      <c r="D72">
        <v>1.7000000000000001E-2</v>
      </c>
      <c r="E72">
        <v>107.8</v>
      </c>
    </row>
    <row r="73" spans="1:5" x14ac:dyDescent="0.25">
      <c r="A73">
        <v>17</v>
      </c>
      <c r="B73">
        <v>23</v>
      </c>
      <c r="C73">
        <v>2.7E-2</v>
      </c>
      <c r="D73">
        <v>1.9E-2</v>
      </c>
      <c r="E73">
        <v>131.74</v>
      </c>
    </row>
    <row r="74" spans="1:5" x14ac:dyDescent="0.25">
      <c r="A74">
        <v>17</v>
      </c>
      <c r="B74">
        <v>18</v>
      </c>
      <c r="C74">
        <v>1.7000000000000001E-2</v>
      </c>
      <c r="D74">
        <v>1.4999999999999999E-2</v>
      </c>
      <c r="E74">
        <v>69.709999999999994</v>
      </c>
    </row>
    <row r="75" spans="1:5" x14ac:dyDescent="0.25">
      <c r="A75">
        <v>17</v>
      </c>
      <c r="B75">
        <v>19</v>
      </c>
      <c r="C75">
        <v>1.7999999999999999E-2</v>
      </c>
      <c r="D75">
        <v>1.6E-2</v>
      </c>
      <c r="E75">
        <v>99.85</v>
      </c>
    </row>
    <row r="76" spans="1:5" x14ac:dyDescent="0.25">
      <c r="A76">
        <v>18</v>
      </c>
      <c r="B76">
        <v>21</v>
      </c>
      <c r="C76">
        <v>4.1000000000000002E-2</v>
      </c>
      <c r="D76">
        <v>2.5999999999999999E-2</v>
      </c>
      <c r="E76">
        <v>154.30000000000001</v>
      </c>
    </row>
    <row r="77" spans="1:5" x14ac:dyDescent="0.25">
      <c r="A77">
        <v>18</v>
      </c>
      <c r="B77">
        <v>19</v>
      </c>
      <c r="C77">
        <v>1.9E-2</v>
      </c>
      <c r="D77">
        <v>1.4E-2</v>
      </c>
      <c r="E77">
        <v>93.85</v>
      </c>
    </row>
    <row r="78" spans="1:5" x14ac:dyDescent="0.25">
      <c r="A78">
        <v>18</v>
      </c>
      <c r="B78">
        <v>17</v>
      </c>
      <c r="C78">
        <v>1.7000000000000001E-2</v>
      </c>
      <c r="D78">
        <v>1.4999999999999999E-2</v>
      </c>
      <c r="E78">
        <v>69.709999999999994</v>
      </c>
    </row>
    <row r="79" spans="1:5" x14ac:dyDescent="0.25">
      <c r="A79">
        <v>18</v>
      </c>
      <c r="B79">
        <v>23</v>
      </c>
      <c r="C79">
        <v>0.03</v>
      </c>
      <c r="D79">
        <v>2.1000000000000001E-2</v>
      </c>
      <c r="E79">
        <v>112.86</v>
      </c>
    </row>
    <row r="80" spans="1:5" x14ac:dyDescent="0.25">
      <c r="A80">
        <v>18</v>
      </c>
      <c r="B80">
        <v>20</v>
      </c>
      <c r="C80">
        <v>5.0999999999999997E-2</v>
      </c>
      <c r="D80">
        <v>1.7999999999999999E-2</v>
      </c>
      <c r="E80">
        <v>44.36</v>
      </c>
    </row>
    <row r="81" spans="1:5" x14ac:dyDescent="0.25">
      <c r="A81">
        <v>19</v>
      </c>
      <c r="B81">
        <v>21</v>
      </c>
      <c r="C81">
        <v>3.7999999999999999E-2</v>
      </c>
      <c r="D81">
        <v>1.4E-2</v>
      </c>
      <c r="E81">
        <v>148.24</v>
      </c>
    </row>
    <row r="82" spans="1:5" x14ac:dyDescent="0.25">
      <c r="A82">
        <v>19</v>
      </c>
      <c r="B82">
        <v>27</v>
      </c>
      <c r="C82">
        <v>3.3000000000000002E-2</v>
      </c>
      <c r="D82">
        <v>2.5000000000000001E-2</v>
      </c>
      <c r="E82">
        <v>58.75</v>
      </c>
    </row>
    <row r="83" spans="1:5" x14ac:dyDescent="0.25">
      <c r="A83">
        <v>19</v>
      </c>
      <c r="B83">
        <v>17</v>
      </c>
      <c r="C83">
        <v>1.7999999999999999E-2</v>
      </c>
      <c r="D83">
        <v>1.6E-2</v>
      </c>
      <c r="E83">
        <v>99.85</v>
      </c>
    </row>
    <row r="84" spans="1:5" x14ac:dyDescent="0.25">
      <c r="A84">
        <v>19</v>
      </c>
      <c r="B84">
        <v>18</v>
      </c>
      <c r="C84">
        <v>1.9E-2</v>
      </c>
      <c r="D84">
        <v>1.4E-2</v>
      </c>
      <c r="E84">
        <v>93.85</v>
      </c>
    </row>
    <row r="85" spans="1:5" x14ac:dyDescent="0.25">
      <c r="A85">
        <v>20</v>
      </c>
      <c r="B85">
        <v>21</v>
      </c>
      <c r="C85">
        <v>6.4000000000000001E-2</v>
      </c>
      <c r="D85">
        <v>1.7999999999999999E-2</v>
      </c>
      <c r="E85">
        <v>12.43</v>
      </c>
    </row>
    <row r="86" spans="1:5" x14ac:dyDescent="0.25">
      <c r="A86">
        <v>20</v>
      </c>
      <c r="B86">
        <v>18</v>
      </c>
      <c r="C86">
        <v>5.0999999999999997E-2</v>
      </c>
      <c r="D86">
        <v>1.7999999999999999E-2</v>
      </c>
      <c r="E86">
        <v>44.36</v>
      </c>
    </row>
    <row r="87" spans="1:5" x14ac:dyDescent="0.25">
      <c r="A87">
        <v>20</v>
      </c>
      <c r="B87">
        <v>23</v>
      </c>
      <c r="C87">
        <v>6.5000000000000002E-2</v>
      </c>
      <c r="D87">
        <v>3.3000000000000002E-2</v>
      </c>
      <c r="E87">
        <v>58.46</v>
      </c>
    </row>
    <row r="88" spans="1:5" x14ac:dyDescent="0.25">
      <c r="A88">
        <v>21</v>
      </c>
      <c r="B88">
        <v>20</v>
      </c>
      <c r="C88">
        <v>6.4000000000000001E-2</v>
      </c>
      <c r="D88">
        <v>1.7999999999999999E-2</v>
      </c>
      <c r="E88">
        <v>12.43</v>
      </c>
    </row>
    <row r="89" spans="1:5" x14ac:dyDescent="0.25">
      <c r="A89">
        <v>21</v>
      </c>
      <c r="B89">
        <v>18</v>
      </c>
      <c r="C89">
        <v>4.1000000000000002E-2</v>
      </c>
      <c r="D89">
        <v>2.5999999999999999E-2</v>
      </c>
      <c r="E89">
        <v>154.30000000000001</v>
      </c>
    </row>
    <row r="90" spans="1:5" x14ac:dyDescent="0.25">
      <c r="A90">
        <v>21</v>
      </c>
      <c r="B90">
        <v>19</v>
      </c>
      <c r="C90">
        <v>3.7999999999999999E-2</v>
      </c>
      <c r="D90">
        <v>1.4E-2</v>
      </c>
      <c r="E90">
        <v>148.24</v>
      </c>
    </row>
    <row r="91" spans="1:5" x14ac:dyDescent="0.25">
      <c r="A91">
        <v>21</v>
      </c>
      <c r="B91">
        <v>27</v>
      </c>
      <c r="C91">
        <v>4.8000000000000001E-2</v>
      </c>
      <c r="D91">
        <v>3.4000000000000002E-2</v>
      </c>
      <c r="E91">
        <v>118.53</v>
      </c>
    </row>
    <row r="92" spans="1:5" x14ac:dyDescent="0.25">
      <c r="A92">
        <v>22</v>
      </c>
      <c r="B92">
        <v>24</v>
      </c>
      <c r="C92">
        <v>5.1999999999999998E-2</v>
      </c>
      <c r="D92">
        <v>3.1E-2</v>
      </c>
      <c r="E92">
        <v>79.290000000000006</v>
      </c>
    </row>
    <row r="93" spans="1:5" x14ac:dyDescent="0.25">
      <c r="A93">
        <v>22</v>
      </c>
      <c r="B93">
        <v>7</v>
      </c>
      <c r="C93">
        <v>5.6000000000000001E-2</v>
      </c>
      <c r="D93">
        <v>3.1E-2</v>
      </c>
      <c r="E93">
        <v>99.17</v>
      </c>
    </row>
    <row r="94" spans="1:5" x14ac:dyDescent="0.25">
      <c r="A94">
        <v>22</v>
      </c>
      <c r="B94">
        <v>15</v>
      </c>
      <c r="C94">
        <v>4.4999999999999998E-2</v>
      </c>
      <c r="D94">
        <v>4.4999999999999998E-2</v>
      </c>
      <c r="E94">
        <v>131.79</v>
      </c>
    </row>
    <row r="95" spans="1:5" x14ac:dyDescent="0.25">
      <c r="A95">
        <v>22</v>
      </c>
      <c r="B95">
        <v>25</v>
      </c>
      <c r="C95">
        <v>3.4000000000000002E-2</v>
      </c>
      <c r="D95">
        <v>2.4E-2</v>
      </c>
      <c r="E95">
        <v>58.54</v>
      </c>
    </row>
    <row r="96" spans="1:5" x14ac:dyDescent="0.25">
      <c r="A96">
        <v>22</v>
      </c>
      <c r="B96">
        <v>5</v>
      </c>
      <c r="C96">
        <v>4.2000000000000003E-2</v>
      </c>
      <c r="D96">
        <v>3.4000000000000002E-2</v>
      </c>
      <c r="E96">
        <v>130.03</v>
      </c>
    </row>
    <row r="97" spans="1:5" x14ac:dyDescent="0.25">
      <c r="A97">
        <v>23</v>
      </c>
      <c r="B97">
        <v>20</v>
      </c>
      <c r="C97">
        <v>6.5000000000000002E-2</v>
      </c>
      <c r="D97">
        <v>3.3000000000000002E-2</v>
      </c>
      <c r="E97">
        <v>58.46</v>
      </c>
    </row>
    <row r="98" spans="1:5" x14ac:dyDescent="0.25">
      <c r="A98">
        <v>23</v>
      </c>
      <c r="B98">
        <v>18</v>
      </c>
      <c r="C98">
        <v>0.03</v>
      </c>
      <c r="D98">
        <v>2.1000000000000001E-2</v>
      </c>
      <c r="E98">
        <v>112.86</v>
      </c>
    </row>
    <row r="99" spans="1:5" x14ac:dyDescent="0.25">
      <c r="A99">
        <v>23</v>
      </c>
      <c r="B99">
        <v>17</v>
      </c>
      <c r="C99">
        <v>2.7E-2</v>
      </c>
      <c r="D99">
        <v>1.9E-2</v>
      </c>
      <c r="E99">
        <v>131.74</v>
      </c>
    </row>
    <row r="100" spans="1:5" x14ac:dyDescent="0.25">
      <c r="A100">
        <v>23</v>
      </c>
      <c r="B100">
        <v>7</v>
      </c>
      <c r="C100">
        <v>2.1000000000000001E-2</v>
      </c>
      <c r="D100">
        <v>1.7000000000000001E-2</v>
      </c>
      <c r="E100">
        <v>17.32</v>
      </c>
    </row>
    <row r="101" spans="1:5" x14ac:dyDescent="0.25">
      <c r="A101">
        <v>23</v>
      </c>
      <c r="B101">
        <v>24</v>
      </c>
      <c r="C101">
        <v>0.03</v>
      </c>
      <c r="D101">
        <v>1.4E-2</v>
      </c>
      <c r="E101">
        <v>129.72999999999999</v>
      </c>
    </row>
    <row r="102" spans="1:5" x14ac:dyDescent="0.25">
      <c r="A102">
        <v>24</v>
      </c>
      <c r="B102">
        <v>23</v>
      </c>
      <c r="C102">
        <v>0.03</v>
      </c>
      <c r="D102">
        <v>1.4E-2</v>
      </c>
      <c r="E102">
        <v>129.72999999999999</v>
      </c>
    </row>
    <row r="103" spans="1:5" x14ac:dyDescent="0.25">
      <c r="A103">
        <v>24</v>
      </c>
      <c r="B103">
        <v>7</v>
      </c>
      <c r="C103">
        <v>3.5000000000000003E-2</v>
      </c>
      <c r="D103">
        <v>2.3E-2</v>
      </c>
      <c r="E103">
        <v>151.15</v>
      </c>
    </row>
    <row r="104" spans="1:5" x14ac:dyDescent="0.25">
      <c r="A104">
        <v>24</v>
      </c>
      <c r="B104">
        <v>22</v>
      </c>
      <c r="C104">
        <v>5.1999999999999998E-2</v>
      </c>
      <c r="D104">
        <v>3.1E-2</v>
      </c>
      <c r="E104">
        <v>79.290000000000006</v>
      </c>
    </row>
    <row r="105" spans="1:5" x14ac:dyDescent="0.25">
      <c r="A105">
        <v>25</v>
      </c>
      <c r="B105">
        <v>15</v>
      </c>
      <c r="C105">
        <v>3.1E-2</v>
      </c>
      <c r="D105">
        <v>2.8000000000000001E-2</v>
      </c>
      <c r="E105">
        <v>155.77000000000001</v>
      </c>
    </row>
    <row r="106" spans="1:5" x14ac:dyDescent="0.25">
      <c r="A106">
        <v>25</v>
      </c>
      <c r="B106">
        <v>16</v>
      </c>
      <c r="C106">
        <v>3.5000000000000003E-2</v>
      </c>
      <c r="D106">
        <v>3.3000000000000002E-2</v>
      </c>
      <c r="E106">
        <v>0.72</v>
      </c>
    </row>
    <row r="107" spans="1:5" x14ac:dyDescent="0.25">
      <c r="A107">
        <v>25</v>
      </c>
      <c r="B107">
        <v>1</v>
      </c>
      <c r="C107">
        <v>3.2000000000000001E-2</v>
      </c>
      <c r="D107">
        <v>2.8000000000000001E-2</v>
      </c>
      <c r="E107">
        <v>77.540000000000006</v>
      </c>
    </row>
    <row r="108" spans="1:5" x14ac:dyDescent="0.25">
      <c r="A108">
        <v>25</v>
      </c>
      <c r="B108">
        <v>4</v>
      </c>
      <c r="C108">
        <v>3.7999999999999999E-2</v>
      </c>
      <c r="D108">
        <v>3.2000000000000001E-2</v>
      </c>
      <c r="E108">
        <v>131.37</v>
      </c>
    </row>
    <row r="109" spans="1:5" x14ac:dyDescent="0.25">
      <c r="A109">
        <v>25</v>
      </c>
      <c r="B109">
        <v>5</v>
      </c>
      <c r="C109">
        <v>4.1000000000000002E-2</v>
      </c>
      <c r="D109">
        <v>3.6999999999999998E-2</v>
      </c>
      <c r="E109">
        <v>178.67</v>
      </c>
    </row>
    <row r="110" spans="1:5" x14ac:dyDescent="0.25">
      <c r="A110">
        <v>25</v>
      </c>
      <c r="B110">
        <v>22</v>
      </c>
      <c r="C110">
        <v>3.4000000000000002E-2</v>
      </c>
      <c r="D110">
        <v>2.4E-2</v>
      </c>
      <c r="E110">
        <v>58.54</v>
      </c>
    </row>
    <row r="111" spans="1:5" x14ac:dyDescent="0.25">
      <c r="A111">
        <v>26</v>
      </c>
      <c r="B111">
        <v>27</v>
      </c>
      <c r="C111">
        <v>3.1E-2</v>
      </c>
      <c r="D111">
        <v>1.7999999999999999E-2</v>
      </c>
      <c r="E111">
        <v>121.42</v>
      </c>
    </row>
    <row r="112" spans="1:5" x14ac:dyDescent="0.25">
      <c r="A112">
        <v>26</v>
      </c>
      <c r="B112">
        <v>7</v>
      </c>
      <c r="C112">
        <v>2.9000000000000001E-2</v>
      </c>
      <c r="D112">
        <v>2.4E-2</v>
      </c>
      <c r="E112">
        <v>59.38</v>
      </c>
    </row>
    <row r="113" spans="1:5" x14ac:dyDescent="0.25">
      <c r="A113">
        <v>26</v>
      </c>
      <c r="B113">
        <v>15</v>
      </c>
      <c r="C113">
        <v>6.9000000000000006E-2</v>
      </c>
      <c r="D113">
        <v>3.7999999999999999E-2</v>
      </c>
      <c r="E113">
        <v>77.19</v>
      </c>
    </row>
    <row r="114" spans="1:5" x14ac:dyDescent="0.25">
      <c r="A114">
        <v>26</v>
      </c>
      <c r="B114">
        <v>14</v>
      </c>
      <c r="C114">
        <v>0.36799999999999999</v>
      </c>
      <c r="D114">
        <v>1.7000000000000001E-2</v>
      </c>
      <c r="E114">
        <v>84.39</v>
      </c>
    </row>
    <row r="115" spans="1:5" x14ac:dyDescent="0.25">
      <c r="A115">
        <v>27</v>
      </c>
      <c r="B115">
        <v>21</v>
      </c>
      <c r="C115">
        <v>4.8000000000000001E-2</v>
      </c>
      <c r="D115">
        <v>3.4000000000000002E-2</v>
      </c>
      <c r="E115">
        <v>118.53</v>
      </c>
    </row>
    <row r="116" spans="1:5" x14ac:dyDescent="0.25">
      <c r="A116">
        <v>27</v>
      </c>
      <c r="B116">
        <v>19</v>
      </c>
      <c r="C116">
        <v>3.3000000000000002E-2</v>
      </c>
      <c r="D116">
        <v>2.5000000000000001E-2</v>
      </c>
      <c r="E116">
        <v>58.75</v>
      </c>
    </row>
    <row r="117" spans="1:5" x14ac:dyDescent="0.25">
      <c r="A117">
        <v>27</v>
      </c>
      <c r="B117">
        <v>17</v>
      </c>
      <c r="C117">
        <v>2.9000000000000001E-2</v>
      </c>
      <c r="D117">
        <v>2.3E-2</v>
      </c>
      <c r="E117">
        <v>51.41</v>
      </c>
    </row>
    <row r="118" spans="1:5" x14ac:dyDescent="0.25">
      <c r="A118">
        <v>27</v>
      </c>
      <c r="B118">
        <v>7</v>
      </c>
      <c r="C118">
        <v>3.1E-2</v>
      </c>
      <c r="D118">
        <v>2.8000000000000001E-2</v>
      </c>
      <c r="E118">
        <v>178.18</v>
      </c>
    </row>
    <row r="119" spans="1:5" x14ac:dyDescent="0.25">
      <c r="A119">
        <v>27</v>
      </c>
      <c r="B119">
        <v>26</v>
      </c>
      <c r="C119">
        <v>3.1E-2</v>
      </c>
      <c r="D119">
        <v>1.7999999999999999E-2</v>
      </c>
      <c r="E119">
        <v>121.42</v>
      </c>
    </row>
    <row r="120" spans="1:5" x14ac:dyDescent="0.25">
      <c r="A120">
        <v>28</v>
      </c>
      <c r="B120">
        <v>16</v>
      </c>
      <c r="C120">
        <v>3.4000000000000002E-2</v>
      </c>
      <c r="D120">
        <v>2.5999999999999999E-2</v>
      </c>
      <c r="E120">
        <v>88.96</v>
      </c>
    </row>
    <row r="121" spans="1:5" x14ac:dyDescent="0.25">
      <c r="A121">
        <v>28</v>
      </c>
      <c r="B121">
        <v>13</v>
      </c>
      <c r="C121">
        <v>2.3E-2</v>
      </c>
      <c r="D121">
        <v>1.2999999999999999E-2</v>
      </c>
      <c r="E121">
        <v>13.53</v>
      </c>
    </row>
    <row r="122" spans="1:5" x14ac:dyDescent="0.25">
      <c r="A122">
        <v>28</v>
      </c>
      <c r="B122">
        <v>11</v>
      </c>
      <c r="C122">
        <v>4.1000000000000002E-2</v>
      </c>
      <c r="D122">
        <v>3.3000000000000002E-2</v>
      </c>
      <c r="E122">
        <v>117.66</v>
      </c>
    </row>
    <row r="123" spans="1:5" x14ac:dyDescent="0.25">
      <c r="A123">
        <v>28</v>
      </c>
      <c r="B123">
        <v>12</v>
      </c>
      <c r="C123">
        <v>4.2999999999999997E-2</v>
      </c>
      <c r="D123">
        <v>3.2000000000000001E-2</v>
      </c>
      <c r="E123">
        <v>64.45</v>
      </c>
    </row>
    <row r="125" spans="1:5" x14ac:dyDescent="0.25">
      <c r="B125" t="s">
        <v>56</v>
      </c>
      <c r="C125">
        <f>AVERAGE(C4:C123)</f>
        <v>4.1983333333333324E-2</v>
      </c>
      <c r="D125">
        <f>AVERAGE(D4:D123)</f>
        <v>2.5108333333333302E-2</v>
      </c>
    </row>
    <row r="126" spans="1:5" x14ac:dyDescent="0.25">
      <c r="B126" t="s">
        <v>57</v>
      </c>
      <c r="C126">
        <f>MAX(C4:C123)</f>
        <v>0.36799999999999999</v>
      </c>
      <c r="D126">
        <f>MAX(D4:D123)</f>
        <v>4.9000000000000002E-2</v>
      </c>
    </row>
    <row r="127" spans="1:5" x14ac:dyDescent="0.25">
      <c r="B127" t="s">
        <v>58</v>
      </c>
      <c r="C127">
        <f>MIN(C4:C123)</f>
        <v>1.7000000000000001E-2</v>
      </c>
      <c r="D127">
        <f>MIN(D4:D123)</f>
        <v>0.01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B4EC-D75E-4474-A735-0975393721F4}">
  <dimension ref="A1:E127"/>
  <sheetViews>
    <sheetView topLeftCell="A106" workbookViewId="0">
      <selection activeCell="B125" sqref="B125:D127"/>
    </sheetView>
  </sheetViews>
  <sheetFormatPr defaultRowHeight="15" x14ac:dyDescent="0.25"/>
  <sheetData>
    <row r="1" spans="1:5" x14ac:dyDescent="0.25">
      <c r="A1" t="s">
        <v>47</v>
      </c>
      <c r="B1" t="s">
        <v>46</v>
      </c>
      <c r="C1" t="s">
        <v>45</v>
      </c>
    </row>
    <row r="3" spans="1:5" x14ac:dyDescent="0.25">
      <c r="A3" t="s">
        <v>44</v>
      </c>
      <c r="B3" t="s">
        <v>43</v>
      </c>
      <c r="C3" t="s">
        <v>42</v>
      </c>
      <c r="D3" t="s">
        <v>41</v>
      </c>
      <c r="E3" t="s">
        <v>40</v>
      </c>
    </row>
    <row r="4" spans="1:5" x14ac:dyDescent="0.25">
      <c r="A4">
        <v>1</v>
      </c>
      <c r="B4">
        <v>16</v>
      </c>
      <c r="C4">
        <v>3.3000000000000002E-2</v>
      </c>
      <c r="D4">
        <v>2.7E-2</v>
      </c>
      <c r="E4">
        <v>119.2</v>
      </c>
    </row>
    <row r="5" spans="1:5" x14ac:dyDescent="0.25">
      <c r="A5">
        <v>1</v>
      </c>
      <c r="B5">
        <v>13</v>
      </c>
      <c r="C5">
        <v>2.1999999999999999E-2</v>
      </c>
      <c r="D5">
        <v>1.7000000000000001E-2</v>
      </c>
      <c r="E5">
        <v>14.44</v>
      </c>
    </row>
    <row r="6" spans="1:5" x14ac:dyDescent="0.25">
      <c r="A6">
        <v>1</v>
      </c>
      <c r="B6">
        <v>11</v>
      </c>
      <c r="C6">
        <v>2.9000000000000001E-2</v>
      </c>
      <c r="D6">
        <v>2.5999999999999999E-2</v>
      </c>
      <c r="E6">
        <v>80.23</v>
      </c>
    </row>
    <row r="7" spans="1:5" x14ac:dyDescent="0.25">
      <c r="A7">
        <v>1</v>
      </c>
      <c r="B7">
        <v>2</v>
      </c>
      <c r="C7">
        <v>2.5000000000000001E-2</v>
      </c>
      <c r="D7">
        <v>1.9E-2</v>
      </c>
      <c r="E7">
        <v>154.16999999999999</v>
      </c>
    </row>
    <row r="8" spans="1:5" x14ac:dyDescent="0.25">
      <c r="A8">
        <v>1</v>
      </c>
      <c r="B8">
        <v>4</v>
      </c>
      <c r="C8">
        <v>3.5000000000000003E-2</v>
      </c>
      <c r="D8">
        <v>0.03</v>
      </c>
      <c r="E8">
        <v>149.93</v>
      </c>
    </row>
    <row r="9" spans="1:5" x14ac:dyDescent="0.25">
      <c r="A9">
        <v>1</v>
      </c>
      <c r="B9">
        <v>25</v>
      </c>
      <c r="C9">
        <v>0.03</v>
      </c>
      <c r="D9">
        <v>2.5999999999999999E-2</v>
      </c>
      <c r="E9">
        <v>77.989999999999995</v>
      </c>
    </row>
    <row r="10" spans="1:5" x14ac:dyDescent="0.25">
      <c r="A10">
        <v>2</v>
      </c>
      <c r="B10">
        <v>1</v>
      </c>
      <c r="C10">
        <v>2.5000000000000001E-2</v>
      </c>
      <c r="D10">
        <v>1.9E-2</v>
      </c>
      <c r="E10">
        <v>154.16999999999999</v>
      </c>
    </row>
    <row r="11" spans="1:5" x14ac:dyDescent="0.25">
      <c r="A11">
        <v>2</v>
      </c>
      <c r="B11">
        <v>11</v>
      </c>
      <c r="C11">
        <v>2.7E-2</v>
      </c>
      <c r="D11">
        <v>2.4E-2</v>
      </c>
      <c r="E11">
        <v>171.9</v>
      </c>
    </row>
    <row r="12" spans="1:5" x14ac:dyDescent="0.25">
      <c r="A12">
        <v>2</v>
      </c>
      <c r="B12">
        <v>6</v>
      </c>
      <c r="C12">
        <v>3.2000000000000001E-2</v>
      </c>
      <c r="D12">
        <v>2.5999999999999999E-2</v>
      </c>
      <c r="E12">
        <v>113.44</v>
      </c>
    </row>
    <row r="13" spans="1:5" x14ac:dyDescent="0.25">
      <c r="A13">
        <v>2</v>
      </c>
      <c r="B13">
        <v>3</v>
      </c>
      <c r="C13">
        <v>2.5000000000000001E-2</v>
      </c>
      <c r="D13">
        <v>2.1999999999999999E-2</v>
      </c>
      <c r="E13">
        <v>149.72</v>
      </c>
    </row>
    <row r="14" spans="1:5" x14ac:dyDescent="0.25">
      <c r="A14">
        <v>2</v>
      </c>
      <c r="B14">
        <v>4</v>
      </c>
      <c r="C14">
        <v>2.8000000000000001E-2</v>
      </c>
      <c r="D14">
        <v>2.4E-2</v>
      </c>
      <c r="E14">
        <v>62.25</v>
      </c>
    </row>
    <row r="15" spans="1:5" x14ac:dyDescent="0.25">
      <c r="A15">
        <v>3</v>
      </c>
      <c r="B15">
        <v>2</v>
      </c>
      <c r="C15">
        <v>2.5000000000000001E-2</v>
      </c>
      <c r="D15">
        <v>2.1999999999999999E-2</v>
      </c>
      <c r="E15">
        <v>149.72</v>
      </c>
    </row>
    <row r="16" spans="1:5" x14ac:dyDescent="0.25">
      <c r="A16">
        <v>3</v>
      </c>
      <c r="B16">
        <v>6</v>
      </c>
      <c r="C16">
        <v>3.2000000000000001E-2</v>
      </c>
      <c r="D16">
        <v>2.1000000000000001E-2</v>
      </c>
      <c r="E16">
        <v>111.48</v>
      </c>
    </row>
    <row r="17" spans="1:5" x14ac:dyDescent="0.25">
      <c r="A17">
        <v>3</v>
      </c>
      <c r="B17">
        <v>4</v>
      </c>
      <c r="C17">
        <v>3.3000000000000002E-2</v>
      </c>
      <c r="D17">
        <v>2.5000000000000001E-2</v>
      </c>
      <c r="E17">
        <v>106.3</v>
      </c>
    </row>
    <row r="18" spans="1:5" x14ac:dyDescent="0.25">
      <c r="A18">
        <v>4</v>
      </c>
      <c r="B18">
        <v>25</v>
      </c>
      <c r="C18">
        <v>3.6999999999999998E-2</v>
      </c>
      <c r="D18">
        <v>0.03</v>
      </c>
      <c r="E18">
        <v>132.94999999999999</v>
      </c>
    </row>
    <row r="19" spans="1:5" x14ac:dyDescent="0.25">
      <c r="A19">
        <v>4</v>
      </c>
      <c r="B19">
        <v>1</v>
      </c>
      <c r="C19">
        <v>3.5000000000000003E-2</v>
      </c>
      <c r="D19">
        <v>0.03</v>
      </c>
      <c r="E19">
        <v>149.93</v>
      </c>
    </row>
    <row r="20" spans="1:5" x14ac:dyDescent="0.25">
      <c r="A20">
        <v>4</v>
      </c>
      <c r="B20">
        <v>2</v>
      </c>
      <c r="C20">
        <v>2.8000000000000001E-2</v>
      </c>
      <c r="D20">
        <v>2.4E-2</v>
      </c>
      <c r="E20">
        <v>62.25</v>
      </c>
    </row>
    <row r="21" spans="1:5" x14ac:dyDescent="0.25">
      <c r="A21">
        <v>4</v>
      </c>
      <c r="B21">
        <v>3</v>
      </c>
      <c r="C21">
        <v>3.3000000000000002E-2</v>
      </c>
      <c r="D21">
        <v>2.5000000000000001E-2</v>
      </c>
      <c r="E21">
        <v>106.3</v>
      </c>
    </row>
    <row r="22" spans="1:5" x14ac:dyDescent="0.25">
      <c r="A22">
        <v>4</v>
      </c>
      <c r="B22">
        <v>5</v>
      </c>
      <c r="C22">
        <v>3.4000000000000002E-2</v>
      </c>
      <c r="D22">
        <v>8.9999999999999993E-3</v>
      </c>
      <c r="E22">
        <v>67.8</v>
      </c>
    </row>
    <row r="23" spans="1:5" x14ac:dyDescent="0.25">
      <c r="A23">
        <v>5</v>
      </c>
      <c r="B23">
        <v>25</v>
      </c>
      <c r="C23">
        <v>3.9E-2</v>
      </c>
      <c r="D23">
        <v>3.5999999999999997E-2</v>
      </c>
      <c r="E23">
        <v>0.19</v>
      </c>
    </row>
    <row r="24" spans="1:5" x14ac:dyDescent="0.25">
      <c r="A24">
        <v>5</v>
      </c>
      <c r="B24">
        <v>4</v>
      </c>
      <c r="C24">
        <v>3.4000000000000002E-2</v>
      </c>
      <c r="D24">
        <v>8.9999999999999993E-3</v>
      </c>
      <c r="E24">
        <v>67.8</v>
      </c>
    </row>
    <row r="25" spans="1:5" x14ac:dyDescent="0.25">
      <c r="A25">
        <v>5</v>
      </c>
      <c r="B25">
        <v>22</v>
      </c>
      <c r="C25">
        <v>0.04</v>
      </c>
      <c r="D25">
        <v>3.2000000000000001E-2</v>
      </c>
      <c r="E25">
        <v>131.6</v>
      </c>
    </row>
    <row r="26" spans="1:5" x14ac:dyDescent="0.25">
      <c r="A26">
        <v>6</v>
      </c>
      <c r="B26">
        <v>11</v>
      </c>
      <c r="C26">
        <v>3.3000000000000002E-2</v>
      </c>
      <c r="D26">
        <v>2.1000000000000001E-2</v>
      </c>
      <c r="E26">
        <v>121.31</v>
      </c>
    </row>
    <row r="27" spans="1:5" x14ac:dyDescent="0.25">
      <c r="A27">
        <v>6</v>
      </c>
      <c r="B27">
        <v>8</v>
      </c>
      <c r="C27">
        <v>3.3000000000000002E-2</v>
      </c>
      <c r="D27">
        <v>1.7999999999999999E-2</v>
      </c>
      <c r="E27">
        <v>148.07</v>
      </c>
    </row>
    <row r="28" spans="1:5" x14ac:dyDescent="0.25">
      <c r="A28">
        <v>6</v>
      </c>
      <c r="B28">
        <v>9</v>
      </c>
      <c r="C28">
        <v>4.1000000000000002E-2</v>
      </c>
      <c r="D28">
        <v>8.0000000000000002E-3</v>
      </c>
      <c r="E28">
        <v>171.65</v>
      </c>
    </row>
    <row r="29" spans="1:5" x14ac:dyDescent="0.25">
      <c r="A29">
        <v>6</v>
      </c>
      <c r="B29">
        <v>3</v>
      </c>
      <c r="C29">
        <v>3.2000000000000001E-2</v>
      </c>
      <c r="D29">
        <v>2.1000000000000001E-2</v>
      </c>
      <c r="E29">
        <v>111.48</v>
      </c>
    </row>
    <row r="30" spans="1:5" x14ac:dyDescent="0.25">
      <c r="A30">
        <v>6</v>
      </c>
      <c r="B30">
        <v>2</v>
      </c>
      <c r="C30">
        <v>3.2000000000000001E-2</v>
      </c>
      <c r="D30">
        <v>2.5999999999999999E-2</v>
      </c>
      <c r="E30">
        <v>113.44</v>
      </c>
    </row>
    <row r="31" spans="1:5" x14ac:dyDescent="0.25">
      <c r="A31">
        <v>7</v>
      </c>
      <c r="B31">
        <v>27</v>
      </c>
      <c r="C31">
        <v>2.7E-2</v>
      </c>
      <c r="D31">
        <v>2.4E-2</v>
      </c>
      <c r="E31">
        <v>68.52</v>
      </c>
    </row>
    <row r="32" spans="1:5" x14ac:dyDescent="0.25">
      <c r="A32">
        <v>7</v>
      </c>
      <c r="B32">
        <v>26</v>
      </c>
      <c r="C32">
        <v>2.5999999999999999E-2</v>
      </c>
      <c r="D32">
        <v>2.1000000000000001E-2</v>
      </c>
      <c r="E32">
        <v>79.599999999999994</v>
      </c>
    </row>
    <row r="33" spans="1:5" x14ac:dyDescent="0.25">
      <c r="A33">
        <v>7</v>
      </c>
      <c r="B33">
        <v>15</v>
      </c>
      <c r="C33">
        <v>6.3E-2</v>
      </c>
      <c r="D33">
        <v>4.5999999999999999E-2</v>
      </c>
      <c r="E33">
        <v>81.05</v>
      </c>
    </row>
    <row r="34" spans="1:5" x14ac:dyDescent="0.25">
      <c r="A34">
        <v>7</v>
      </c>
      <c r="B34">
        <v>22</v>
      </c>
      <c r="C34">
        <v>5.2999999999999999E-2</v>
      </c>
      <c r="D34">
        <v>0.03</v>
      </c>
      <c r="E34">
        <v>99.07</v>
      </c>
    </row>
    <row r="35" spans="1:5" x14ac:dyDescent="0.25">
      <c r="A35">
        <v>7</v>
      </c>
      <c r="B35">
        <v>24</v>
      </c>
      <c r="C35">
        <v>3.2000000000000001E-2</v>
      </c>
      <c r="D35">
        <v>2.1999999999999999E-2</v>
      </c>
      <c r="E35">
        <v>149.27000000000001</v>
      </c>
    </row>
    <row r="36" spans="1:5" x14ac:dyDescent="0.25">
      <c r="A36">
        <v>7</v>
      </c>
      <c r="B36">
        <v>23</v>
      </c>
      <c r="C36">
        <v>1.9E-2</v>
      </c>
      <c r="D36">
        <v>1.7000000000000001E-2</v>
      </c>
      <c r="E36">
        <v>24.78</v>
      </c>
    </row>
    <row r="37" spans="1:5" x14ac:dyDescent="0.25">
      <c r="A37">
        <v>7</v>
      </c>
      <c r="B37">
        <v>17</v>
      </c>
      <c r="C37">
        <v>0.02</v>
      </c>
      <c r="D37">
        <v>1.6E-2</v>
      </c>
      <c r="E37">
        <v>115.67</v>
      </c>
    </row>
    <row r="38" spans="1:5" x14ac:dyDescent="0.25">
      <c r="A38">
        <v>8</v>
      </c>
      <c r="B38">
        <v>11</v>
      </c>
      <c r="C38">
        <v>3.1E-2</v>
      </c>
      <c r="D38">
        <v>2.1000000000000001E-2</v>
      </c>
      <c r="E38">
        <v>166.77</v>
      </c>
    </row>
    <row r="39" spans="1:5" x14ac:dyDescent="0.25">
      <c r="A39">
        <v>8</v>
      </c>
      <c r="B39">
        <v>10</v>
      </c>
      <c r="C39">
        <v>3.7999999999999999E-2</v>
      </c>
      <c r="D39">
        <v>1.0999999999999999E-2</v>
      </c>
      <c r="E39">
        <v>11.73</v>
      </c>
    </row>
    <row r="40" spans="1:5" x14ac:dyDescent="0.25">
      <c r="A40">
        <v>8</v>
      </c>
      <c r="B40">
        <v>9</v>
      </c>
      <c r="C40">
        <v>3.4000000000000002E-2</v>
      </c>
      <c r="D40">
        <v>1.7000000000000001E-2</v>
      </c>
      <c r="E40">
        <v>146</v>
      </c>
    </row>
    <row r="41" spans="1:5" x14ac:dyDescent="0.25">
      <c r="A41">
        <v>8</v>
      </c>
      <c r="B41">
        <v>6</v>
      </c>
      <c r="C41">
        <v>3.3000000000000002E-2</v>
      </c>
      <c r="D41">
        <v>1.7999999999999999E-2</v>
      </c>
      <c r="E41">
        <v>148.07</v>
      </c>
    </row>
    <row r="42" spans="1:5" x14ac:dyDescent="0.25">
      <c r="A42">
        <v>10</v>
      </c>
      <c r="B42">
        <v>12</v>
      </c>
      <c r="C42">
        <v>4.1000000000000002E-2</v>
      </c>
      <c r="D42">
        <v>0.03</v>
      </c>
      <c r="E42">
        <v>144.72</v>
      </c>
    </row>
    <row r="43" spans="1:5" x14ac:dyDescent="0.25">
      <c r="A43">
        <v>10</v>
      </c>
      <c r="B43">
        <v>11</v>
      </c>
      <c r="C43">
        <v>0.03</v>
      </c>
      <c r="D43">
        <v>1.7000000000000001E-2</v>
      </c>
      <c r="E43">
        <v>49.45</v>
      </c>
    </row>
    <row r="44" spans="1:5" x14ac:dyDescent="0.25">
      <c r="A44">
        <v>10</v>
      </c>
      <c r="B44">
        <v>8</v>
      </c>
      <c r="C44">
        <v>3.7999999999999999E-2</v>
      </c>
      <c r="D44">
        <v>1.0999999999999999E-2</v>
      </c>
      <c r="E44">
        <v>11.73</v>
      </c>
    </row>
    <row r="45" spans="1:5" x14ac:dyDescent="0.25">
      <c r="A45">
        <v>11</v>
      </c>
      <c r="B45">
        <v>28</v>
      </c>
      <c r="C45">
        <v>3.9E-2</v>
      </c>
      <c r="D45">
        <v>3.1E-2</v>
      </c>
      <c r="E45">
        <v>113.17</v>
      </c>
    </row>
    <row r="46" spans="1:5" x14ac:dyDescent="0.25">
      <c r="A46">
        <v>11</v>
      </c>
      <c r="B46">
        <v>12</v>
      </c>
      <c r="C46">
        <v>4.2000000000000003E-2</v>
      </c>
      <c r="D46">
        <v>2.9000000000000001E-2</v>
      </c>
      <c r="E46">
        <v>168.07</v>
      </c>
    </row>
    <row r="47" spans="1:5" x14ac:dyDescent="0.25">
      <c r="A47">
        <v>11</v>
      </c>
      <c r="B47">
        <v>10</v>
      </c>
      <c r="C47">
        <v>0.03</v>
      </c>
      <c r="D47">
        <v>1.7000000000000001E-2</v>
      </c>
      <c r="E47">
        <v>49.45</v>
      </c>
    </row>
    <row r="48" spans="1:5" x14ac:dyDescent="0.25">
      <c r="A48">
        <v>11</v>
      </c>
      <c r="B48">
        <v>8</v>
      </c>
      <c r="C48">
        <v>3.1E-2</v>
      </c>
      <c r="D48">
        <v>2.1000000000000001E-2</v>
      </c>
      <c r="E48">
        <v>166.77</v>
      </c>
    </row>
    <row r="49" spans="1:5" x14ac:dyDescent="0.25">
      <c r="A49">
        <v>11</v>
      </c>
      <c r="B49">
        <v>6</v>
      </c>
      <c r="C49">
        <v>3.3000000000000002E-2</v>
      </c>
      <c r="D49">
        <v>2.1000000000000001E-2</v>
      </c>
      <c r="E49">
        <v>121.31</v>
      </c>
    </row>
    <row r="50" spans="1:5" x14ac:dyDescent="0.25">
      <c r="A50">
        <v>11</v>
      </c>
      <c r="B50">
        <v>2</v>
      </c>
      <c r="C50">
        <v>2.7E-2</v>
      </c>
      <c r="D50">
        <v>2.4E-2</v>
      </c>
      <c r="E50">
        <v>171.9</v>
      </c>
    </row>
    <row r="51" spans="1:5" x14ac:dyDescent="0.25">
      <c r="A51">
        <v>11</v>
      </c>
      <c r="B51">
        <v>1</v>
      </c>
      <c r="C51">
        <v>2.9000000000000001E-2</v>
      </c>
      <c r="D51">
        <v>2.5999999999999999E-2</v>
      </c>
      <c r="E51">
        <v>80.23</v>
      </c>
    </row>
    <row r="52" spans="1:5" x14ac:dyDescent="0.25">
      <c r="A52">
        <v>11</v>
      </c>
      <c r="B52">
        <v>13</v>
      </c>
      <c r="C52">
        <v>3.2000000000000001E-2</v>
      </c>
      <c r="D52">
        <v>2.5999999999999999E-2</v>
      </c>
      <c r="E52">
        <v>112.07</v>
      </c>
    </row>
    <row r="53" spans="1:5" x14ac:dyDescent="0.25">
      <c r="A53">
        <v>12</v>
      </c>
      <c r="B53">
        <v>28</v>
      </c>
      <c r="C53">
        <v>4.1000000000000002E-2</v>
      </c>
      <c r="D53">
        <v>3.1E-2</v>
      </c>
      <c r="E53">
        <v>63.02</v>
      </c>
    </row>
    <row r="54" spans="1:5" x14ac:dyDescent="0.25">
      <c r="A54">
        <v>12</v>
      </c>
      <c r="B54">
        <v>11</v>
      </c>
      <c r="C54">
        <v>4.2000000000000003E-2</v>
      </c>
      <c r="D54">
        <v>2.9000000000000001E-2</v>
      </c>
      <c r="E54">
        <v>168.07</v>
      </c>
    </row>
    <row r="55" spans="1:5" x14ac:dyDescent="0.25">
      <c r="A55">
        <v>12</v>
      </c>
      <c r="B55">
        <v>10</v>
      </c>
      <c r="C55">
        <v>4.1000000000000002E-2</v>
      </c>
      <c r="D55">
        <v>0.03</v>
      </c>
      <c r="E55">
        <v>144.72</v>
      </c>
    </row>
    <row r="56" spans="1:5" x14ac:dyDescent="0.25">
      <c r="A56">
        <v>13</v>
      </c>
      <c r="B56">
        <v>16</v>
      </c>
      <c r="C56">
        <v>0.03</v>
      </c>
      <c r="D56">
        <v>2.4E-2</v>
      </c>
      <c r="E56">
        <v>112.99</v>
      </c>
    </row>
    <row r="57" spans="1:5" x14ac:dyDescent="0.25">
      <c r="A57">
        <v>13</v>
      </c>
      <c r="B57">
        <v>28</v>
      </c>
      <c r="C57">
        <v>2.1999999999999999E-2</v>
      </c>
      <c r="D57">
        <v>1.2999999999999999E-2</v>
      </c>
      <c r="E57">
        <v>13.35</v>
      </c>
    </row>
    <row r="58" spans="1:5" x14ac:dyDescent="0.25">
      <c r="A58">
        <v>13</v>
      </c>
      <c r="B58">
        <v>11</v>
      </c>
      <c r="C58">
        <v>3.2000000000000001E-2</v>
      </c>
      <c r="D58">
        <v>2.5999999999999999E-2</v>
      </c>
      <c r="E58">
        <v>112.07</v>
      </c>
    </row>
    <row r="59" spans="1:5" x14ac:dyDescent="0.25">
      <c r="A59">
        <v>13</v>
      </c>
      <c r="B59">
        <v>1</v>
      </c>
      <c r="C59">
        <v>2.1999999999999999E-2</v>
      </c>
      <c r="D59">
        <v>1.7000000000000001E-2</v>
      </c>
      <c r="E59">
        <v>14.44</v>
      </c>
    </row>
    <row r="60" spans="1:5" x14ac:dyDescent="0.25">
      <c r="A60">
        <v>15</v>
      </c>
      <c r="B60">
        <v>14</v>
      </c>
      <c r="C60">
        <v>2.7E-2</v>
      </c>
      <c r="D60">
        <v>6.0000000000000001E-3</v>
      </c>
      <c r="E60">
        <v>178.99</v>
      </c>
    </row>
    <row r="61" spans="1:5" x14ac:dyDescent="0.25">
      <c r="A61">
        <v>15</v>
      </c>
      <c r="B61">
        <v>26</v>
      </c>
      <c r="C61">
        <v>6.6000000000000003E-2</v>
      </c>
      <c r="D61">
        <v>3.5000000000000003E-2</v>
      </c>
      <c r="E61">
        <v>77.86</v>
      </c>
    </row>
    <row r="62" spans="1:5" x14ac:dyDescent="0.25">
      <c r="A62">
        <v>15</v>
      </c>
      <c r="B62">
        <v>7</v>
      </c>
      <c r="C62">
        <v>6.3E-2</v>
      </c>
      <c r="D62">
        <v>4.5999999999999999E-2</v>
      </c>
      <c r="E62">
        <v>81.05</v>
      </c>
    </row>
    <row r="63" spans="1:5" x14ac:dyDescent="0.25">
      <c r="A63">
        <v>15</v>
      </c>
      <c r="B63">
        <v>22</v>
      </c>
      <c r="C63">
        <v>4.2999999999999997E-2</v>
      </c>
      <c r="D63">
        <v>4.1000000000000002E-2</v>
      </c>
      <c r="E63">
        <v>102.35</v>
      </c>
    </row>
    <row r="64" spans="1:5" x14ac:dyDescent="0.25">
      <c r="A64">
        <v>15</v>
      </c>
      <c r="B64">
        <v>25</v>
      </c>
      <c r="C64">
        <v>2.9000000000000001E-2</v>
      </c>
      <c r="D64">
        <v>2.5999999999999999E-2</v>
      </c>
      <c r="E64">
        <v>151.06</v>
      </c>
    </row>
    <row r="65" spans="1:5" x14ac:dyDescent="0.25">
      <c r="A65">
        <v>15</v>
      </c>
      <c r="B65">
        <v>16</v>
      </c>
      <c r="C65">
        <v>3.2000000000000001E-2</v>
      </c>
      <c r="D65">
        <v>1.7999999999999999E-2</v>
      </c>
      <c r="E65">
        <v>87.69</v>
      </c>
    </row>
    <row r="66" spans="1:5" x14ac:dyDescent="0.25">
      <c r="A66">
        <v>16</v>
      </c>
      <c r="B66">
        <v>15</v>
      </c>
      <c r="C66">
        <v>3.2000000000000001E-2</v>
      </c>
      <c r="D66">
        <v>1.7999999999999999E-2</v>
      </c>
      <c r="E66">
        <v>87.69</v>
      </c>
    </row>
    <row r="67" spans="1:5" x14ac:dyDescent="0.25">
      <c r="A67">
        <v>16</v>
      </c>
      <c r="B67">
        <v>25</v>
      </c>
      <c r="C67">
        <v>3.3000000000000002E-2</v>
      </c>
      <c r="D67">
        <v>3.2000000000000001E-2</v>
      </c>
      <c r="E67">
        <v>169.97</v>
      </c>
    </row>
    <row r="68" spans="1:5" x14ac:dyDescent="0.25">
      <c r="A68">
        <v>16</v>
      </c>
      <c r="B68">
        <v>1</v>
      </c>
      <c r="C68">
        <v>3.3000000000000002E-2</v>
      </c>
      <c r="D68">
        <v>2.7E-2</v>
      </c>
      <c r="E68">
        <v>119.2</v>
      </c>
    </row>
    <row r="69" spans="1:5" x14ac:dyDescent="0.25">
      <c r="A69">
        <v>16</v>
      </c>
      <c r="B69">
        <v>13</v>
      </c>
      <c r="C69">
        <v>0.03</v>
      </c>
      <c r="D69">
        <v>2.4E-2</v>
      </c>
      <c r="E69">
        <v>112.99</v>
      </c>
    </row>
    <row r="70" spans="1:5" x14ac:dyDescent="0.25">
      <c r="A70">
        <v>16</v>
      </c>
      <c r="B70">
        <v>28</v>
      </c>
      <c r="C70">
        <v>3.2000000000000001E-2</v>
      </c>
      <c r="D70">
        <v>2.5000000000000001E-2</v>
      </c>
      <c r="E70">
        <v>88.17</v>
      </c>
    </row>
    <row r="71" spans="1:5" x14ac:dyDescent="0.25">
      <c r="A71">
        <v>17</v>
      </c>
      <c r="B71">
        <v>27</v>
      </c>
      <c r="C71">
        <v>2.4E-2</v>
      </c>
      <c r="D71">
        <v>0.02</v>
      </c>
      <c r="E71">
        <v>85.33</v>
      </c>
    </row>
    <row r="72" spans="1:5" x14ac:dyDescent="0.25">
      <c r="A72">
        <v>17</v>
      </c>
      <c r="B72">
        <v>7</v>
      </c>
      <c r="C72">
        <v>0.02</v>
      </c>
      <c r="D72">
        <v>1.6E-2</v>
      </c>
      <c r="E72">
        <v>115.67</v>
      </c>
    </row>
    <row r="73" spans="1:5" x14ac:dyDescent="0.25">
      <c r="A73">
        <v>17</v>
      </c>
      <c r="B73">
        <v>23</v>
      </c>
      <c r="C73">
        <v>2.1000000000000001E-2</v>
      </c>
      <c r="D73">
        <v>1.7999999999999999E-2</v>
      </c>
      <c r="E73">
        <v>118.83</v>
      </c>
    </row>
    <row r="74" spans="1:5" x14ac:dyDescent="0.25">
      <c r="A74">
        <v>17</v>
      </c>
      <c r="B74">
        <v>18</v>
      </c>
      <c r="C74">
        <v>1.6E-2</v>
      </c>
      <c r="D74">
        <v>1.4E-2</v>
      </c>
      <c r="E74">
        <v>92.08</v>
      </c>
    </row>
    <row r="75" spans="1:5" x14ac:dyDescent="0.25">
      <c r="A75">
        <v>17</v>
      </c>
      <c r="B75">
        <v>19</v>
      </c>
      <c r="C75">
        <v>1.6E-2</v>
      </c>
      <c r="D75">
        <v>1.4999999999999999E-2</v>
      </c>
      <c r="E75">
        <v>98.91</v>
      </c>
    </row>
    <row r="76" spans="1:5" x14ac:dyDescent="0.25">
      <c r="A76">
        <v>18</v>
      </c>
      <c r="B76">
        <v>21</v>
      </c>
      <c r="C76">
        <v>2.5000000000000001E-2</v>
      </c>
      <c r="D76">
        <v>1.7999999999999999E-2</v>
      </c>
      <c r="E76">
        <v>45.09</v>
      </c>
    </row>
    <row r="77" spans="1:5" x14ac:dyDescent="0.25">
      <c r="A77">
        <v>18</v>
      </c>
      <c r="B77">
        <v>19</v>
      </c>
      <c r="C77">
        <v>1.7999999999999999E-2</v>
      </c>
      <c r="D77">
        <v>1.2E-2</v>
      </c>
      <c r="E77">
        <v>91.1</v>
      </c>
    </row>
    <row r="78" spans="1:5" x14ac:dyDescent="0.25">
      <c r="A78">
        <v>18</v>
      </c>
      <c r="B78">
        <v>17</v>
      </c>
      <c r="C78">
        <v>1.6E-2</v>
      </c>
      <c r="D78">
        <v>1.4E-2</v>
      </c>
      <c r="E78">
        <v>92.08</v>
      </c>
    </row>
    <row r="79" spans="1:5" x14ac:dyDescent="0.25">
      <c r="A79">
        <v>18</v>
      </c>
      <c r="B79">
        <v>23</v>
      </c>
      <c r="C79">
        <v>2.3E-2</v>
      </c>
      <c r="D79">
        <v>0.02</v>
      </c>
      <c r="E79">
        <v>115.14</v>
      </c>
    </row>
    <row r="80" spans="1:5" x14ac:dyDescent="0.25">
      <c r="A80">
        <v>18</v>
      </c>
      <c r="B80">
        <v>20</v>
      </c>
      <c r="C80">
        <v>2.5000000000000001E-2</v>
      </c>
      <c r="D80">
        <v>1.7000000000000001E-2</v>
      </c>
      <c r="E80">
        <v>35.76</v>
      </c>
    </row>
    <row r="81" spans="1:5" x14ac:dyDescent="0.25">
      <c r="A81">
        <v>19</v>
      </c>
      <c r="B81">
        <v>21</v>
      </c>
      <c r="C81">
        <v>2.3E-2</v>
      </c>
      <c r="D81">
        <v>1.4E-2</v>
      </c>
      <c r="E81">
        <v>156.87</v>
      </c>
    </row>
    <row r="82" spans="1:5" x14ac:dyDescent="0.25">
      <c r="A82">
        <v>19</v>
      </c>
      <c r="B82">
        <v>27</v>
      </c>
      <c r="C82">
        <v>2.5999999999999999E-2</v>
      </c>
      <c r="D82">
        <v>2.3E-2</v>
      </c>
      <c r="E82">
        <v>98.42</v>
      </c>
    </row>
    <row r="83" spans="1:5" x14ac:dyDescent="0.25">
      <c r="A83">
        <v>19</v>
      </c>
      <c r="B83">
        <v>17</v>
      </c>
      <c r="C83">
        <v>1.6E-2</v>
      </c>
      <c r="D83">
        <v>1.4999999999999999E-2</v>
      </c>
      <c r="E83">
        <v>98.91</v>
      </c>
    </row>
    <row r="84" spans="1:5" x14ac:dyDescent="0.25">
      <c r="A84">
        <v>19</v>
      </c>
      <c r="B84">
        <v>18</v>
      </c>
      <c r="C84">
        <v>1.7999999999999999E-2</v>
      </c>
      <c r="D84">
        <v>1.2E-2</v>
      </c>
      <c r="E84">
        <v>91.1</v>
      </c>
    </row>
    <row r="85" spans="1:5" x14ac:dyDescent="0.25">
      <c r="A85">
        <v>20</v>
      </c>
      <c r="B85">
        <v>21</v>
      </c>
      <c r="C85">
        <v>1.7999999999999999E-2</v>
      </c>
      <c r="D85">
        <v>0.01</v>
      </c>
      <c r="E85">
        <v>102.03</v>
      </c>
    </row>
    <row r="86" spans="1:5" x14ac:dyDescent="0.25">
      <c r="A86">
        <v>20</v>
      </c>
      <c r="B86">
        <v>18</v>
      </c>
      <c r="C86">
        <v>2.5000000000000001E-2</v>
      </c>
      <c r="D86">
        <v>1.7000000000000001E-2</v>
      </c>
      <c r="E86">
        <v>35.76</v>
      </c>
    </row>
    <row r="87" spans="1:5" x14ac:dyDescent="0.25">
      <c r="A87">
        <v>20</v>
      </c>
      <c r="B87">
        <v>23</v>
      </c>
      <c r="C87">
        <v>3.6999999999999998E-2</v>
      </c>
      <c r="D87">
        <v>2.9000000000000001E-2</v>
      </c>
      <c r="E87">
        <v>26.43</v>
      </c>
    </row>
    <row r="88" spans="1:5" x14ac:dyDescent="0.25">
      <c r="A88">
        <v>21</v>
      </c>
      <c r="B88">
        <v>20</v>
      </c>
      <c r="C88">
        <v>1.7999999999999999E-2</v>
      </c>
      <c r="D88">
        <v>0.01</v>
      </c>
      <c r="E88">
        <v>102.03</v>
      </c>
    </row>
    <row r="89" spans="1:5" x14ac:dyDescent="0.25">
      <c r="A89">
        <v>21</v>
      </c>
      <c r="B89">
        <v>18</v>
      </c>
      <c r="C89">
        <v>2.5000000000000001E-2</v>
      </c>
      <c r="D89">
        <v>1.7999999999999999E-2</v>
      </c>
      <c r="E89">
        <v>45.09</v>
      </c>
    </row>
    <row r="90" spans="1:5" x14ac:dyDescent="0.25">
      <c r="A90">
        <v>21</v>
      </c>
      <c r="B90">
        <v>19</v>
      </c>
      <c r="C90">
        <v>2.3E-2</v>
      </c>
      <c r="D90">
        <v>1.4E-2</v>
      </c>
      <c r="E90">
        <v>156.87</v>
      </c>
    </row>
    <row r="91" spans="1:5" x14ac:dyDescent="0.25">
      <c r="A91">
        <v>21</v>
      </c>
      <c r="B91">
        <v>27</v>
      </c>
      <c r="C91">
        <v>3.5000000000000003E-2</v>
      </c>
      <c r="D91">
        <v>2.9000000000000001E-2</v>
      </c>
      <c r="E91">
        <v>160.63</v>
      </c>
    </row>
    <row r="92" spans="1:5" x14ac:dyDescent="0.25">
      <c r="A92">
        <v>22</v>
      </c>
      <c r="B92">
        <v>24</v>
      </c>
      <c r="C92">
        <v>4.9000000000000002E-2</v>
      </c>
      <c r="D92">
        <v>2.9000000000000001E-2</v>
      </c>
      <c r="E92">
        <v>81.47</v>
      </c>
    </row>
    <row r="93" spans="1:5" x14ac:dyDescent="0.25">
      <c r="A93">
        <v>22</v>
      </c>
      <c r="B93">
        <v>7</v>
      </c>
      <c r="C93">
        <v>5.2999999999999999E-2</v>
      </c>
      <c r="D93">
        <v>0.03</v>
      </c>
      <c r="E93">
        <v>99.07</v>
      </c>
    </row>
    <row r="94" spans="1:5" x14ac:dyDescent="0.25">
      <c r="A94">
        <v>22</v>
      </c>
      <c r="B94">
        <v>15</v>
      </c>
      <c r="C94">
        <v>4.2999999999999997E-2</v>
      </c>
      <c r="D94">
        <v>4.1000000000000002E-2</v>
      </c>
      <c r="E94">
        <v>102.35</v>
      </c>
    </row>
    <row r="95" spans="1:5" x14ac:dyDescent="0.25">
      <c r="A95">
        <v>22</v>
      </c>
      <c r="B95">
        <v>25</v>
      </c>
      <c r="C95">
        <v>3.3000000000000002E-2</v>
      </c>
      <c r="D95">
        <v>2.3E-2</v>
      </c>
      <c r="E95">
        <v>60.39</v>
      </c>
    </row>
    <row r="96" spans="1:5" x14ac:dyDescent="0.25">
      <c r="A96">
        <v>22</v>
      </c>
      <c r="B96">
        <v>5</v>
      </c>
      <c r="C96">
        <v>0.04</v>
      </c>
      <c r="D96">
        <v>3.2000000000000001E-2</v>
      </c>
      <c r="E96">
        <v>131.6</v>
      </c>
    </row>
    <row r="97" spans="1:5" x14ac:dyDescent="0.25">
      <c r="A97">
        <v>23</v>
      </c>
      <c r="B97">
        <v>20</v>
      </c>
      <c r="C97">
        <v>3.6999999999999998E-2</v>
      </c>
      <c r="D97">
        <v>2.9000000000000001E-2</v>
      </c>
      <c r="E97">
        <v>26.43</v>
      </c>
    </row>
    <row r="98" spans="1:5" x14ac:dyDescent="0.25">
      <c r="A98">
        <v>23</v>
      </c>
      <c r="B98">
        <v>18</v>
      </c>
      <c r="C98">
        <v>2.3E-2</v>
      </c>
      <c r="D98">
        <v>0.02</v>
      </c>
      <c r="E98">
        <v>115.14</v>
      </c>
    </row>
    <row r="99" spans="1:5" x14ac:dyDescent="0.25">
      <c r="A99">
        <v>23</v>
      </c>
      <c r="B99">
        <v>17</v>
      </c>
      <c r="C99">
        <v>2.1000000000000001E-2</v>
      </c>
      <c r="D99">
        <v>1.7999999999999999E-2</v>
      </c>
      <c r="E99">
        <v>118.83</v>
      </c>
    </row>
    <row r="100" spans="1:5" x14ac:dyDescent="0.25">
      <c r="A100">
        <v>23</v>
      </c>
      <c r="B100">
        <v>7</v>
      </c>
      <c r="C100">
        <v>1.9E-2</v>
      </c>
      <c r="D100">
        <v>1.7000000000000001E-2</v>
      </c>
      <c r="E100">
        <v>24.78</v>
      </c>
    </row>
    <row r="101" spans="1:5" x14ac:dyDescent="0.25">
      <c r="A101">
        <v>23</v>
      </c>
      <c r="B101">
        <v>24</v>
      </c>
      <c r="C101">
        <v>2.9000000000000001E-2</v>
      </c>
      <c r="D101">
        <v>1.2999999999999999E-2</v>
      </c>
      <c r="E101">
        <v>130.80000000000001</v>
      </c>
    </row>
    <row r="102" spans="1:5" x14ac:dyDescent="0.25">
      <c r="A102">
        <v>24</v>
      </c>
      <c r="B102">
        <v>23</v>
      </c>
      <c r="C102">
        <v>2.9000000000000001E-2</v>
      </c>
      <c r="D102">
        <v>1.2999999999999999E-2</v>
      </c>
      <c r="E102">
        <v>130.80000000000001</v>
      </c>
    </row>
    <row r="103" spans="1:5" x14ac:dyDescent="0.25">
      <c r="A103">
        <v>24</v>
      </c>
      <c r="B103">
        <v>7</v>
      </c>
      <c r="C103">
        <v>3.2000000000000001E-2</v>
      </c>
      <c r="D103">
        <v>2.1999999999999999E-2</v>
      </c>
      <c r="E103">
        <v>149.27000000000001</v>
      </c>
    </row>
    <row r="104" spans="1:5" x14ac:dyDescent="0.25">
      <c r="A104">
        <v>24</v>
      </c>
      <c r="B104">
        <v>22</v>
      </c>
      <c r="C104">
        <v>4.9000000000000002E-2</v>
      </c>
      <c r="D104">
        <v>2.9000000000000001E-2</v>
      </c>
      <c r="E104">
        <v>81.47</v>
      </c>
    </row>
    <row r="105" spans="1:5" x14ac:dyDescent="0.25">
      <c r="A105">
        <v>25</v>
      </c>
      <c r="B105">
        <v>15</v>
      </c>
      <c r="C105">
        <v>2.9000000000000001E-2</v>
      </c>
      <c r="D105">
        <v>2.5999999999999999E-2</v>
      </c>
      <c r="E105">
        <v>151.06</v>
      </c>
    </row>
    <row r="106" spans="1:5" x14ac:dyDescent="0.25">
      <c r="A106">
        <v>25</v>
      </c>
      <c r="B106">
        <v>16</v>
      </c>
      <c r="C106">
        <v>3.3000000000000002E-2</v>
      </c>
      <c r="D106">
        <v>3.2000000000000001E-2</v>
      </c>
      <c r="E106">
        <v>169.97</v>
      </c>
    </row>
    <row r="107" spans="1:5" x14ac:dyDescent="0.25">
      <c r="A107">
        <v>25</v>
      </c>
      <c r="B107">
        <v>1</v>
      </c>
      <c r="C107">
        <v>0.03</v>
      </c>
      <c r="D107">
        <v>2.5999999999999999E-2</v>
      </c>
      <c r="E107">
        <v>77.989999999999995</v>
      </c>
    </row>
    <row r="108" spans="1:5" x14ac:dyDescent="0.25">
      <c r="A108">
        <v>25</v>
      </c>
      <c r="B108">
        <v>4</v>
      </c>
      <c r="C108">
        <v>3.6999999999999998E-2</v>
      </c>
      <c r="D108">
        <v>0.03</v>
      </c>
      <c r="E108">
        <v>132.94999999999999</v>
      </c>
    </row>
    <row r="109" spans="1:5" x14ac:dyDescent="0.25">
      <c r="A109">
        <v>25</v>
      </c>
      <c r="B109">
        <v>5</v>
      </c>
      <c r="C109">
        <v>3.9E-2</v>
      </c>
      <c r="D109">
        <v>3.5999999999999997E-2</v>
      </c>
      <c r="E109">
        <v>0.19</v>
      </c>
    </row>
    <row r="110" spans="1:5" x14ac:dyDescent="0.25">
      <c r="A110">
        <v>25</v>
      </c>
      <c r="B110">
        <v>22</v>
      </c>
      <c r="C110">
        <v>3.3000000000000002E-2</v>
      </c>
      <c r="D110">
        <v>2.3E-2</v>
      </c>
      <c r="E110">
        <v>60.39</v>
      </c>
    </row>
    <row r="111" spans="1:5" x14ac:dyDescent="0.25">
      <c r="A111">
        <v>26</v>
      </c>
      <c r="B111">
        <v>27</v>
      </c>
      <c r="C111">
        <v>2.8000000000000001E-2</v>
      </c>
      <c r="D111">
        <v>1.7999999999999999E-2</v>
      </c>
      <c r="E111">
        <v>122.14</v>
      </c>
    </row>
    <row r="112" spans="1:5" x14ac:dyDescent="0.25">
      <c r="A112">
        <v>26</v>
      </c>
      <c r="B112">
        <v>7</v>
      </c>
      <c r="C112">
        <v>2.5999999999999999E-2</v>
      </c>
      <c r="D112">
        <v>2.1000000000000001E-2</v>
      </c>
      <c r="E112">
        <v>79.599999999999994</v>
      </c>
    </row>
    <row r="113" spans="1:5" x14ac:dyDescent="0.25">
      <c r="A113">
        <v>26</v>
      </c>
      <c r="B113">
        <v>15</v>
      </c>
      <c r="C113">
        <v>6.6000000000000003E-2</v>
      </c>
      <c r="D113">
        <v>3.5000000000000003E-2</v>
      </c>
      <c r="E113">
        <v>77.86</v>
      </c>
    </row>
    <row r="114" spans="1:5" x14ac:dyDescent="0.25">
      <c r="A114">
        <v>26</v>
      </c>
      <c r="B114">
        <v>14</v>
      </c>
      <c r="C114">
        <v>6.6000000000000003E-2</v>
      </c>
      <c r="D114">
        <v>1.6E-2</v>
      </c>
      <c r="E114">
        <v>80.39</v>
      </c>
    </row>
    <row r="115" spans="1:5" x14ac:dyDescent="0.25">
      <c r="A115">
        <v>27</v>
      </c>
      <c r="B115">
        <v>21</v>
      </c>
      <c r="C115">
        <v>3.5000000000000003E-2</v>
      </c>
      <c r="D115">
        <v>2.9000000000000001E-2</v>
      </c>
      <c r="E115">
        <v>160.63</v>
      </c>
    </row>
    <row r="116" spans="1:5" x14ac:dyDescent="0.25">
      <c r="A116">
        <v>27</v>
      </c>
      <c r="B116">
        <v>19</v>
      </c>
      <c r="C116">
        <v>2.5999999999999999E-2</v>
      </c>
      <c r="D116">
        <v>2.3E-2</v>
      </c>
      <c r="E116">
        <v>98.42</v>
      </c>
    </row>
    <row r="117" spans="1:5" x14ac:dyDescent="0.25">
      <c r="A117">
        <v>27</v>
      </c>
      <c r="B117">
        <v>17</v>
      </c>
      <c r="C117">
        <v>2.4E-2</v>
      </c>
      <c r="D117">
        <v>0.02</v>
      </c>
      <c r="E117">
        <v>85.33</v>
      </c>
    </row>
    <row r="118" spans="1:5" x14ac:dyDescent="0.25">
      <c r="A118">
        <v>27</v>
      </c>
      <c r="B118">
        <v>7</v>
      </c>
      <c r="C118">
        <v>2.7E-2</v>
      </c>
      <c r="D118">
        <v>2.4E-2</v>
      </c>
      <c r="E118">
        <v>68.52</v>
      </c>
    </row>
    <row r="119" spans="1:5" x14ac:dyDescent="0.25">
      <c r="A119">
        <v>27</v>
      </c>
      <c r="B119">
        <v>26</v>
      </c>
      <c r="C119">
        <v>2.8000000000000001E-2</v>
      </c>
      <c r="D119">
        <v>1.7999999999999999E-2</v>
      </c>
      <c r="E119">
        <v>122.14</v>
      </c>
    </row>
    <row r="120" spans="1:5" x14ac:dyDescent="0.25">
      <c r="A120">
        <v>28</v>
      </c>
      <c r="B120">
        <v>16</v>
      </c>
      <c r="C120">
        <v>3.2000000000000001E-2</v>
      </c>
      <c r="D120">
        <v>2.5000000000000001E-2</v>
      </c>
      <c r="E120">
        <v>88.17</v>
      </c>
    </row>
    <row r="121" spans="1:5" x14ac:dyDescent="0.25">
      <c r="A121">
        <v>28</v>
      </c>
      <c r="B121">
        <v>13</v>
      </c>
      <c r="C121">
        <v>2.1999999999999999E-2</v>
      </c>
      <c r="D121">
        <v>1.2999999999999999E-2</v>
      </c>
      <c r="E121">
        <v>13.35</v>
      </c>
    </row>
    <row r="122" spans="1:5" x14ac:dyDescent="0.25">
      <c r="A122">
        <v>28</v>
      </c>
      <c r="B122">
        <v>11</v>
      </c>
      <c r="C122">
        <v>3.9E-2</v>
      </c>
      <c r="D122">
        <v>3.1E-2</v>
      </c>
      <c r="E122">
        <v>113.17</v>
      </c>
    </row>
    <row r="123" spans="1:5" x14ac:dyDescent="0.25">
      <c r="A123">
        <v>28</v>
      </c>
      <c r="B123">
        <v>12</v>
      </c>
      <c r="C123">
        <v>4.1000000000000002E-2</v>
      </c>
      <c r="D123">
        <v>3.1E-2</v>
      </c>
      <c r="E123">
        <v>63.02</v>
      </c>
    </row>
    <row r="125" spans="1:5" x14ac:dyDescent="0.25">
      <c r="B125" t="s">
        <v>59</v>
      </c>
      <c r="C125">
        <f>AVERAGE(C4:C123)</f>
        <v>3.196666666666665E-2</v>
      </c>
      <c r="D125">
        <f>AVERAGE(D4:D123)</f>
        <v>2.2741666666666653E-2</v>
      </c>
    </row>
    <row r="126" spans="1:5" x14ac:dyDescent="0.25">
      <c r="B126" t="s">
        <v>60</v>
      </c>
      <c r="C126">
        <f>MAX(C4:C123)</f>
        <v>6.6000000000000003E-2</v>
      </c>
      <c r="D126">
        <f>MAX(D4:D123)</f>
        <v>4.5999999999999999E-2</v>
      </c>
    </row>
    <row r="127" spans="1:5" x14ac:dyDescent="0.25">
      <c r="B127" t="s">
        <v>61</v>
      </c>
      <c r="C127">
        <f>MIN(C4:C123)</f>
        <v>1.6E-2</v>
      </c>
      <c r="D127">
        <f>MIN(D4:D123)</f>
        <v>6.0000000000000001E-3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21EC-326D-4327-AC4F-74083AA0181B}">
  <dimension ref="A1:M15"/>
  <sheetViews>
    <sheetView workbookViewId="0">
      <selection activeCell="F12" sqref="F12"/>
    </sheetView>
  </sheetViews>
  <sheetFormatPr defaultRowHeight="15" x14ac:dyDescent="0.25"/>
  <cols>
    <col min="1" max="1" width="12.7109375" bestFit="1" customWidth="1"/>
    <col min="3" max="3" width="9.42578125" customWidth="1"/>
    <col min="6" max="6" width="10.5703125" bestFit="1" customWidth="1"/>
  </cols>
  <sheetData>
    <row r="1" spans="1:13" x14ac:dyDescent="0.25">
      <c r="A1" s="1" t="s">
        <v>13</v>
      </c>
      <c r="B1" s="1" t="s">
        <v>17</v>
      </c>
      <c r="C1" s="1" t="s">
        <v>18</v>
      </c>
      <c r="E1" s="25"/>
      <c r="F1" s="28" t="s">
        <v>29</v>
      </c>
      <c r="G1" s="29" t="s">
        <v>30</v>
      </c>
      <c r="J1" s="30" t="s">
        <v>35</v>
      </c>
      <c r="K1" s="31" t="s">
        <v>36</v>
      </c>
      <c r="L1" s="31" t="s">
        <v>37</v>
      </c>
      <c r="M1" s="32" t="s">
        <v>38</v>
      </c>
    </row>
    <row r="2" spans="1:13" x14ac:dyDescent="0.25">
      <c r="A2" s="1" t="s">
        <v>14</v>
      </c>
      <c r="B2" s="1">
        <v>1.4770000000000001</v>
      </c>
      <c r="C2" s="1">
        <v>1.4770000000000001</v>
      </c>
      <c r="E2" s="26" t="s">
        <v>31</v>
      </c>
      <c r="F2" s="1">
        <v>28</v>
      </c>
      <c r="G2" s="21">
        <v>2</v>
      </c>
      <c r="J2" s="20">
        <v>14</v>
      </c>
      <c r="K2" s="1">
        <v>15</v>
      </c>
      <c r="L2" s="1">
        <v>4465.6104999999998</v>
      </c>
      <c r="M2" s="21">
        <v>21895.1</v>
      </c>
    </row>
    <row r="3" spans="1:13" x14ac:dyDescent="0.25">
      <c r="A3" s="1" t="s">
        <v>15</v>
      </c>
      <c r="B3" s="1">
        <v>0.98399999999999999</v>
      </c>
      <c r="C3" s="1">
        <v>0.98399999999999999</v>
      </c>
      <c r="E3" s="26" t="s">
        <v>32</v>
      </c>
      <c r="F3" s="1">
        <v>28</v>
      </c>
      <c r="G3" s="21">
        <v>5</v>
      </c>
      <c r="J3" s="20">
        <v>20</v>
      </c>
      <c r="K3" s="1">
        <v>21</v>
      </c>
      <c r="L3" s="1">
        <v>9883.9220999999998</v>
      </c>
      <c r="M3" s="21">
        <v>8020.1</v>
      </c>
    </row>
    <row r="4" spans="1:13" ht="15.75" thickBot="1" x14ac:dyDescent="0.3">
      <c r="A4" s="1" t="s">
        <v>16</v>
      </c>
      <c r="B4" s="1">
        <v>0.98399999999999999</v>
      </c>
      <c r="C4" s="1">
        <v>0.98399999999999999</v>
      </c>
      <c r="E4" s="26" t="s">
        <v>33</v>
      </c>
      <c r="F4" s="1">
        <v>25</v>
      </c>
      <c r="G4" s="21">
        <v>2</v>
      </c>
      <c r="J4" s="22">
        <v>6</v>
      </c>
      <c r="K4" s="23">
        <v>9</v>
      </c>
      <c r="L4" s="23">
        <v>7126.4296000000004</v>
      </c>
      <c r="M4" s="24">
        <v>12983.9</v>
      </c>
    </row>
    <row r="5" spans="1:13" ht="15.75" thickBot="1" x14ac:dyDescent="0.3">
      <c r="E5" s="27" t="s">
        <v>34</v>
      </c>
      <c r="F5" s="23">
        <v>25</v>
      </c>
      <c r="G5" s="24">
        <v>5</v>
      </c>
    </row>
    <row r="10" spans="1:13" ht="15.75" thickBot="1" x14ac:dyDescent="0.3"/>
    <row r="11" spans="1:13" ht="15.75" thickBot="1" x14ac:dyDescent="0.3">
      <c r="A11" s="33"/>
      <c r="B11" s="34" t="s">
        <v>29</v>
      </c>
      <c r="C11" s="35" t="s">
        <v>30</v>
      </c>
      <c r="D11" s="35" t="s">
        <v>62</v>
      </c>
      <c r="E11" s="35" t="s">
        <v>63</v>
      </c>
      <c r="F11" s="36" t="s">
        <v>64</v>
      </c>
    </row>
    <row r="12" spans="1:13" x14ac:dyDescent="0.25">
      <c r="A12" s="37" t="s">
        <v>31</v>
      </c>
      <c r="B12" s="38">
        <v>28</v>
      </c>
      <c r="C12" s="39">
        <v>2</v>
      </c>
      <c r="D12" s="39">
        <v>44</v>
      </c>
      <c r="E12" s="39">
        <f>_xlfn.F.INV(0.95,2,D12)</f>
        <v>3.209278020049199</v>
      </c>
      <c r="F12" s="51">
        <f>SQRT(2*E12)</f>
        <v>2.5334869330822287</v>
      </c>
    </row>
    <row r="13" spans="1:13" x14ac:dyDescent="0.25">
      <c r="A13" s="41" t="s">
        <v>32</v>
      </c>
      <c r="B13" s="42">
        <v>28</v>
      </c>
      <c r="C13" s="43">
        <v>5</v>
      </c>
      <c r="D13" s="43">
        <v>47</v>
      </c>
      <c r="E13" s="43">
        <f t="shared" ref="E13:E15" si="0">_xlfn.F.INV(0.95,2,D13)</f>
        <v>3.1950562807372145</v>
      </c>
      <c r="F13" s="52">
        <f t="shared" ref="F13:F15" si="1">SQRT(2*E13)</f>
        <v>2.5278671961704058</v>
      </c>
    </row>
    <row r="14" spans="1:13" x14ac:dyDescent="0.25">
      <c r="A14" s="41" t="s">
        <v>33</v>
      </c>
      <c r="B14" s="42">
        <v>25</v>
      </c>
      <c r="C14" s="43">
        <v>2</v>
      </c>
      <c r="D14" s="43">
        <v>44</v>
      </c>
      <c r="E14" s="43">
        <f t="shared" si="0"/>
        <v>3.209278020049199</v>
      </c>
      <c r="F14" s="52">
        <f t="shared" si="1"/>
        <v>2.5334869330822287</v>
      </c>
    </row>
    <row r="15" spans="1:13" ht="15.75" thickBot="1" x14ac:dyDescent="0.3">
      <c r="A15" s="45" t="s">
        <v>34</v>
      </c>
      <c r="B15" s="46">
        <v>25</v>
      </c>
      <c r="C15" s="47">
        <v>5</v>
      </c>
      <c r="D15" s="47">
        <v>47</v>
      </c>
      <c r="E15" s="47">
        <f t="shared" si="0"/>
        <v>3.1950562807372145</v>
      </c>
      <c r="F15" s="53">
        <f t="shared" si="1"/>
        <v>2.5278671961704058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A773-AA95-4508-BBB9-8CBED86390FB}">
  <dimension ref="B1:K11"/>
  <sheetViews>
    <sheetView workbookViewId="0">
      <selection activeCell="D36" sqref="D36"/>
    </sheetView>
  </sheetViews>
  <sheetFormatPr defaultRowHeight="15" x14ac:dyDescent="0.25"/>
  <cols>
    <col min="3" max="3" width="10" bestFit="1" customWidth="1"/>
    <col min="4" max="4" width="14.140625" customWidth="1"/>
    <col min="5" max="5" width="10.5703125" bestFit="1" customWidth="1"/>
    <col min="6" max="6" width="10.42578125" customWidth="1"/>
    <col min="7" max="7" width="15.42578125" bestFit="1" customWidth="1"/>
    <col min="8" max="8" width="12" bestFit="1" customWidth="1"/>
  </cols>
  <sheetData>
    <row r="1" spans="2:11" ht="15.75" thickBot="1" x14ac:dyDescent="0.3">
      <c r="E1" s="33"/>
      <c r="F1" s="34" t="s">
        <v>10</v>
      </c>
      <c r="G1" s="35" t="s">
        <v>84</v>
      </c>
      <c r="H1" s="35" t="s">
        <v>85</v>
      </c>
      <c r="I1" s="35" t="s">
        <v>62</v>
      </c>
      <c r="J1" s="35" t="s">
        <v>86</v>
      </c>
      <c r="K1" s="36" t="s">
        <v>87</v>
      </c>
    </row>
    <row r="2" spans="2:11" x14ac:dyDescent="0.25">
      <c r="B2" s="2" t="s">
        <v>0</v>
      </c>
      <c r="C2" s="1">
        <v>0.25</v>
      </c>
      <c r="E2" s="37" t="s">
        <v>74</v>
      </c>
      <c r="F2" s="38">
        <v>1.351</v>
      </c>
      <c r="G2" s="39">
        <f>F2/$C$2</f>
        <v>5.4039999999999999</v>
      </c>
      <c r="H2" s="55">
        <f>_xlfn.F.INV(0.95,32,10000)</f>
        <v>1.4447393149853607</v>
      </c>
      <c r="I2" s="39">
        <v>32</v>
      </c>
      <c r="J2" s="39">
        <v>37</v>
      </c>
      <c r="K2" s="40">
        <v>26</v>
      </c>
    </row>
    <row r="3" spans="2:11" x14ac:dyDescent="0.25">
      <c r="B3" s="2" t="s">
        <v>73</v>
      </c>
      <c r="C3" s="1">
        <f>SQRT(C2)</f>
        <v>0.5</v>
      </c>
      <c r="E3" s="41" t="s">
        <v>75</v>
      </c>
      <c r="F3" s="42">
        <v>1.0780000000000001</v>
      </c>
      <c r="G3" s="39">
        <f t="shared" ref="G3:G11" si="0">F3/$C$2</f>
        <v>4.3120000000000003</v>
      </c>
      <c r="H3" s="54">
        <f>_xlfn.F.INV(0.95,31,10000)</f>
        <v>1.4522998023021809</v>
      </c>
      <c r="I3" s="43">
        <v>31</v>
      </c>
      <c r="J3" s="43">
        <v>36</v>
      </c>
      <c r="K3" s="44">
        <v>26</v>
      </c>
    </row>
    <row r="4" spans="2:11" x14ac:dyDescent="0.25">
      <c r="E4" s="41" t="s">
        <v>76</v>
      </c>
      <c r="F4" s="42">
        <v>1.004</v>
      </c>
      <c r="G4" s="39">
        <f t="shared" si="0"/>
        <v>4.016</v>
      </c>
      <c r="H4" s="54">
        <f>_xlfn.F.INV(0.95,30,10000)</f>
        <v>1.4602496454044438</v>
      </c>
      <c r="I4" s="43">
        <v>30</v>
      </c>
      <c r="J4" s="43">
        <v>35</v>
      </c>
      <c r="K4" s="44">
        <v>26</v>
      </c>
    </row>
    <row r="5" spans="2:11" x14ac:dyDescent="0.25">
      <c r="E5" s="41" t="s">
        <v>77</v>
      </c>
      <c r="F5" s="42">
        <v>0.997</v>
      </c>
      <c r="G5" s="39">
        <f t="shared" si="0"/>
        <v>3.988</v>
      </c>
      <c r="H5" s="54">
        <f>_xlfn.F.INV(0.95,29,10000)</f>
        <v>1.4686230146160753</v>
      </c>
      <c r="I5" s="43">
        <v>29</v>
      </c>
      <c r="J5" s="43">
        <v>34</v>
      </c>
      <c r="K5" s="44">
        <v>26</v>
      </c>
    </row>
    <row r="6" spans="2:11" x14ac:dyDescent="0.25">
      <c r="E6" s="41" t="s">
        <v>78</v>
      </c>
      <c r="F6" s="42">
        <v>0.96799999999999997</v>
      </c>
      <c r="G6" s="39">
        <f t="shared" si="0"/>
        <v>3.8719999999999999</v>
      </c>
      <c r="H6" s="54">
        <f>_xlfn.F.INV(0.95,28,10000)</f>
        <v>1.4774584009376412</v>
      </c>
      <c r="I6" s="43">
        <v>28</v>
      </c>
      <c r="J6" s="43">
        <v>33</v>
      </c>
      <c r="K6" s="44">
        <v>26</v>
      </c>
    </row>
    <row r="7" spans="2:11" x14ac:dyDescent="0.25">
      <c r="E7" s="41" t="s">
        <v>79</v>
      </c>
      <c r="F7" s="42">
        <v>0.52700000000000002</v>
      </c>
      <c r="G7" s="39">
        <f t="shared" si="0"/>
        <v>2.1080000000000001</v>
      </c>
      <c r="H7" s="54">
        <f>_xlfn.F.INV(0.95,27,10000)</f>
        <v>1.4867993413605953</v>
      </c>
      <c r="I7" s="43">
        <v>27</v>
      </c>
      <c r="J7" s="43">
        <v>33</v>
      </c>
      <c r="K7" s="44">
        <v>25</v>
      </c>
    </row>
    <row r="8" spans="2:11" x14ac:dyDescent="0.25">
      <c r="E8" s="41" t="s">
        <v>80</v>
      </c>
      <c r="F8" s="42">
        <v>0.52900000000000003</v>
      </c>
      <c r="G8" s="39">
        <f t="shared" si="0"/>
        <v>2.1160000000000001</v>
      </c>
      <c r="H8" s="54">
        <f>_xlfn.F.INV(0.95,26,10000)</f>
        <v>1.4966952982230823</v>
      </c>
      <c r="I8" s="43">
        <v>26</v>
      </c>
      <c r="J8" s="43">
        <v>32</v>
      </c>
      <c r="K8" s="44">
        <v>25</v>
      </c>
    </row>
    <row r="9" spans="2:11" x14ac:dyDescent="0.25">
      <c r="E9" s="41" t="s">
        <v>81</v>
      </c>
      <c r="F9" s="42">
        <v>0.42</v>
      </c>
      <c r="G9" s="39">
        <f t="shared" si="0"/>
        <v>1.68</v>
      </c>
      <c r="H9" s="54">
        <f>_xlfn.F.INV(0.95,25,10000)</f>
        <v>1.5072027327138022</v>
      </c>
      <c r="I9" s="43">
        <v>25</v>
      </c>
      <c r="J9" s="43">
        <v>31</v>
      </c>
      <c r="K9" s="44">
        <v>25</v>
      </c>
    </row>
    <row r="10" spans="2:11" x14ac:dyDescent="0.25">
      <c r="E10" s="41" t="s">
        <v>82</v>
      </c>
      <c r="F10" s="42">
        <v>0.39300000000000002</v>
      </c>
      <c r="G10" s="39">
        <f t="shared" si="0"/>
        <v>1.5720000000000001</v>
      </c>
      <c r="H10" s="54">
        <f>_xlfn.F.INV(0.95,24,10000)</f>
        <v>1.5183864251510719</v>
      </c>
      <c r="I10" s="43">
        <v>24</v>
      </c>
      <c r="J10" s="43">
        <v>30</v>
      </c>
      <c r="K10" s="44">
        <v>25</v>
      </c>
    </row>
    <row r="11" spans="2:11" ht="15.75" thickBot="1" x14ac:dyDescent="0.3">
      <c r="E11" s="45" t="s">
        <v>83</v>
      </c>
      <c r="F11" s="46">
        <v>0.34200000000000003</v>
      </c>
      <c r="G11" s="39">
        <f t="shared" si="0"/>
        <v>1.3680000000000001</v>
      </c>
      <c r="H11" s="60">
        <f>_xlfn.F.INV(0.95,23,10000)</f>
        <v>1.5303211118023228</v>
      </c>
      <c r="I11" s="47">
        <v>23</v>
      </c>
      <c r="J11" s="47">
        <v>29</v>
      </c>
      <c r="K11" s="48">
        <v>25</v>
      </c>
    </row>
  </sheetData>
  <phoneticPr fontId="1" type="noConversion"/>
  <conditionalFormatting sqref="G2:G11">
    <cfRule type="cellIs" dxfId="11" priority="1" operator="greaterThan">
      <formula>$H$2</formula>
    </cfRule>
    <cfRule type="cellIs" dxfId="10" priority="2" operator="lessThan">
      <formula>$H$2</formula>
    </cfRule>
    <cfRule type="cellIs" dxfId="9" priority="3" operator="lessThan">
      <formula>$H$2</formula>
    </cfRule>
  </conditionalFormatting>
  <conditionalFormatting sqref="D17">
    <cfRule type="cellIs" dxfId="8" priority="9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73E8-E559-457F-BE10-034D2A6725D6}">
  <dimension ref="B1:K11"/>
  <sheetViews>
    <sheetView workbookViewId="0">
      <selection activeCell="B1" sqref="B1:K8"/>
    </sheetView>
  </sheetViews>
  <sheetFormatPr defaultRowHeight="15" x14ac:dyDescent="0.25"/>
  <cols>
    <col min="3" max="3" width="10" bestFit="1" customWidth="1"/>
    <col min="4" max="4" width="14.140625" customWidth="1"/>
    <col min="5" max="5" width="10.5703125" bestFit="1" customWidth="1"/>
    <col min="6" max="6" width="10.42578125" customWidth="1"/>
    <col min="7" max="7" width="15.42578125" bestFit="1" customWidth="1"/>
    <col min="8" max="8" width="12" bestFit="1" customWidth="1"/>
  </cols>
  <sheetData>
    <row r="1" spans="2:11" ht="15.75" thickBot="1" x14ac:dyDescent="0.3">
      <c r="E1" s="33"/>
      <c r="F1" s="34" t="s">
        <v>10</v>
      </c>
      <c r="G1" s="35" t="s">
        <v>84</v>
      </c>
      <c r="H1" s="35" t="s">
        <v>85</v>
      </c>
      <c r="I1" s="35" t="s">
        <v>62</v>
      </c>
      <c r="J1" s="35" t="s">
        <v>86</v>
      </c>
      <c r="K1" s="36" t="s">
        <v>87</v>
      </c>
    </row>
    <row r="2" spans="2:11" x14ac:dyDescent="0.25">
      <c r="B2" s="2" t="s">
        <v>0</v>
      </c>
      <c r="C2" s="1">
        <v>0.75700000000000001</v>
      </c>
      <c r="E2" s="37" t="s">
        <v>74</v>
      </c>
      <c r="F2" s="38">
        <v>2.948</v>
      </c>
      <c r="G2" s="91">
        <f>F2/$C$2</f>
        <v>3.8943196829590487</v>
      </c>
      <c r="H2" s="55">
        <f>_xlfn.F.INV(0.95,32,10000)</f>
        <v>1.4447393149853607</v>
      </c>
      <c r="I2" s="39">
        <v>32</v>
      </c>
      <c r="J2" s="39">
        <v>37</v>
      </c>
      <c r="K2" s="40">
        <v>26</v>
      </c>
    </row>
    <row r="3" spans="2:11" x14ac:dyDescent="0.25">
      <c r="B3" s="2" t="s">
        <v>73</v>
      </c>
      <c r="C3" s="90">
        <f>SQRT(C2)</f>
        <v>0.87005746936624828</v>
      </c>
      <c r="E3" s="41" t="s">
        <v>75</v>
      </c>
      <c r="F3" s="42">
        <v>2.0419999999999998</v>
      </c>
      <c r="G3" s="91">
        <f t="shared" ref="G3:G8" si="0">F3/$C$2</f>
        <v>2.6974900924702769</v>
      </c>
      <c r="H3" s="54">
        <f>_xlfn.F.INV(0.95,31,10000)</f>
        <v>1.4522998023021809</v>
      </c>
      <c r="I3" s="43">
        <v>31</v>
      </c>
      <c r="J3" s="43">
        <v>37</v>
      </c>
      <c r="K3" s="44">
        <v>25</v>
      </c>
    </row>
    <row r="4" spans="2:11" x14ac:dyDescent="0.25">
      <c r="E4" s="41" t="s">
        <v>76</v>
      </c>
      <c r="F4" s="42">
        <v>1.76</v>
      </c>
      <c r="G4" s="91">
        <f t="shared" si="0"/>
        <v>2.3249669749009247</v>
      </c>
      <c r="H4" s="54">
        <f>_xlfn.F.INV(0.95,30,10000)</f>
        <v>1.4602496454044438</v>
      </c>
      <c r="I4" s="43">
        <v>30</v>
      </c>
      <c r="J4" s="43">
        <v>36</v>
      </c>
      <c r="K4" s="44">
        <v>25</v>
      </c>
    </row>
    <row r="5" spans="2:11" x14ac:dyDescent="0.25">
      <c r="E5" s="41" t="s">
        <v>77</v>
      </c>
      <c r="F5" s="42">
        <v>1.55</v>
      </c>
      <c r="G5" s="91">
        <f t="shared" si="0"/>
        <v>2.0475561426684279</v>
      </c>
      <c r="H5" s="54">
        <f>_xlfn.F.INV(0.95,29,10000)</f>
        <v>1.4686230146160753</v>
      </c>
      <c r="I5" s="43">
        <v>29</v>
      </c>
      <c r="J5" s="43">
        <v>35</v>
      </c>
      <c r="K5" s="44">
        <v>25</v>
      </c>
    </row>
    <row r="6" spans="2:11" x14ac:dyDescent="0.25">
      <c r="E6" s="41" t="s">
        <v>78</v>
      </c>
      <c r="F6" s="42">
        <v>1.3560000000000001</v>
      </c>
      <c r="G6" s="91">
        <f t="shared" si="0"/>
        <v>1.7912813738441216</v>
      </c>
      <c r="H6" s="54">
        <f>_xlfn.F.INV(0.95,28,10000)</f>
        <v>1.4774584009376412</v>
      </c>
      <c r="I6" s="43">
        <v>28</v>
      </c>
      <c r="J6" s="43">
        <v>35</v>
      </c>
      <c r="K6" s="44">
        <v>24</v>
      </c>
    </row>
    <row r="7" spans="2:11" x14ac:dyDescent="0.25">
      <c r="E7" s="41" t="s">
        <v>79</v>
      </c>
      <c r="F7" s="42">
        <v>1.2050000000000001</v>
      </c>
      <c r="G7" s="91">
        <f t="shared" si="0"/>
        <v>1.5918097754293263</v>
      </c>
      <c r="H7" s="54">
        <f>_xlfn.F.INV(0.95,27,10000)</f>
        <v>1.4867993413605953</v>
      </c>
      <c r="I7" s="43">
        <v>27</v>
      </c>
      <c r="J7" s="43">
        <v>34</v>
      </c>
      <c r="K7" s="44">
        <v>24</v>
      </c>
    </row>
    <row r="8" spans="2:11" ht="15.75" thickBot="1" x14ac:dyDescent="0.3">
      <c r="E8" s="45" t="s">
        <v>80</v>
      </c>
      <c r="F8" s="46">
        <v>0.871</v>
      </c>
      <c r="G8" s="92">
        <f t="shared" si="0"/>
        <v>1.1505944517833553</v>
      </c>
      <c r="H8" s="60">
        <f>_xlfn.F.INV(0.95,26,10000)</f>
        <v>1.4966952982230823</v>
      </c>
      <c r="I8" s="47">
        <v>26</v>
      </c>
      <c r="J8" s="47">
        <v>33</v>
      </c>
      <c r="K8" s="48">
        <v>24</v>
      </c>
    </row>
    <row r="9" spans="2:11" x14ac:dyDescent="0.25">
      <c r="G9" s="93"/>
    </row>
    <row r="10" spans="2:11" x14ac:dyDescent="0.25">
      <c r="B10" s="2" t="s">
        <v>63</v>
      </c>
      <c r="C10" s="94">
        <f>_xlfn.F.INV(0.95,2,26)</f>
        <v>3.3690163594954443</v>
      </c>
    </row>
    <row r="11" spans="2:11" x14ac:dyDescent="0.25">
      <c r="B11" s="2" t="s">
        <v>28</v>
      </c>
      <c r="C11" s="94">
        <f>SQRT(2*C10)</f>
        <v>2.5957720853323947</v>
      </c>
    </row>
  </sheetData>
  <conditionalFormatting sqref="G2:G8">
    <cfRule type="cellIs" dxfId="7" priority="1" operator="greaterThan">
      <formula>$H$2</formula>
    </cfRule>
    <cfRule type="cellIs" dxfId="6" priority="2" operator="lessThan">
      <formula>$H$2</formula>
    </cfRule>
    <cfRule type="cellIs" dxfId="5" priority="3" operator="lessThan">
      <formula>$H$2</formula>
    </cfRule>
  </conditionalFormatting>
  <conditionalFormatting sqref="D17">
    <cfRule type="cellIs" dxfId="4" priority="4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0790-A69F-4A9E-9FF9-6D2507259BB2}">
  <dimension ref="B1:L15"/>
  <sheetViews>
    <sheetView workbookViewId="0">
      <selection sqref="A1:K9"/>
    </sheetView>
  </sheetViews>
  <sheetFormatPr defaultRowHeight="15" x14ac:dyDescent="0.25"/>
  <cols>
    <col min="5" max="5" width="9.5703125" bestFit="1" customWidth="1"/>
    <col min="6" max="6" width="9.7109375" bestFit="1" customWidth="1"/>
    <col min="7" max="7" width="15.42578125" bestFit="1" customWidth="1"/>
    <col min="8" max="8" width="11.85546875" customWidth="1"/>
  </cols>
  <sheetData>
    <row r="1" spans="2:12" x14ac:dyDescent="0.25">
      <c r="E1" s="30"/>
      <c r="F1" s="31" t="s">
        <v>10</v>
      </c>
      <c r="G1" s="31" t="s">
        <v>84</v>
      </c>
      <c r="H1" s="31" t="s">
        <v>85</v>
      </c>
      <c r="I1" s="31" t="s">
        <v>62</v>
      </c>
      <c r="J1" s="31" t="s">
        <v>86</v>
      </c>
      <c r="K1" s="32" t="s">
        <v>87</v>
      </c>
    </row>
    <row r="2" spans="2:12" x14ac:dyDescent="0.25">
      <c r="B2" s="2" t="s">
        <v>0</v>
      </c>
      <c r="C2" s="1">
        <v>0.75700000000000001</v>
      </c>
      <c r="E2" s="64" t="s">
        <v>74</v>
      </c>
      <c r="F2" s="43">
        <v>32.994</v>
      </c>
      <c r="G2" s="100">
        <f>F2/$C$2</f>
        <v>43.585204755614264</v>
      </c>
      <c r="H2" s="54">
        <f>_xlfn.F.INV(0.95,I2,10000)</f>
        <v>1.3851593541058598</v>
      </c>
      <c r="I2" s="43">
        <v>42</v>
      </c>
      <c r="J2" s="43">
        <v>50</v>
      </c>
      <c r="K2" s="44">
        <v>26</v>
      </c>
    </row>
    <row r="3" spans="2:12" x14ac:dyDescent="0.25">
      <c r="B3" s="2" t="s">
        <v>73</v>
      </c>
      <c r="C3" s="90">
        <f>SQRT(C2)</f>
        <v>0.87005746936624828</v>
      </c>
      <c r="E3" s="64" t="s">
        <v>75</v>
      </c>
      <c r="F3" s="43">
        <v>8.8770000000000007</v>
      </c>
      <c r="G3" s="100">
        <f t="shared" ref="G3:G14" si="0">F3/$C$2</f>
        <v>11.72655217965654</v>
      </c>
      <c r="H3" s="54">
        <f t="shared" ref="H3:H14" si="1">_xlfn.F.INV(0.95,I3,10000)</f>
        <v>1.4118155301564081</v>
      </c>
      <c r="I3" s="43">
        <v>37</v>
      </c>
      <c r="J3" s="43">
        <v>46</v>
      </c>
      <c r="K3" s="44">
        <v>25</v>
      </c>
    </row>
    <row r="4" spans="2:12" x14ac:dyDescent="0.25">
      <c r="E4" s="64" t="s">
        <v>76</v>
      </c>
      <c r="F4" s="43">
        <v>4.9359999999999999</v>
      </c>
      <c r="G4" s="100">
        <f t="shared" si="0"/>
        <v>6.5204755614266841</v>
      </c>
      <c r="H4" s="54">
        <f t="shared" si="1"/>
        <v>1.4241051260046036</v>
      </c>
      <c r="I4" s="43">
        <v>35</v>
      </c>
      <c r="J4" s="43">
        <v>45</v>
      </c>
      <c r="K4" s="44">
        <v>35</v>
      </c>
    </row>
    <row r="5" spans="2:12" x14ac:dyDescent="0.25">
      <c r="E5" s="64" t="s">
        <v>77</v>
      </c>
      <c r="F5" s="43">
        <v>3.5419999999999998</v>
      </c>
      <c r="G5" s="100">
        <f t="shared" si="0"/>
        <v>4.678996036988111</v>
      </c>
      <c r="H5" s="54">
        <f t="shared" si="1"/>
        <v>1.4447393149853607</v>
      </c>
      <c r="I5" s="43">
        <v>32</v>
      </c>
      <c r="J5" s="43">
        <v>42</v>
      </c>
      <c r="K5" s="44">
        <v>24</v>
      </c>
    </row>
    <row r="6" spans="2:12" x14ac:dyDescent="0.25">
      <c r="E6" s="64" t="s">
        <v>78</v>
      </c>
      <c r="F6" s="43">
        <v>2.766</v>
      </c>
      <c r="G6" s="100">
        <f t="shared" si="0"/>
        <v>3.6538969616908852</v>
      </c>
      <c r="H6" s="54">
        <f t="shared" si="1"/>
        <v>1.4686230146160753</v>
      </c>
      <c r="I6" s="43">
        <v>29</v>
      </c>
      <c r="J6" s="43">
        <v>40</v>
      </c>
      <c r="K6" s="44">
        <v>23</v>
      </c>
    </row>
    <row r="7" spans="2:12" x14ac:dyDescent="0.25">
      <c r="E7" s="64" t="s">
        <v>79</v>
      </c>
      <c r="F7" s="43">
        <v>2.2029999999999998</v>
      </c>
      <c r="G7" s="100">
        <f t="shared" si="0"/>
        <v>2.9101717305151915</v>
      </c>
      <c r="H7" s="54">
        <f t="shared" si="1"/>
        <v>1.4966952982230823</v>
      </c>
      <c r="I7" s="43">
        <v>26</v>
      </c>
      <c r="J7" s="43">
        <v>37</v>
      </c>
      <c r="K7" s="44">
        <v>23</v>
      </c>
    </row>
    <row r="8" spans="2:12" x14ac:dyDescent="0.25">
      <c r="E8" s="64" t="s">
        <v>80</v>
      </c>
      <c r="F8" s="43">
        <v>1.3080000000000001</v>
      </c>
      <c r="G8" s="100">
        <f t="shared" si="0"/>
        <v>1.7278731836195509</v>
      </c>
      <c r="H8" s="54">
        <f t="shared" si="1"/>
        <v>1.5303211118023228</v>
      </c>
      <c r="I8" s="43">
        <v>23</v>
      </c>
      <c r="J8" s="43">
        <v>35</v>
      </c>
      <c r="K8" s="44">
        <v>22</v>
      </c>
    </row>
    <row r="9" spans="2:12" ht="15.75" thickBot="1" x14ac:dyDescent="0.3">
      <c r="E9" s="65" t="s">
        <v>81</v>
      </c>
      <c r="F9" s="101">
        <v>0.96799999999999997</v>
      </c>
      <c r="G9" s="102">
        <f t="shared" si="0"/>
        <v>1.2787318361955085</v>
      </c>
      <c r="H9" s="60">
        <f t="shared" si="1"/>
        <v>1.5715747551151011</v>
      </c>
      <c r="I9" s="101">
        <v>20</v>
      </c>
      <c r="J9" s="101">
        <v>32</v>
      </c>
      <c r="K9" s="103">
        <v>21</v>
      </c>
    </row>
    <row r="10" spans="2:12" x14ac:dyDescent="0.25">
      <c r="F10" s="67"/>
      <c r="G10" s="97"/>
      <c r="H10" s="98"/>
      <c r="I10" s="67"/>
      <c r="J10" s="67"/>
      <c r="K10" s="67"/>
      <c r="L10" s="99"/>
    </row>
    <row r="11" spans="2:12" x14ac:dyDescent="0.25">
      <c r="F11" s="67"/>
      <c r="G11" s="97"/>
      <c r="H11" s="98"/>
      <c r="I11" s="99"/>
      <c r="J11" s="99"/>
      <c r="K11" s="99"/>
      <c r="L11" s="99"/>
    </row>
    <row r="12" spans="2:12" x14ac:dyDescent="0.25">
      <c r="F12" s="99"/>
      <c r="G12" s="97"/>
      <c r="H12" s="98"/>
      <c r="I12" s="99"/>
      <c r="J12" s="99"/>
      <c r="K12" s="99"/>
      <c r="L12" s="99"/>
    </row>
    <row r="13" spans="2:12" x14ac:dyDescent="0.25">
      <c r="F13" s="99"/>
      <c r="G13" s="97"/>
      <c r="H13" s="98"/>
      <c r="I13" s="99"/>
      <c r="J13" s="99"/>
      <c r="K13" s="99"/>
      <c r="L13" s="99"/>
    </row>
    <row r="14" spans="2:12" x14ac:dyDescent="0.25">
      <c r="F14" s="99"/>
      <c r="G14" s="97"/>
      <c r="H14" s="98"/>
      <c r="I14" s="99"/>
      <c r="J14" s="99"/>
      <c r="K14" s="99"/>
      <c r="L14" s="99"/>
    </row>
    <row r="15" spans="2:12" x14ac:dyDescent="0.25">
      <c r="F15" s="99"/>
      <c r="G15" s="99"/>
      <c r="H15" s="99"/>
      <c r="I15" s="99"/>
      <c r="J15" s="99"/>
      <c r="K15" s="99"/>
      <c r="L15" s="99"/>
    </row>
  </sheetData>
  <phoneticPr fontId="1" type="noConversion"/>
  <conditionalFormatting sqref="G2:G9">
    <cfRule type="cellIs" dxfId="3" priority="3" operator="greaterThan">
      <formula>$H$2</formula>
    </cfRule>
    <cfRule type="cellIs" dxfId="2" priority="4" operator="lessThan">
      <formula>$H$2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15DC-96AC-4901-ADF2-CF675F6DC687}">
  <dimension ref="B1:K10"/>
  <sheetViews>
    <sheetView workbookViewId="0">
      <selection activeCell="E1" sqref="E1:K5"/>
    </sheetView>
  </sheetViews>
  <sheetFormatPr defaultRowHeight="15" x14ac:dyDescent="0.25"/>
  <cols>
    <col min="5" max="5" width="9.5703125" bestFit="1" customWidth="1"/>
    <col min="6" max="6" width="9.7109375" bestFit="1" customWidth="1"/>
    <col min="7" max="7" width="15.42578125" bestFit="1" customWidth="1"/>
    <col min="8" max="8" width="11.7109375" bestFit="1" customWidth="1"/>
  </cols>
  <sheetData>
    <row r="1" spans="2:11" x14ac:dyDescent="0.25">
      <c r="E1" s="30"/>
      <c r="F1" s="31" t="s">
        <v>10</v>
      </c>
      <c r="G1" s="31" t="s">
        <v>84</v>
      </c>
      <c r="H1" s="31" t="s">
        <v>85</v>
      </c>
      <c r="I1" s="31" t="s">
        <v>62</v>
      </c>
      <c r="J1" s="31" t="s">
        <v>86</v>
      </c>
      <c r="K1" s="32" t="s">
        <v>87</v>
      </c>
    </row>
    <row r="2" spans="2:11" x14ac:dyDescent="0.25">
      <c r="B2" s="2" t="s">
        <v>0</v>
      </c>
      <c r="C2" s="1">
        <v>0.75700000000000001</v>
      </c>
      <c r="E2" s="64" t="s">
        <v>74</v>
      </c>
      <c r="F2" s="43">
        <v>2.681</v>
      </c>
      <c r="G2" s="100">
        <f>F2/$C$2</f>
        <v>3.5416116248348746</v>
      </c>
      <c r="H2" s="54">
        <f>_xlfn.F.INV(0.95,I2,10000)</f>
        <v>1.4375377316817142</v>
      </c>
      <c r="I2" s="43">
        <v>33</v>
      </c>
      <c r="J2" s="43">
        <v>38</v>
      </c>
      <c r="K2" s="44">
        <v>26</v>
      </c>
    </row>
    <row r="3" spans="2:11" x14ac:dyDescent="0.25">
      <c r="B3" s="2" t="s">
        <v>73</v>
      </c>
      <c r="C3" s="90">
        <f>SQRT(C2)</f>
        <v>0.87005746936624828</v>
      </c>
      <c r="E3" s="64" t="s">
        <v>75</v>
      </c>
      <c r="F3" s="43">
        <v>1.4610000000000001</v>
      </c>
      <c r="G3" s="100">
        <f t="shared" ref="G3:G9" si="0">F3/$C$2</f>
        <v>1.92998678996037</v>
      </c>
      <c r="H3" s="54">
        <f t="shared" ref="H3:H9" si="1">_xlfn.F.INV(0.95,I3,10000)</f>
        <v>1.4602496454044438</v>
      </c>
      <c r="I3" s="43">
        <v>30</v>
      </c>
      <c r="J3" s="43">
        <v>36</v>
      </c>
      <c r="K3" s="44">
        <v>25</v>
      </c>
    </row>
    <row r="4" spans="2:11" x14ac:dyDescent="0.25">
      <c r="E4" s="64" t="s">
        <v>76</v>
      </c>
      <c r="F4" s="43">
        <v>1.127</v>
      </c>
      <c r="G4" s="100">
        <f t="shared" si="0"/>
        <v>1.4887714663143989</v>
      </c>
      <c r="H4" s="54">
        <f t="shared" si="1"/>
        <v>1.4774584009376412</v>
      </c>
      <c r="I4" s="43">
        <v>28</v>
      </c>
      <c r="J4" s="43">
        <v>35</v>
      </c>
      <c r="K4" s="44">
        <v>24</v>
      </c>
    </row>
    <row r="5" spans="2:11" ht="15.75" thickBot="1" x14ac:dyDescent="0.3">
      <c r="E5" s="65" t="s">
        <v>77</v>
      </c>
      <c r="F5" s="47">
        <v>0.97499999999999998</v>
      </c>
      <c r="G5" s="102">
        <f t="shared" si="0"/>
        <v>1.2879788639365917</v>
      </c>
      <c r="H5" s="60">
        <f t="shared" si="1"/>
        <v>1.4867993413605953</v>
      </c>
      <c r="I5" s="47">
        <v>27</v>
      </c>
      <c r="J5" s="47">
        <v>34</v>
      </c>
      <c r="K5" s="48">
        <v>24</v>
      </c>
    </row>
    <row r="6" spans="2:11" x14ac:dyDescent="0.25">
      <c r="E6" s="67"/>
      <c r="F6" s="56"/>
      <c r="G6" s="96"/>
      <c r="H6" s="57"/>
      <c r="I6" s="56"/>
      <c r="J6" s="56"/>
      <c r="K6" s="56"/>
    </row>
    <row r="7" spans="2:11" x14ac:dyDescent="0.25">
      <c r="E7" s="67"/>
      <c r="F7" s="56"/>
      <c r="G7" s="96"/>
      <c r="H7" s="57"/>
      <c r="I7" s="56"/>
      <c r="J7" s="56"/>
      <c r="K7" s="56"/>
    </row>
    <row r="8" spans="2:11" x14ac:dyDescent="0.25">
      <c r="E8" s="67"/>
      <c r="F8" s="56"/>
      <c r="G8" s="96"/>
      <c r="H8" s="57"/>
      <c r="I8" s="56"/>
      <c r="J8" s="56"/>
      <c r="K8" s="56"/>
    </row>
    <row r="9" spans="2:11" x14ac:dyDescent="0.25">
      <c r="E9" s="67"/>
      <c r="F9" s="67"/>
      <c r="G9" s="96"/>
      <c r="H9" s="57"/>
      <c r="I9" s="67"/>
      <c r="J9" s="67"/>
      <c r="K9" s="67"/>
    </row>
    <row r="10" spans="2:11" x14ac:dyDescent="0.25">
      <c r="E10" s="6"/>
      <c r="F10" s="6"/>
      <c r="G10" s="6"/>
      <c r="H10" s="6"/>
      <c r="I10" s="6"/>
      <c r="J10" s="6"/>
      <c r="K10" s="6"/>
    </row>
  </sheetData>
  <conditionalFormatting sqref="G2:G5">
    <cfRule type="cellIs" dxfId="1" priority="1" operator="greaterThan">
      <formula>$H$2</formula>
    </cfRule>
    <cfRule type="cellIs" dxfId="0" priority="2" operator="lessThan">
      <formula>$H$2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976A-1E86-40D1-A4DD-EF52121C47EF}">
  <dimension ref="A1:H20"/>
  <sheetViews>
    <sheetView workbookViewId="0">
      <selection activeCell="G18" sqref="G18"/>
    </sheetView>
  </sheetViews>
  <sheetFormatPr defaultRowHeight="15" x14ac:dyDescent="0.25"/>
  <cols>
    <col min="6" max="6" width="11" customWidth="1"/>
  </cols>
  <sheetData>
    <row r="1" spans="1:7" x14ac:dyDescent="0.25">
      <c r="B1" t="s">
        <v>88</v>
      </c>
      <c r="D1" t="s">
        <v>89</v>
      </c>
    </row>
    <row r="2" spans="1:7" x14ac:dyDescent="0.25">
      <c r="A2">
        <v>1</v>
      </c>
      <c r="B2">
        <v>-2.7000000000000001E-3</v>
      </c>
      <c r="C2">
        <v>1.6000000000000001E-3</v>
      </c>
      <c r="D2">
        <v>-3.8999999999999998E-3</v>
      </c>
      <c r="E2">
        <v>-5.8999999999999999E-3</v>
      </c>
      <c r="F2" s="95">
        <f>D2-B2</f>
        <v>-1.1999999999999997E-3</v>
      </c>
      <c r="G2">
        <f>E2-C2</f>
        <v>-7.4999999999999997E-3</v>
      </c>
    </row>
    <row r="3" spans="1:7" x14ac:dyDescent="0.25">
      <c r="A3">
        <v>2</v>
      </c>
      <c r="B3">
        <v>17.0427</v>
      </c>
      <c r="C3">
        <v>-2.0257000000000001</v>
      </c>
      <c r="D3">
        <v>17.044</v>
      </c>
      <c r="E3">
        <v>-2.0278999999999998</v>
      </c>
      <c r="F3" s="95">
        <f t="shared" ref="F3:F15" si="0">D3-B3</f>
        <v>1.300000000000523E-3</v>
      </c>
      <c r="G3">
        <f t="shared" ref="G3:G15" si="1">E3-C3</f>
        <v>-2.1999999999997577E-3</v>
      </c>
    </row>
    <row r="4" spans="1:7" x14ac:dyDescent="0.25">
      <c r="A4">
        <v>11</v>
      </c>
      <c r="B4">
        <v>-0.622</v>
      </c>
      <c r="C4">
        <v>42.442700000000002</v>
      </c>
      <c r="D4">
        <v>-0.62229999999999996</v>
      </c>
      <c r="E4">
        <v>42.441299999999998</v>
      </c>
      <c r="F4" s="95">
        <f t="shared" si="0"/>
        <v>-2.9999999999996696E-4</v>
      </c>
      <c r="G4">
        <f t="shared" si="1"/>
        <v>-1.4000000000038426E-3</v>
      </c>
    </row>
    <row r="5" spans="1:7" x14ac:dyDescent="0.25">
      <c r="A5">
        <v>12</v>
      </c>
      <c r="B5">
        <v>3.5598000000000001</v>
      </c>
      <c r="C5">
        <v>42.394799999999996</v>
      </c>
      <c r="D5">
        <v>3.56</v>
      </c>
      <c r="E5">
        <v>42.390500000000003</v>
      </c>
      <c r="F5" s="95">
        <f t="shared" si="0"/>
        <v>1.9999999999997797E-4</v>
      </c>
      <c r="G5">
        <f t="shared" si="1"/>
        <v>-4.2999999999935312E-3</v>
      </c>
    </row>
    <row r="6" spans="1:7" x14ac:dyDescent="0.25">
      <c r="A6">
        <v>13</v>
      </c>
      <c r="B6">
        <v>8.0974000000000004</v>
      </c>
      <c r="C6">
        <v>42.377600000000001</v>
      </c>
      <c r="D6">
        <v>8.0969999999999995</v>
      </c>
      <c r="E6">
        <v>42.372599999999998</v>
      </c>
      <c r="F6" s="95">
        <f t="shared" si="0"/>
        <v>-4.0000000000084412E-4</v>
      </c>
      <c r="G6">
        <f t="shared" si="1"/>
        <v>-5.000000000002558E-3</v>
      </c>
    </row>
    <row r="7" spans="1:7" x14ac:dyDescent="0.25">
      <c r="A7">
        <v>14</v>
      </c>
      <c r="B7">
        <v>12.685</v>
      </c>
      <c r="C7">
        <v>42.390999999999998</v>
      </c>
      <c r="D7">
        <v>12.683199999999999</v>
      </c>
      <c r="E7">
        <v>42.389400000000002</v>
      </c>
      <c r="F7" s="95">
        <f t="shared" si="0"/>
        <v>-1.800000000001134E-3</v>
      </c>
      <c r="G7">
        <f t="shared" si="1"/>
        <v>-1.5999999999962711E-3</v>
      </c>
    </row>
    <row r="8" spans="1:7" x14ac:dyDescent="0.25">
      <c r="A8">
        <v>15</v>
      </c>
      <c r="B8">
        <v>17.324300000000001</v>
      </c>
      <c r="C8">
        <v>42.444299999999998</v>
      </c>
      <c r="D8">
        <v>17.325099999999999</v>
      </c>
      <c r="E8">
        <v>42.441899999999997</v>
      </c>
      <c r="F8" s="95">
        <f t="shared" si="0"/>
        <v>7.9999999999813554E-4</v>
      </c>
      <c r="G8">
        <f t="shared" si="1"/>
        <v>-2.400000000001512E-3</v>
      </c>
    </row>
    <row r="9" spans="1:7" x14ac:dyDescent="0.25">
      <c r="A9">
        <v>21</v>
      </c>
      <c r="B9">
        <v>-0.67030000000000001</v>
      </c>
      <c r="C9">
        <v>42.223700000000001</v>
      </c>
      <c r="D9">
        <v>-0.67010000000000003</v>
      </c>
      <c r="E9">
        <v>42.2211</v>
      </c>
      <c r="F9" s="95">
        <f t="shared" si="0"/>
        <v>1.9999999999997797E-4</v>
      </c>
      <c r="G9">
        <f t="shared" si="1"/>
        <v>-2.6000000000010459E-3</v>
      </c>
    </row>
    <row r="10" spans="1:7" x14ac:dyDescent="0.25">
      <c r="A10">
        <v>25</v>
      </c>
      <c r="B10">
        <v>17.293500000000002</v>
      </c>
      <c r="C10">
        <v>42.4497</v>
      </c>
      <c r="D10">
        <v>17.293399999999998</v>
      </c>
      <c r="E10">
        <v>42.448599999999999</v>
      </c>
      <c r="F10" s="95">
        <f t="shared" si="0"/>
        <v>-1.0000000000331966E-4</v>
      </c>
      <c r="G10">
        <f t="shared" si="1"/>
        <v>-1.1000000000009891E-3</v>
      </c>
    </row>
    <row r="11" spans="1:7" x14ac:dyDescent="0.25">
      <c r="A11">
        <v>32</v>
      </c>
      <c r="B11">
        <v>3.0326</v>
      </c>
      <c r="C11">
        <v>42.231200000000001</v>
      </c>
      <c r="D11">
        <v>3.0347</v>
      </c>
      <c r="E11">
        <v>42.230499999999999</v>
      </c>
      <c r="F11" s="95">
        <f t="shared" si="0"/>
        <v>2.0999999999999908E-3</v>
      </c>
      <c r="G11">
        <f t="shared" si="1"/>
        <v>-7.0000000000192131E-4</v>
      </c>
    </row>
    <row r="12" spans="1:7" x14ac:dyDescent="0.25">
      <c r="A12">
        <v>33</v>
      </c>
      <c r="B12">
        <v>7.8513000000000002</v>
      </c>
      <c r="C12">
        <v>42.221800000000002</v>
      </c>
      <c r="D12">
        <v>7.8512000000000004</v>
      </c>
      <c r="E12">
        <v>42.220599999999997</v>
      </c>
      <c r="F12" s="95">
        <f t="shared" si="0"/>
        <v>-9.9999999999766942E-5</v>
      </c>
      <c r="G12">
        <f t="shared" si="1"/>
        <v>-1.2000000000043087E-3</v>
      </c>
    </row>
    <row r="13" spans="1:7" x14ac:dyDescent="0.25">
      <c r="A13">
        <v>34</v>
      </c>
      <c r="B13">
        <v>11.138500000000001</v>
      </c>
      <c r="C13">
        <v>42.237699999999997</v>
      </c>
      <c r="D13">
        <v>11.139900000000001</v>
      </c>
      <c r="E13">
        <v>42.238199999999999</v>
      </c>
      <c r="F13" s="95">
        <f t="shared" si="0"/>
        <v>1.4000000000002899E-3</v>
      </c>
      <c r="G13">
        <f t="shared" si="1"/>
        <v>5.0000000000238742E-4</v>
      </c>
    </row>
    <row r="14" spans="1:7" x14ac:dyDescent="0.25">
      <c r="A14">
        <v>100</v>
      </c>
      <c r="B14">
        <v>-0.31919999999999998</v>
      </c>
      <c r="C14">
        <v>23.825800000000001</v>
      </c>
      <c r="D14">
        <v>-0.32050000000000001</v>
      </c>
      <c r="E14">
        <v>23.826599999999999</v>
      </c>
      <c r="F14" s="95">
        <f t="shared" si="0"/>
        <v>-1.3000000000000234E-3</v>
      </c>
      <c r="G14">
        <f t="shared" si="1"/>
        <v>7.9999999999813554E-4</v>
      </c>
    </row>
    <row r="15" spans="1:7" x14ac:dyDescent="0.25">
      <c r="A15">
        <v>200</v>
      </c>
      <c r="B15">
        <v>16.275400000000001</v>
      </c>
      <c r="C15">
        <v>11.199400000000001</v>
      </c>
      <c r="D15">
        <v>16.275400000000001</v>
      </c>
      <c r="E15">
        <v>11.199400000000001</v>
      </c>
      <c r="F15" s="95">
        <f t="shared" si="0"/>
        <v>0</v>
      </c>
      <c r="G15">
        <f t="shared" si="1"/>
        <v>0</v>
      </c>
    </row>
    <row r="17" spans="6:8" x14ac:dyDescent="0.25">
      <c r="F17" s="95">
        <f>AVERAGE(F2:F14)</f>
        <v>6.1538461537987725E-5</v>
      </c>
      <c r="G17" s="95">
        <f>AVERAGE(G2:G14)</f>
        <v>-2.2076923076927088E-3</v>
      </c>
    </row>
    <row r="20" spans="6:8" x14ac:dyDescent="0.25">
      <c r="H20" t="s">
        <v>90</v>
      </c>
    </row>
  </sheetData>
  <sortState xmlns:xlrd2="http://schemas.microsoft.com/office/spreadsheetml/2017/richdata2" ref="A2:E15">
    <sortCondition ref="A2:A15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1771-DC57-4E95-B012-067E17FC134B}">
  <dimension ref="A1:E14"/>
  <sheetViews>
    <sheetView workbookViewId="0">
      <selection activeCell="G7" sqref="G7"/>
    </sheetView>
  </sheetViews>
  <sheetFormatPr defaultRowHeight="15" x14ac:dyDescent="0.25"/>
  <sheetData>
    <row r="1" spans="1:5" x14ac:dyDescent="0.25">
      <c r="A1">
        <v>1</v>
      </c>
      <c r="B1" s="95">
        <v>-1.1999999999999997E-3</v>
      </c>
      <c r="C1">
        <v>-7.4999999999999997E-3</v>
      </c>
      <c r="D1">
        <v>-3.8999999999999998E-3</v>
      </c>
      <c r="E1">
        <v>-5.8999999999999999E-3</v>
      </c>
    </row>
    <row r="2" spans="1:5" x14ac:dyDescent="0.25">
      <c r="A2">
        <v>2</v>
      </c>
      <c r="B2">
        <v>1.300000000000523E-3</v>
      </c>
      <c r="C2">
        <v>-2.1999999999997577E-3</v>
      </c>
      <c r="D2">
        <v>17.044</v>
      </c>
      <c r="E2">
        <v>-2.0278999999999998</v>
      </c>
    </row>
    <row r="3" spans="1:5" x14ac:dyDescent="0.25">
      <c r="A3">
        <v>11</v>
      </c>
      <c r="B3">
        <v>-2.9999999999996696E-4</v>
      </c>
      <c r="C3">
        <v>-1.4000000000038426E-3</v>
      </c>
      <c r="D3">
        <v>-0.62229999999999996</v>
      </c>
      <c r="E3">
        <v>42.441299999999998</v>
      </c>
    </row>
    <row r="4" spans="1:5" x14ac:dyDescent="0.25">
      <c r="A4">
        <v>12</v>
      </c>
      <c r="B4">
        <v>1.9999999999997797E-4</v>
      </c>
      <c r="C4">
        <v>-4.2999999999935312E-3</v>
      </c>
      <c r="D4">
        <v>3.56</v>
      </c>
      <c r="E4">
        <v>42.390500000000003</v>
      </c>
    </row>
    <row r="5" spans="1:5" x14ac:dyDescent="0.25">
      <c r="A5">
        <v>13</v>
      </c>
      <c r="B5">
        <v>-4.0000000000084412E-4</v>
      </c>
      <c r="C5">
        <v>-5.000000000002558E-3</v>
      </c>
      <c r="D5">
        <v>8.0969999999999995</v>
      </c>
      <c r="E5">
        <v>42.372599999999998</v>
      </c>
    </row>
    <row r="6" spans="1:5" x14ac:dyDescent="0.25">
      <c r="A6">
        <v>14</v>
      </c>
      <c r="B6">
        <v>-1.800000000001134E-3</v>
      </c>
      <c r="C6">
        <v>-1.5999999999962711E-3</v>
      </c>
      <c r="D6">
        <v>12.683199999999999</v>
      </c>
      <c r="E6">
        <v>42.389400000000002</v>
      </c>
    </row>
    <row r="7" spans="1:5" x14ac:dyDescent="0.25">
      <c r="A7">
        <v>15</v>
      </c>
      <c r="B7">
        <v>7.9999999999813554E-4</v>
      </c>
      <c r="C7">
        <v>-2.400000000001512E-3</v>
      </c>
      <c r="D7">
        <v>17.325099999999999</v>
      </c>
      <c r="E7">
        <v>42.441899999999997</v>
      </c>
    </row>
    <row r="8" spans="1:5" x14ac:dyDescent="0.25">
      <c r="A8">
        <v>21</v>
      </c>
      <c r="B8">
        <v>1.9999999999997797E-4</v>
      </c>
      <c r="C8">
        <v>-2.6000000000010459E-3</v>
      </c>
      <c r="D8">
        <v>-0.67010000000000003</v>
      </c>
      <c r="E8">
        <v>42.2211</v>
      </c>
    </row>
    <row r="9" spans="1:5" x14ac:dyDescent="0.25">
      <c r="A9">
        <v>25</v>
      </c>
      <c r="B9">
        <v>-1.0000000000331966E-4</v>
      </c>
      <c r="C9">
        <v>-1.1000000000009891E-3</v>
      </c>
      <c r="D9">
        <v>17.293399999999998</v>
      </c>
      <c r="E9">
        <v>42.448599999999999</v>
      </c>
    </row>
    <row r="10" spans="1:5" x14ac:dyDescent="0.25">
      <c r="A10">
        <v>32</v>
      </c>
      <c r="B10">
        <v>2.0999999999999908E-3</v>
      </c>
      <c r="C10">
        <v>-7.0000000000192131E-4</v>
      </c>
      <c r="D10">
        <v>3.0347</v>
      </c>
      <c r="E10">
        <v>42.230499999999999</v>
      </c>
    </row>
    <row r="11" spans="1:5" x14ac:dyDescent="0.25">
      <c r="A11">
        <v>33</v>
      </c>
      <c r="B11">
        <v>-9.9999999999766942E-5</v>
      </c>
      <c r="C11">
        <v>-1.2000000000043087E-3</v>
      </c>
      <c r="D11">
        <v>7.8512000000000004</v>
      </c>
      <c r="E11">
        <v>42.220599999999997</v>
      </c>
    </row>
    <row r="12" spans="1:5" x14ac:dyDescent="0.25">
      <c r="A12">
        <v>34</v>
      </c>
      <c r="B12">
        <v>1.4000000000002899E-3</v>
      </c>
      <c r="C12">
        <v>5.0000000000238742E-4</v>
      </c>
      <c r="D12">
        <v>11.139900000000001</v>
      </c>
      <c r="E12">
        <v>42.238199999999999</v>
      </c>
    </row>
    <row r="13" spans="1:5" x14ac:dyDescent="0.25">
      <c r="A13">
        <v>100</v>
      </c>
      <c r="B13">
        <v>-1.3000000000000234E-3</v>
      </c>
      <c r="C13">
        <v>7.9999999999813554E-4</v>
      </c>
      <c r="D13">
        <v>-0.32050000000000001</v>
      </c>
      <c r="E13">
        <v>23.826599999999999</v>
      </c>
    </row>
    <row r="14" spans="1:5" x14ac:dyDescent="0.25">
      <c r="A14">
        <v>200</v>
      </c>
      <c r="B14">
        <v>0</v>
      </c>
      <c r="C14">
        <v>0</v>
      </c>
      <c r="D14">
        <v>16.275400000000001</v>
      </c>
      <c r="E14">
        <v>11.199400000000001</v>
      </c>
    </row>
  </sheetData>
  <sortState xmlns:xlrd2="http://schemas.microsoft.com/office/spreadsheetml/2017/richdata2" ref="A2:E14">
    <sortCondition ref="A1:A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4F76-8A6B-4EAE-BDC5-019820F05D26}">
  <dimension ref="A1:G18"/>
  <sheetViews>
    <sheetView tabSelected="1" workbookViewId="0">
      <selection activeCell="F18" sqref="F18"/>
    </sheetView>
  </sheetViews>
  <sheetFormatPr defaultRowHeight="15" x14ac:dyDescent="0.25"/>
  <sheetData>
    <row r="1" spans="1:7" x14ac:dyDescent="0.25">
      <c r="A1">
        <v>1</v>
      </c>
      <c r="B1">
        <v>-2.7000000000000001E-3</v>
      </c>
      <c r="C1">
        <v>1.6000000000000001E-3</v>
      </c>
      <c r="D1">
        <v>-3.5000000000000001E-3</v>
      </c>
      <c r="E1">
        <v>-3.0000000000000001E-3</v>
      </c>
      <c r="F1">
        <f>D1-B1</f>
        <v>-7.9999999999999993E-4</v>
      </c>
      <c r="G1">
        <f>E1-C1</f>
        <v>-4.5999999999999999E-3</v>
      </c>
    </row>
    <row r="2" spans="1:7" x14ac:dyDescent="0.25">
      <c r="A2">
        <v>2</v>
      </c>
      <c r="B2">
        <v>17.0427</v>
      </c>
      <c r="C2">
        <v>-2.0257000000000001</v>
      </c>
      <c r="D2">
        <v>17.0442</v>
      </c>
      <c r="E2">
        <v>-2.0276999999999998</v>
      </c>
      <c r="F2">
        <f t="shared" ref="F2:F14" si="0">D2-B2</f>
        <v>1.5000000000000568E-3</v>
      </c>
      <c r="G2">
        <f t="shared" ref="G2:G14" si="1">E2-C2</f>
        <v>-1.9999999999997797E-3</v>
      </c>
    </row>
    <row r="3" spans="1:7" x14ac:dyDescent="0.25">
      <c r="A3">
        <v>11</v>
      </c>
      <c r="B3">
        <v>-0.622</v>
      </c>
      <c r="C3">
        <v>42.442700000000002</v>
      </c>
      <c r="D3">
        <v>-0.62129999999999996</v>
      </c>
      <c r="E3">
        <v>42.440600000000003</v>
      </c>
      <c r="F3">
        <f t="shared" si="0"/>
        <v>7.0000000000003393E-4</v>
      </c>
      <c r="G3">
        <f t="shared" si="1"/>
        <v>-2.0999999999986585E-3</v>
      </c>
    </row>
    <row r="4" spans="1:7" x14ac:dyDescent="0.25">
      <c r="A4">
        <v>12</v>
      </c>
      <c r="B4">
        <v>3.5598000000000001</v>
      </c>
      <c r="C4">
        <v>42.394799999999996</v>
      </c>
      <c r="D4">
        <v>3.5609999999999999</v>
      </c>
      <c r="E4">
        <v>42.394399999999997</v>
      </c>
      <c r="F4">
        <f t="shared" si="0"/>
        <v>1.1999999999998678E-3</v>
      </c>
      <c r="G4">
        <f t="shared" si="1"/>
        <v>-3.9999999999906777E-4</v>
      </c>
    </row>
    <row r="5" spans="1:7" x14ac:dyDescent="0.25">
      <c r="A5">
        <v>13</v>
      </c>
      <c r="B5">
        <v>8.0974000000000004</v>
      </c>
      <c r="C5">
        <v>42.377600000000001</v>
      </c>
      <c r="D5">
        <v>8.0976999999999997</v>
      </c>
      <c r="E5">
        <v>42.376300000000001</v>
      </c>
      <c r="F5">
        <f t="shared" si="0"/>
        <v>2.9999999999930083E-4</v>
      </c>
      <c r="G5">
        <f t="shared" si="1"/>
        <v>-1.300000000000523E-3</v>
      </c>
    </row>
    <row r="6" spans="1:7" x14ac:dyDescent="0.25">
      <c r="A6">
        <v>14</v>
      </c>
      <c r="B6">
        <v>12.685</v>
      </c>
      <c r="C6">
        <v>42.390999999999998</v>
      </c>
      <c r="D6">
        <v>12.684799999999999</v>
      </c>
      <c r="E6">
        <v>42.3902</v>
      </c>
      <c r="F6">
        <f t="shared" si="0"/>
        <v>-2.0000000000131024E-4</v>
      </c>
      <c r="G6">
        <f t="shared" si="1"/>
        <v>-7.9999999999813554E-4</v>
      </c>
    </row>
    <row r="7" spans="1:7" x14ac:dyDescent="0.25">
      <c r="A7">
        <v>15</v>
      </c>
      <c r="B7">
        <v>17.324300000000001</v>
      </c>
      <c r="C7">
        <v>42.444299999999998</v>
      </c>
      <c r="D7">
        <v>17.325900000000001</v>
      </c>
      <c r="E7">
        <v>42.444000000000003</v>
      </c>
      <c r="F7">
        <f t="shared" si="0"/>
        <v>1.5999999999998238E-3</v>
      </c>
      <c r="G7">
        <f t="shared" si="1"/>
        <v>-2.9999999999574811E-4</v>
      </c>
    </row>
    <row r="8" spans="1:7" x14ac:dyDescent="0.25">
      <c r="A8">
        <v>21</v>
      </c>
      <c r="B8">
        <v>-0.67030000000000001</v>
      </c>
      <c r="C8">
        <v>42.223700000000001</v>
      </c>
      <c r="D8">
        <v>-0.66859999999999997</v>
      </c>
      <c r="E8">
        <v>42.2224</v>
      </c>
      <c r="F8">
        <f t="shared" si="0"/>
        <v>1.7000000000000348E-3</v>
      </c>
      <c r="G8">
        <f t="shared" si="1"/>
        <v>-1.300000000000523E-3</v>
      </c>
    </row>
    <row r="9" spans="1:7" x14ac:dyDescent="0.25">
      <c r="A9">
        <v>25</v>
      </c>
      <c r="B9">
        <v>17.293500000000002</v>
      </c>
      <c r="C9">
        <v>42.4497</v>
      </c>
      <c r="D9">
        <v>17.295300000000001</v>
      </c>
      <c r="E9">
        <v>42.449800000000003</v>
      </c>
      <c r="F9">
        <f t="shared" si="0"/>
        <v>1.7999999999993577E-3</v>
      </c>
      <c r="G9">
        <f t="shared" si="1"/>
        <v>1.0000000000331966E-4</v>
      </c>
    </row>
    <row r="10" spans="1:7" x14ac:dyDescent="0.25">
      <c r="A10">
        <v>32</v>
      </c>
      <c r="B10">
        <v>3.0326</v>
      </c>
      <c r="C10">
        <v>42.231200000000001</v>
      </c>
      <c r="D10">
        <v>3.0339999999999998</v>
      </c>
      <c r="E10">
        <v>42.231200000000001</v>
      </c>
      <c r="F10">
        <f t="shared" si="0"/>
        <v>1.3999999999998458E-3</v>
      </c>
      <c r="G10">
        <f t="shared" si="1"/>
        <v>0</v>
      </c>
    </row>
    <row r="11" spans="1:7" x14ac:dyDescent="0.25">
      <c r="A11">
        <v>33</v>
      </c>
      <c r="B11">
        <v>7.8513000000000002</v>
      </c>
      <c r="C11">
        <v>42.221800000000002</v>
      </c>
      <c r="D11">
        <v>7.8526999999999996</v>
      </c>
      <c r="E11">
        <v>42.22</v>
      </c>
      <c r="F11">
        <f t="shared" si="0"/>
        <v>1.3999999999994017E-3</v>
      </c>
      <c r="G11">
        <f t="shared" si="1"/>
        <v>-1.8000000000029104E-3</v>
      </c>
    </row>
    <row r="12" spans="1:7" x14ac:dyDescent="0.25">
      <c r="A12">
        <v>34</v>
      </c>
      <c r="B12">
        <v>11.138500000000001</v>
      </c>
      <c r="C12">
        <v>42.237699999999997</v>
      </c>
      <c r="D12">
        <v>11.139900000000001</v>
      </c>
      <c r="E12">
        <v>42.237200000000001</v>
      </c>
      <c r="F12">
        <f t="shared" si="0"/>
        <v>1.4000000000002899E-3</v>
      </c>
      <c r="G12">
        <f t="shared" si="1"/>
        <v>-4.99999999995282E-4</v>
      </c>
    </row>
    <row r="13" spans="1:7" x14ac:dyDescent="0.25">
      <c r="A13">
        <v>100</v>
      </c>
      <c r="B13">
        <v>-0.31919999999999998</v>
      </c>
      <c r="C13">
        <v>23.825800000000001</v>
      </c>
      <c r="D13">
        <v>-0.3201</v>
      </c>
      <c r="E13">
        <v>23.828800000000001</v>
      </c>
      <c r="F13">
        <f t="shared" si="0"/>
        <v>-9.000000000000119E-4</v>
      </c>
      <c r="G13">
        <f t="shared" si="1"/>
        <v>3.0000000000001137E-3</v>
      </c>
    </row>
    <row r="14" spans="1:7" x14ac:dyDescent="0.25">
      <c r="A14">
        <v>200</v>
      </c>
      <c r="B14">
        <v>16.275400000000001</v>
      </c>
      <c r="C14">
        <v>11.199400000000001</v>
      </c>
      <c r="D14">
        <v>16.275400000000001</v>
      </c>
      <c r="E14">
        <v>11.199400000000001</v>
      </c>
      <c r="F14">
        <f t="shared" si="0"/>
        <v>0</v>
      </c>
      <c r="G14">
        <f t="shared" si="1"/>
        <v>0</v>
      </c>
    </row>
    <row r="18" spans="6:7" x14ac:dyDescent="0.25">
      <c r="F18">
        <f>AVERAGE(F1:F13)</f>
        <v>8.5384615384589925E-4</v>
      </c>
      <c r="G18">
        <f>AVERAGE(G1:G13)</f>
        <v>-9.2307692307593806E-4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Rede1</vt:lpstr>
      <vt:lpstr>Sheet1</vt:lpstr>
      <vt:lpstr>JBot1</vt:lpstr>
      <vt:lpstr>JBot2</vt:lpstr>
      <vt:lpstr>JBot5</vt:lpstr>
      <vt:lpstr>JBot6</vt:lpstr>
      <vt:lpstr>ComparacaoCampanha</vt:lpstr>
      <vt:lpstr>setasJB5</vt:lpstr>
      <vt:lpstr>CompCamp36</vt:lpstr>
      <vt:lpstr>setasJB6</vt:lpstr>
      <vt:lpstr>ErrosAbs</vt:lpstr>
      <vt:lpstr>Caso1Erro</vt:lpstr>
      <vt:lpstr>Caso2Erro</vt:lpstr>
      <vt:lpstr>Caso3Erro</vt:lpstr>
      <vt:lpstr>Caso4Erro</vt:lpstr>
      <vt:lpstr>Rel3</vt:lpstr>
      <vt:lpstr>Rel4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Eow</dc:creator>
  <cp:lastModifiedBy>Eow</cp:lastModifiedBy>
  <dcterms:created xsi:type="dcterms:W3CDTF">2021-10-20T10:44:33Z</dcterms:created>
  <dcterms:modified xsi:type="dcterms:W3CDTF">2022-01-31T03:49:56Z</dcterms:modified>
</cp:coreProperties>
</file>