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lviu/Downloads/"/>
    </mc:Choice>
  </mc:AlternateContent>
  <xr:revisionPtr revIDLastSave="0" documentId="13_ncr:1_{4981D420-7F2D-0E49-BF66-C5C2BDC01090}" xr6:coauthVersionLast="47" xr6:coauthVersionMax="47" xr10:uidLastSave="{00000000-0000-0000-0000-000000000000}"/>
  <bookViews>
    <workbookView xWindow="18100" yWindow="640" windowWidth="12720" windowHeight="15700" activeTab="1" xr2:uid="{AAEE008B-C732-4048-A8DD-A421A4DB66E2}"/>
  </bookViews>
  <sheets>
    <sheet name="Sheet1" sheetId="1" r:id="rId1"/>
    <sheet name="Sheet2" sheetId="2" r:id="rId2"/>
  </sheets>
  <definedNames>
    <definedName name="Operaintg_Income">Sheet2!$B$12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K14" i="2"/>
  <c r="H14" i="2"/>
  <c r="H5" i="2"/>
  <c r="I5" i="2"/>
  <c r="J5" i="2"/>
  <c r="J11" i="2" s="1"/>
  <c r="J13" i="2" s="1"/>
  <c r="J14" i="2" s="1"/>
  <c r="K5" i="2"/>
  <c r="L5" i="2"/>
  <c r="L11" i="2" s="1"/>
  <c r="L13" i="2" s="1"/>
  <c r="L14" i="2" s="1"/>
  <c r="M5" i="2"/>
  <c r="N5" i="2"/>
  <c r="N11" i="2" s="1"/>
  <c r="N13" i="2" s="1"/>
  <c r="N14" i="2" s="1"/>
  <c r="H10" i="2"/>
  <c r="I10" i="2"/>
  <c r="J10" i="2"/>
  <c r="K10" i="2"/>
  <c r="L10" i="2"/>
  <c r="M10" i="2"/>
  <c r="N10" i="2"/>
  <c r="I11" i="2"/>
  <c r="I13" i="2" s="1"/>
  <c r="I14" i="2" s="1"/>
  <c r="M11" i="2"/>
  <c r="M13" i="2" s="1"/>
  <c r="M14" i="2" s="1"/>
  <c r="G10" i="2"/>
  <c r="F10" i="2"/>
  <c r="E10" i="2"/>
  <c r="D10" i="2"/>
  <c r="G5" i="2"/>
  <c r="F5" i="2"/>
  <c r="E5" i="2"/>
  <c r="E11" i="2" s="1"/>
  <c r="E13" i="2" s="1"/>
  <c r="E14" i="2" s="1"/>
  <c r="D5" i="2"/>
  <c r="D11" i="2" s="1"/>
  <c r="D13" i="2" s="1"/>
  <c r="D14" i="2" s="1"/>
  <c r="C10" i="2"/>
  <c r="C5" i="2"/>
  <c r="K8" i="1"/>
  <c r="K7" i="1"/>
  <c r="K6" i="1"/>
  <c r="K5" i="1"/>
  <c r="H25" i="1"/>
  <c r="G11" i="2" l="1"/>
  <c r="G13" i="2" s="1"/>
  <c r="K11" i="2"/>
  <c r="K13" i="2" s="1"/>
  <c r="H11" i="2"/>
  <c r="H13" i="2" s="1"/>
  <c r="F11" i="2"/>
  <c r="F13" i="2" s="1"/>
  <c r="F14" i="2" s="1"/>
  <c r="C11" i="2"/>
  <c r="C13" i="2" s="1"/>
  <c r="C14" i="2" s="1"/>
</calcChain>
</file>

<file path=xl/sharedStrings.xml><?xml version="1.0" encoding="utf-8"?>
<sst xmlns="http://schemas.openxmlformats.org/spreadsheetml/2006/main" count="55" uniqueCount="55">
  <si>
    <t>MC</t>
  </si>
  <si>
    <t>PRICE</t>
  </si>
  <si>
    <t>CASH</t>
  </si>
  <si>
    <t>DEBT</t>
  </si>
  <si>
    <t>EV</t>
  </si>
  <si>
    <t>SHARES</t>
  </si>
  <si>
    <t>Revenue</t>
  </si>
  <si>
    <t>COGS</t>
  </si>
  <si>
    <t>Gross Profit</t>
  </si>
  <si>
    <t>R&amp;D</t>
  </si>
  <si>
    <t>S&amp;M</t>
  </si>
  <si>
    <t>G&amp;M</t>
  </si>
  <si>
    <t>Operating Expenses</t>
  </si>
  <si>
    <t>Operaintg Income</t>
  </si>
  <si>
    <t>Gross Margin</t>
  </si>
  <si>
    <t>Operating  Margin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</si>
  <si>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</si>
  <si>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</si>
  <si>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</si>
  <si>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</si>
  <si>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</si>
  <si>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</si>
  <si>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</si>
  <si>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</si>
  <si>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</si>
  <si>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</si>
  <si>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</si>
  <si>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</si>
  <si>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Q126</t>
  </si>
  <si>
    <t>Q226</t>
  </si>
  <si>
    <t>Q326</t>
  </si>
  <si>
    <t>Q426</t>
  </si>
  <si>
    <t>B&amp;R</t>
  </si>
  <si>
    <t>Interest Income</t>
  </si>
  <si>
    <t>Pretax Income</t>
  </si>
  <si>
    <t>Taxes</t>
  </si>
  <si>
    <t>Net income</t>
  </si>
  <si>
    <t>Eps</t>
  </si>
  <si>
    <t>Shares</t>
  </si>
  <si>
    <t>Revenue y/y</t>
  </si>
  <si>
    <t>Tax Rate</t>
  </si>
  <si>
    <t>Net Cash</t>
  </si>
  <si>
    <t>Cash</t>
  </si>
  <si>
    <t>A/R</t>
  </si>
  <si>
    <t>Prepaid Expenses</t>
  </si>
  <si>
    <t>F/A</t>
  </si>
  <si>
    <t>Goodwill</t>
  </si>
  <si>
    <t>Software D/C</t>
  </si>
  <si>
    <t xml:space="preserve">R use A </t>
  </si>
  <si>
    <t>Other Intangibles</t>
  </si>
  <si>
    <t>Other Assets</t>
  </si>
  <si>
    <t>A/P</t>
  </si>
  <si>
    <t>D/R</t>
  </si>
  <si>
    <t>Debt</t>
  </si>
  <si>
    <t>Accrued Expenses/Liabilities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</si>
</sst>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sz val="12"/>
      <color rgb="FFE3E3E3"/>
      <name val="Helvetica Neue"/>
      <family val="2"/>
    </font>
    <font>
      <sz val="12"/>
      <color theme="1"/>
      <name val="Aptos Narrow"/>
      <scheme val="minor"/>
    </font>
    <font>
      <sz val="12"/>
      <color rgb="FFFF0000"/>
      <name val="Aptos Narrow"/>
      <scheme val="minor"/>
    </font>
    <font>
      <b/>
      <sz val="12"/>
      <color rgb="FFFF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3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12700</xdr:rowOff>
    </xdr:from>
    <xdr:to>
      <xdr:col>14</xdr:col>
      <xdr:colOff>25400</xdr:colOff>
      <xdr:row>26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B2FB9F3-89DD-18C9-D02E-818AD9059E31}"/>
            </a:ext>
          </a:extLst>
        </xdr:cNvPr>
        <xdr:cNvCxnSpPr/>
      </xdr:nvCxnSpPr>
      <xdr:spPr>
        <a:xfrm flipH="1">
          <a:off x="12649200" y="12700"/>
          <a:ext cx="25400" cy="5308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0</xdr:row>
      <xdr:rowOff>12700</xdr:rowOff>
    </xdr:from>
    <xdr:to>
      <xdr:col>2</xdr:col>
      <xdr:colOff>12700</xdr:colOff>
      <xdr:row>26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A4A55FD-005E-6AFB-1A97-B5B91171543F}"/>
            </a:ext>
          </a:extLst>
        </xdr:cNvPr>
        <xdr:cNvCxnSpPr/>
      </xdr:nvCxnSpPr>
      <xdr:spPr>
        <a:xfrm>
          <a:off x="2717800" y="12700"/>
          <a:ext cx="0" cy="52705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372C-F7EA-5547-8564-582A93FAAF4C}">
  <dimension ref="H3:M25"/>
  <sheetViews>
    <sheetView topLeftCell="E1" workbookViewId="0">
      <selection activeCell="K9" sqref="K9"/>
    </sheetView>
  </sheetViews>
  <sheetFormatPr baseColWidth="10" defaultRowHeight="16" x14ac:dyDescent="0.2"/>
  <cols>
    <col min="11" max="11" width="13.5" customWidth="1"/>
  </cols>
  <sheetData>
    <row r="3" spans="10:13" x14ac:dyDescent="0.2">
      <c r="J3" t="s">
        <v>1</v>
      </c>
      <c r="K3" s="2">
        <v>227.6</v>
      </c>
    </row>
    <row r="4" spans="10:13" x14ac:dyDescent="0.2">
      <c r="J4" t="s">
        <v>5</v>
      </c>
      <c r="K4" s="2">
        <v>177.4</v>
      </c>
    </row>
    <row r="5" spans="10:13" x14ac:dyDescent="0.2">
      <c r="J5" t="s">
        <v>0</v>
      </c>
      <c r="K5" s="2">
        <f>K3*K4</f>
        <v>40376.239999999998</v>
      </c>
    </row>
    <row r="6" spans="10:13" x14ac:dyDescent="0.2">
      <c r="J6" t="s">
        <v>2</v>
      </c>
      <c r="K6" s="2">
        <f>1206+3.3+14.9</f>
        <v>1224.2</v>
      </c>
    </row>
    <row r="7" spans="10:13" x14ac:dyDescent="0.2">
      <c r="J7" t="s">
        <v>3</v>
      </c>
      <c r="K7" s="2">
        <f>599.6+3.058</f>
        <v>602.65800000000002</v>
      </c>
    </row>
    <row r="8" spans="10:13" x14ac:dyDescent="0.2">
      <c r="J8" t="s">
        <v>4</v>
      </c>
      <c r="K8" s="2">
        <f>K5-K6+K7</f>
        <v>39754.698000000004</v>
      </c>
    </row>
    <row r="9" spans="10:13" x14ac:dyDescent="0.2">
      <c r="K9" s="1"/>
    </row>
    <row r="10" spans="10:13" x14ac:dyDescent="0.2">
      <c r="K10" s="1"/>
    </row>
    <row r="11" spans="10:13" x14ac:dyDescent="0.2">
      <c r="K11" s="1"/>
      <c r="M11" s="4"/>
    </row>
    <row r="23" spans="8:8" x14ac:dyDescent="0.2">
      <c r="H23">
        <v>44</v>
      </c>
    </row>
    <row r="24" spans="8:8" x14ac:dyDescent="0.2">
      <c r="H24" s="3">
        <v>5</v>
      </c>
    </row>
    <row r="25" spans="8:8" x14ac:dyDescent="0.2">
      <c r="H25">
        <f>H23*H24</f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0BE15-7411-A046-A690-B7F40DB30E61}">
  <dimension ref="B2:V47"/>
  <sheetViews>
    <sheetView tabSelected="1" zoomScale="71" zoomScaleNormal="71" workbookViewId="0">
      <selection activeCell="E17" sqref="E17"/>
    </sheetView>
  </sheetViews>
  <sheetFormatPr baseColWidth="10" defaultRowHeight="16" x14ac:dyDescent="0.2"/>
  <cols>
    <col min="2" max="2" width="24.6640625" customWidth="1"/>
    <col min="3" max="3" width="11.33203125" customWidth="1"/>
  </cols>
  <sheetData>
    <row r="2" spans="2:22" x14ac:dyDescent="0.2">
      <c r="C2" s="5" t="s">
        <v>16</v>
      </c>
      <c r="D2" s="5" t="s">
        <v>17</v>
      </c>
      <c r="E2" s="5" t="s">
        <v>18</v>
      </c>
      <c r="F2" s="5" t="s">
        <v>19</v>
      </c>
      <c r="G2" s="10" t="s">
        <v>20</v>
      </c>
      <c r="H2" s="10" t="s">
        <v>21</v>
      </c>
      <c r="I2" s="10" t="s">
        <v>22</v>
      </c>
      <c r="J2" s="5" t="s">
        <v>23</v>
      </c>
      <c r="K2" s="10" t="s">
        <v>24</v>
      </c>
      <c r="L2" s="10" t="s">
        <v>25</v>
      </c>
      <c r="M2" s="10" t="s">
        <v>26</v>
      </c>
      <c r="N2" s="5" t="s">
        <v>27</v>
      </c>
      <c r="O2" s="5" t="s">
        <v>28</v>
      </c>
      <c r="P2" s="5" t="s">
        <v>29</v>
      </c>
      <c r="Q2" s="5" t="s">
        <v>30</v>
      </c>
      <c r="R2" s="5" t="s">
        <v>31</v>
      </c>
    </row>
    <row r="3" spans="2:22" x14ac:dyDescent="0.2">
      <c r="B3" s="6" t="s">
        <v>6</v>
      </c>
      <c r="C3" s="2">
        <v>1359</v>
      </c>
      <c r="D3" s="2">
        <v>1359</v>
      </c>
      <c r="E3" s="2">
        <v>1359</v>
      </c>
      <c r="F3" s="2">
        <v>1359</v>
      </c>
      <c r="G3" s="11">
        <v>1284.7</v>
      </c>
      <c r="H3" s="11">
        <v>1299</v>
      </c>
      <c r="I3" s="11">
        <v>1366.3</v>
      </c>
      <c r="J3" s="2">
        <v>1359</v>
      </c>
      <c r="K3" s="11">
        <v>1338.2</v>
      </c>
      <c r="L3" s="11">
        <v>1353.1</v>
      </c>
      <c r="M3" s="11">
        <v>1359</v>
      </c>
      <c r="N3" s="2">
        <v>1359</v>
      </c>
      <c r="O3" s="1"/>
      <c r="P3" s="1"/>
      <c r="Q3" s="1"/>
      <c r="R3" s="1"/>
      <c r="S3" s="1"/>
      <c r="T3" s="1"/>
      <c r="U3" s="1"/>
      <c r="V3" s="1"/>
    </row>
    <row r="4" spans="2:22" x14ac:dyDescent="0.2">
      <c r="B4" s="6" t="s">
        <v>7</v>
      </c>
      <c r="C4" s="2">
        <v>599.9</v>
      </c>
      <c r="D4" s="2">
        <v>599.9</v>
      </c>
      <c r="E4" s="2">
        <v>599.9</v>
      </c>
      <c r="F4" s="2">
        <v>599.9</v>
      </c>
      <c r="G4" s="11">
        <v>605.5</v>
      </c>
      <c r="H4" s="11">
        <v>883.8</v>
      </c>
      <c r="I4" s="11">
        <v>688.2</v>
      </c>
      <c r="J4" s="2">
        <v>599.9</v>
      </c>
      <c r="K4" s="11">
        <v>567.1</v>
      </c>
      <c r="L4" s="11">
        <v>625.20000000000005</v>
      </c>
      <c r="M4" s="11">
        <v>599.9</v>
      </c>
      <c r="N4" s="2">
        <v>599.9</v>
      </c>
      <c r="O4" s="1"/>
      <c r="P4" s="1"/>
      <c r="Q4" s="1"/>
      <c r="R4" s="1"/>
      <c r="S4" s="1"/>
      <c r="T4" s="1"/>
      <c r="U4" s="1"/>
      <c r="V4" s="1"/>
    </row>
    <row r="5" spans="2:22" x14ac:dyDescent="0.2">
      <c r="B5" s="6" t="s">
        <v>8</v>
      </c>
      <c r="C5" s="2">
        <f>C3-C4</f>
        <v>759.1</v>
      </c>
      <c r="D5" s="2">
        <f t="shared" ref="D5:K5" si="0">D3-D4</f>
        <v>759.1</v>
      </c>
      <c r="E5" s="2">
        <f t="shared" si="0"/>
        <v>759.1</v>
      </c>
      <c r="F5" s="2">
        <f t="shared" si="0"/>
        <v>759.1</v>
      </c>
      <c r="G5" s="11">
        <f t="shared" si="0"/>
        <v>679.2</v>
      </c>
      <c r="H5" s="11">
        <f t="shared" si="0"/>
        <v>415.20000000000005</v>
      </c>
      <c r="I5" s="11">
        <f t="shared" si="0"/>
        <v>678.09999999999991</v>
      </c>
      <c r="J5" s="2">
        <f t="shared" si="0"/>
        <v>759.1</v>
      </c>
      <c r="K5" s="11">
        <f t="shared" si="0"/>
        <v>771.1</v>
      </c>
      <c r="L5" s="11">
        <f t="shared" ref="L5" si="1">L3-L4</f>
        <v>727.89999999999986</v>
      </c>
      <c r="M5" s="11">
        <f t="shared" ref="M5" si="2">M3-M4</f>
        <v>759.1</v>
      </c>
      <c r="N5" s="2">
        <f t="shared" ref="N5" si="3">N3-N4</f>
        <v>759.1</v>
      </c>
      <c r="O5" s="1"/>
      <c r="P5" s="1"/>
      <c r="Q5" s="1"/>
      <c r="R5" s="1"/>
      <c r="S5" s="1"/>
      <c r="T5" s="1"/>
      <c r="U5" s="1"/>
      <c r="V5" s="1"/>
    </row>
    <row r="6" spans="2:22" x14ac:dyDescent="0.2">
      <c r="B6" s="6" t="s">
        <v>10</v>
      </c>
      <c r="C6" s="2">
        <v>388.9</v>
      </c>
      <c r="D6" s="2">
        <v>388.9</v>
      </c>
      <c r="E6" s="2">
        <v>388.9</v>
      </c>
      <c r="F6" s="2">
        <v>388.9</v>
      </c>
      <c r="G6" s="11">
        <v>399.4</v>
      </c>
      <c r="H6" s="11">
        <v>334.6</v>
      </c>
      <c r="I6" s="11">
        <v>367.3</v>
      </c>
      <c r="J6" s="2">
        <v>388.9</v>
      </c>
      <c r="K6" s="11">
        <v>431.4</v>
      </c>
      <c r="L6" s="11">
        <v>461.3</v>
      </c>
      <c r="M6" s="11">
        <v>388.9</v>
      </c>
      <c r="N6" s="2">
        <v>388.9</v>
      </c>
      <c r="O6" s="1"/>
      <c r="P6" s="1"/>
      <c r="Q6" s="1"/>
      <c r="R6" s="1"/>
      <c r="S6" s="1"/>
      <c r="T6" s="1"/>
      <c r="U6" s="1"/>
      <c r="V6" s="1"/>
    </row>
    <row r="7" spans="2:22" x14ac:dyDescent="0.2">
      <c r="B7" s="6" t="s">
        <v>9</v>
      </c>
      <c r="C7" s="2">
        <v>240.9</v>
      </c>
      <c r="D7" s="2">
        <v>240.9</v>
      </c>
      <c r="E7" s="2">
        <v>240.9</v>
      </c>
      <c r="F7" s="2">
        <v>240.9</v>
      </c>
      <c r="G7" s="11">
        <v>238.6</v>
      </c>
      <c r="H7" s="11">
        <v>232.1</v>
      </c>
      <c r="I7" s="11">
        <v>232</v>
      </c>
      <c r="J7" s="2">
        <v>240.9</v>
      </c>
      <c r="K7" s="11">
        <v>219.8</v>
      </c>
      <c r="L7" s="11">
        <v>246.7</v>
      </c>
      <c r="M7" s="11">
        <v>240.9</v>
      </c>
      <c r="N7" s="2">
        <v>240.9</v>
      </c>
      <c r="O7" s="1"/>
      <c r="P7" s="1"/>
      <c r="Q7" s="1"/>
      <c r="R7" s="1"/>
      <c r="S7" s="1"/>
      <c r="T7" s="1"/>
      <c r="U7" s="1"/>
      <c r="V7" s="1"/>
    </row>
    <row r="8" spans="2:22" x14ac:dyDescent="0.2">
      <c r="B8" s="6" t="s">
        <v>11</v>
      </c>
      <c r="C8" s="2">
        <v>189.6</v>
      </c>
      <c r="D8" s="2">
        <v>189.6</v>
      </c>
      <c r="E8" s="2">
        <v>189.6</v>
      </c>
      <c r="F8" s="2">
        <v>189.6</v>
      </c>
      <c r="G8" s="11">
        <v>197.7</v>
      </c>
      <c r="H8" s="11">
        <v>178.3</v>
      </c>
      <c r="I8" s="11">
        <v>165</v>
      </c>
      <c r="J8" s="2">
        <v>189.6</v>
      </c>
      <c r="K8" s="11">
        <v>210.5</v>
      </c>
      <c r="L8" s="11">
        <v>253</v>
      </c>
      <c r="M8" s="11">
        <v>189.6</v>
      </c>
      <c r="N8" s="2">
        <v>189.6</v>
      </c>
      <c r="O8" s="1"/>
      <c r="P8" s="1"/>
      <c r="Q8" s="1"/>
      <c r="R8" s="1"/>
      <c r="S8" s="1"/>
      <c r="T8" s="1"/>
      <c r="U8" s="1"/>
      <c r="V8" s="1"/>
    </row>
    <row r="9" spans="2:22" x14ac:dyDescent="0.2">
      <c r="B9" s="6" t="s">
        <v>32</v>
      </c>
      <c r="C9" s="2">
        <v>23.1</v>
      </c>
      <c r="D9" s="2">
        <v>23.1</v>
      </c>
      <c r="E9" s="2">
        <v>23.1</v>
      </c>
      <c r="F9" s="2">
        <v>23.1</v>
      </c>
      <c r="G9" s="11">
        <v>7.2</v>
      </c>
      <c r="H9" s="11">
        <v>3.4</v>
      </c>
      <c r="I9" s="11">
        <v>0.7</v>
      </c>
      <c r="J9" s="2">
        <v>23.1</v>
      </c>
      <c r="K9" s="11">
        <v>49.5</v>
      </c>
      <c r="L9" s="12">
        <v>16.8</v>
      </c>
      <c r="M9" s="11">
        <v>23.1</v>
      </c>
      <c r="N9" s="2">
        <v>23.1</v>
      </c>
      <c r="O9" s="1"/>
      <c r="P9" s="1"/>
      <c r="Q9" s="1"/>
      <c r="R9" s="1"/>
      <c r="S9" s="1"/>
      <c r="T9" s="1"/>
      <c r="U9" s="1"/>
      <c r="V9" s="1"/>
    </row>
    <row r="10" spans="2:22" x14ac:dyDescent="0.2">
      <c r="B10" s="6" t="s">
        <v>12</v>
      </c>
      <c r="C10" s="8">
        <f>SUM(C6:C9)</f>
        <v>842.5</v>
      </c>
      <c r="D10" s="8">
        <f t="shared" ref="D10:K10" si="4">SUM(D6:D9)</f>
        <v>842.5</v>
      </c>
      <c r="E10" s="8">
        <f t="shared" si="4"/>
        <v>842.5</v>
      </c>
      <c r="F10" s="8">
        <f t="shared" si="4"/>
        <v>842.5</v>
      </c>
      <c r="G10" s="11">
        <f t="shared" si="4"/>
        <v>842.90000000000009</v>
      </c>
      <c r="H10" s="11">
        <f t="shared" si="4"/>
        <v>748.4</v>
      </c>
      <c r="I10" s="11">
        <f t="shared" si="4"/>
        <v>765</v>
      </c>
      <c r="J10" s="8">
        <f t="shared" si="4"/>
        <v>842.5</v>
      </c>
      <c r="K10" s="11">
        <f t="shared" si="4"/>
        <v>911.2</v>
      </c>
      <c r="L10" s="11">
        <f t="shared" ref="L10" si="5">SUM(L6:L9)</f>
        <v>977.8</v>
      </c>
      <c r="M10" s="11">
        <f t="shared" ref="M10" si="6">SUM(M6:M9)</f>
        <v>842.5</v>
      </c>
      <c r="N10" s="8">
        <f t="shared" ref="N10" si="7">SUM(N6:N9)</f>
        <v>842.5</v>
      </c>
      <c r="O10" s="1"/>
      <c r="P10" s="1"/>
      <c r="Q10" s="1"/>
      <c r="R10" s="1"/>
      <c r="S10" s="1"/>
      <c r="T10" s="1"/>
      <c r="U10" s="1"/>
      <c r="V10" s="1"/>
    </row>
    <row r="11" spans="2:22" x14ac:dyDescent="0.2">
      <c r="B11" s="6" t="s">
        <v>13</v>
      </c>
      <c r="C11" s="2">
        <f>C5-C10</f>
        <v>-83.399999999999977</v>
      </c>
      <c r="D11" s="2">
        <f t="shared" ref="D11:K11" si="8">D5-D10</f>
        <v>-83.399999999999977</v>
      </c>
      <c r="E11" s="2">
        <f t="shared" si="8"/>
        <v>-83.399999999999977</v>
      </c>
      <c r="F11" s="2">
        <f t="shared" si="8"/>
        <v>-83.399999999999977</v>
      </c>
      <c r="G11" s="11">
        <f t="shared" si="8"/>
        <v>-163.70000000000005</v>
      </c>
      <c r="H11" s="11">
        <f t="shared" si="8"/>
        <v>-333.19999999999993</v>
      </c>
      <c r="I11" s="11">
        <f>I5-I10</f>
        <v>-86.900000000000091</v>
      </c>
      <c r="J11" s="2">
        <f t="shared" si="8"/>
        <v>-83.399999999999977</v>
      </c>
      <c r="K11" s="11">
        <f t="shared" si="8"/>
        <v>-140.10000000000002</v>
      </c>
      <c r="L11" s="11">
        <f t="shared" ref="L11" si="9">L5-L10</f>
        <v>-249.90000000000009</v>
      </c>
      <c r="M11" s="11">
        <f t="shared" ref="M11" si="10">M5-M10</f>
        <v>-83.399999999999977</v>
      </c>
      <c r="N11" s="2">
        <f t="shared" ref="N11" si="11">N5-N10</f>
        <v>-83.399999999999977</v>
      </c>
      <c r="O11" s="1"/>
      <c r="P11" s="1"/>
      <c r="Q11" s="1"/>
      <c r="R11" s="1"/>
      <c r="S11" s="1"/>
      <c r="T11" s="1"/>
      <c r="U11" s="1"/>
      <c r="V11" s="1"/>
    </row>
    <row r="12" spans="2:22" x14ac:dyDescent="0.2">
      <c r="B12" s="7" t="s">
        <v>33</v>
      </c>
      <c r="C12" s="2">
        <v>-21</v>
      </c>
      <c r="D12" s="2">
        <v>-21</v>
      </c>
      <c r="E12" s="2">
        <v>-21</v>
      </c>
      <c r="F12" s="2">
        <v>-21</v>
      </c>
      <c r="G12" s="11">
        <v>-25.4</v>
      </c>
      <c r="H12" s="11">
        <v>31.1</v>
      </c>
      <c r="I12" s="11">
        <v>-22.5</v>
      </c>
      <c r="J12" s="2">
        <v>-21</v>
      </c>
      <c r="K12" s="11">
        <v>-24</v>
      </c>
      <c r="L12" s="11">
        <v>-25.9</v>
      </c>
      <c r="M12" s="11">
        <v>-21</v>
      </c>
      <c r="N12" s="2">
        <v>-21</v>
      </c>
      <c r="O12" s="1"/>
      <c r="P12" s="1"/>
      <c r="Q12" s="1"/>
      <c r="R12" s="1"/>
      <c r="S12" s="1"/>
      <c r="T12" s="1"/>
      <c r="U12" s="1"/>
      <c r="V12" s="1"/>
    </row>
    <row r="13" spans="2:22" x14ac:dyDescent="0.2">
      <c r="B13" s="6" t="s">
        <v>34</v>
      </c>
      <c r="C13" s="2">
        <f>C11+C12</f>
        <v>-104.39999999999998</v>
      </c>
      <c r="D13" s="2">
        <f t="shared" ref="D13:K13" si="12">D11+D12</f>
        <v>-104.39999999999998</v>
      </c>
      <c r="E13" s="2">
        <f t="shared" si="12"/>
        <v>-104.39999999999998</v>
      </c>
      <c r="F13" s="2">
        <f t="shared" si="12"/>
        <v>-104.39999999999998</v>
      </c>
      <c r="G13" s="11">
        <f t="shared" si="12"/>
        <v>-189.10000000000005</v>
      </c>
      <c r="H13" s="11">
        <f t="shared" si="12"/>
        <v>-302.09999999999991</v>
      </c>
      <c r="I13" s="11">
        <f>I11+I12</f>
        <v>-109.40000000000009</v>
      </c>
      <c r="J13" s="2">
        <f t="shared" si="12"/>
        <v>-104.39999999999998</v>
      </c>
      <c r="K13" s="11">
        <f t="shared" si="12"/>
        <v>-164.10000000000002</v>
      </c>
      <c r="L13" s="11">
        <f t="shared" ref="L13" si="13">L11+L12</f>
        <v>-275.80000000000007</v>
      </c>
      <c r="M13" s="11">
        <f t="shared" ref="M13" si="14">M11+M12</f>
        <v>-104.39999999999998</v>
      </c>
      <c r="N13" s="2">
        <f t="shared" ref="N13" si="15">N11+N12</f>
        <v>-104.39999999999998</v>
      </c>
      <c r="O13" s="1"/>
      <c r="P13" s="1"/>
      <c r="Q13" s="1"/>
      <c r="R13" s="1"/>
      <c r="S13" s="1"/>
      <c r="T13" s="1"/>
      <c r="U13" s="1"/>
      <c r="V13" s="1"/>
    </row>
    <row r="14" spans="2:22" x14ac:dyDescent="0.2">
      <c r="B14" s="6" t="s">
        <v>35</v>
      </c>
      <c r="C14" s="2">
        <f>-27-(C13)</f>
        <v>77.399999999999977</v>
      </c>
      <c r="D14" s="2">
        <f t="shared" ref="D14:K14" si="16">-27-(D13)</f>
        <v>77.399999999999977</v>
      </c>
      <c r="E14" s="2">
        <f t="shared" si="16"/>
        <v>77.399999999999977</v>
      </c>
      <c r="F14" s="2">
        <f t="shared" si="16"/>
        <v>77.399999999999977</v>
      </c>
      <c r="G14" s="11">
        <f>-22.9-(G13)</f>
        <v>166.20000000000005</v>
      </c>
      <c r="H14" s="11">
        <f>-33.4-(H13)</f>
        <v>268.69999999999993</v>
      </c>
      <c r="I14" s="11">
        <f>-60-(I13)</f>
        <v>49.400000000000091</v>
      </c>
      <c r="J14" s="2">
        <f t="shared" si="16"/>
        <v>77.399999999999977</v>
      </c>
      <c r="K14" s="11">
        <f>50-(K13)</f>
        <v>214.10000000000002</v>
      </c>
      <c r="L14" s="11">
        <f>41.2-(L13)</f>
        <v>317.00000000000006</v>
      </c>
      <c r="M14" s="11">
        <f t="shared" ref="M14" si="17">-27-(M13)</f>
        <v>77.399999999999977</v>
      </c>
      <c r="N14" s="2">
        <f t="shared" ref="N14" si="18">-27-(N13)</f>
        <v>77.399999999999977</v>
      </c>
      <c r="O14" s="1"/>
      <c r="P14" s="1"/>
      <c r="Q14" s="1"/>
      <c r="R14" s="1"/>
      <c r="S14" s="1"/>
      <c r="T14" s="1"/>
      <c r="U14" s="1"/>
      <c r="V14" s="1"/>
    </row>
    <row r="15" spans="2:22" x14ac:dyDescent="0.2">
      <c r="B15" s="6" t="s">
        <v>36</v>
      </c>
      <c r="D15" s="1"/>
      <c r="E15" s="1"/>
      <c r="F15" s="1"/>
      <c r="G15" s="1"/>
      <c r="H15" s="1"/>
      <c r="I15" s="1"/>
      <c r="J15" s="1"/>
      <c r="K15" s="1"/>
      <c r="L15" s="1"/>
      <c r="M15" s="2"/>
      <c r="N15" s="1"/>
      <c r="O15" s="1"/>
      <c r="P15" s="1"/>
      <c r="Q15" s="1"/>
      <c r="R15" s="1"/>
      <c r="S15" s="1"/>
      <c r="T15" s="1"/>
      <c r="U15" s="1"/>
      <c r="V15" s="1"/>
    </row>
    <row r="16" spans="2:22" x14ac:dyDescent="0.2">
      <c r="B16" s="6" t="s">
        <v>37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2:22" x14ac:dyDescent="0.2">
      <c r="B17" s="6" t="s">
        <v>38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x14ac:dyDescent="0.2"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x14ac:dyDescent="0.2"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x14ac:dyDescent="0.2">
      <c r="B20" s="6" t="s">
        <v>39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x14ac:dyDescent="0.2"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 x14ac:dyDescent="0.2">
      <c r="B22" s="6" t="s">
        <v>14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9"/>
      <c r="N22" s="1"/>
      <c r="O22" s="1"/>
      <c r="P22" s="1"/>
      <c r="Q22" s="1"/>
      <c r="R22" s="1"/>
      <c r="S22" s="1"/>
      <c r="T22" s="1"/>
      <c r="U22" s="1"/>
      <c r="V22" s="1"/>
    </row>
    <row r="23" spans="2:22" x14ac:dyDescent="0.2">
      <c r="B23" s="6" t="s">
        <v>15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9"/>
      <c r="N23" s="1"/>
      <c r="O23" s="1"/>
      <c r="P23" s="1"/>
      <c r="Q23" s="1"/>
      <c r="R23" s="1"/>
      <c r="S23" s="1"/>
      <c r="T23" s="1"/>
      <c r="U23" s="1"/>
      <c r="V23" s="1"/>
    </row>
    <row r="24" spans="2:22" x14ac:dyDescent="0.2">
      <c r="B24" s="6" t="s">
        <v>40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x14ac:dyDescent="0.2"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22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2:22" x14ac:dyDescent="0.2">
      <c r="B27" s="6" t="s">
        <v>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x14ac:dyDescent="0.2">
      <c r="B28" s="6" t="s">
        <v>42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2" x14ac:dyDescent="0.2">
      <c r="B29" s="6" t="s">
        <v>43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22" x14ac:dyDescent="0.2">
      <c r="B30" s="6" t="s">
        <v>44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2" x14ac:dyDescent="0.2">
      <c r="B31" s="6" t="s">
        <v>45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x14ac:dyDescent="0.2">
      <c r="B32" s="6" t="s">
        <v>48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x14ac:dyDescent="0.2">
      <c r="B33" s="6" t="s">
        <v>47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x14ac:dyDescent="0.2">
      <c r="B34" s="6" t="s">
        <v>46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x14ac:dyDescent="0.2">
      <c r="B35" s="6" t="s">
        <v>49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22" x14ac:dyDescent="0.2">
      <c r="B36" s="6" t="s">
        <v>50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22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2:22" x14ac:dyDescent="0.2">
      <c r="B38" s="6" t="s">
        <v>53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2:22" x14ac:dyDescent="0.2">
      <c r="B39" s="6" t="s">
        <v>51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2" x14ac:dyDescent="0.2">
      <c r="B40" s="6" t="s">
        <v>54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2:22" x14ac:dyDescent="0.2">
      <c r="B41" s="6" t="s">
        <v>52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2:22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2:22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2:22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2:22" x14ac:dyDescent="0.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2:22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2:22" x14ac:dyDescent="0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Operaintg_Income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COCA V S SILVIU-MARIAN</dc:creator>
  <cp:lastModifiedBy>COCA V S SILVIU-MARIAN</cp:lastModifiedBy>
  <dcterms:created xsi:type="dcterms:W3CDTF">2025-06-03T12:48:31Z</dcterms:created>
  <dcterms:modified xsi:type="dcterms:W3CDTF">2025-06-04T16:25:53Z</dcterms:modified>
</cp:coreProperties>
</file>