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359" documentId="13_ncr:1_{89A5CB98-93EB-451E-A012-FBFD01AD492F}" xr6:coauthVersionLast="47" xr6:coauthVersionMax="47" xr10:uidLastSave="{0DD9D564-8A1A-48DA-B066-5B318B2BF182}"/>
  <bookViews>
    <workbookView xWindow="-120" yWindow="-120" windowWidth="29040" windowHeight="15840" tabRatio="500" firstSheet="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4" i="8" l="1"/>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5" i="8"/>
  <c r="E44" i="8"/>
  <c r="E43" i="8"/>
  <c r="E31" i="8"/>
  <c r="E30" i="8"/>
  <c r="E29"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39" i="8"/>
  <c r="E40" i="8"/>
  <c r="E22" i="8"/>
  <c r="E23" i="8"/>
  <c r="E25" i="8"/>
  <c r="E10" i="8"/>
  <c r="E11" i="8"/>
  <c r="E12" i="8"/>
  <c r="E14" i="8"/>
  <c r="E9" i="8"/>
  <c r="D58" i="6" l="1"/>
  <c r="G58" i="6"/>
  <c r="F58" i="6"/>
  <c r="F59" i="6" s="1"/>
  <c r="C5" i="9" s="1"/>
  <c r="C58" i="6"/>
  <c r="C59" i="6" s="1"/>
  <c r="C4" i="9" s="1"/>
  <c r="I58" i="6"/>
  <c r="J58" i="6"/>
  <c r="G7" i="9"/>
  <c r="I59" i="6" l="1"/>
  <c r="C6" i="9" s="1"/>
  <c r="D6" i="9" s="1"/>
  <c r="G6" i="9" s="1"/>
  <c r="D41" i="8"/>
  <c r="D27" i="8"/>
  <c r="E8" i="8" l="1"/>
  <c r="D15" i="8"/>
  <c r="E21" i="8"/>
  <c r="E27" i="8" s="1"/>
  <c r="E34" i="8"/>
  <c r="E35" i="8"/>
  <c r="E36" i="8"/>
  <c r="E37" i="8"/>
  <c r="E38" i="8"/>
  <c r="E15" i="8" l="1"/>
  <c r="E41" i="8"/>
  <c r="B4" i="9"/>
  <c r="D4" i="9" s="1"/>
  <c r="B6" i="9"/>
  <c r="B5" i="9"/>
  <c r="D5" i="9" l="1"/>
  <c r="G5" i="9" s="1"/>
  <c r="G4" i="9"/>
</calcChain>
</file>

<file path=xl/sharedStrings.xml><?xml version="1.0" encoding="utf-8"?>
<sst xmlns="http://schemas.openxmlformats.org/spreadsheetml/2006/main" count="335" uniqueCount="186">
  <si>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</si>
  <si>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</si>
  <si>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</si>
  <si>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</si>
  <si>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</si>
  <si>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</si>
  <si>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</si>
  <si>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</si>
  <si>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</si>
  <si>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</si>
  <si>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</si>
  <si>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</si>
  <si>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</si>
  <si>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</si>
  <si>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</si>
  <si>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</si>
  <si>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</si>
  <si>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</si>
  <si>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AS</t>
  </si>
  <si>
    <t>1.1 Utilisation des Cadriciels</t>
  </si>
  <si>
    <t>Le projet respecte les meilleures pratiques des cadriciels utilisés. (Exemple: séparation des responsabilités dans les Components et Services d'Angular, respect de la sémantique HTTP avec Express, etc.)</t>
  </si>
  <si>
    <t xml:space="preserve">Client: name-input-dialog a beaucoup de logique. Ça serait mieux de les mettre dans un service
- Les classes de GameCreationPage et SoloCreationPage ont  , beaucoup de responsabilités  . Vous pouvez les séparé dans des services.
Pour le reste, Bon travail!  </t>
  </si>
  <si>
    <t xml:space="preserve"> MainPageComponent  a des méthodes utilisés nulle part. 
 WaitingPage et GameCreation ont beaucoup de responsabilités 
Good job pour le reste!</t>
  </si>
  <si>
    <t>Good job</t>
  </si>
  <si>
    <t>1.2 Arborescence</t>
  </si>
  <si>
    <t>Le projet respecte une arborescence de fichier claire,uniforme et structurée.
Les noms de fichiers et dossiers respectent le format kebab-case.</t>
  </si>
  <si>
    <t>- Server: socket-manager.gateway.constants ?, Server: socket.manager.gateways.constants.ts ? 
ça respecte pas le format kebab-case
à part ça Bon travail!</t>
  </si>
  <si>
    <t>GameRunnerService a trop de couplage. Vous devriez revoir l'architecture pour éviter d'injecter autant de service</t>
  </si>
  <si>
    <t>Arborescence dand Client: Services  pas uniforme , Vous groupez game-runner dans un folder mais pas les autres.
OK pour le serveur</t>
  </si>
  <si>
    <t>Sous-total</t>
  </si>
  <si>
    <t>2. Classe</t>
  </si>
  <si>
    <t>MOD</t>
  </si>
  <si>
    <t>2.1 Responsabilité</t>
  </si>
  <si>
    <t>La classe n'a qu'une responsabilitée.</t>
  </si>
  <si>
    <t>Bon travail</t>
  </si>
  <si>
    <t>Votre fichier de test pour game-runner est beaucoup trop gros. Ceci témoigne que votre classe à beaucoup trop de responsabilité. Vous devriez modifier votre architecture</t>
  </si>
  <si>
    <t>GameCreationComponent trop de responsabilité
GameService trop de responsabilité</t>
  </si>
  <si>
    <t>2.2 Attributs</t>
  </si>
  <si>
    <t>La classe comporte uniquement des attributs utilisés.
La classe comporte uniquement des attributs qui sont des états de la classe.
La classe ne comporte pas d'attribut utilisé seulement dans les tests.</t>
  </si>
  <si>
    <t>Dans AppComponent et SelectionPageComponent, DarkModeService n'est pas utilisé</t>
  </si>
  <si>
    <t>2.3 Accessibilité</t>
  </si>
  <si>
    <t>La classe minimise l'accessibilité des membres. (Bonne utilisation de public/private/protected pour les attributs et les fonctions)
Les méthodes get/set font une validation quelconque sur les attributs privés.</t>
  </si>
  <si>
    <t>Vous ne gérez pas l'accesibilité des membres dans certains services. Vous devriez rendre private vos méthodes qui ne sont pas utilisés à l'extérieur de la classe.
Ex: DrawService:25, 45
Ex: SoloGameCOmponent:72-80-90..etc</t>
  </si>
  <si>
    <t>deleteTempGame devrait être private
Bon travail de gestion des membres</t>
  </si>
  <si>
    <t>initClues devrait etre private</t>
  </si>
  <si>
    <t>2.4 Couplage</t>
  </si>
  <si>
    <t>La classe minimise le couplage aux autres classes.
La classe minimise les longues chaînes d'appels (ex : foo.bar.baz.foo)</t>
  </si>
  <si>
    <t>Vous avez une bonne gestion du couplage! Cependant, vous ne devriez pas injecter DarkModeService dans chaque component... Vous devez trouver une solution à ce problème.</t>
  </si>
  <si>
    <t>LimitedInterfaceComponent a trop de couplage. 
BaseGamePageComponent trop de couplage
GameHandler fortement couplé</t>
  </si>
  <si>
    <t>2.5 Valeur par défaut</t>
  </si>
  <si>
    <t>La classe initialise tous ses attributs de la même façon. Soit à la définition, soit dans le constructeur.</t>
  </si>
  <si>
    <t>Parfois vous initialisez à la définition, parfois dans le constructeur. Par exemple, GameService:20, l'attribut est initialisé dans le constructeur, mais dans SoloGamePageComponent:34, vous initialisez à la définiton. Le problème se trouve à plusieurs endroits.</t>
  </si>
  <si>
    <t>Parfois vous initialisez à la définition, parfois dans le constructeur.
Je vous invite à consulter vos classes</t>
  </si>
  <si>
    <t>Voir ForegroundCanvasComponent. Sinon wow!</t>
  </si>
  <si>
    <t>3. Fonctions et méthodes</t>
  </si>
  <si>
    <t>MIKE</t>
  </si>
  <si>
    <t>3.1 Utilité</t>
  </si>
  <si>
    <t>La fonction est utilie et non-triviale.
La fonction ne peut pas être fragmenté en plusieurs fonctions.
La fonction n'a pas une longueur trop grande.</t>
  </si>
  <si>
    <t>getDifferenceImage peut être fragmenté</t>
  </si>
  <si>
    <t xml:space="preserve">sendMessage de chatBox à fragmenter </t>
  </si>
  <si>
    <t>3.2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</si>
  <si>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</si>
  <si>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</si>
  <si>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</si>
  <si>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</si>
  <si>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</si>
  <si>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</si>
  <si>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Vous utilisez souvent des Promise.resolve(true) ou bien Promise.resolve(x) avec x une valeur déjà résolve (pas une promise pending). Dans ce cas, vous pouvez tout simplement return la valeur.</t>
  </si>
  <si>
    <t>Super travail</t>
  </si>
  <si>
    <t>4.3 Message d'erreur</t>
  </si>
  <si>
    <t>Le message d'erreur est précis et compréhensible par l'utilisateur moyen.</t>
  </si>
  <si>
    <t>5. Variables et constantes</t>
  </si>
  <si>
    <t>5.1 Groupement</t>
  </si>
  <si>
    <t>Les constantes sont regroupées ensemble en groupes logiques.</t>
  </si>
  <si>
    <t xml:space="preserve">Certaines constantes des services  ne sont pas groupé dans un fichier. Ex: BMP_WIDTH_OFFSET  
, BMP_HEIGHT_OFFSET dans Client: image-verification.service.ts et ONE_MINUTE dans Client: game.service,
topScore de Server: game.service. 
Client: draw.service aussi 
- Groupement pas uniforme </t>
  </si>
  <si>
    <t xml:space="preserve">Les events des sockets dans le serveur devraient etre groupes avec les constantes dans le folder Server: constants et respecter le format SCREMING_SNACK_CASE.
- Pour rester uniforme, les noms des events sockets du client devraient aussi etre groupé dans des constantes . </t>
  </si>
  <si>
    <t>OK</t>
  </si>
  <si>
    <t>5.2 Environnement</t>
  </si>
  <si>
    <t>Des variables d'environnements sont utilisées lorsque possible.</t>
  </si>
  <si>
    <t xml:space="preserve">Good job </t>
  </si>
  <si>
    <t>5.3 Contexte d'utilisation</t>
  </si>
  <si>
    <t>La constante est utilisé dans un contexte lié à la logique d'affaire. (Exemple d'erreur: const DEUX = 2,  bonne utilisation: WAIT_TIME = 5000 )</t>
  </si>
  <si>
    <t>Constatntes bien nommés selon le contexte</t>
  </si>
  <si>
    <t>6. Expressions booléennes</t>
  </si>
  <si>
    <t>MOD + AS</t>
  </si>
  <si>
    <t>6.1 Expression</t>
  </si>
  <si>
    <t>L'expression booléenne n'es pas comparée à true ou false. (Exemple d'erreur: x === true)</t>
  </si>
  <si>
    <t>Bien evité</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</si>
  <si>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</si>
  <si>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</si>
  <si>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</si>
  <si>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</si>
  <si>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</si>
  <si>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</si>
  <si>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Très bon travail</t>
  </si>
  <si>
    <t>closeAndSave trop complexe</t>
  </si>
  <si>
    <t>7. Qualité générale</t>
  </si>
  <si>
    <t xml:space="preserve">KG 1,2,5,6,8 MF reste </t>
  </si>
  <si>
    <t>7.1 Langue</t>
  </si>
  <si>
    <t>La langue utilisée pour les variables, classes et fonctions est uniforme pour tout le code source.
La langue utilisée pour les commentaires doit être uniforme, mais peut être différente que la langue du code source.</t>
  </si>
  <si>
    <t>Serveur:
-0.1: game.data.ts ligne 10: Numberised
Bravo!</t>
  </si>
  <si>
    <t>-0.1: app\game\game.service.ts: Numberized Replacer par Numbered</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</si>
  <si>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</si>
  <si>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</si>
  <si>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</si>
  <si>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</si>
  <si>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</si>
  <si>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</si>
  <si>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retour de getErrorMessagePosition                                           differences dans initializeDifferences</t>
  </si>
  <si>
    <t>differences dans initializeDifferences</t>
  </si>
  <si>
    <t>7.5 Duplication</t>
  </si>
  <si>
    <t>Il n'y a pas de duplication de code.</t>
  </si>
  <si>
    <t>7.6 ESLint</t>
  </si>
  <si>
    <t>Il n'y a pas de "eslint:disable" non justifiés dans le code.
L'utilisation limitée de eslint:disable est tolérée dans les fichiers de test (.spec.ts). (Exemple : nombres magiques)</t>
  </si>
  <si>
    <t>Excellent travail</t>
  </si>
  <si>
    <t>7.7 Complexité</t>
  </si>
  <si>
    <t>Le code minimise la complexité cyclomatique. (Exemple : plusieurs if/else ou boucles for imbriqués, opérations complexes, etc.)</t>
  </si>
  <si>
    <t>initGame if/else pas necessaire -&gt; if + return.                                     getDifferencesMessage pas besoin du else ( if return if return .. return)                                     validateInput                                                                 sendFeedback</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</si>
  <si>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</si>
  <si>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</si>
  <si>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closeValid quoi ?                  closeInvalid quoi ?
topScores est une constante qui respecte pas SCREMING_SNAK_CASE</t>
  </si>
  <si>
    <t>fb comme nom de variable .. pourrait être form (</t>
  </si>
  <si>
    <t>7.8 Performance</t>
  </si>
  <si>
    <t>Le logiciel a une performance acceptable.</t>
  </si>
  <si>
    <t>Mode 1 vs 1 un peu lent</t>
  </si>
  <si>
    <t>8. Gestion de versions</t>
  </si>
  <si>
    <t>KG</t>
  </si>
  <si>
    <t>8.1 TAG</t>
  </si>
  <si>
    <t>La branche de développement possède le bon tag. (sprint1, sprint2, sprint3)</t>
  </si>
  <si>
    <t>8.2 Commit</t>
  </si>
  <si>
    <t>Le commit a un message pertinent et descriptif.</t>
  </si>
  <si>
    <t>Titres de commits très précis et descriptifs. Bravo!</t>
  </si>
  <si>
    <t>8.3 Branches mortes</t>
  </si>
  <si>
    <t xml:space="preserve">Le projet ne contient pas de branches mortes (stale branch). Une branche est considérée comme morte si elle n'a pas de commit pendant plus de 3 semaines. </t>
  </si>
  <si>
    <t xml:space="preserve">Deux branches mortes: feature/vue-administration
feature/game-service </t>
  </si>
  <si>
    <t>Bravo!</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</si>
  <si>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</si>
  <si>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</si>
  <si>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</si>
  <si>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</si>
  <si>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</si>
  <si>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</si>
  <si>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</si>
  <si>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</si>
  <si>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</si>
  <si>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</si>
  <si>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</si>
  <si>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MF</t>
  </si>
  <si>
    <t>1.2 Vue de Sélection de partie</t>
  </si>
  <si>
    <t>1.3 Vue d'Administration - interface de base</t>
  </si>
  <si>
    <t>1.4 Vue de création de jeu - modification de l'arrière plan</t>
  </si>
  <si>
    <t>Quand on clique sur x dans la modale, le jeu ne se crée pas</t>
  </si>
  <si>
    <t>1.5 Système de détection de différences</t>
  </si>
  <si>
    <t>1.6 Vue de jeu en solo</t>
  </si>
  <si>
    <t>1.7 Mode classique en solo</t>
  </si>
  <si>
    <t>Problème lorqu'on clique sur une couleur proche de la différence (Exemple du ciel dans la grange).</t>
  </si>
  <si>
    <t>Note finale pour le sprint</t>
  </si>
  <si>
    <t>Pénalités</t>
  </si>
  <si>
    <t>Crash</t>
  </si>
  <si>
    <t>Erreur de build</t>
  </si>
  <si>
    <t>2.1 Vue de création de jeu - modification de l'avant-plan</t>
  </si>
  <si>
    <t>Good job!, Bien testé.</t>
  </si>
  <si>
    <t>2.2 Créer et Joindre une partie un contre un</t>
  </si>
  <si>
    <t>Karim</t>
  </si>
  <si>
    <t>2.3 Mode Classique en un contre un</t>
  </si>
  <si>
    <t>Ok, mais un peu lent</t>
  </si>
  <si>
    <t>2.4 Vue de jeu eu un contre un</t>
  </si>
  <si>
    <t>2.5 Vue d'Administration - suppression de jeu</t>
  </si>
  <si>
    <t xml:space="preserve">2.6 Messages de partie (local) </t>
  </si>
  <si>
    <t>Ok</t>
  </si>
  <si>
    <t>Erreur de build  / déploiement erroné</t>
  </si>
  <si>
    <t>Anciennes fonctionnalités brisées</t>
  </si>
  <si>
    <t>3.1 Mode Temps Limité</t>
  </si>
  <si>
    <t>Ahmed</t>
  </si>
  <si>
    <t>Good. job!, Bien testé. Bug UI pour l'affichage des personnes</t>
  </si>
  <si>
    <t>3.2 Remise des données à leur état initial</t>
  </si>
  <si>
    <t>OK. Super travail</t>
  </si>
  <si>
    <t>3.3 Vue d'Administration - constantes de jeu</t>
  </si>
  <si>
    <t xml:space="preserve">OK. Super travail. </t>
  </si>
  <si>
    <t>3.4 Indices de jeu</t>
  </si>
  <si>
    <t>3.5 Mode Triche</t>
  </si>
  <si>
    <t>Mike</t>
  </si>
  <si>
    <t>3.6 Meilleurs temps</t>
  </si>
  <si>
    <t>3.7 Messages de partie (global)</t>
  </si>
  <si>
    <t>Erreur de build / déploiement erroné</t>
  </si>
  <si>
    <t>Quand on refresh, les images sont perdu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</si>
</sst>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6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2"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v>
      </c>
      <c r="C4" s="108">
        <f>'Assurance Qualité'!C59</f>
        <v>0.86099999999999999</v>
      </c>
      <c r="D4" s="108">
        <f>B4*0.6+C4*0.4 - 0.1*E4</f>
        <v>0.90839999999999999</v>
      </c>
      <c r="E4" s="109"/>
      <c r="F4" s="110">
        <v>20</v>
      </c>
      <c r="G4" s="111">
        <f>D4*F4</f>
        <v>18.167999999999999</v>
      </c>
    </row>
    <row r="5" spans="1:7">
      <c r="A5" s="112" t="s">
        <v>7</v>
      </c>
      <c r="B5" s="113">
        <f>(Fonctionnalités!E27)</f>
        <v>1</v>
      </c>
      <c r="C5" s="113">
        <f>'Assurance Qualité'!F59</f>
        <v>0.93699999999999983</v>
      </c>
      <c r="D5" s="113">
        <f t="shared" ref="D5:D6" si="0">B5*0.6+C5*0.4 - 0.1*E5</f>
        <v>0.97479999999999989</v>
      </c>
      <c r="E5" s="114"/>
      <c r="F5" s="115">
        <v>25</v>
      </c>
      <c r="G5" s="116">
        <f t="shared" ref="G5:G7" si="1">D5*F5</f>
        <v>24.369999999999997</v>
      </c>
    </row>
    <row r="6" spans="1:7">
      <c r="A6" s="117" t="s">
        <v>8</v>
      </c>
      <c r="B6" s="118">
        <f>(Fonctionnalités!E41)</f>
        <v>0.98250000000000004</v>
      </c>
      <c r="C6" s="118">
        <f>'Assurance Qualité'!I59</f>
        <v>0.92900000000000005</v>
      </c>
      <c r="D6" s="118">
        <f>B6*0.6+C6*0.4 - 0.1*E6</f>
        <v>0.96110000000000007</v>
      </c>
      <c r="E6" s="119"/>
      <c r="F6" s="120">
        <v>20</v>
      </c>
      <c r="G6" s="121">
        <f>D6*F6</f>
        <v>19.222000000000001</v>
      </c>
    </row>
    <row r="7" spans="1:7">
      <c r="A7" s="122" t="s">
        <v>9</v>
      </c>
      <c r="B7" s="122"/>
      <c r="C7" s="122"/>
      <c r="D7" s="123">
        <v>0.84</v>
      </c>
      <c r="E7" s="124"/>
      <c r="F7" s="122">
        <v>10</v>
      </c>
      <c r="G7" s="125">
        <f t="shared" si="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46" zoomScaleNormal="100" workbookViewId="0">
      <selection activeCell="I47" sqref="I47"/>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5" t="s">
        <v>10</v>
      </c>
      <c r="B2" s="215"/>
      <c r="C2" s="215"/>
      <c r="D2" s="215"/>
      <c r="E2" s="215"/>
      <c r="F2" s="215"/>
      <c r="G2" s="215"/>
      <c r="H2" s="215"/>
      <c r="I2" s="215"/>
      <c r="J2" s="215"/>
      <c r="K2" s="215"/>
      <c r="L2" s="7"/>
      <c r="M2" s="7"/>
    </row>
    <row r="4" spans="1:17" ht="18.399999999999999" customHeight="1">
      <c r="A4" s="216" t="s">
        <v>11</v>
      </c>
      <c r="B4" s="216"/>
      <c r="C4" s="216"/>
      <c r="D4" s="216"/>
      <c r="E4" s="216"/>
      <c r="F4" s="216"/>
      <c r="G4" s="216"/>
      <c r="H4" s="216"/>
      <c r="I4" s="216"/>
      <c r="J4" s="216"/>
      <c r="K4" s="216"/>
      <c r="L4" s="4"/>
      <c r="M4" s="4"/>
    </row>
    <row r="5" spans="1:17" ht="18.75">
      <c r="A5" s="11"/>
      <c r="B5" s="41"/>
      <c r="C5" s="2"/>
      <c r="D5" s="2"/>
      <c r="E5" s="41"/>
      <c r="F5" s="2"/>
      <c r="G5" s="2"/>
      <c r="H5" s="41"/>
      <c r="I5" s="2"/>
      <c r="J5" s="2"/>
      <c r="K5" s="41"/>
      <c r="L5" s="2"/>
      <c r="M5" s="2"/>
    </row>
    <row r="6" spans="1:17" ht="18.399999999999999" customHeight="1">
      <c r="A6" s="233" t="s">
        <v>12</v>
      </c>
      <c r="B6" s="220" t="s">
        <v>13</v>
      </c>
      <c r="C6" s="235" t="s">
        <v>6</v>
      </c>
      <c r="D6" s="236"/>
      <c r="E6" s="236"/>
      <c r="F6" s="237" t="s">
        <v>7</v>
      </c>
      <c r="G6" s="238"/>
      <c r="H6" s="239"/>
      <c r="I6" s="217" t="s">
        <v>8</v>
      </c>
      <c r="J6" s="218"/>
      <c r="K6" s="219"/>
      <c r="L6" s="3"/>
      <c r="M6" s="3"/>
      <c r="N6" s="231"/>
      <c r="O6" s="232"/>
      <c r="P6" s="232"/>
    </row>
    <row r="7" spans="1:17" ht="18.75">
      <c r="A7" s="234"/>
      <c r="B7" s="221"/>
      <c r="C7" s="14" t="s">
        <v>14</v>
      </c>
      <c r="D7" s="15" t="s">
        <v>4</v>
      </c>
      <c r="E7" s="21" t="s">
        <v>15</v>
      </c>
      <c r="F7" s="16" t="s">
        <v>14</v>
      </c>
      <c r="G7" s="17" t="s">
        <v>4</v>
      </c>
      <c r="H7" s="20" t="s">
        <v>15</v>
      </c>
      <c r="I7" s="18" t="s">
        <v>14</v>
      </c>
      <c r="J7" s="19" t="s">
        <v>4</v>
      </c>
      <c r="K7" s="22" t="s">
        <v>15</v>
      </c>
      <c r="L7" s="3"/>
      <c r="M7" s="3"/>
      <c r="N7" s="40"/>
      <c r="O7" s="40"/>
      <c r="P7" s="40"/>
      <c r="Q7" s="40"/>
    </row>
    <row r="8" spans="1:17" ht="18.75">
      <c r="A8" s="230" t="s">
        <v>16</v>
      </c>
      <c r="B8" s="230"/>
      <c r="C8" s="223" t="s">
        <v>17</v>
      </c>
      <c r="D8" s="224"/>
      <c r="E8" s="46" t="s">
        <v>18</v>
      </c>
      <c r="F8" s="223" t="s">
        <v>17</v>
      </c>
      <c r="G8" s="224"/>
      <c r="H8" s="46" t="s">
        <v>18</v>
      </c>
      <c r="I8" s="223" t="s">
        <v>17</v>
      </c>
      <c r="J8" s="224"/>
      <c r="K8" s="46" t="s">
        <v>18</v>
      </c>
      <c r="L8" s="3"/>
      <c r="M8" s="3"/>
      <c r="N8" s="40"/>
      <c r="O8" s="40"/>
      <c r="P8" s="40"/>
      <c r="Q8" s="40"/>
    </row>
    <row r="9" spans="1:17" ht="244.5">
      <c r="A9" s="29" t="s">
        <v>19</v>
      </c>
      <c r="B9" s="29" t="s">
        <v>20</v>
      </c>
      <c r="C9" s="100">
        <v>0.7</v>
      </c>
      <c r="D9" s="98">
        <v>6</v>
      </c>
      <c r="E9" s="101" t="s">
        <v>21</v>
      </c>
      <c r="F9" s="102">
        <v>0.85</v>
      </c>
      <c r="G9" s="99">
        <v>6</v>
      </c>
      <c r="H9" s="103" t="s">
        <v>22</v>
      </c>
      <c r="I9" s="104">
        <v>1</v>
      </c>
      <c r="J9" s="105">
        <v>6</v>
      </c>
      <c r="K9" s="106" t="s">
        <v>23</v>
      </c>
      <c r="L9" s="3"/>
      <c r="M9" s="3"/>
      <c r="N9" s="40"/>
      <c r="O9" s="40"/>
      <c r="P9" s="40"/>
      <c r="Q9" s="40"/>
    </row>
    <row r="10" spans="1:17" ht="121.5">
      <c r="A10" s="23" t="s">
        <v>24</v>
      </c>
      <c r="B10" s="23" t="s">
        <v>25</v>
      </c>
      <c r="C10" s="100">
        <v>0.8</v>
      </c>
      <c r="D10" s="98">
        <v>2</v>
      </c>
      <c r="E10" s="101" t="s">
        <v>26</v>
      </c>
      <c r="F10" s="102">
        <v>0.8</v>
      </c>
      <c r="G10" s="99">
        <v>2</v>
      </c>
      <c r="H10" s="103" t="s">
        <v>27</v>
      </c>
      <c r="I10" s="104">
        <v>0.75</v>
      </c>
      <c r="J10" s="105">
        <v>2</v>
      </c>
      <c r="K10" s="106" t="s">
        <v>28</v>
      </c>
      <c r="L10" s="3"/>
      <c r="M10" s="3"/>
      <c r="N10" s="40"/>
      <c r="O10" s="40"/>
      <c r="P10" s="40"/>
      <c r="Q10" s="40"/>
    </row>
    <row r="11" spans="1:17" s="30" customFormat="1" ht="15.75">
      <c r="A11" s="225" t="s">
        <v>29</v>
      </c>
      <c r="B11" s="226"/>
      <c r="C11" s="47">
        <f>SUMPRODUCT(C6:C10,D6:D10)</f>
        <v>5.7999999999999989</v>
      </c>
      <c r="D11" s="48">
        <f>SUM(D6:D10)</f>
        <v>8</v>
      </c>
      <c r="E11" s="49"/>
      <c r="F11" s="50">
        <f>SUMPRODUCT(F6:F10,G6:G10)</f>
        <v>6.6999999999999993</v>
      </c>
      <c r="G11" s="51">
        <f>SUM(G6:G10)</f>
        <v>8</v>
      </c>
      <c r="H11" s="52"/>
      <c r="I11" s="53">
        <f>SUMPRODUCT(I6:I10,J6:J10)</f>
        <v>7.5</v>
      </c>
      <c r="J11" s="54">
        <f>SUM(J6:J10)</f>
        <v>8</v>
      </c>
      <c r="K11" s="55"/>
      <c r="L11" s="56"/>
      <c r="M11" s="56"/>
      <c r="N11" s="44"/>
      <c r="O11" s="44"/>
      <c r="P11" s="44"/>
      <c r="Q11" s="44"/>
    </row>
    <row r="12" spans="1:17" s="12" customFormat="1" ht="18.399999999999999" customHeight="1">
      <c r="A12" s="230" t="s">
        <v>30</v>
      </c>
      <c r="B12" s="230"/>
      <c r="C12" s="223" t="s">
        <v>17</v>
      </c>
      <c r="D12" s="224"/>
      <c r="E12" s="46" t="s">
        <v>31</v>
      </c>
      <c r="F12" s="223" t="s">
        <v>17</v>
      </c>
      <c r="G12" s="224"/>
      <c r="H12" s="46"/>
      <c r="I12" s="223" t="s">
        <v>17</v>
      </c>
      <c r="J12" s="224"/>
      <c r="K12" s="46"/>
      <c r="L12" s="4"/>
      <c r="M12" s="4"/>
      <c r="N12" s="43"/>
      <c r="O12" s="43"/>
      <c r="P12" s="43"/>
      <c r="Q12" s="43"/>
    </row>
    <row r="13" spans="1:17" ht="137.25">
      <c r="A13" s="29" t="s">
        <v>32</v>
      </c>
      <c r="B13" s="29" t="s">
        <v>33</v>
      </c>
      <c r="C13" s="79">
        <v>1</v>
      </c>
      <c r="D13" s="80">
        <v>3</v>
      </c>
      <c r="E13" s="81" t="s">
        <v>34</v>
      </c>
      <c r="F13" s="89">
        <v>0.8</v>
      </c>
      <c r="G13" s="90">
        <f>D13</f>
        <v>3</v>
      </c>
      <c r="H13" s="91" t="s">
        <v>35</v>
      </c>
      <c r="I13" s="92">
        <v>0.6</v>
      </c>
      <c r="J13" s="93">
        <f>G13</f>
        <v>3</v>
      </c>
      <c r="K13" s="94" t="s">
        <v>36</v>
      </c>
      <c r="L13" s="5"/>
      <c r="M13" s="5"/>
    </row>
    <row r="14" spans="1:17" ht="76.5">
      <c r="A14" s="23" t="s">
        <v>37</v>
      </c>
      <c r="B14" s="23" t="s">
        <v>38</v>
      </c>
      <c r="C14" s="83">
        <v>0.9</v>
      </c>
      <c r="D14" s="84">
        <v>2</v>
      </c>
      <c r="E14" s="85" t="s">
        <v>39</v>
      </c>
      <c r="F14" s="86">
        <v>1</v>
      </c>
      <c r="G14" s="90">
        <f t="shared" ref="G14:G17" si="0">D14</f>
        <v>2</v>
      </c>
      <c r="H14" s="88" t="s">
        <v>34</v>
      </c>
      <c r="I14" s="76">
        <v>1</v>
      </c>
      <c r="J14" s="93">
        <f t="shared" ref="J14:J17" si="1">G14</f>
        <v>2</v>
      </c>
      <c r="K14" s="78" t="s">
        <v>34</v>
      </c>
      <c r="L14" s="5"/>
      <c r="M14" s="5"/>
    </row>
    <row r="15" spans="1:17" ht="198">
      <c r="A15" s="23" t="s">
        <v>40</v>
      </c>
      <c r="B15" s="23" t="s">
        <v>41</v>
      </c>
      <c r="C15" s="83">
        <v>0.5</v>
      </c>
      <c r="D15" s="84">
        <v>2</v>
      </c>
      <c r="E15" s="85" t="s">
        <v>42</v>
      </c>
      <c r="F15" s="86">
        <v>0.9</v>
      </c>
      <c r="G15" s="90">
        <f t="shared" si="0"/>
        <v>2</v>
      </c>
      <c r="H15" s="88" t="s">
        <v>43</v>
      </c>
      <c r="I15" s="76">
        <v>0.9</v>
      </c>
      <c r="J15" s="93">
        <f t="shared" si="1"/>
        <v>2</v>
      </c>
      <c r="K15" s="78" t="s">
        <v>44</v>
      </c>
      <c r="L15" s="5"/>
      <c r="M15" s="5"/>
    </row>
    <row r="16" spans="1:17" ht="152.25">
      <c r="A16" s="23" t="s">
        <v>45</v>
      </c>
      <c r="B16" s="23" t="s">
        <v>46</v>
      </c>
      <c r="C16" s="83">
        <v>0.9</v>
      </c>
      <c r="D16" s="84">
        <v>4</v>
      </c>
      <c r="E16" s="85" t="s">
        <v>47</v>
      </c>
      <c r="F16" s="86">
        <v>0.8</v>
      </c>
      <c r="G16" s="90">
        <f t="shared" si="0"/>
        <v>4</v>
      </c>
      <c r="H16" s="88" t="s">
        <v>27</v>
      </c>
      <c r="I16" s="76">
        <v>0.25</v>
      </c>
      <c r="J16" s="93">
        <f t="shared" si="1"/>
        <v>4</v>
      </c>
      <c r="K16" s="78" t="s">
        <v>48</v>
      </c>
      <c r="L16" s="5"/>
      <c r="M16" s="5"/>
    </row>
    <row r="17" spans="1:17" ht="213">
      <c r="A17" s="23" t="s">
        <v>49</v>
      </c>
      <c r="B17" s="23" t="s">
        <v>50</v>
      </c>
      <c r="C17" s="83">
        <v>0.6</v>
      </c>
      <c r="D17" s="84">
        <v>4</v>
      </c>
      <c r="E17" s="85" t="s">
        <v>51</v>
      </c>
      <c r="F17" s="86">
        <v>0.6</v>
      </c>
      <c r="G17" s="90">
        <f t="shared" si="0"/>
        <v>4</v>
      </c>
      <c r="H17" s="88" t="s">
        <v>52</v>
      </c>
      <c r="I17" s="76">
        <v>0.9</v>
      </c>
      <c r="J17" s="93">
        <f t="shared" si="1"/>
        <v>4</v>
      </c>
      <c r="K17" s="78" t="s">
        <v>53</v>
      </c>
      <c r="L17" s="5"/>
      <c r="M17" s="5"/>
    </row>
    <row r="18" spans="1:17" s="30" customFormat="1" ht="15.75">
      <c r="A18" s="225" t="s">
        <v>29</v>
      </c>
      <c r="B18" s="226"/>
      <c r="C18" s="47">
        <f>SUMPRODUCT(C13:C17,D13:D17)</f>
        <v>11.8</v>
      </c>
      <c r="D18" s="48">
        <f>SUM(D13:D17)</f>
        <v>15</v>
      </c>
      <c r="E18" s="49"/>
      <c r="F18" s="50">
        <f>SUMPRODUCT(F13:F17,G13:G17)</f>
        <v>11.8</v>
      </c>
      <c r="G18" s="51">
        <f>SUM(G13:G17)</f>
        <v>15</v>
      </c>
      <c r="H18" s="52"/>
      <c r="I18" s="53">
        <f>SUMPRODUCT(I13:I17,J13:J17)</f>
        <v>10.199999999999999</v>
      </c>
      <c r="J18" s="54">
        <f>SUM(J13:J17)</f>
        <v>15</v>
      </c>
      <c r="K18" s="55"/>
      <c r="L18" s="56"/>
      <c r="M18" s="56"/>
      <c r="N18" s="44"/>
      <c r="O18" s="44"/>
      <c r="P18" s="44"/>
      <c r="Q18" s="44"/>
    </row>
    <row r="19" spans="1:17" s="43" customFormat="1" ht="18.399999999999999" customHeight="1">
      <c r="A19" s="222" t="s">
        <v>54</v>
      </c>
      <c r="B19" s="222"/>
      <c r="C19" s="223" t="s">
        <v>17</v>
      </c>
      <c r="D19" s="224"/>
      <c r="E19" s="46" t="s">
        <v>55</v>
      </c>
      <c r="F19" s="223" t="s">
        <v>17</v>
      </c>
      <c r="G19" s="224"/>
      <c r="H19" s="46" t="s">
        <v>55</v>
      </c>
      <c r="I19" s="223" t="s">
        <v>17</v>
      </c>
      <c r="J19" s="224"/>
      <c r="K19" s="46" t="s">
        <v>55</v>
      </c>
      <c r="L19" s="4"/>
      <c r="M19" s="4"/>
    </row>
    <row r="20" spans="1:17" ht="45.75">
      <c r="A20" s="23" t="s">
        <v>56</v>
      </c>
      <c r="B20" s="23" t="s">
        <v>57</v>
      </c>
      <c r="C20" s="83">
        <v>0.9</v>
      </c>
      <c r="D20" s="84">
        <v>3</v>
      </c>
      <c r="E20" s="85" t="s">
        <v>58</v>
      </c>
      <c r="F20" s="86">
        <v>1</v>
      </c>
      <c r="G20" s="87">
        <v>3</v>
      </c>
      <c r="H20" s="88"/>
      <c r="I20" s="76">
        <v>0.8</v>
      </c>
      <c r="J20" s="77">
        <v>3</v>
      </c>
      <c r="K20" s="78" t="s">
        <v>59</v>
      </c>
      <c r="L20" s="5"/>
      <c r="M20" s="5"/>
    </row>
    <row r="21" spans="1:17" ht="30.75">
      <c r="A21" s="23" t="s">
        <v>60</v>
      </c>
      <c r="B21" s="23" t="s">
        <v>61</v>
      </c>
      <c r="C21" s="83">
        <v>1</v>
      </c>
      <c r="D21" s="84">
        <v>3</v>
      </c>
      <c r="E21" s="85"/>
      <c r="F21" s="86">
        <v>1</v>
      </c>
      <c r="G21" s="87">
        <v>3</v>
      </c>
      <c r="H21" s="88"/>
      <c r="I21" s="76">
        <v>1</v>
      </c>
      <c r="J21" s="77">
        <v>3</v>
      </c>
      <c r="K21" s="78"/>
      <c r="L21" s="5"/>
      <c r="M21" s="5"/>
    </row>
    <row r="22" spans="1:17" s="44" customFormat="1" ht="15.75">
      <c r="A22" s="227" t="s">
        <v>29</v>
      </c>
      <c r="B22" s="228"/>
      <c r="C22" s="57">
        <f>SUMPRODUCT(C20:C21,D20:D21)</f>
        <v>5.7</v>
      </c>
      <c r="D22" s="58">
        <f>SUM(D20:D21)</f>
        <v>6</v>
      </c>
      <c r="E22" s="59"/>
      <c r="F22" s="60">
        <f>SUMPRODUCT(F20:F21,G20:G21)</f>
        <v>6</v>
      </c>
      <c r="G22" s="61">
        <f>SUM(G20:G21)</f>
        <v>6</v>
      </c>
      <c r="H22" s="62"/>
      <c r="I22" s="63">
        <f>SUMPRODUCT(I20:I21,J20:J21)</f>
        <v>5.4</v>
      </c>
      <c r="J22" s="64">
        <f>SUM(J20:J21)</f>
        <v>6</v>
      </c>
      <c r="K22" s="65"/>
      <c r="L22" s="56"/>
      <c r="M22" s="56"/>
    </row>
    <row r="23" spans="1:17" ht="18.75" customHeight="1">
      <c r="A23" s="45" t="s">
        <v>62</v>
      </c>
      <c r="B23" s="45"/>
      <c r="C23" s="223" t="s">
        <v>17</v>
      </c>
      <c r="D23" s="224"/>
      <c r="E23" s="46" t="s">
        <v>31</v>
      </c>
      <c r="F23" s="223" t="s">
        <v>17</v>
      </c>
      <c r="G23" s="224"/>
      <c r="H23" s="46" t="s">
        <v>31</v>
      </c>
      <c r="I23" s="223" t="s">
        <v>17</v>
      </c>
      <c r="J23" s="224"/>
      <c r="K23" s="46"/>
      <c r="L23" s="4"/>
      <c r="M23" s="4"/>
    </row>
    <row r="24" spans="1:17" ht="30.75">
      <c r="A24" s="42" t="s">
        <v>63</v>
      </c>
      <c r="B24" s="42" t="s">
        <v>64</v>
      </c>
      <c r="C24" s="97">
        <v>1</v>
      </c>
      <c r="D24" s="25">
        <v>2</v>
      </c>
      <c r="E24" s="26" t="s">
        <v>34</v>
      </c>
      <c r="F24" s="82">
        <v>1</v>
      </c>
      <c r="G24" s="27">
        <v>2</v>
      </c>
      <c r="H24" s="28" t="s">
        <v>34</v>
      </c>
      <c r="I24" s="73">
        <v>1</v>
      </c>
      <c r="J24" s="74">
        <v>2</v>
      </c>
      <c r="K24" s="75" t="s">
        <v>34</v>
      </c>
      <c r="L24" s="5"/>
      <c r="M24" s="5"/>
    </row>
    <row r="25" spans="1:17" ht="183">
      <c r="A25" s="23" t="s">
        <v>65</v>
      </c>
      <c r="B25" s="23" t="s">
        <v>66</v>
      </c>
      <c r="C25" s="83">
        <v>1</v>
      </c>
      <c r="D25" s="84">
        <v>1</v>
      </c>
      <c r="E25" s="85" t="s">
        <v>34</v>
      </c>
      <c r="F25" s="86">
        <v>1</v>
      </c>
      <c r="G25" s="87">
        <v>1</v>
      </c>
      <c r="H25" s="88" t="s">
        <v>67</v>
      </c>
      <c r="I25" s="76">
        <v>1</v>
      </c>
      <c r="J25" s="77">
        <v>1</v>
      </c>
      <c r="K25" s="78" t="s">
        <v>68</v>
      </c>
      <c r="L25" s="5"/>
      <c r="M25" s="5"/>
    </row>
    <row r="26" spans="1:17">
      <c r="A26" s="23" t="s">
        <v>69</v>
      </c>
      <c r="B26" s="23" t="s">
        <v>70</v>
      </c>
      <c r="C26" s="83">
        <v>1</v>
      </c>
      <c r="D26" s="84">
        <v>1</v>
      </c>
      <c r="E26" s="85" t="s">
        <v>34</v>
      </c>
      <c r="F26" s="86">
        <v>1</v>
      </c>
      <c r="G26" s="87">
        <v>1</v>
      </c>
      <c r="H26" s="88" t="s">
        <v>34</v>
      </c>
      <c r="I26" s="76">
        <v>1</v>
      </c>
      <c r="J26" s="77">
        <v>1</v>
      </c>
      <c r="K26" s="78" t="s">
        <v>34</v>
      </c>
      <c r="L26" s="5"/>
      <c r="M26" s="5"/>
    </row>
    <row r="27" spans="1:17" s="44" customFormat="1" ht="15.75">
      <c r="A27" s="229" t="s">
        <v>29</v>
      </c>
      <c r="B27" s="228"/>
      <c r="C27" s="47">
        <f>SUMPRODUCT(C24:C26,D24:D26)</f>
        <v>4</v>
      </c>
      <c r="D27" s="48">
        <f>SUM(D24:D26)</f>
        <v>4</v>
      </c>
      <c r="E27" s="49"/>
      <c r="F27" s="60">
        <f>SUMPRODUCT(F24:F26,G24:G26)</f>
        <v>4</v>
      </c>
      <c r="G27" s="61">
        <f>SUM(G24:G26)</f>
        <v>4</v>
      </c>
      <c r="H27" s="62"/>
      <c r="I27" s="63">
        <f>SUMPRODUCT(I24:I26,J24:J26)</f>
        <v>4</v>
      </c>
      <c r="J27" s="64">
        <f>SUM(J24:J26)</f>
        <v>4</v>
      </c>
      <c r="K27" s="65"/>
      <c r="L27" s="56"/>
      <c r="M27" s="56"/>
    </row>
    <row r="28" spans="1:17" ht="21" customHeight="1">
      <c r="A28" s="222" t="s">
        <v>71</v>
      </c>
      <c r="B28" s="222"/>
      <c r="C28" s="223" t="s">
        <v>17</v>
      </c>
      <c r="D28" s="224"/>
      <c r="E28" s="46" t="s">
        <v>18</v>
      </c>
      <c r="F28" s="223" t="s">
        <v>17</v>
      </c>
      <c r="G28" s="224"/>
      <c r="H28" s="66"/>
      <c r="I28" s="223" t="s">
        <v>17</v>
      </c>
      <c r="J28" s="224"/>
      <c r="K28" s="46"/>
      <c r="L28" s="9"/>
      <c r="M28" s="4"/>
    </row>
    <row r="29" spans="1:17" ht="259.5">
      <c r="A29" s="31" t="s">
        <v>72</v>
      </c>
      <c r="B29" s="31" t="s">
        <v>73</v>
      </c>
      <c r="C29" s="79">
        <v>0.3</v>
      </c>
      <c r="D29" s="80">
        <v>2</v>
      </c>
      <c r="E29" s="81" t="s">
        <v>74</v>
      </c>
      <c r="F29" s="89">
        <v>0.5</v>
      </c>
      <c r="G29" s="90">
        <f>D29</f>
        <v>2</v>
      </c>
      <c r="H29" s="95" t="s">
        <v>75</v>
      </c>
      <c r="I29" s="92">
        <v>1</v>
      </c>
      <c r="J29" s="93">
        <f>D29</f>
        <v>2</v>
      </c>
      <c r="K29" s="94" t="s">
        <v>76</v>
      </c>
      <c r="L29" s="5"/>
      <c r="M29" s="5"/>
    </row>
    <row r="30" spans="1:17">
      <c r="A30" s="24" t="s">
        <v>77</v>
      </c>
      <c r="B30" s="24" t="s">
        <v>78</v>
      </c>
      <c r="C30" s="83">
        <v>1</v>
      </c>
      <c r="D30" s="84">
        <v>2</v>
      </c>
      <c r="E30" s="85"/>
      <c r="F30" s="86">
        <v>1</v>
      </c>
      <c r="G30" s="90">
        <f t="shared" ref="G30:G31" si="2">D30</f>
        <v>2</v>
      </c>
      <c r="H30" s="96" t="s">
        <v>79</v>
      </c>
      <c r="I30" s="76">
        <v>1</v>
      </c>
      <c r="J30" s="93">
        <f t="shared" ref="J30:J31" si="3">D30</f>
        <v>2</v>
      </c>
      <c r="K30" s="78"/>
      <c r="L30" s="5"/>
      <c r="M30" s="5"/>
    </row>
    <row r="31" spans="1:17" ht="45.75">
      <c r="A31" s="24" t="s">
        <v>80</v>
      </c>
      <c r="B31" s="24" t="s">
        <v>81</v>
      </c>
      <c r="C31" s="83">
        <v>1</v>
      </c>
      <c r="D31" s="84">
        <v>2</v>
      </c>
      <c r="E31" s="85" t="s">
        <v>82</v>
      </c>
      <c r="F31" s="86">
        <v>1</v>
      </c>
      <c r="G31" s="90">
        <f t="shared" si="2"/>
        <v>2</v>
      </c>
      <c r="H31" s="96" t="s">
        <v>23</v>
      </c>
      <c r="I31" s="76">
        <v>1</v>
      </c>
      <c r="J31" s="93">
        <f t="shared" si="3"/>
        <v>2</v>
      </c>
      <c r="K31" s="78"/>
      <c r="L31" s="5"/>
      <c r="M31" s="5"/>
    </row>
    <row r="32" spans="1:17" s="44" customFormat="1" ht="15.75">
      <c r="A32" s="225" t="s">
        <v>29</v>
      </c>
      <c r="B32" s="226"/>
      <c r="C32" s="47">
        <f>SUMPRODUCT(C29:C31,D29:D31)</f>
        <v>4.5999999999999996</v>
      </c>
      <c r="D32" s="48">
        <f>SUM(D29:D31)</f>
        <v>6</v>
      </c>
      <c r="E32" s="49"/>
      <c r="F32" s="50">
        <f>SUMPRODUCT(F29:F31,G29:G31)</f>
        <v>5</v>
      </c>
      <c r="G32" s="51">
        <f>SUM(G29:G31)</f>
        <v>6</v>
      </c>
      <c r="H32" s="67"/>
      <c r="I32" s="63">
        <f>SUMPRODUCT(I29:I31,J29:J31)</f>
        <v>6</v>
      </c>
      <c r="J32" s="64">
        <f>SUM(J29:J31)</f>
        <v>6</v>
      </c>
      <c r="K32" s="65"/>
      <c r="L32" s="56"/>
      <c r="M32" s="56"/>
    </row>
    <row r="33" spans="1:13" ht="18.75" customHeight="1">
      <c r="A33" s="230" t="s">
        <v>83</v>
      </c>
      <c r="B33" s="230"/>
      <c r="C33" s="223" t="s">
        <v>17</v>
      </c>
      <c r="D33" s="224"/>
      <c r="E33" s="46" t="s">
        <v>84</v>
      </c>
      <c r="F33" s="223" t="s">
        <v>17</v>
      </c>
      <c r="G33" s="224"/>
      <c r="H33" s="46" t="s">
        <v>84</v>
      </c>
      <c r="I33" s="68" t="s">
        <v>17</v>
      </c>
      <c r="J33" s="66"/>
      <c r="K33" s="46" t="s">
        <v>84</v>
      </c>
      <c r="L33" s="8"/>
      <c r="M33" s="4"/>
    </row>
    <row r="34" spans="1:13" ht="30.75">
      <c r="A34" s="29" t="s">
        <v>85</v>
      </c>
      <c r="B34" s="29" t="s">
        <v>86</v>
      </c>
      <c r="C34" s="79">
        <v>1</v>
      </c>
      <c r="D34" s="80">
        <v>2</v>
      </c>
      <c r="E34" s="81" t="s">
        <v>34</v>
      </c>
      <c r="F34" s="89">
        <v>1</v>
      </c>
      <c r="G34" s="90">
        <v>2</v>
      </c>
      <c r="H34" s="91" t="s">
        <v>87</v>
      </c>
      <c r="I34" s="92">
        <v>1</v>
      </c>
      <c r="J34" s="93">
        <v>2</v>
      </c>
      <c r="K34" s="94"/>
      <c r="L34" s="5"/>
      <c r="M34" s="5"/>
    </row>
    <row r="35" spans="1:13">
      <c r="A35" s="23" t="s">
        <v>88</v>
      </c>
      <c r="B35" s="23" t="s">
        <v>89</v>
      </c>
      <c r="C35" s="83">
        <v>1</v>
      </c>
      <c r="D35" s="84">
        <v>2</v>
      </c>
      <c r="E35" s="85"/>
      <c r="F35" s="86">
        <v>1</v>
      </c>
      <c r="G35" s="87">
        <v>2</v>
      </c>
      <c r="H35" s="88" t="s">
        <v>87</v>
      </c>
      <c r="I35" s="76">
        <v>1</v>
      </c>
      <c r="J35" s="77">
        <v>2</v>
      </c>
      <c r="K35" s="78"/>
      <c r="L35" s="5"/>
      <c r="M35" s="5"/>
    </row>
    <row r="36" spans="1:13">
      <c r="A36" s="23" t="s">
        <v>90</v>
      </c>
      <c r="B36" s="23" t="s">
        <v>91</v>
      </c>
      <c r="C36" s="83">
        <v>1</v>
      </c>
      <c r="D36" s="84">
        <v>3</v>
      </c>
      <c r="E36" s="85" t="s">
        <v>34</v>
      </c>
      <c r="F36" s="86">
        <v>1</v>
      </c>
      <c r="G36" s="87">
        <v>3</v>
      </c>
      <c r="H36" s="88" t="s">
        <v>34</v>
      </c>
      <c r="I36" s="76">
        <v>1</v>
      </c>
      <c r="J36" s="77">
        <v>3</v>
      </c>
      <c r="K36" s="78" t="s">
        <v>76</v>
      </c>
      <c r="L36" s="5"/>
      <c r="M36" s="5"/>
    </row>
    <row r="37" spans="1:13" ht="45.75">
      <c r="A37" s="23" t="s">
        <v>92</v>
      </c>
      <c r="B37" s="23" t="s">
        <v>93</v>
      </c>
      <c r="C37" s="83">
        <v>1</v>
      </c>
      <c r="D37" s="84">
        <v>3</v>
      </c>
      <c r="E37" s="85" t="s">
        <v>34</v>
      </c>
      <c r="F37" s="86">
        <v>1</v>
      </c>
      <c r="G37" s="87">
        <v>3</v>
      </c>
      <c r="H37" s="88" t="s">
        <v>94</v>
      </c>
      <c r="I37" s="76">
        <v>0.8</v>
      </c>
      <c r="J37" s="77">
        <v>3</v>
      </c>
      <c r="K37" s="78" t="s">
        <v>95</v>
      </c>
      <c r="L37" s="5"/>
      <c r="M37" s="5"/>
    </row>
    <row r="38" spans="1:13" s="44" customFormat="1" ht="15.75">
      <c r="A38" s="225" t="s">
        <v>29</v>
      </c>
      <c r="B38" s="226"/>
      <c r="C38" s="69">
        <f>SUMPRODUCT(C34:C37,D34:D37)</f>
        <v>10</v>
      </c>
      <c r="D38" s="48">
        <f>SUM(D34:D37)</f>
        <v>10</v>
      </c>
      <c r="E38" s="49"/>
      <c r="F38" s="70">
        <f>SUMPRODUCT(F34:F37,G34:G37)</f>
        <v>10</v>
      </c>
      <c r="G38" s="51">
        <f>SUM(G34:G37)</f>
        <v>10</v>
      </c>
      <c r="H38" s="52"/>
      <c r="I38" s="63">
        <f>SUMPRODUCT(I34:I37,J34:J37)</f>
        <v>9.4</v>
      </c>
      <c r="J38" s="64">
        <f>SUM(J34:J37)</f>
        <v>10</v>
      </c>
      <c r="K38" s="65"/>
      <c r="L38" s="56"/>
      <c r="M38" s="56"/>
    </row>
    <row r="39" spans="1:13" ht="18.75" customHeight="1">
      <c r="A39" s="45" t="s">
        <v>96</v>
      </c>
      <c r="B39" s="45"/>
      <c r="C39" s="223" t="s">
        <v>17</v>
      </c>
      <c r="D39" s="224"/>
      <c r="E39" s="66" t="s">
        <v>97</v>
      </c>
      <c r="F39" s="223" t="s">
        <v>17</v>
      </c>
      <c r="G39" s="224"/>
      <c r="H39" s="46"/>
      <c r="I39" s="223" t="s">
        <v>17</v>
      </c>
      <c r="J39" s="224"/>
      <c r="K39" s="46"/>
      <c r="L39" s="4"/>
      <c r="M39" s="4"/>
    </row>
    <row r="40" spans="1:13" ht="60.75">
      <c r="A40" s="23" t="s">
        <v>98</v>
      </c>
      <c r="B40" s="23" t="s">
        <v>99</v>
      </c>
      <c r="C40" s="83">
        <v>0.9</v>
      </c>
      <c r="D40" s="84">
        <v>2</v>
      </c>
      <c r="E40" s="85" t="s">
        <v>100</v>
      </c>
      <c r="F40" s="86">
        <v>0.9</v>
      </c>
      <c r="G40" s="87">
        <f>D40</f>
        <v>2</v>
      </c>
      <c r="H40" s="88" t="s">
        <v>101</v>
      </c>
      <c r="I40" s="76">
        <v>1</v>
      </c>
      <c r="J40" s="77">
        <f>D40</f>
        <v>2</v>
      </c>
      <c r="K40" s="78" t="s">
        <v>34</v>
      </c>
      <c r="L40" s="5"/>
      <c r="M40" s="5"/>
    </row>
    <row r="41" spans="1:13">
      <c r="A41" s="23" t="s">
        <v>102</v>
      </c>
      <c r="B41" s="23" t="s">
        <v>103</v>
      </c>
      <c r="C41" s="83">
        <v>1</v>
      </c>
      <c r="D41" s="84">
        <v>2</v>
      </c>
      <c r="E41" s="85" t="s">
        <v>34</v>
      </c>
      <c r="F41" s="86">
        <v>1</v>
      </c>
      <c r="G41" s="87">
        <f t="shared" ref="G41:G48" si="4">D41</f>
        <v>2</v>
      </c>
      <c r="H41" s="88" t="s">
        <v>34</v>
      </c>
      <c r="I41" s="76">
        <v>1</v>
      </c>
      <c r="J41" s="77">
        <f t="shared" ref="J41:J48" si="5">D41</f>
        <v>2</v>
      </c>
      <c r="K41" s="78" t="s">
        <v>34</v>
      </c>
      <c r="L41" s="5"/>
      <c r="M41" s="5"/>
    </row>
    <row r="42" spans="1:13">
      <c r="A42" s="23" t="s">
        <v>104</v>
      </c>
      <c r="B42" s="23" t="s">
        <v>105</v>
      </c>
      <c r="C42" s="83">
        <v>1</v>
      </c>
      <c r="D42" s="84">
        <v>2</v>
      </c>
      <c r="E42" s="85"/>
      <c r="F42" s="86">
        <v>1</v>
      </c>
      <c r="G42" s="87">
        <f t="shared" si="4"/>
        <v>2</v>
      </c>
      <c r="H42" s="88"/>
      <c r="I42" s="76">
        <v>1</v>
      </c>
      <c r="J42" s="77">
        <f t="shared" si="5"/>
        <v>2</v>
      </c>
      <c r="K42" s="78"/>
      <c r="L42" s="5"/>
    </row>
    <row r="43" spans="1:13" ht="76.5">
      <c r="A43" s="23" t="s">
        <v>106</v>
      </c>
      <c r="B43" s="23" t="s">
        <v>107</v>
      </c>
      <c r="C43" s="83">
        <v>0.8</v>
      </c>
      <c r="D43" s="84">
        <v>4</v>
      </c>
      <c r="E43" s="85" t="s">
        <v>108</v>
      </c>
      <c r="F43" s="86">
        <v>0.9</v>
      </c>
      <c r="G43" s="87">
        <f t="shared" si="4"/>
        <v>4</v>
      </c>
      <c r="H43" s="88" t="s">
        <v>109</v>
      </c>
      <c r="I43" s="76">
        <v>1</v>
      </c>
      <c r="J43" s="77">
        <f t="shared" si="5"/>
        <v>4</v>
      </c>
      <c r="K43" s="78"/>
      <c r="L43" s="5"/>
      <c r="M43" s="5"/>
    </row>
    <row r="44" spans="1:13">
      <c r="A44" s="23" t="s">
        <v>110</v>
      </c>
      <c r="B44" s="23" t="s">
        <v>111</v>
      </c>
      <c r="C44" s="83">
        <v>1</v>
      </c>
      <c r="D44" s="84">
        <v>6</v>
      </c>
      <c r="E44" s="85" t="s">
        <v>34</v>
      </c>
      <c r="F44" s="86">
        <v>1</v>
      </c>
      <c r="G44" s="87">
        <f t="shared" si="4"/>
        <v>6</v>
      </c>
      <c r="H44" s="88" t="s">
        <v>34</v>
      </c>
      <c r="I44" s="76">
        <v>1</v>
      </c>
      <c r="J44" s="77">
        <f t="shared" si="5"/>
        <v>6</v>
      </c>
      <c r="K44" s="78" t="s">
        <v>34</v>
      </c>
      <c r="L44" s="5"/>
      <c r="M44" s="5"/>
    </row>
    <row r="45" spans="1:13" ht="45.75">
      <c r="A45" s="23" t="s">
        <v>112</v>
      </c>
      <c r="B45" s="23" t="s">
        <v>113</v>
      </c>
      <c r="C45" s="83">
        <v>1</v>
      </c>
      <c r="D45" s="84">
        <v>8</v>
      </c>
      <c r="E45" s="85" t="s">
        <v>114</v>
      </c>
      <c r="F45" s="86">
        <v>1</v>
      </c>
      <c r="G45" s="87">
        <f t="shared" si="4"/>
        <v>8</v>
      </c>
      <c r="H45" s="88" t="s">
        <v>34</v>
      </c>
      <c r="I45" s="76">
        <v>1</v>
      </c>
      <c r="J45" s="77">
        <f t="shared" si="5"/>
        <v>8</v>
      </c>
      <c r="K45" s="78" t="s">
        <v>34</v>
      </c>
      <c r="L45" s="5"/>
      <c r="M45" s="5"/>
    </row>
    <row r="46" spans="1:13" ht="137.25">
      <c r="A46" s="23" t="s">
        <v>115</v>
      </c>
      <c r="B46" s="23" t="s">
        <v>116</v>
      </c>
      <c r="C46" s="83">
        <v>0.6</v>
      </c>
      <c r="D46" s="84">
        <v>6</v>
      </c>
      <c r="E46" s="85" t="s">
        <v>117</v>
      </c>
      <c r="F46" s="86">
        <v>1</v>
      </c>
      <c r="G46" s="87">
        <f t="shared" si="4"/>
        <v>6</v>
      </c>
      <c r="H46" s="88"/>
      <c r="I46" s="76">
        <v>1</v>
      </c>
      <c r="J46" s="77">
        <f t="shared" si="5"/>
        <v>6</v>
      </c>
      <c r="K46" s="78"/>
      <c r="L46" s="5"/>
      <c r="M46" s="5"/>
    </row>
    <row r="47" spans="1:13" ht="106.5">
      <c r="A47" s="23" t="s">
        <v>118</v>
      </c>
      <c r="B47" s="23" t="s">
        <v>119</v>
      </c>
      <c r="C47" s="83">
        <v>0.6</v>
      </c>
      <c r="D47" s="84">
        <v>6</v>
      </c>
      <c r="E47" s="85" t="s">
        <v>120</v>
      </c>
      <c r="F47" s="86">
        <v>1</v>
      </c>
      <c r="G47" s="87">
        <f t="shared" si="4"/>
        <v>6</v>
      </c>
      <c r="H47" s="88"/>
      <c r="I47" s="76">
        <v>0.9</v>
      </c>
      <c r="J47" s="77">
        <f t="shared" si="5"/>
        <v>6</v>
      </c>
      <c r="K47" s="78" t="s">
        <v>121</v>
      </c>
      <c r="L47" s="5"/>
      <c r="M47" s="5"/>
    </row>
    <row r="48" spans="1:13" ht="30.75">
      <c r="A48" s="13" t="s">
        <v>122</v>
      </c>
      <c r="B48" s="23" t="s">
        <v>123</v>
      </c>
      <c r="C48" s="83">
        <v>1</v>
      </c>
      <c r="D48" s="84">
        <v>4</v>
      </c>
      <c r="E48" s="85" t="s">
        <v>34</v>
      </c>
      <c r="F48" s="86">
        <v>0.95</v>
      </c>
      <c r="G48" s="87">
        <f t="shared" si="4"/>
        <v>4</v>
      </c>
      <c r="H48" s="88" t="s">
        <v>124</v>
      </c>
      <c r="I48" s="76">
        <v>1</v>
      </c>
      <c r="J48" s="77">
        <f t="shared" si="5"/>
        <v>4</v>
      </c>
      <c r="K48" s="78" t="s">
        <v>34</v>
      </c>
      <c r="L48" s="5"/>
      <c r="M48" s="5"/>
    </row>
    <row r="49" spans="1:17" s="30" customFormat="1" ht="15.75">
      <c r="A49" s="225" t="s">
        <v>29</v>
      </c>
      <c r="B49" s="226"/>
      <c r="C49" s="71">
        <f>SUMPRODUCT(C40:C48,D40:D48)</f>
        <v>34.200000000000003</v>
      </c>
      <c r="D49" s="58">
        <f>SUM(D40:D48)</f>
        <v>40</v>
      </c>
      <c r="E49" s="59"/>
      <c r="F49" s="70">
        <f>SUMPRODUCT(F40:F48,G40:G48)</f>
        <v>39.199999999999996</v>
      </c>
      <c r="G49" s="51">
        <f>SUM(G40:G48)</f>
        <v>40</v>
      </c>
      <c r="H49" s="52"/>
      <c r="I49" s="53">
        <f>SUMPRODUCT(I40:I48,J40:J48)</f>
        <v>39.4</v>
      </c>
      <c r="J49" s="54">
        <f>SUM(J40:J48)</f>
        <v>40</v>
      </c>
      <c r="K49" s="55"/>
      <c r="L49" s="56"/>
      <c r="M49" s="56"/>
      <c r="N49" s="44"/>
      <c r="O49" s="44"/>
      <c r="P49" s="44"/>
      <c r="Q49" s="44"/>
    </row>
    <row r="50" spans="1:17" ht="18.399999999999999" customHeight="1">
      <c r="A50" s="230" t="s">
        <v>125</v>
      </c>
      <c r="B50" s="230"/>
      <c r="C50" s="223" t="s">
        <v>17</v>
      </c>
      <c r="D50" s="224"/>
      <c r="E50" s="46" t="s">
        <v>126</v>
      </c>
      <c r="F50" s="223" t="s">
        <v>17</v>
      </c>
      <c r="G50" s="224"/>
      <c r="H50" s="46"/>
      <c r="I50" s="223" t="s">
        <v>17</v>
      </c>
      <c r="J50" s="224"/>
      <c r="K50" s="46"/>
      <c r="L50" s="8"/>
      <c r="M50" s="4"/>
    </row>
    <row r="51" spans="1:17">
      <c r="A51" s="29" t="s">
        <v>127</v>
      </c>
      <c r="B51" s="29" t="s">
        <v>128</v>
      </c>
      <c r="C51" s="79">
        <v>1</v>
      </c>
      <c r="D51" s="80">
        <v>2</v>
      </c>
      <c r="E51" s="81" t="s">
        <v>34</v>
      </c>
      <c r="F51" s="82">
        <v>1</v>
      </c>
      <c r="G51" s="27">
        <v>2</v>
      </c>
      <c r="H51" s="28"/>
      <c r="I51" s="73">
        <v>1</v>
      </c>
      <c r="J51" s="74">
        <v>2</v>
      </c>
      <c r="K51" s="75"/>
      <c r="L51" s="5"/>
      <c r="M51" s="5"/>
    </row>
    <row r="52" spans="1:17" ht="45.75">
      <c r="A52" s="23" t="s">
        <v>129</v>
      </c>
      <c r="B52" s="23" t="s">
        <v>130</v>
      </c>
      <c r="C52" s="83">
        <v>1</v>
      </c>
      <c r="D52" s="84">
        <v>2</v>
      </c>
      <c r="E52" s="85" t="s">
        <v>131</v>
      </c>
      <c r="F52" s="86">
        <v>1</v>
      </c>
      <c r="G52" s="87">
        <v>2</v>
      </c>
      <c r="H52" s="88"/>
      <c r="I52" s="76">
        <v>1</v>
      </c>
      <c r="J52" s="77">
        <v>2</v>
      </c>
      <c r="K52" s="78"/>
      <c r="L52" s="5"/>
      <c r="M52" s="5"/>
    </row>
    <row r="53" spans="1:17" ht="60.75">
      <c r="A53" s="23" t="s">
        <v>132</v>
      </c>
      <c r="B53" s="23" t="s">
        <v>133</v>
      </c>
      <c r="C53" s="83">
        <v>0</v>
      </c>
      <c r="D53" s="84">
        <v>1</v>
      </c>
      <c r="E53" s="85" t="s">
        <v>134</v>
      </c>
      <c r="F53" s="86">
        <v>1</v>
      </c>
      <c r="G53" s="87">
        <v>1</v>
      </c>
      <c r="H53" s="88" t="s">
        <v>135</v>
      </c>
      <c r="I53" s="76">
        <v>1</v>
      </c>
      <c r="J53" s="77">
        <v>1</v>
      </c>
      <c r="K53" s="78"/>
      <c r="L53" s="5"/>
      <c r="M53" s="5"/>
    </row>
    <row r="54" spans="1:17" ht="60.75">
      <c r="A54" s="23" t="s">
        <v>136</v>
      </c>
      <c r="B54" s="23" t="s">
        <v>137</v>
      </c>
      <c r="C54" s="83">
        <v>1</v>
      </c>
      <c r="D54" s="84">
        <v>4</v>
      </c>
      <c r="E54" s="85" t="s">
        <v>34</v>
      </c>
      <c r="F54" s="86">
        <v>1</v>
      </c>
      <c r="G54" s="87">
        <v>4</v>
      </c>
      <c r="H54" s="88" t="s">
        <v>34</v>
      </c>
      <c r="I54" s="76">
        <v>1</v>
      </c>
      <c r="J54" s="77">
        <v>4</v>
      </c>
      <c r="K54" s="78"/>
      <c r="L54" s="5"/>
      <c r="M54" s="5"/>
    </row>
    <row r="55" spans="1:17" ht="30.75">
      <c r="A55" s="23" t="s">
        <v>138</v>
      </c>
      <c r="B55" s="23" t="s">
        <v>139</v>
      </c>
      <c r="C55" s="83">
        <v>1</v>
      </c>
      <c r="D55" s="84">
        <v>2</v>
      </c>
      <c r="E55" s="85" t="s">
        <v>34</v>
      </c>
      <c r="F55" s="86">
        <v>1</v>
      </c>
      <c r="G55" s="87">
        <v>2</v>
      </c>
      <c r="H55" s="88"/>
      <c r="I55" s="76">
        <v>1</v>
      </c>
      <c r="J55" s="77">
        <v>2</v>
      </c>
      <c r="K55" s="78"/>
      <c r="L55" s="6"/>
      <c r="M55" s="5"/>
    </row>
    <row r="56" spans="1:17" s="44" customFormat="1" ht="15.75">
      <c r="A56" s="225" t="s">
        <v>29</v>
      </c>
      <c r="B56" s="226"/>
      <c r="C56" s="57">
        <f>SUMPRODUCT(C51:C55,D51:D55)</f>
        <v>10</v>
      </c>
      <c r="D56" s="58">
        <f>SUM(D51:D55)</f>
        <v>11</v>
      </c>
      <c r="E56" s="59"/>
      <c r="F56" s="60">
        <f>SUMPRODUCT(F51:F55,G51:G55)</f>
        <v>11</v>
      </c>
      <c r="G56" s="61">
        <f>SUM(G51:G55)</f>
        <v>11</v>
      </c>
      <c r="H56" s="62"/>
      <c r="I56" s="53">
        <f>SUMPRODUCT(I51:I55,J51:J55)</f>
        <v>11</v>
      </c>
      <c r="J56" s="54">
        <f>SUM(J51:J55)</f>
        <v>11</v>
      </c>
      <c r="K56" s="55"/>
      <c r="L56" s="56"/>
      <c r="M56" s="56"/>
    </row>
    <row r="57" spans="1:17" ht="18.75" customHeight="1">
      <c r="A57" s="253" t="s">
        <v>2</v>
      </c>
      <c r="B57" s="254"/>
      <c r="C57" s="254"/>
      <c r="D57" s="254"/>
      <c r="E57" s="254"/>
      <c r="F57" s="254"/>
      <c r="G57" s="254"/>
      <c r="H57" s="254"/>
      <c r="I57" s="254"/>
      <c r="J57" s="254"/>
      <c r="K57" s="255"/>
      <c r="L57" s="4"/>
      <c r="M57" s="4"/>
    </row>
    <row r="58" spans="1:17">
      <c r="A58" s="240" t="s">
        <v>140</v>
      </c>
      <c r="B58" s="241"/>
      <c r="C58" s="34">
        <f>C11+C18+C22+C27+C32+C38+C49+C56</f>
        <v>86.1</v>
      </c>
      <c r="D58" s="25">
        <f>D11+D18+D22+D27+D32+D38+D49+D56</f>
        <v>100</v>
      </c>
      <c r="E58" s="26"/>
      <c r="F58" s="35">
        <f>F11+F18+F22+F27+F32+F38+F49+F56</f>
        <v>93.699999999999989</v>
      </c>
      <c r="G58" s="27">
        <f>G11+G18+G22+G27+G32+G38+G49+G56</f>
        <v>100</v>
      </c>
      <c r="H58" s="28"/>
      <c r="I58" s="213">
        <f>I11+I18+I22+I27+I32+I38+I49+I56</f>
        <v>92.9</v>
      </c>
      <c r="J58" s="32">
        <f>J11+J18+J22+J27+J32+J38+J49+J56</f>
        <v>100</v>
      </c>
      <c r="K58" s="33"/>
      <c r="L58" s="6"/>
      <c r="M58" s="5"/>
    </row>
    <row r="59" spans="1:17" s="44" customFormat="1" ht="15.75">
      <c r="A59" s="242" t="s">
        <v>141</v>
      </c>
      <c r="B59" s="243"/>
      <c r="C59" s="244">
        <f>C58/D58</f>
        <v>0.86099999999999999</v>
      </c>
      <c r="D59" s="245"/>
      <c r="E59" s="246"/>
      <c r="F59" s="247">
        <f>F58/G58</f>
        <v>0.93699999999999983</v>
      </c>
      <c r="G59" s="248"/>
      <c r="H59" s="249"/>
      <c r="I59" s="250">
        <f>I58/J58</f>
        <v>0.92900000000000005</v>
      </c>
      <c r="J59" s="251"/>
      <c r="K59" s="252"/>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5"/>
  <sheetViews>
    <sheetView topLeftCell="A26" workbookViewId="0">
      <selection activeCell="A55" sqref="A5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87.85546875" style="37" customWidth="1"/>
    <col min="8" max="16384" width="9.140625" style="37"/>
  </cols>
  <sheetData>
    <row r="2" spans="1:7" ht="18.75">
      <c r="A2" s="256" t="s">
        <v>10</v>
      </c>
      <c r="B2" s="256"/>
      <c r="C2" s="256"/>
      <c r="D2" s="256"/>
      <c r="E2" s="256"/>
      <c r="F2" s="256"/>
      <c r="G2" s="256"/>
    </row>
    <row r="3" spans="1:7">
      <c r="A3" s="38"/>
      <c r="B3" s="38"/>
      <c r="C3" s="39"/>
      <c r="D3" s="39"/>
      <c r="E3" s="38"/>
      <c r="F3" s="38"/>
      <c r="G3" s="39"/>
    </row>
    <row r="4" spans="1:7" ht="18.75">
      <c r="A4" s="36" t="s">
        <v>142</v>
      </c>
      <c r="B4" s="36"/>
      <c r="C4" s="36"/>
      <c r="D4" s="36"/>
      <c r="E4" s="36"/>
      <c r="F4" s="36"/>
      <c r="G4" s="36"/>
    </row>
    <row r="5" spans="1:7" ht="15.75" thickBot="1"/>
    <row r="6" spans="1:7" ht="23.25">
      <c r="A6" s="260" t="s">
        <v>6</v>
      </c>
      <c r="B6" s="261"/>
      <c r="C6" s="261"/>
      <c r="D6" s="261"/>
      <c r="E6" s="261"/>
      <c r="F6" s="261"/>
      <c r="G6" s="262"/>
    </row>
    <row r="7" spans="1:7">
      <c r="A7" s="130" t="s">
        <v>143</v>
      </c>
      <c r="B7" s="131" t="s">
        <v>14</v>
      </c>
      <c r="C7" s="131" t="s">
        <v>144</v>
      </c>
      <c r="D7" s="131" t="s">
        <v>4</v>
      </c>
      <c r="E7" s="131" t="s">
        <v>145</v>
      </c>
      <c r="F7" s="131" t="s">
        <v>17</v>
      </c>
      <c r="G7" s="132" t="s">
        <v>15</v>
      </c>
    </row>
    <row r="8" spans="1:7">
      <c r="A8" s="133" t="s">
        <v>146</v>
      </c>
      <c r="B8" s="134">
        <v>1</v>
      </c>
      <c r="C8" s="134">
        <v>1</v>
      </c>
      <c r="D8" s="134">
        <v>4</v>
      </c>
      <c r="E8" s="134">
        <f t="shared" ref="E8:E14" si="0">B8*C8*D8</f>
        <v>4</v>
      </c>
      <c r="F8" s="134" t="s">
        <v>147</v>
      </c>
      <c r="G8" s="135"/>
    </row>
    <row r="9" spans="1:7">
      <c r="A9" s="136" t="s">
        <v>148</v>
      </c>
      <c r="B9" s="137">
        <v>1</v>
      </c>
      <c r="C9" s="137">
        <v>1</v>
      </c>
      <c r="D9" s="137">
        <v>12</v>
      </c>
      <c r="E9" s="137">
        <f t="shared" si="0"/>
        <v>12</v>
      </c>
      <c r="F9" s="137" t="s">
        <v>18</v>
      </c>
      <c r="G9" s="138" t="s">
        <v>34</v>
      </c>
    </row>
    <row r="10" spans="1:7">
      <c r="A10" s="133" t="s">
        <v>149</v>
      </c>
      <c r="B10" s="134">
        <v>1</v>
      </c>
      <c r="C10" s="134">
        <v>1</v>
      </c>
      <c r="D10" s="134">
        <v>10</v>
      </c>
      <c r="E10" s="134">
        <f t="shared" si="0"/>
        <v>10</v>
      </c>
      <c r="F10" s="134" t="s">
        <v>31</v>
      </c>
      <c r="G10" s="135" t="s">
        <v>34</v>
      </c>
    </row>
    <row r="11" spans="1:7">
      <c r="A11" s="136" t="s">
        <v>150</v>
      </c>
      <c r="B11" s="137">
        <v>0.95</v>
      </c>
      <c r="C11" s="137">
        <v>1</v>
      </c>
      <c r="D11" s="137">
        <v>16</v>
      </c>
      <c r="E11" s="137">
        <f t="shared" si="0"/>
        <v>15.2</v>
      </c>
      <c r="F11" s="137" t="s">
        <v>18</v>
      </c>
      <c r="G11" s="138" t="s">
        <v>151</v>
      </c>
    </row>
    <row r="12" spans="1:7">
      <c r="A12" s="133" t="s">
        <v>152</v>
      </c>
      <c r="B12" s="134">
        <v>1</v>
      </c>
      <c r="C12" s="134">
        <v>1</v>
      </c>
      <c r="D12" s="134">
        <v>20</v>
      </c>
      <c r="E12" s="134">
        <f t="shared" si="0"/>
        <v>20</v>
      </c>
      <c r="F12" s="134" t="s">
        <v>18</v>
      </c>
      <c r="G12" s="135" t="s">
        <v>135</v>
      </c>
    </row>
    <row r="13" spans="1:7">
      <c r="A13" s="133" t="s">
        <v>153</v>
      </c>
      <c r="B13" s="134">
        <v>1</v>
      </c>
      <c r="C13" s="134">
        <v>1</v>
      </c>
      <c r="D13" s="134">
        <v>12</v>
      </c>
      <c r="E13" s="134">
        <f t="shared" si="0"/>
        <v>12</v>
      </c>
      <c r="F13" s="134" t="s">
        <v>31</v>
      </c>
      <c r="G13" s="135" t="s">
        <v>34</v>
      </c>
    </row>
    <row r="14" spans="1:7">
      <c r="A14" s="136" t="s">
        <v>154</v>
      </c>
      <c r="B14" s="137">
        <v>0.8</v>
      </c>
      <c r="C14" s="137">
        <v>1</v>
      </c>
      <c r="D14" s="137">
        <v>26</v>
      </c>
      <c r="E14" s="137">
        <f t="shared" si="0"/>
        <v>20.8</v>
      </c>
      <c r="F14" s="137" t="s">
        <v>31</v>
      </c>
      <c r="G14" s="138" t="s">
        <v>155</v>
      </c>
    </row>
    <row r="15" spans="1:7">
      <c r="A15" s="139" t="s">
        <v>156</v>
      </c>
      <c r="B15" s="263"/>
      <c r="C15" s="263"/>
      <c r="D15" s="140">
        <f>SUM(D8:D14)</f>
        <v>100</v>
      </c>
      <c r="E15" s="141">
        <f>(SUM(E8:E14)+E17+E18)/D15</f>
        <v>0.94</v>
      </c>
      <c r="F15" s="141"/>
      <c r="G15" s="142"/>
    </row>
    <row r="16" spans="1:7">
      <c r="A16" s="143" t="s">
        <v>157</v>
      </c>
      <c r="B16" s="144" t="s">
        <v>14</v>
      </c>
      <c r="C16" s="144"/>
      <c r="D16" s="144" t="s">
        <v>4</v>
      </c>
      <c r="E16" s="145" t="s">
        <v>145</v>
      </c>
      <c r="F16" s="145"/>
      <c r="G16" s="146" t="s">
        <v>15</v>
      </c>
    </row>
    <row r="17" spans="1:7">
      <c r="A17" s="147" t="s">
        <v>158</v>
      </c>
      <c r="B17" s="148">
        <v>0</v>
      </c>
      <c r="C17" s="148"/>
      <c r="D17" s="149">
        <v>-10</v>
      </c>
      <c r="E17" s="148">
        <f>B17*D17</f>
        <v>0</v>
      </c>
      <c r="F17" s="148"/>
      <c r="G17" s="150"/>
    </row>
    <row r="18" spans="1:7">
      <c r="A18" s="151" t="s">
        <v>159</v>
      </c>
      <c r="B18" s="152">
        <v>0</v>
      </c>
      <c r="C18" s="152"/>
      <c r="D18" s="153">
        <v>-15</v>
      </c>
      <c r="E18" s="152">
        <f>B18*D18</f>
        <v>0</v>
      </c>
      <c r="F18" s="152"/>
      <c r="G18" s="154"/>
    </row>
    <row r="19" spans="1:7" ht="23.25">
      <c r="A19" s="264" t="s">
        <v>7</v>
      </c>
      <c r="B19" s="265"/>
      <c r="C19" s="265"/>
      <c r="D19" s="265"/>
      <c r="E19" s="265"/>
      <c r="F19" s="265"/>
      <c r="G19" s="266"/>
    </row>
    <row r="20" spans="1:7">
      <c r="A20" s="155" t="s">
        <v>143</v>
      </c>
      <c r="B20" s="156" t="s">
        <v>14</v>
      </c>
      <c r="C20" s="156" t="s">
        <v>144</v>
      </c>
      <c r="D20" s="156" t="s">
        <v>4</v>
      </c>
      <c r="E20" s="156" t="s">
        <v>145</v>
      </c>
      <c r="F20" s="156" t="s">
        <v>17</v>
      </c>
      <c r="G20" s="157" t="s">
        <v>15</v>
      </c>
    </row>
    <row r="21" spans="1:7">
      <c r="A21" s="158" t="s">
        <v>160</v>
      </c>
      <c r="B21" s="159">
        <v>1</v>
      </c>
      <c r="C21" s="159">
        <v>1</v>
      </c>
      <c r="D21" s="159">
        <v>26</v>
      </c>
      <c r="E21" s="159">
        <f>B21*C21*D21</f>
        <v>26</v>
      </c>
      <c r="F21" s="159" t="s">
        <v>18</v>
      </c>
      <c r="G21" s="160" t="s">
        <v>161</v>
      </c>
    </row>
    <row r="22" spans="1:7">
      <c r="A22" s="161" t="s">
        <v>162</v>
      </c>
      <c r="B22" s="162">
        <v>1</v>
      </c>
      <c r="C22" s="162">
        <v>1</v>
      </c>
      <c r="D22" s="162">
        <v>16</v>
      </c>
      <c r="E22" s="162">
        <f t="shared" ref="E22:E26" si="1">B22*C22*D22</f>
        <v>16</v>
      </c>
      <c r="F22" s="162" t="s">
        <v>163</v>
      </c>
      <c r="G22" s="163" t="s">
        <v>76</v>
      </c>
    </row>
    <row r="23" spans="1:7">
      <c r="A23" s="158" t="s">
        <v>164</v>
      </c>
      <c r="B23" s="159">
        <v>1</v>
      </c>
      <c r="C23" s="159">
        <v>1</v>
      </c>
      <c r="D23" s="159">
        <v>26</v>
      </c>
      <c r="E23" s="159">
        <f t="shared" si="1"/>
        <v>26</v>
      </c>
      <c r="F23" s="159" t="s">
        <v>31</v>
      </c>
      <c r="G23" s="214" t="s">
        <v>165</v>
      </c>
    </row>
    <row r="24" spans="1:7">
      <c r="A24" s="161" t="s">
        <v>166</v>
      </c>
      <c r="B24" s="162">
        <v>1</v>
      </c>
      <c r="C24" s="162">
        <v>1</v>
      </c>
      <c r="D24" s="162">
        <v>14</v>
      </c>
      <c r="E24" s="162">
        <f>B24*C24*D24</f>
        <v>14</v>
      </c>
      <c r="F24" s="162" t="s">
        <v>147</v>
      </c>
      <c r="G24" s="163"/>
    </row>
    <row r="25" spans="1:7">
      <c r="A25" s="158" t="s">
        <v>167</v>
      </c>
      <c r="B25" s="159">
        <v>1</v>
      </c>
      <c r="C25" s="159">
        <v>1</v>
      </c>
      <c r="D25" s="159">
        <v>10</v>
      </c>
      <c r="E25" s="159">
        <f t="shared" si="1"/>
        <v>10</v>
      </c>
      <c r="F25" s="159" t="s">
        <v>18</v>
      </c>
      <c r="G25" s="160" t="s">
        <v>161</v>
      </c>
    </row>
    <row r="26" spans="1:7">
      <c r="A26" s="161" t="s">
        <v>168</v>
      </c>
      <c r="B26" s="162">
        <v>1</v>
      </c>
      <c r="C26" s="162">
        <v>1</v>
      </c>
      <c r="D26" s="162">
        <v>8</v>
      </c>
      <c r="E26" s="162">
        <f t="shared" si="1"/>
        <v>8</v>
      </c>
      <c r="F26" s="162" t="s">
        <v>31</v>
      </c>
      <c r="G26" s="163" t="s">
        <v>169</v>
      </c>
    </row>
    <row r="27" spans="1:7">
      <c r="A27" s="164" t="s">
        <v>156</v>
      </c>
      <c r="B27" s="165"/>
      <c r="C27" s="165"/>
      <c r="D27" s="165">
        <f>SUM(D21:D26)</f>
        <v>100</v>
      </c>
      <c r="E27" s="166">
        <f>(SUM(E21:E26) + E29+E30+E31)/D27</f>
        <v>1</v>
      </c>
      <c r="F27" s="166"/>
      <c r="G27" s="167"/>
    </row>
    <row r="28" spans="1:7">
      <c r="A28" s="168" t="s">
        <v>157</v>
      </c>
      <c r="B28" s="169" t="s">
        <v>14</v>
      </c>
      <c r="C28" s="169"/>
      <c r="D28" s="169" t="s">
        <v>4</v>
      </c>
      <c r="E28" s="170" t="s">
        <v>145</v>
      </c>
      <c r="F28" s="170"/>
      <c r="G28" s="171" t="s">
        <v>15</v>
      </c>
    </row>
    <row r="29" spans="1:7">
      <c r="A29" s="172" t="s">
        <v>158</v>
      </c>
      <c r="B29" s="173">
        <v>0</v>
      </c>
      <c r="C29" s="173"/>
      <c r="D29" s="174">
        <v>-10</v>
      </c>
      <c r="E29" s="173">
        <f>B29*D29</f>
        <v>0</v>
      </c>
      <c r="F29" s="173"/>
      <c r="G29" s="175"/>
    </row>
    <row r="30" spans="1:7">
      <c r="A30" s="176" t="s">
        <v>170</v>
      </c>
      <c r="B30" s="177">
        <v>0</v>
      </c>
      <c r="C30" s="177"/>
      <c r="D30" s="178">
        <v>-15</v>
      </c>
      <c r="E30" s="177">
        <f>B30*D30</f>
        <v>0</v>
      </c>
      <c r="F30" s="177"/>
      <c r="G30" s="179"/>
    </row>
    <row r="31" spans="1:7">
      <c r="A31" s="180" t="s">
        <v>171</v>
      </c>
      <c r="B31" s="181">
        <v>0</v>
      </c>
      <c r="C31" s="181"/>
      <c r="D31" s="182">
        <v>-5</v>
      </c>
      <c r="E31" s="181">
        <f>B31*D31</f>
        <v>0</v>
      </c>
      <c r="F31" s="181"/>
      <c r="G31" s="183"/>
    </row>
    <row r="32" spans="1:7" ht="23.25">
      <c r="A32" s="257" t="s">
        <v>8</v>
      </c>
      <c r="B32" s="258"/>
      <c r="C32" s="258"/>
      <c r="D32" s="258"/>
      <c r="E32" s="258"/>
      <c r="F32" s="258"/>
      <c r="G32" s="259"/>
    </row>
    <row r="33" spans="1:7">
      <c r="A33" s="184" t="s">
        <v>143</v>
      </c>
      <c r="B33" s="185" t="s">
        <v>14</v>
      </c>
      <c r="C33" s="185" t="s">
        <v>144</v>
      </c>
      <c r="D33" s="185" t="s">
        <v>4</v>
      </c>
      <c r="E33" s="185" t="s">
        <v>145</v>
      </c>
      <c r="F33" s="185" t="s">
        <v>17</v>
      </c>
      <c r="G33" s="186" t="s">
        <v>15</v>
      </c>
    </row>
    <row r="34" spans="1:7">
      <c r="A34" s="187" t="s">
        <v>172</v>
      </c>
      <c r="B34" s="188">
        <v>0.95</v>
      </c>
      <c r="C34" s="188">
        <v>1</v>
      </c>
      <c r="D34" s="188">
        <v>30</v>
      </c>
      <c r="E34" s="188">
        <f t="shared" ref="E34:E40" si="2">B34*C34*D34</f>
        <v>28.5</v>
      </c>
      <c r="F34" s="188" t="s">
        <v>173</v>
      </c>
      <c r="G34" s="189" t="s">
        <v>174</v>
      </c>
    </row>
    <row r="35" spans="1:7">
      <c r="A35" s="190" t="s">
        <v>175</v>
      </c>
      <c r="B35" s="191">
        <v>1</v>
      </c>
      <c r="C35" s="191">
        <v>1</v>
      </c>
      <c r="D35" s="191">
        <v>12</v>
      </c>
      <c r="E35" s="191">
        <f t="shared" si="2"/>
        <v>12</v>
      </c>
      <c r="F35" s="191" t="s">
        <v>31</v>
      </c>
      <c r="G35" s="192" t="s">
        <v>176</v>
      </c>
    </row>
    <row r="36" spans="1:7">
      <c r="A36" s="187" t="s">
        <v>177</v>
      </c>
      <c r="B36" s="188">
        <v>1</v>
      </c>
      <c r="C36" s="188">
        <v>1</v>
      </c>
      <c r="D36" s="188">
        <v>8</v>
      </c>
      <c r="E36" s="188">
        <f t="shared" si="2"/>
        <v>8</v>
      </c>
      <c r="F36" s="188" t="s">
        <v>31</v>
      </c>
      <c r="G36" s="189" t="s">
        <v>178</v>
      </c>
    </row>
    <row r="37" spans="1:7">
      <c r="A37" s="190" t="s">
        <v>179</v>
      </c>
      <c r="B37" s="191">
        <v>1</v>
      </c>
      <c r="C37" s="191">
        <v>1</v>
      </c>
      <c r="D37" s="191">
        <v>14</v>
      </c>
      <c r="E37" s="191">
        <f t="shared" si="2"/>
        <v>14</v>
      </c>
      <c r="F37" s="191" t="s">
        <v>163</v>
      </c>
      <c r="G37" s="192" t="s">
        <v>176</v>
      </c>
    </row>
    <row r="38" spans="1:7">
      <c r="A38" s="187" t="s">
        <v>180</v>
      </c>
      <c r="B38" s="188">
        <v>1</v>
      </c>
      <c r="C38" s="188">
        <v>1</v>
      </c>
      <c r="D38" s="188">
        <v>12</v>
      </c>
      <c r="E38" s="188">
        <f t="shared" si="2"/>
        <v>12</v>
      </c>
      <c r="F38" s="188" t="s">
        <v>181</v>
      </c>
      <c r="G38" s="189" t="s">
        <v>76</v>
      </c>
    </row>
    <row r="39" spans="1:7">
      <c r="A39" s="190" t="s">
        <v>182</v>
      </c>
      <c r="B39" s="191">
        <v>1</v>
      </c>
      <c r="C39" s="191">
        <v>1</v>
      </c>
      <c r="D39" s="191">
        <v>18</v>
      </c>
      <c r="E39" s="191">
        <f t="shared" si="2"/>
        <v>18</v>
      </c>
      <c r="F39" s="191" t="s">
        <v>31</v>
      </c>
      <c r="G39" s="192" t="s">
        <v>176</v>
      </c>
    </row>
    <row r="40" spans="1:7">
      <c r="A40" s="187" t="s">
        <v>183</v>
      </c>
      <c r="B40" s="188">
        <v>1</v>
      </c>
      <c r="C40" s="188">
        <v>1</v>
      </c>
      <c r="D40" s="188">
        <v>6</v>
      </c>
      <c r="E40" s="188">
        <f t="shared" si="2"/>
        <v>6</v>
      </c>
      <c r="F40" s="188" t="s">
        <v>173</v>
      </c>
      <c r="G40" s="189" t="s">
        <v>76</v>
      </c>
    </row>
    <row r="41" spans="1:7">
      <c r="A41" s="193" t="s">
        <v>156</v>
      </c>
      <c r="B41" s="194"/>
      <c r="C41" s="194"/>
      <c r="D41" s="194">
        <f>SUM(D34:D40)</f>
        <v>100</v>
      </c>
      <c r="E41" s="195">
        <f>(SUM(E34:E40) +E43+E44+E45)/D41</f>
        <v>0.98250000000000004</v>
      </c>
      <c r="F41" s="195"/>
      <c r="G41" s="196"/>
    </row>
    <row r="42" spans="1:7">
      <c r="A42" s="197" t="s">
        <v>157</v>
      </c>
      <c r="B42" s="198" t="s">
        <v>14</v>
      </c>
      <c r="C42" s="198"/>
      <c r="D42" s="198" t="s">
        <v>4</v>
      </c>
      <c r="E42" s="199" t="s">
        <v>145</v>
      </c>
      <c r="F42" s="199"/>
      <c r="G42" s="200" t="s">
        <v>15</v>
      </c>
    </row>
    <row r="43" spans="1:7">
      <c r="A43" s="201" t="s">
        <v>158</v>
      </c>
      <c r="B43" s="202">
        <v>0</v>
      </c>
      <c r="C43" s="202"/>
      <c r="D43" s="203">
        <v>-10</v>
      </c>
      <c r="E43" s="202">
        <f>B43*D43</f>
        <v>0</v>
      </c>
      <c r="F43" s="202"/>
      <c r="G43" s="204"/>
    </row>
    <row r="44" spans="1:7">
      <c r="A44" s="205" t="s">
        <v>184</v>
      </c>
      <c r="B44" s="206">
        <v>0</v>
      </c>
      <c r="C44" s="206"/>
      <c r="D44" s="207">
        <v>-15</v>
      </c>
      <c r="E44" s="206">
        <f>B44*D44</f>
        <v>0</v>
      </c>
      <c r="F44" s="206"/>
      <c r="G44" s="208"/>
    </row>
    <row r="45" spans="1:7">
      <c r="A45" s="209" t="s">
        <v>171</v>
      </c>
      <c r="B45" s="210">
        <v>0.05</v>
      </c>
      <c r="C45" s="210"/>
      <c r="D45" s="211">
        <v>-5</v>
      </c>
      <c r="E45" s="210">
        <f>B45*D45</f>
        <v>-0.25</v>
      </c>
      <c r="F45" s="210"/>
      <c r="G45" s="212" t="s">
        <v>185</v>
      </c>
    </row>
  </sheetData>
  <mergeCells count="5">
    <mergeCell ref="A2:G2"/>
    <mergeCell ref="A32:G32"/>
    <mergeCell ref="A6:G6"/>
    <mergeCell ref="B15:C15"/>
    <mergeCell ref="A19:G19"/>
  </mergeCells>
  <dataValidations count="3">
    <dataValidation type="decimal" allowBlank="1" showInputMessage="1" showErrorMessage="1" sqref="E18:F18 B29:B31 B17:B18 B8:B15 B34:B40 B43:B45 B21:B26" xr:uid="{CC44C972-8B8F-4678-BAEB-D51FFB0200E2}">
      <formula1>0</formula1>
      <formula2>1</formula2>
    </dataValidation>
    <dataValidation type="list" allowBlank="1" showInputMessage="1" showErrorMessage="1" sqref="C17 C8:C14 C34:C40" xr:uid="{DCFB5783-098F-4837-84E1-A329359B138C}">
      <formula1>"0,0.25,0.50,0.75,1"</formula1>
    </dataValidation>
    <dataValidation type="whole" allowBlank="1" showInputMessage="1" showErrorMessage="1" sqref="E44:F44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2022-12-18T19:38:52Z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