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8810" windowHeight="7905" tabRatio="868" activeTab="1"/>
  </bookViews>
  <sheets>
    <sheet name="Review by Pack size" sheetId="1" r:id="rId1"/>
    <sheet name="Review by Brand" sheetId="2" r:id="rId2"/>
    <sheet name="N_Region_SBs_SKUs" sheetId="3" r:id="rId3"/>
    <sheet name="S_Region_SBs_R" sheetId="4" r:id="rId4"/>
    <sheet name="S_Region_SBs_PET" sheetId="5" r:id="rId5"/>
    <sheet name="Harare Maheu" sheetId="6" r:id="rId6"/>
    <sheet name="dpnorth" sheetId="7" r:id="rId7"/>
    <sheet name="dpsouth" sheetId="8" r:id="rId8"/>
    <sheet name="maheunorth" sheetId="9" r:id="rId9"/>
    <sheet name="maheusouth" sheetId="10" r:id="rId10"/>
    <sheet name="onlinestocksheet" sheetId="11" r:id="rId11"/>
    <sheet name="landing" sheetId="12" r:id="rId12"/>
    <sheet name="North sku" sheetId="13" state="hidden" r:id="rId13"/>
    <sheet name="South sku " sheetId="14" state="hidden" r:id="rId14"/>
  </sheets>
  <definedNames>
    <definedName name="_xlnm._FilterDatabase" localSheetId="6" hidden="1">dpnorth!$A$1:$B$127</definedName>
    <definedName name="_xlnm._FilterDatabase" localSheetId="7" hidden="1">dpsouth!$A$1:$B$132</definedName>
    <definedName name="_xlnm._FilterDatabase" localSheetId="0" hidden="1">'Review by Pack size'!$B$1:$B$129</definedName>
  </definedNames>
  <calcPr calcId="145621"/>
</workbook>
</file>

<file path=xl/calcChain.xml><?xml version="1.0" encoding="utf-8"?>
<calcChain xmlns="http://schemas.openxmlformats.org/spreadsheetml/2006/main">
  <c r="B281" i="14" l="1"/>
  <c r="A281" i="14"/>
  <c r="S280" i="14"/>
  <c r="B280" i="14"/>
  <c r="A280" i="14"/>
  <c r="B279" i="14"/>
  <c r="A279" i="14"/>
  <c r="I278" i="14"/>
  <c r="B278" i="14"/>
  <c r="A278" i="14"/>
  <c r="B277" i="14"/>
  <c r="A277" i="14"/>
  <c r="C276" i="14"/>
  <c r="B276" i="14"/>
  <c r="A276" i="14"/>
  <c r="B275" i="14"/>
  <c r="A275" i="14"/>
  <c r="B274" i="14"/>
  <c r="A274" i="14"/>
  <c r="B273" i="14"/>
  <c r="A273" i="14"/>
  <c r="Y272" i="14"/>
  <c r="B272" i="14"/>
  <c r="A272" i="14"/>
  <c r="B271" i="14"/>
  <c r="A271" i="14"/>
  <c r="G270" i="14"/>
  <c r="B270" i="14"/>
  <c r="A270" i="14"/>
  <c r="F269" i="14"/>
  <c r="B269" i="14"/>
  <c r="A269" i="14"/>
  <c r="C268" i="14"/>
  <c r="B268" i="14"/>
  <c r="A268" i="14"/>
  <c r="B267" i="14"/>
  <c r="A267" i="14"/>
  <c r="B266" i="14"/>
  <c r="A266" i="14"/>
  <c r="AA265" i="14"/>
  <c r="B265" i="14"/>
  <c r="A265" i="14"/>
  <c r="B264" i="14"/>
  <c r="A264" i="14"/>
  <c r="E263" i="14"/>
  <c r="B263" i="14"/>
  <c r="A263" i="14"/>
  <c r="I262" i="14"/>
  <c r="B262" i="14"/>
  <c r="A262" i="14"/>
  <c r="B261" i="14"/>
  <c r="A261" i="14"/>
  <c r="Q260" i="14"/>
  <c r="B260" i="14"/>
  <c r="A260" i="14"/>
  <c r="U259" i="14"/>
  <c r="B259" i="14"/>
  <c r="A259" i="14"/>
  <c r="Y258" i="14"/>
  <c r="C258" i="14"/>
  <c r="B258" i="14"/>
  <c r="A258" i="14"/>
  <c r="G257" i="14"/>
  <c r="B257" i="14"/>
  <c r="A257" i="14"/>
  <c r="K256" i="14"/>
  <c r="B256" i="14"/>
  <c r="A256" i="14"/>
  <c r="B255" i="14"/>
  <c r="A255" i="14"/>
  <c r="S254" i="14"/>
  <c r="B254" i="14"/>
  <c r="A254" i="14"/>
  <c r="W253" i="14"/>
  <c r="B253" i="14"/>
  <c r="A253" i="14"/>
  <c r="AA252" i="14"/>
  <c r="B252" i="14"/>
  <c r="A252" i="14"/>
  <c r="J251" i="14"/>
  <c r="B251" i="14"/>
  <c r="A251" i="14"/>
  <c r="B250" i="14"/>
  <c r="A250" i="14"/>
  <c r="W249" i="14"/>
  <c r="G249" i="14"/>
  <c r="B249" i="14"/>
  <c r="A249" i="14"/>
  <c r="Q248" i="14"/>
  <c r="B248" i="14"/>
  <c r="A248" i="14"/>
  <c r="AA247" i="14"/>
  <c r="K247" i="14"/>
  <c r="B247" i="14"/>
  <c r="A247" i="14"/>
  <c r="U246" i="14"/>
  <c r="E246" i="14"/>
  <c r="B246" i="14"/>
  <c r="A246" i="14"/>
  <c r="B245" i="14"/>
  <c r="A245" i="14"/>
  <c r="Y244" i="14"/>
  <c r="I244" i="14"/>
  <c r="B244" i="14"/>
  <c r="A244" i="14"/>
  <c r="W243" i="14"/>
  <c r="B243" i="14"/>
  <c r="A243" i="14"/>
  <c r="AA242" i="14"/>
  <c r="Q242" i="14"/>
  <c r="I242" i="14"/>
  <c r="B242" i="14"/>
  <c r="A242" i="14"/>
  <c r="AA241" i="14"/>
  <c r="S241" i="14"/>
  <c r="K241" i="14"/>
  <c r="C241" i="14"/>
  <c r="B241" i="14"/>
  <c r="A241" i="14"/>
  <c r="U240" i="14"/>
  <c r="E240" i="14"/>
  <c r="B240" i="14"/>
  <c r="A240" i="14"/>
  <c r="W239" i="14"/>
  <c r="G239" i="14"/>
  <c r="B239" i="14"/>
  <c r="A239" i="14"/>
  <c r="Y238" i="14"/>
  <c r="Q238" i="14"/>
  <c r="I238" i="14"/>
  <c r="B238" i="14"/>
  <c r="A238" i="14"/>
  <c r="AA237" i="14"/>
  <c r="S237" i="14"/>
  <c r="K237" i="14"/>
  <c r="C237" i="14"/>
  <c r="B237" i="14"/>
  <c r="A237" i="14"/>
  <c r="U236" i="14"/>
  <c r="E236" i="14"/>
  <c r="B236" i="14"/>
  <c r="A236" i="14"/>
  <c r="W235" i="14"/>
  <c r="G235" i="14"/>
  <c r="B235" i="14"/>
  <c r="A235" i="14"/>
  <c r="Y234" i="14"/>
  <c r="Q234" i="14"/>
  <c r="I234" i="14"/>
  <c r="B234" i="14"/>
  <c r="A234" i="14"/>
  <c r="AA233" i="14"/>
  <c r="S233" i="14"/>
  <c r="K233" i="14"/>
  <c r="C233" i="14"/>
  <c r="B233" i="14"/>
  <c r="A233" i="14"/>
  <c r="U232" i="14"/>
  <c r="E232" i="14"/>
  <c r="B232" i="14"/>
  <c r="A232" i="14"/>
  <c r="W231" i="14"/>
  <c r="G231" i="14"/>
  <c r="B231" i="14"/>
  <c r="A231" i="14"/>
  <c r="Y230" i="14"/>
  <c r="Q230" i="14"/>
  <c r="I230" i="14"/>
  <c r="B230" i="14"/>
  <c r="A230" i="14"/>
  <c r="AA229" i="14"/>
  <c r="S229" i="14"/>
  <c r="K229" i="14"/>
  <c r="C229" i="14"/>
  <c r="B229" i="14"/>
  <c r="A229" i="14"/>
  <c r="U228" i="14"/>
  <c r="E228" i="14"/>
  <c r="B228" i="14"/>
  <c r="A228" i="14"/>
  <c r="W227" i="14"/>
  <c r="G227" i="14"/>
  <c r="B227" i="14"/>
  <c r="A227" i="14"/>
  <c r="Y226" i="14"/>
  <c r="Q226" i="14"/>
  <c r="I226" i="14"/>
  <c r="B226" i="14"/>
  <c r="A226" i="14"/>
  <c r="AA225" i="14"/>
  <c r="S225" i="14"/>
  <c r="K225" i="14"/>
  <c r="C225" i="14"/>
  <c r="B225" i="14"/>
  <c r="A225" i="14"/>
  <c r="U224" i="14"/>
  <c r="E224" i="14"/>
  <c r="B224" i="14"/>
  <c r="A224" i="14"/>
  <c r="W223" i="14"/>
  <c r="G223" i="14"/>
  <c r="B223" i="14"/>
  <c r="A223" i="14"/>
  <c r="Y222" i="14"/>
  <c r="Q222" i="14"/>
  <c r="I222" i="14"/>
  <c r="B222" i="14"/>
  <c r="A222" i="14"/>
  <c r="AA221" i="14"/>
  <c r="S221" i="14"/>
  <c r="K221" i="14"/>
  <c r="C221" i="14"/>
  <c r="B221" i="14"/>
  <c r="A221" i="14"/>
  <c r="U220" i="14"/>
  <c r="E220" i="14"/>
  <c r="B220" i="14"/>
  <c r="A220" i="14"/>
  <c r="W219" i="14"/>
  <c r="G219" i="14"/>
  <c r="B219" i="14"/>
  <c r="A219" i="14"/>
  <c r="Y218" i="14"/>
  <c r="Q218" i="14"/>
  <c r="I218" i="14"/>
  <c r="B218" i="14"/>
  <c r="A218" i="14"/>
  <c r="AA217" i="14"/>
  <c r="S217" i="14"/>
  <c r="K217" i="14"/>
  <c r="C217" i="14"/>
  <c r="B217" i="14"/>
  <c r="A217" i="14"/>
  <c r="U216" i="14"/>
  <c r="G216" i="14"/>
  <c r="B216" i="14"/>
  <c r="A216" i="14"/>
  <c r="AA215" i="14"/>
  <c r="Q215" i="14"/>
  <c r="K215" i="14"/>
  <c r="B215" i="14"/>
  <c r="A215" i="14"/>
  <c r="U214" i="14"/>
  <c r="E214" i="14"/>
  <c r="B214" i="14"/>
  <c r="A214" i="14"/>
  <c r="Y213" i="14"/>
  <c r="S213" i="14"/>
  <c r="I213" i="14"/>
  <c r="C213" i="14"/>
  <c r="B213" i="14"/>
  <c r="A213" i="14"/>
  <c r="W212" i="14"/>
  <c r="G212" i="14"/>
  <c r="B212" i="14"/>
  <c r="A212" i="14"/>
  <c r="AA211" i="14"/>
  <c r="Q211" i="14"/>
  <c r="K211" i="14"/>
  <c r="B211" i="14"/>
  <c r="A211" i="14"/>
  <c r="U210" i="14"/>
  <c r="E210" i="14"/>
  <c r="B210" i="14"/>
  <c r="A210" i="14"/>
  <c r="Y209" i="14"/>
  <c r="S209" i="14"/>
  <c r="I209" i="14"/>
  <c r="C209" i="14"/>
  <c r="B209" i="14"/>
  <c r="A209" i="14"/>
  <c r="W208" i="14"/>
  <c r="G208" i="14"/>
  <c r="B208" i="14"/>
  <c r="A208" i="14"/>
  <c r="AA207" i="14"/>
  <c r="Q207" i="14"/>
  <c r="K207" i="14"/>
  <c r="F207" i="14"/>
  <c r="B207" i="14"/>
  <c r="A207" i="14"/>
  <c r="U206" i="14"/>
  <c r="E206" i="14"/>
  <c r="B206" i="14"/>
  <c r="A206" i="14"/>
  <c r="B205" i="14"/>
  <c r="A205" i="14"/>
  <c r="B204" i="14"/>
  <c r="A204" i="14"/>
  <c r="B203" i="14"/>
  <c r="A203" i="14"/>
  <c r="B202" i="14"/>
  <c r="A202" i="14"/>
  <c r="B201" i="14"/>
  <c r="A201" i="14"/>
  <c r="B200" i="14"/>
  <c r="A200" i="14"/>
  <c r="B199" i="14"/>
  <c r="A199" i="14"/>
  <c r="B198" i="14"/>
  <c r="A198" i="14"/>
  <c r="B197" i="14"/>
  <c r="A197" i="14"/>
  <c r="D196" i="14"/>
  <c r="B196" i="14"/>
  <c r="A196" i="14"/>
  <c r="F195" i="14"/>
  <c r="B195" i="14"/>
  <c r="A195" i="14"/>
  <c r="H194" i="14"/>
  <c r="B194" i="14"/>
  <c r="A194" i="14"/>
  <c r="J193" i="14"/>
  <c r="B193" i="14"/>
  <c r="A193" i="14"/>
  <c r="L192" i="14"/>
  <c r="B192" i="14"/>
  <c r="A192" i="14"/>
  <c r="B191" i="14"/>
  <c r="A191" i="14"/>
  <c r="B190" i="14"/>
  <c r="A190" i="14"/>
  <c r="B189" i="14"/>
  <c r="A189" i="14"/>
  <c r="B188" i="14"/>
  <c r="A188" i="14"/>
  <c r="B187" i="14"/>
  <c r="A187" i="14"/>
  <c r="B186" i="14"/>
  <c r="A186" i="14"/>
  <c r="B185" i="14"/>
  <c r="A185" i="14"/>
  <c r="B184" i="14"/>
  <c r="A184" i="14"/>
  <c r="B183" i="14"/>
  <c r="A183" i="14"/>
  <c r="B182" i="14"/>
  <c r="A182" i="14"/>
  <c r="B181" i="14"/>
  <c r="A181" i="14"/>
  <c r="D180" i="14"/>
  <c r="B180" i="14"/>
  <c r="A180" i="14"/>
  <c r="F179" i="14"/>
  <c r="B179" i="14"/>
  <c r="A179" i="14"/>
  <c r="Y178" i="14"/>
  <c r="Q178" i="14"/>
  <c r="I178" i="14"/>
  <c r="B178" i="14"/>
  <c r="A178" i="14"/>
  <c r="U177" i="14"/>
  <c r="E177" i="14"/>
  <c r="B177" i="14"/>
  <c r="A177" i="14"/>
  <c r="Y176" i="14"/>
  <c r="Q176" i="14"/>
  <c r="I176" i="14"/>
  <c r="B176" i="14"/>
  <c r="A176" i="14"/>
  <c r="U175" i="14"/>
  <c r="J175" i="14"/>
  <c r="E175" i="14"/>
  <c r="B175" i="14"/>
  <c r="A175" i="14"/>
  <c r="Y174" i="14"/>
  <c r="Q174" i="14"/>
  <c r="I174" i="14"/>
  <c r="B174" i="14"/>
  <c r="A174" i="14"/>
  <c r="U173" i="14"/>
  <c r="H173" i="14"/>
  <c r="E173" i="14"/>
  <c r="B173" i="14"/>
  <c r="A173" i="14"/>
  <c r="Y172" i="14"/>
  <c r="Q172" i="14"/>
  <c r="I172" i="14"/>
  <c r="F172" i="14"/>
  <c r="B172" i="14"/>
  <c r="A172" i="14"/>
  <c r="U171" i="14"/>
  <c r="E171" i="14"/>
  <c r="B171" i="14"/>
  <c r="A171" i="14"/>
  <c r="Y170" i="14"/>
  <c r="Q170" i="14"/>
  <c r="I170" i="14"/>
  <c r="B170" i="14"/>
  <c r="A170" i="14"/>
  <c r="U169" i="14"/>
  <c r="E169" i="14"/>
  <c r="B169" i="14"/>
  <c r="A169" i="14"/>
  <c r="Y168" i="14"/>
  <c r="Q168" i="14"/>
  <c r="I168" i="14"/>
  <c r="B168" i="14"/>
  <c r="A168" i="14"/>
  <c r="U167" i="14"/>
  <c r="L167" i="14"/>
  <c r="B167" i="14"/>
  <c r="A167" i="14"/>
  <c r="J166" i="14"/>
  <c r="B166" i="14"/>
  <c r="A166" i="14"/>
  <c r="B165" i="14"/>
  <c r="A165" i="14"/>
  <c r="J164" i="14"/>
  <c r="B164" i="14"/>
  <c r="A164" i="14"/>
  <c r="L163" i="14"/>
  <c r="D163" i="14"/>
  <c r="B163" i="14"/>
  <c r="A163" i="14"/>
  <c r="F162" i="14"/>
  <c r="B162" i="14"/>
  <c r="A162" i="14"/>
  <c r="H161" i="14"/>
  <c r="B161" i="14"/>
  <c r="A161" i="14"/>
  <c r="J160" i="14"/>
  <c r="B160" i="14"/>
  <c r="A160" i="14"/>
  <c r="L159" i="14"/>
  <c r="D159" i="14"/>
  <c r="B159" i="14"/>
  <c r="A159" i="14"/>
  <c r="F158" i="14"/>
  <c r="B158" i="14"/>
  <c r="A158" i="14"/>
  <c r="H157" i="14"/>
  <c r="B157" i="14"/>
  <c r="A157" i="14"/>
  <c r="J156" i="14"/>
  <c r="B156" i="14"/>
  <c r="A156" i="14"/>
  <c r="L155" i="14"/>
  <c r="D155" i="14"/>
  <c r="B155" i="14"/>
  <c r="A155" i="14"/>
  <c r="F154" i="14"/>
  <c r="B154" i="14"/>
  <c r="A154" i="14"/>
  <c r="H153" i="14"/>
  <c r="B153" i="14"/>
  <c r="A153" i="14"/>
  <c r="J152" i="14"/>
  <c r="B152" i="14"/>
  <c r="A152" i="14"/>
  <c r="L151" i="14"/>
  <c r="D151" i="14"/>
  <c r="B151" i="14"/>
  <c r="A151" i="14"/>
  <c r="F150" i="14"/>
  <c r="B150" i="14"/>
  <c r="A150" i="14"/>
  <c r="H149" i="14"/>
  <c r="B149" i="14"/>
  <c r="A149" i="14"/>
  <c r="J148" i="14"/>
  <c r="B148" i="14"/>
  <c r="A148" i="14"/>
  <c r="L147" i="14"/>
  <c r="D147" i="14"/>
  <c r="B147" i="14"/>
  <c r="A147" i="14"/>
  <c r="F146" i="14"/>
  <c r="B146" i="14"/>
  <c r="A146" i="14"/>
  <c r="H145" i="14"/>
  <c r="B145" i="14"/>
  <c r="A145" i="14"/>
  <c r="J144" i="14"/>
  <c r="B144" i="14"/>
  <c r="A144" i="14"/>
  <c r="AB140" i="14"/>
  <c r="AA140" i="14"/>
  <c r="AA260" i="14" s="1"/>
  <c r="Z140" i="14"/>
  <c r="Z166" i="14" s="1"/>
  <c r="Y140" i="14"/>
  <c r="X140" i="14"/>
  <c r="W140" i="14"/>
  <c r="W261" i="14" s="1"/>
  <c r="V140" i="14"/>
  <c r="V187" i="14" s="1"/>
  <c r="U140" i="14"/>
  <c r="T140" i="14"/>
  <c r="S140" i="14"/>
  <c r="S262" i="14" s="1"/>
  <c r="R140" i="14"/>
  <c r="R197" i="14" s="1"/>
  <c r="Q140" i="14"/>
  <c r="P140" i="14"/>
  <c r="L140" i="14"/>
  <c r="L200" i="14" s="1"/>
  <c r="K140" i="14"/>
  <c r="K264" i="14" s="1"/>
  <c r="J140" i="14"/>
  <c r="I140" i="14"/>
  <c r="H140" i="14"/>
  <c r="H202" i="14" s="1"/>
  <c r="G140" i="14"/>
  <c r="G245" i="14" s="1"/>
  <c r="F140" i="14"/>
  <c r="E140" i="14"/>
  <c r="D140" i="14"/>
  <c r="D204" i="14" s="1"/>
  <c r="C140" i="14"/>
  <c r="C235" i="14" s="1"/>
  <c r="O130" i="14"/>
  <c r="N130" i="14"/>
  <c r="M130" i="14"/>
  <c r="O129" i="14"/>
  <c r="N129" i="14"/>
  <c r="M129" i="14"/>
  <c r="O128" i="14"/>
  <c r="N128" i="14"/>
  <c r="M128" i="14"/>
  <c r="O127" i="14"/>
  <c r="N127" i="14"/>
  <c r="M127" i="14"/>
  <c r="O126" i="14"/>
  <c r="N126" i="14"/>
  <c r="M126" i="14"/>
  <c r="O125" i="14"/>
  <c r="N125" i="14"/>
  <c r="M125" i="14"/>
  <c r="O124" i="14"/>
  <c r="N124" i="14"/>
  <c r="M124" i="14"/>
  <c r="O123" i="14"/>
  <c r="N123" i="14"/>
  <c r="M123" i="14"/>
  <c r="O122" i="14"/>
  <c r="N122" i="14"/>
  <c r="M122" i="14"/>
  <c r="O121" i="14"/>
  <c r="N121" i="14"/>
  <c r="M121" i="14"/>
  <c r="O120" i="14"/>
  <c r="N120" i="14"/>
  <c r="M120" i="14"/>
  <c r="O119" i="14"/>
  <c r="N119" i="14"/>
  <c r="M119" i="14"/>
  <c r="O118" i="14"/>
  <c r="N118" i="14"/>
  <c r="M118" i="14"/>
  <c r="O117" i="14"/>
  <c r="N117" i="14"/>
  <c r="M117" i="14"/>
  <c r="O116" i="14"/>
  <c r="N116" i="14"/>
  <c r="M116" i="14"/>
  <c r="O115" i="14"/>
  <c r="N115" i="14"/>
  <c r="M115" i="14"/>
  <c r="O114" i="14"/>
  <c r="N114" i="14"/>
  <c r="M114" i="14"/>
  <c r="O113" i="14"/>
  <c r="N113" i="14"/>
  <c r="M113" i="14"/>
  <c r="O112" i="14"/>
  <c r="N112" i="14"/>
  <c r="M112" i="14"/>
  <c r="O111" i="14"/>
  <c r="N111" i="14"/>
  <c r="M111" i="14"/>
  <c r="O110" i="14"/>
  <c r="N110" i="14"/>
  <c r="M110" i="14"/>
  <c r="O109" i="14"/>
  <c r="N109" i="14"/>
  <c r="M109" i="14"/>
  <c r="O108" i="14"/>
  <c r="N108" i="14"/>
  <c r="M108" i="14"/>
  <c r="O107" i="14"/>
  <c r="N107" i="14"/>
  <c r="M107" i="14"/>
  <c r="O106" i="14"/>
  <c r="N106" i="14"/>
  <c r="M106" i="14"/>
  <c r="O105" i="14"/>
  <c r="N105" i="14"/>
  <c r="M105" i="14"/>
  <c r="O104" i="14"/>
  <c r="N104" i="14"/>
  <c r="M104" i="14"/>
  <c r="O103" i="14"/>
  <c r="N103" i="14"/>
  <c r="M103" i="14"/>
  <c r="O102" i="14"/>
  <c r="N102" i="14"/>
  <c r="M102" i="14"/>
  <c r="O101" i="14"/>
  <c r="N101" i="14"/>
  <c r="M101" i="14"/>
  <c r="O100" i="14"/>
  <c r="N100" i="14"/>
  <c r="M100" i="14"/>
  <c r="O99" i="14"/>
  <c r="N99" i="14"/>
  <c r="M99" i="14"/>
  <c r="O98" i="14"/>
  <c r="N98" i="14"/>
  <c r="M98" i="14"/>
  <c r="O97" i="14"/>
  <c r="N97" i="14"/>
  <c r="M97" i="14"/>
  <c r="O96" i="14"/>
  <c r="N96" i="14"/>
  <c r="M96" i="14"/>
  <c r="O95" i="14"/>
  <c r="N95" i="14"/>
  <c r="M95" i="14"/>
  <c r="O94" i="14"/>
  <c r="N94" i="14"/>
  <c r="M94" i="14"/>
  <c r="O93" i="14"/>
  <c r="N93" i="14"/>
  <c r="M93" i="14"/>
  <c r="O92" i="14"/>
  <c r="N92" i="14"/>
  <c r="M92" i="14"/>
  <c r="O91" i="14"/>
  <c r="N91" i="14"/>
  <c r="M91" i="14"/>
  <c r="O90" i="14"/>
  <c r="N90" i="14"/>
  <c r="M90" i="14"/>
  <c r="O89" i="14"/>
  <c r="N89" i="14"/>
  <c r="M89" i="14"/>
  <c r="O88" i="14"/>
  <c r="N88" i="14"/>
  <c r="M88" i="14"/>
  <c r="O87" i="14"/>
  <c r="N87" i="14"/>
  <c r="M87" i="14"/>
  <c r="O86" i="14"/>
  <c r="N86" i="14"/>
  <c r="M86" i="14"/>
  <c r="O85" i="14"/>
  <c r="N85" i="14"/>
  <c r="M85" i="14"/>
  <c r="O84" i="14"/>
  <c r="N84" i="14"/>
  <c r="M84" i="14"/>
  <c r="O83" i="14"/>
  <c r="N83" i="14"/>
  <c r="M83" i="14"/>
  <c r="O82" i="14"/>
  <c r="N82" i="14"/>
  <c r="M82" i="14"/>
  <c r="O81" i="14"/>
  <c r="N81" i="14"/>
  <c r="M81" i="14"/>
  <c r="O80" i="14"/>
  <c r="N80" i="14"/>
  <c r="M80" i="14"/>
  <c r="O79" i="14"/>
  <c r="N79" i="14"/>
  <c r="M79" i="14"/>
  <c r="O78" i="14"/>
  <c r="N78" i="14"/>
  <c r="M78" i="14"/>
  <c r="O77" i="14"/>
  <c r="N77" i="14"/>
  <c r="M77" i="14"/>
  <c r="O76" i="14"/>
  <c r="N76" i="14"/>
  <c r="M76" i="14"/>
  <c r="O75" i="14"/>
  <c r="N75" i="14"/>
  <c r="M75" i="14"/>
  <c r="O74" i="14"/>
  <c r="N74" i="14"/>
  <c r="M74" i="14"/>
  <c r="O73" i="14"/>
  <c r="N73" i="14"/>
  <c r="M73" i="14"/>
  <c r="O72" i="14"/>
  <c r="N72" i="14"/>
  <c r="M72" i="14"/>
  <c r="O71" i="14"/>
  <c r="N71" i="14"/>
  <c r="M71" i="14"/>
  <c r="O70" i="14"/>
  <c r="N70" i="14"/>
  <c r="M70" i="14"/>
  <c r="O69" i="14"/>
  <c r="N69" i="14"/>
  <c r="M69" i="14"/>
  <c r="O68" i="14"/>
  <c r="N68" i="14"/>
  <c r="M68" i="14"/>
  <c r="O67" i="14"/>
  <c r="N67" i="14"/>
  <c r="M67" i="14"/>
  <c r="O66" i="14"/>
  <c r="N66" i="14"/>
  <c r="M66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O60" i="14"/>
  <c r="N60" i="14"/>
  <c r="M60" i="14"/>
  <c r="O59" i="14"/>
  <c r="N59" i="14"/>
  <c r="M59" i="14"/>
  <c r="O58" i="14"/>
  <c r="N58" i="14"/>
  <c r="M58" i="14"/>
  <c r="O57" i="14"/>
  <c r="N57" i="14"/>
  <c r="M57" i="14"/>
  <c r="O56" i="14"/>
  <c r="N56" i="14"/>
  <c r="M56" i="14"/>
  <c r="O55" i="14"/>
  <c r="N55" i="14"/>
  <c r="M55" i="14"/>
  <c r="O54" i="14"/>
  <c r="N54" i="14"/>
  <c r="M54" i="14"/>
  <c r="O53" i="14"/>
  <c r="N53" i="14"/>
  <c r="M53" i="14"/>
  <c r="O52" i="14"/>
  <c r="N52" i="14"/>
  <c r="M52" i="14"/>
  <c r="O51" i="14"/>
  <c r="N51" i="14"/>
  <c r="M51" i="14"/>
  <c r="O50" i="14"/>
  <c r="N50" i="14"/>
  <c r="M50" i="14"/>
  <c r="O49" i="14"/>
  <c r="N49" i="14"/>
  <c r="M49" i="14"/>
  <c r="O48" i="14"/>
  <c r="N48" i="14"/>
  <c r="M48" i="14"/>
  <c r="O47" i="14"/>
  <c r="N47" i="14"/>
  <c r="M47" i="14"/>
  <c r="O46" i="14"/>
  <c r="N46" i="14"/>
  <c r="M46" i="14"/>
  <c r="O45" i="14"/>
  <c r="N45" i="14"/>
  <c r="M45" i="14"/>
  <c r="O44" i="14"/>
  <c r="N44" i="14"/>
  <c r="M44" i="14"/>
  <c r="O43" i="14"/>
  <c r="N43" i="14"/>
  <c r="M43" i="14"/>
  <c r="O42" i="14"/>
  <c r="N42" i="14"/>
  <c r="M42" i="14"/>
  <c r="O41" i="14"/>
  <c r="N41" i="14"/>
  <c r="M41" i="14"/>
  <c r="O40" i="14"/>
  <c r="N40" i="14"/>
  <c r="M40" i="14"/>
  <c r="O39" i="14"/>
  <c r="N39" i="14"/>
  <c r="M39" i="14"/>
  <c r="O38" i="14"/>
  <c r="N38" i="14"/>
  <c r="M38" i="14"/>
  <c r="O37" i="14"/>
  <c r="N37" i="14"/>
  <c r="M37" i="14"/>
  <c r="O36" i="14"/>
  <c r="N36" i="14"/>
  <c r="M36" i="14"/>
  <c r="O35" i="14"/>
  <c r="N35" i="14"/>
  <c r="M35" i="14"/>
  <c r="O34" i="14"/>
  <c r="N34" i="14"/>
  <c r="M34" i="14"/>
  <c r="O33" i="14"/>
  <c r="N33" i="14"/>
  <c r="M33" i="14"/>
  <c r="O32" i="14"/>
  <c r="N32" i="14"/>
  <c r="M32" i="14"/>
  <c r="O31" i="14"/>
  <c r="N31" i="14"/>
  <c r="M31" i="14"/>
  <c r="O30" i="14"/>
  <c r="N30" i="14"/>
  <c r="M30" i="14"/>
  <c r="O29" i="14"/>
  <c r="N29" i="14"/>
  <c r="M29" i="14"/>
  <c r="O28" i="14"/>
  <c r="N28" i="14"/>
  <c r="M28" i="14"/>
  <c r="O27" i="14"/>
  <c r="N27" i="14"/>
  <c r="M27" i="14"/>
  <c r="O26" i="14"/>
  <c r="N26" i="14"/>
  <c r="M26" i="14"/>
  <c r="O25" i="14"/>
  <c r="N25" i="14"/>
  <c r="M25" i="14"/>
  <c r="O24" i="14"/>
  <c r="N24" i="14"/>
  <c r="M24" i="14"/>
  <c r="O23" i="14"/>
  <c r="N23" i="14"/>
  <c r="M23" i="14"/>
  <c r="O22" i="14"/>
  <c r="N22" i="14"/>
  <c r="M22" i="14"/>
  <c r="O21" i="14"/>
  <c r="N21" i="14"/>
  <c r="M21" i="14"/>
  <c r="O20" i="14"/>
  <c r="N20" i="14"/>
  <c r="M20" i="14"/>
  <c r="O19" i="14"/>
  <c r="N19" i="14"/>
  <c r="M19" i="14"/>
  <c r="O18" i="14"/>
  <c r="N18" i="14"/>
  <c r="M18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O13" i="14"/>
  <c r="N13" i="14"/>
  <c r="M13" i="14"/>
  <c r="O12" i="14"/>
  <c r="N12" i="14"/>
  <c r="M12" i="14"/>
  <c r="O11" i="14"/>
  <c r="N11" i="14"/>
  <c r="M11" i="14"/>
  <c r="O10" i="14"/>
  <c r="N10" i="14"/>
  <c r="M10" i="14"/>
  <c r="O9" i="14"/>
  <c r="N9" i="14"/>
  <c r="M9" i="14"/>
  <c r="O8" i="14"/>
  <c r="N8" i="14"/>
  <c r="M8" i="14"/>
  <c r="O7" i="14"/>
  <c r="N7" i="14"/>
  <c r="M7" i="14"/>
  <c r="O6" i="14"/>
  <c r="N6" i="14"/>
  <c r="M6" i="14"/>
  <c r="O5" i="14"/>
  <c r="N5" i="14"/>
  <c r="M5" i="14"/>
  <c r="O4" i="14"/>
  <c r="N4" i="14"/>
  <c r="M4" i="14"/>
  <c r="O3" i="14"/>
  <c r="N3" i="14"/>
  <c r="M3" i="14"/>
  <c r="O2" i="14"/>
  <c r="N2" i="14"/>
  <c r="M2" i="14"/>
  <c r="F1" i="14"/>
  <c r="G1" i="14" s="1"/>
  <c r="H1" i="14" s="1"/>
  <c r="I1" i="14" s="1"/>
  <c r="J1" i="14" s="1"/>
  <c r="K1" i="14" s="1"/>
  <c r="L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D1" i="14"/>
  <c r="E1" i="14" s="1"/>
  <c r="C1" i="14"/>
  <c r="B281" i="13"/>
  <c r="A281" i="13"/>
  <c r="B280" i="13"/>
  <c r="A280" i="13"/>
  <c r="B279" i="13"/>
  <c r="A279" i="13"/>
  <c r="B278" i="13"/>
  <c r="A278" i="13"/>
  <c r="B277" i="13"/>
  <c r="A277" i="13"/>
  <c r="B276" i="13"/>
  <c r="A276" i="13"/>
  <c r="B275" i="13"/>
  <c r="A275" i="13"/>
  <c r="B274" i="13"/>
  <c r="A274" i="13"/>
  <c r="B273" i="13"/>
  <c r="A273" i="13"/>
  <c r="B272" i="13"/>
  <c r="A272" i="13"/>
  <c r="B271" i="13"/>
  <c r="A271" i="13"/>
  <c r="B270" i="13"/>
  <c r="A270" i="13"/>
  <c r="B269" i="13"/>
  <c r="A269" i="13"/>
  <c r="B268" i="13"/>
  <c r="A268" i="13"/>
  <c r="B267" i="13"/>
  <c r="A267" i="13"/>
  <c r="B266" i="13"/>
  <c r="A266" i="13"/>
  <c r="B265" i="13"/>
  <c r="A265" i="13"/>
  <c r="B264" i="13"/>
  <c r="A264" i="13"/>
  <c r="B263" i="13"/>
  <c r="A263" i="13"/>
  <c r="B262" i="13"/>
  <c r="A262" i="13"/>
  <c r="B261" i="13"/>
  <c r="A261" i="13"/>
  <c r="B260" i="13"/>
  <c r="A260" i="13"/>
  <c r="B259" i="13"/>
  <c r="A259" i="13"/>
  <c r="B258" i="13"/>
  <c r="A258" i="13"/>
  <c r="B257" i="13"/>
  <c r="A257" i="13"/>
  <c r="I256" i="13"/>
  <c r="B256" i="13"/>
  <c r="A256" i="13"/>
  <c r="U255" i="13"/>
  <c r="B255" i="13"/>
  <c r="A255" i="13"/>
  <c r="E254" i="13"/>
  <c r="B254" i="13"/>
  <c r="A254" i="13"/>
  <c r="B253" i="13"/>
  <c r="A253" i="13"/>
  <c r="Y252" i="13"/>
  <c r="B252" i="13"/>
  <c r="A252" i="13"/>
  <c r="I251" i="13"/>
  <c r="B251" i="13"/>
  <c r="A251" i="13"/>
  <c r="U250" i="13"/>
  <c r="B250" i="13"/>
  <c r="A250" i="13"/>
  <c r="Q249" i="13"/>
  <c r="I249" i="13"/>
  <c r="B249" i="13"/>
  <c r="A249" i="13"/>
  <c r="E248" i="13"/>
  <c r="B248" i="13"/>
  <c r="A248" i="13"/>
  <c r="AA247" i="13"/>
  <c r="U247" i="13"/>
  <c r="K247" i="13"/>
  <c r="E247" i="13"/>
  <c r="B247" i="13"/>
  <c r="A247" i="13"/>
  <c r="AA246" i="13"/>
  <c r="U246" i="13"/>
  <c r="K246" i="13"/>
  <c r="E246" i="13"/>
  <c r="B246" i="13"/>
  <c r="A246" i="13"/>
  <c r="AA245" i="13"/>
  <c r="U245" i="13"/>
  <c r="K245" i="13"/>
  <c r="E245" i="13"/>
  <c r="B245" i="13"/>
  <c r="A245" i="13"/>
  <c r="AA244" i="13"/>
  <c r="U244" i="13"/>
  <c r="K244" i="13"/>
  <c r="E244" i="13"/>
  <c r="B244" i="13"/>
  <c r="A244" i="13"/>
  <c r="AA243" i="13"/>
  <c r="U243" i="13"/>
  <c r="K243" i="13"/>
  <c r="E243" i="13"/>
  <c r="B243" i="13"/>
  <c r="A243" i="13"/>
  <c r="AA242" i="13"/>
  <c r="U242" i="13"/>
  <c r="K242" i="13"/>
  <c r="E242" i="13"/>
  <c r="B242" i="13"/>
  <c r="A242" i="13"/>
  <c r="AA241" i="13"/>
  <c r="U241" i="13"/>
  <c r="K241" i="13"/>
  <c r="E241" i="13"/>
  <c r="B241" i="13"/>
  <c r="A241" i="13"/>
  <c r="AA240" i="13"/>
  <c r="U240" i="13"/>
  <c r="K240" i="13"/>
  <c r="E240" i="13"/>
  <c r="B240" i="13"/>
  <c r="A240" i="13"/>
  <c r="AA239" i="13"/>
  <c r="U239" i="13"/>
  <c r="K239" i="13"/>
  <c r="E239" i="13"/>
  <c r="B239" i="13"/>
  <c r="A239" i="13"/>
  <c r="AA238" i="13"/>
  <c r="U238" i="13"/>
  <c r="K238" i="13"/>
  <c r="E238" i="13"/>
  <c r="B238" i="13"/>
  <c r="A238" i="13"/>
  <c r="AA237" i="13"/>
  <c r="U237" i="13"/>
  <c r="K237" i="13"/>
  <c r="E237" i="13"/>
  <c r="B237" i="13"/>
  <c r="A237" i="13"/>
  <c r="AA236" i="13"/>
  <c r="U236" i="13"/>
  <c r="K236" i="13"/>
  <c r="E236" i="13"/>
  <c r="B236" i="13"/>
  <c r="A236" i="13"/>
  <c r="AA235" i="13"/>
  <c r="U235" i="13"/>
  <c r="K235" i="13"/>
  <c r="E235" i="13"/>
  <c r="B235" i="13"/>
  <c r="A235" i="13"/>
  <c r="AA234" i="13"/>
  <c r="U234" i="13"/>
  <c r="K234" i="13"/>
  <c r="E234" i="13"/>
  <c r="B234" i="13"/>
  <c r="A234" i="13"/>
  <c r="AA233" i="13"/>
  <c r="U233" i="13"/>
  <c r="K233" i="13"/>
  <c r="E233" i="13"/>
  <c r="B233" i="13"/>
  <c r="A233" i="13"/>
  <c r="AA232" i="13"/>
  <c r="U232" i="13"/>
  <c r="K232" i="13"/>
  <c r="E232" i="13"/>
  <c r="B232" i="13"/>
  <c r="A232" i="13"/>
  <c r="AA231" i="13"/>
  <c r="U231" i="13"/>
  <c r="K231" i="13"/>
  <c r="E231" i="13"/>
  <c r="B231" i="13"/>
  <c r="A231" i="13"/>
  <c r="AA230" i="13"/>
  <c r="U230" i="13"/>
  <c r="K230" i="13"/>
  <c r="E230" i="13"/>
  <c r="B230" i="13"/>
  <c r="A230" i="13"/>
  <c r="AA229" i="13"/>
  <c r="U229" i="13"/>
  <c r="K229" i="13"/>
  <c r="E229" i="13"/>
  <c r="B229" i="13"/>
  <c r="A229" i="13"/>
  <c r="AA228" i="13"/>
  <c r="U228" i="13"/>
  <c r="K228" i="13"/>
  <c r="E228" i="13"/>
  <c r="B228" i="13"/>
  <c r="A228" i="13"/>
  <c r="AA227" i="13"/>
  <c r="U227" i="13"/>
  <c r="K227" i="13"/>
  <c r="E227" i="13"/>
  <c r="B227" i="13"/>
  <c r="A227" i="13"/>
  <c r="AA226" i="13"/>
  <c r="U226" i="13"/>
  <c r="K226" i="13"/>
  <c r="E226" i="13"/>
  <c r="B226" i="13"/>
  <c r="A226" i="13"/>
  <c r="AA225" i="13"/>
  <c r="U225" i="13"/>
  <c r="K225" i="13"/>
  <c r="E225" i="13"/>
  <c r="B225" i="13"/>
  <c r="A225" i="13"/>
  <c r="AA224" i="13"/>
  <c r="U224" i="13"/>
  <c r="K224" i="13"/>
  <c r="E224" i="13"/>
  <c r="B224" i="13"/>
  <c r="A224" i="13"/>
  <c r="AA223" i="13"/>
  <c r="U223" i="13"/>
  <c r="K223" i="13"/>
  <c r="E223" i="13"/>
  <c r="B223" i="13"/>
  <c r="A223" i="13"/>
  <c r="AA222" i="13"/>
  <c r="U222" i="13"/>
  <c r="K222" i="13"/>
  <c r="E222" i="13"/>
  <c r="B222" i="13"/>
  <c r="A222" i="13"/>
  <c r="AA221" i="13"/>
  <c r="U221" i="13"/>
  <c r="K221" i="13"/>
  <c r="E221" i="13"/>
  <c r="B221" i="13"/>
  <c r="A221" i="13"/>
  <c r="AA220" i="13"/>
  <c r="U220" i="13"/>
  <c r="K220" i="13"/>
  <c r="E220" i="13"/>
  <c r="B220" i="13"/>
  <c r="A220" i="13"/>
  <c r="AA219" i="13"/>
  <c r="U219" i="13"/>
  <c r="K219" i="13"/>
  <c r="E219" i="13"/>
  <c r="B219" i="13"/>
  <c r="A219" i="13"/>
  <c r="AA218" i="13"/>
  <c r="U218" i="13"/>
  <c r="K218" i="13"/>
  <c r="E218" i="13"/>
  <c r="B218" i="13"/>
  <c r="A218" i="13"/>
  <c r="AA217" i="13"/>
  <c r="U217" i="13"/>
  <c r="K217" i="13"/>
  <c r="E217" i="13"/>
  <c r="B217" i="13"/>
  <c r="A217" i="13"/>
  <c r="AA216" i="13"/>
  <c r="U216" i="13"/>
  <c r="K216" i="13"/>
  <c r="E216" i="13"/>
  <c r="B216" i="13"/>
  <c r="A216" i="13"/>
  <c r="AA215" i="13"/>
  <c r="U215" i="13"/>
  <c r="K215" i="13"/>
  <c r="E215" i="13"/>
  <c r="B215" i="13"/>
  <c r="A215" i="13"/>
  <c r="AA214" i="13"/>
  <c r="U214" i="13"/>
  <c r="K214" i="13"/>
  <c r="E214" i="13"/>
  <c r="B214" i="13"/>
  <c r="A214" i="13"/>
  <c r="AA213" i="13"/>
  <c r="U213" i="13"/>
  <c r="K213" i="13"/>
  <c r="E213" i="13"/>
  <c r="B213" i="13"/>
  <c r="A213" i="13"/>
  <c r="AA212" i="13"/>
  <c r="U212" i="13"/>
  <c r="K212" i="13"/>
  <c r="E212" i="13"/>
  <c r="B212" i="13"/>
  <c r="A212" i="13"/>
  <c r="AA211" i="13"/>
  <c r="U211" i="13"/>
  <c r="K211" i="13"/>
  <c r="E211" i="13"/>
  <c r="B211" i="13"/>
  <c r="A211" i="13"/>
  <c r="AA210" i="13"/>
  <c r="U210" i="13"/>
  <c r="K210" i="13"/>
  <c r="E210" i="13"/>
  <c r="B210" i="13"/>
  <c r="A210" i="13"/>
  <c r="AA209" i="13"/>
  <c r="U209" i="13"/>
  <c r="K209" i="13"/>
  <c r="E209" i="13"/>
  <c r="B209" i="13"/>
  <c r="A209" i="13"/>
  <c r="AA208" i="13"/>
  <c r="U208" i="13"/>
  <c r="K208" i="13"/>
  <c r="E208" i="13"/>
  <c r="B208" i="13"/>
  <c r="A208" i="13"/>
  <c r="AA207" i="13"/>
  <c r="U207" i="13"/>
  <c r="K207" i="13"/>
  <c r="E207" i="13"/>
  <c r="B207" i="13"/>
  <c r="A207" i="13"/>
  <c r="AA206" i="13"/>
  <c r="U206" i="13"/>
  <c r="K206" i="13"/>
  <c r="E206" i="13"/>
  <c r="B206" i="13"/>
  <c r="A206" i="13"/>
  <c r="AA205" i="13"/>
  <c r="U205" i="13"/>
  <c r="K205" i="13"/>
  <c r="E205" i="13"/>
  <c r="B205" i="13"/>
  <c r="A205" i="13"/>
  <c r="AA204" i="13"/>
  <c r="U204" i="13"/>
  <c r="K204" i="13"/>
  <c r="E204" i="13"/>
  <c r="B204" i="13"/>
  <c r="A204" i="13"/>
  <c r="AA203" i="13"/>
  <c r="U203" i="13"/>
  <c r="K203" i="13"/>
  <c r="E203" i="13"/>
  <c r="B203" i="13"/>
  <c r="A203" i="13"/>
  <c r="AA202" i="13"/>
  <c r="U202" i="13"/>
  <c r="K202" i="13"/>
  <c r="E202" i="13"/>
  <c r="B202" i="13"/>
  <c r="A202" i="13"/>
  <c r="AA201" i="13"/>
  <c r="U201" i="13"/>
  <c r="K201" i="13"/>
  <c r="E201" i="13"/>
  <c r="B201" i="13"/>
  <c r="A201" i="13"/>
  <c r="AA200" i="13"/>
  <c r="U200" i="13"/>
  <c r="K200" i="13"/>
  <c r="E200" i="13"/>
  <c r="B200" i="13"/>
  <c r="A200" i="13"/>
  <c r="AA199" i="13"/>
  <c r="U199" i="13"/>
  <c r="K199" i="13"/>
  <c r="E199" i="13"/>
  <c r="B199" i="13"/>
  <c r="A199" i="13"/>
  <c r="AA198" i="13"/>
  <c r="U198" i="13"/>
  <c r="K198" i="13"/>
  <c r="E198" i="13"/>
  <c r="B198" i="13"/>
  <c r="A198" i="13"/>
  <c r="AA197" i="13"/>
  <c r="U197" i="13"/>
  <c r="K197" i="13"/>
  <c r="E197" i="13"/>
  <c r="B197" i="13"/>
  <c r="A197" i="13"/>
  <c r="AA196" i="13"/>
  <c r="U196" i="13"/>
  <c r="K196" i="13"/>
  <c r="E196" i="13"/>
  <c r="B196" i="13"/>
  <c r="A196" i="13"/>
  <c r="AA195" i="13"/>
  <c r="U195" i="13"/>
  <c r="B195" i="13"/>
  <c r="A195" i="13"/>
  <c r="B194" i="13"/>
  <c r="A194" i="13"/>
  <c r="B193" i="13"/>
  <c r="A193" i="13"/>
  <c r="B192" i="13"/>
  <c r="A192" i="13"/>
  <c r="B191" i="13"/>
  <c r="A191" i="13"/>
  <c r="B190" i="13"/>
  <c r="A190" i="13"/>
  <c r="B189" i="13"/>
  <c r="A189" i="13"/>
  <c r="F188" i="13"/>
  <c r="B188" i="13"/>
  <c r="A188" i="13"/>
  <c r="AB187" i="13"/>
  <c r="X187" i="13"/>
  <c r="H187" i="13"/>
  <c r="B187" i="13"/>
  <c r="A187" i="13"/>
  <c r="J186" i="13"/>
  <c r="B186" i="13"/>
  <c r="A186" i="13"/>
  <c r="AB185" i="13"/>
  <c r="P185" i="13"/>
  <c r="L185" i="13"/>
  <c r="B185" i="13"/>
  <c r="A185" i="13"/>
  <c r="B184" i="13"/>
  <c r="A184" i="13"/>
  <c r="T183" i="13"/>
  <c r="P183" i="13"/>
  <c r="B183" i="13"/>
  <c r="A183" i="13"/>
  <c r="V182" i="13"/>
  <c r="F182" i="13"/>
  <c r="B182" i="13"/>
  <c r="A182" i="13"/>
  <c r="X181" i="13"/>
  <c r="T181" i="13"/>
  <c r="D181" i="13"/>
  <c r="B181" i="13"/>
  <c r="A181" i="13"/>
  <c r="V180" i="13"/>
  <c r="J180" i="13"/>
  <c r="F180" i="13"/>
  <c r="B180" i="13"/>
  <c r="A180" i="13"/>
  <c r="AB179" i="13"/>
  <c r="X179" i="13"/>
  <c r="H179" i="13"/>
  <c r="B179" i="13"/>
  <c r="A179" i="13"/>
  <c r="J178" i="13"/>
  <c r="B178" i="13"/>
  <c r="A178" i="13"/>
  <c r="AB177" i="13"/>
  <c r="P177" i="13"/>
  <c r="L177" i="13"/>
  <c r="B177" i="13"/>
  <c r="A177" i="13"/>
  <c r="B176" i="13"/>
  <c r="A176" i="13"/>
  <c r="T175" i="13"/>
  <c r="P175" i="13"/>
  <c r="B175" i="13"/>
  <c r="A175" i="13"/>
  <c r="V174" i="13"/>
  <c r="F174" i="13"/>
  <c r="B174" i="13"/>
  <c r="A174" i="13"/>
  <c r="X173" i="13"/>
  <c r="T173" i="13"/>
  <c r="D173" i="13"/>
  <c r="B173" i="13"/>
  <c r="A173" i="13"/>
  <c r="V172" i="13"/>
  <c r="I172" i="13"/>
  <c r="B172" i="13"/>
  <c r="A172" i="13"/>
  <c r="U171" i="13"/>
  <c r="R171" i="13"/>
  <c r="J171" i="13"/>
  <c r="H171" i="13"/>
  <c r="B171" i="13"/>
  <c r="A171" i="13"/>
  <c r="X170" i="13"/>
  <c r="V170" i="13"/>
  <c r="P170" i="13"/>
  <c r="F170" i="13"/>
  <c r="B170" i="13"/>
  <c r="A170" i="13"/>
  <c r="AB169" i="13"/>
  <c r="V169" i="13"/>
  <c r="T169" i="13"/>
  <c r="F169" i="13"/>
  <c r="B169" i="13"/>
  <c r="A169" i="13"/>
  <c r="AB168" i="13"/>
  <c r="T168" i="13"/>
  <c r="L168" i="13"/>
  <c r="J168" i="13"/>
  <c r="D168" i="13"/>
  <c r="B168" i="13"/>
  <c r="A168" i="13"/>
  <c r="X167" i="13"/>
  <c r="P167" i="13"/>
  <c r="J167" i="13"/>
  <c r="H167" i="13"/>
  <c r="B167" i="13"/>
  <c r="A167" i="13"/>
  <c r="X166" i="13"/>
  <c r="V166" i="13"/>
  <c r="P166" i="13"/>
  <c r="F166" i="13"/>
  <c r="B166" i="13"/>
  <c r="A166" i="13"/>
  <c r="AB165" i="13"/>
  <c r="V165" i="13"/>
  <c r="T165" i="13"/>
  <c r="F165" i="13"/>
  <c r="B165" i="13"/>
  <c r="A165" i="13"/>
  <c r="AB164" i="13"/>
  <c r="T164" i="13"/>
  <c r="L164" i="13"/>
  <c r="J164" i="13"/>
  <c r="D164" i="13"/>
  <c r="B164" i="13"/>
  <c r="A164" i="13"/>
  <c r="X163" i="13"/>
  <c r="P163" i="13"/>
  <c r="J163" i="13"/>
  <c r="H163" i="13"/>
  <c r="B163" i="13"/>
  <c r="A163" i="13"/>
  <c r="X162" i="13"/>
  <c r="V162" i="13"/>
  <c r="P162" i="13"/>
  <c r="F162" i="13"/>
  <c r="B162" i="13"/>
  <c r="A162" i="13"/>
  <c r="AB161" i="13"/>
  <c r="V161" i="13"/>
  <c r="T161" i="13"/>
  <c r="F161" i="13"/>
  <c r="B161" i="13"/>
  <c r="A161" i="13"/>
  <c r="AB160" i="13"/>
  <c r="T160" i="13"/>
  <c r="L160" i="13"/>
  <c r="J160" i="13"/>
  <c r="D160" i="13"/>
  <c r="B160" i="13"/>
  <c r="A160" i="13"/>
  <c r="X159" i="13"/>
  <c r="P159" i="13"/>
  <c r="J159" i="13"/>
  <c r="H159" i="13"/>
  <c r="B159" i="13"/>
  <c r="A159" i="13"/>
  <c r="X158" i="13"/>
  <c r="V158" i="13"/>
  <c r="P158" i="13"/>
  <c r="F158" i="13"/>
  <c r="B158" i="13"/>
  <c r="A158" i="13"/>
  <c r="AB157" i="13"/>
  <c r="V157" i="13"/>
  <c r="T157" i="13"/>
  <c r="F157" i="13"/>
  <c r="B157" i="13"/>
  <c r="A157" i="13"/>
  <c r="AB156" i="13"/>
  <c r="T156" i="13"/>
  <c r="L156" i="13"/>
  <c r="J156" i="13"/>
  <c r="D156" i="13"/>
  <c r="B156" i="13"/>
  <c r="A156" i="13"/>
  <c r="X155" i="13"/>
  <c r="P155" i="13"/>
  <c r="J155" i="13"/>
  <c r="H155" i="13"/>
  <c r="B155" i="13"/>
  <c r="A155" i="13"/>
  <c r="X154" i="13"/>
  <c r="V154" i="13"/>
  <c r="P154" i="13"/>
  <c r="F154" i="13"/>
  <c r="B154" i="13"/>
  <c r="A154" i="13"/>
  <c r="AB153" i="13"/>
  <c r="V153" i="13"/>
  <c r="T153" i="13"/>
  <c r="F153" i="13"/>
  <c r="B153" i="13"/>
  <c r="A153" i="13"/>
  <c r="AB152" i="13"/>
  <c r="T152" i="13"/>
  <c r="L152" i="13"/>
  <c r="J152" i="13"/>
  <c r="D152" i="13"/>
  <c r="B152" i="13"/>
  <c r="A152" i="13"/>
  <c r="X151" i="13"/>
  <c r="P151" i="13"/>
  <c r="J151" i="13"/>
  <c r="H151" i="13"/>
  <c r="B151" i="13"/>
  <c r="A151" i="13"/>
  <c r="X150" i="13"/>
  <c r="V150" i="13"/>
  <c r="P150" i="13"/>
  <c r="N150" i="13"/>
  <c r="F150" i="13"/>
  <c r="B150" i="13"/>
  <c r="A150" i="13"/>
  <c r="AB149" i="13"/>
  <c r="V149" i="13"/>
  <c r="T149" i="13"/>
  <c r="N149" i="13"/>
  <c r="F149" i="13"/>
  <c r="B149" i="13"/>
  <c r="A149" i="13"/>
  <c r="AB148" i="13"/>
  <c r="T148" i="13"/>
  <c r="L148" i="13"/>
  <c r="J148" i="13"/>
  <c r="D148" i="13"/>
  <c r="B148" i="13"/>
  <c r="A148" i="13"/>
  <c r="X147" i="13"/>
  <c r="P147" i="13"/>
  <c r="J147" i="13"/>
  <c r="H147" i="13"/>
  <c r="B147" i="13"/>
  <c r="A147" i="13"/>
  <c r="X146" i="13"/>
  <c r="V146" i="13"/>
  <c r="P146" i="13"/>
  <c r="F146" i="13"/>
  <c r="B146" i="13"/>
  <c r="A146" i="13"/>
  <c r="AB145" i="13"/>
  <c r="V145" i="13"/>
  <c r="T145" i="13"/>
  <c r="F145" i="13"/>
  <c r="B145" i="13"/>
  <c r="A145" i="13"/>
  <c r="AB144" i="13"/>
  <c r="Z144" i="13"/>
  <c r="T144" i="13"/>
  <c r="L144" i="13"/>
  <c r="J144" i="13"/>
  <c r="D144" i="13"/>
  <c r="B144" i="13"/>
  <c r="A144" i="13"/>
  <c r="AB140" i="13"/>
  <c r="AA140" i="13"/>
  <c r="Z140" i="13"/>
  <c r="Z180" i="13" s="1"/>
  <c r="Y140" i="13"/>
  <c r="Y253" i="13" s="1"/>
  <c r="X140" i="13"/>
  <c r="W140" i="13"/>
  <c r="V140" i="13"/>
  <c r="U140" i="13"/>
  <c r="T140" i="13"/>
  <c r="S140" i="13"/>
  <c r="R140" i="13"/>
  <c r="R184" i="13" s="1"/>
  <c r="Q140" i="13"/>
  <c r="Q255" i="13" s="1"/>
  <c r="P140" i="13"/>
  <c r="N140" i="13"/>
  <c r="L140" i="13"/>
  <c r="L179" i="13" s="1"/>
  <c r="K140" i="13"/>
  <c r="J140" i="13"/>
  <c r="I140" i="13"/>
  <c r="H140" i="13"/>
  <c r="H181" i="13" s="1"/>
  <c r="G140" i="13"/>
  <c r="F140" i="13"/>
  <c r="E140" i="13"/>
  <c r="E251" i="13" s="1"/>
  <c r="D140" i="13"/>
  <c r="D175" i="13" s="1"/>
  <c r="C140" i="13"/>
  <c r="O119" i="13"/>
  <c r="N119" i="13"/>
  <c r="M119" i="13"/>
  <c r="O118" i="13"/>
  <c r="N118" i="13"/>
  <c r="M118" i="13"/>
  <c r="O117" i="13"/>
  <c r="N117" i="13"/>
  <c r="M117" i="13"/>
  <c r="O116" i="13"/>
  <c r="N116" i="13"/>
  <c r="M116" i="13"/>
  <c r="O115" i="13"/>
  <c r="N115" i="13"/>
  <c r="M115" i="13"/>
  <c r="O114" i="13"/>
  <c r="N114" i="13"/>
  <c r="M114" i="13"/>
  <c r="O113" i="13"/>
  <c r="N113" i="13"/>
  <c r="M113" i="13"/>
  <c r="O112" i="13"/>
  <c r="N112" i="13"/>
  <c r="M112" i="13"/>
  <c r="O111" i="13"/>
  <c r="N111" i="13"/>
  <c r="M111" i="13"/>
  <c r="O110" i="13"/>
  <c r="N110" i="13"/>
  <c r="M110" i="13"/>
  <c r="O109" i="13"/>
  <c r="N109" i="13"/>
  <c r="M109" i="13"/>
  <c r="O108" i="13"/>
  <c r="N108" i="13"/>
  <c r="M108" i="13"/>
  <c r="O107" i="13"/>
  <c r="N107" i="13"/>
  <c r="M107" i="13"/>
  <c r="O106" i="13"/>
  <c r="N106" i="13"/>
  <c r="M106" i="13"/>
  <c r="O105" i="13"/>
  <c r="N105" i="13"/>
  <c r="M105" i="13"/>
  <c r="O104" i="13"/>
  <c r="N104" i="13"/>
  <c r="M104" i="13"/>
  <c r="O103" i="13"/>
  <c r="N103" i="13"/>
  <c r="M103" i="13"/>
  <c r="O102" i="13"/>
  <c r="N102" i="13"/>
  <c r="M102" i="13"/>
  <c r="O101" i="13"/>
  <c r="N101" i="13"/>
  <c r="M101" i="13"/>
  <c r="O100" i="13"/>
  <c r="N100" i="13"/>
  <c r="M100" i="13"/>
  <c r="O99" i="13"/>
  <c r="N99" i="13"/>
  <c r="M99" i="13"/>
  <c r="O98" i="13"/>
  <c r="N98" i="13"/>
  <c r="M98" i="13"/>
  <c r="O97" i="13"/>
  <c r="N97" i="13"/>
  <c r="M97" i="13"/>
  <c r="O96" i="13"/>
  <c r="N96" i="13"/>
  <c r="M96" i="13"/>
  <c r="O95" i="13"/>
  <c r="N95" i="13"/>
  <c r="M95" i="13"/>
  <c r="O94" i="13"/>
  <c r="N94" i="13"/>
  <c r="M94" i="13"/>
  <c r="O93" i="13"/>
  <c r="N93" i="13"/>
  <c r="M93" i="13"/>
  <c r="O92" i="13"/>
  <c r="N92" i="13"/>
  <c r="M92" i="13"/>
  <c r="O91" i="13"/>
  <c r="N91" i="13"/>
  <c r="M91" i="13"/>
  <c r="O90" i="13"/>
  <c r="N90" i="13"/>
  <c r="M90" i="13"/>
  <c r="O89" i="13"/>
  <c r="N89" i="13"/>
  <c r="M89" i="13"/>
  <c r="O88" i="13"/>
  <c r="N88" i="13"/>
  <c r="M88" i="13"/>
  <c r="O87" i="13"/>
  <c r="N87" i="13"/>
  <c r="M87" i="13"/>
  <c r="O86" i="13"/>
  <c r="N86" i="13"/>
  <c r="M86" i="13"/>
  <c r="O85" i="13"/>
  <c r="N85" i="13"/>
  <c r="M85" i="13"/>
  <c r="O84" i="13"/>
  <c r="N84" i="13"/>
  <c r="M84" i="13"/>
  <c r="O83" i="13"/>
  <c r="N83" i="13"/>
  <c r="M83" i="13"/>
  <c r="O82" i="13"/>
  <c r="N82" i="13"/>
  <c r="M82" i="13"/>
  <c r="O81" i="13"/>
  <c r="N81" i="13"/>
  <c r="M81" i="13"/>
  <c r="O80" i="13"/>
  <c r="N80" i="13"/>
  <c r="M80" i="13"/>
  <c r="O79" i="13"/>
  <c r="N79" i="13"/>
  <c r="M79" i="13"/>
  <c r="O78" i="13"/>
  <c r="N78" i="13"/>
  <c r="M78" i="13"/>
  <c r="O77" i="13"/>
  <c r="N77" i="13"/>
  <c r="M77" i="13"/>
  <c r="O76" i="13"/>
  <c r="N76" i="13"/>
  <c r="M76" i="13"/>
  <c r="O75" i="13"/>
  <c r="N75" i="13"/>
  <c r="M75" i="13"/>
  <c r="O74" i="13"/>
  <c r="N74" i="13"/>
  <c r="M74" i="13"/>
  <c r="O73" i="13"/>
  <c r="N73" i="13"/>
  <c r="M73" i="13"/>
  <c r="O72" i="13"/>
  <c r="N72" i="13"/>
  <c r="M72" i="13"/>
  <c r="O71" i="13"/>
  <c r="N71" i="13"/>
  <c r="M71" i="13"/>
  <c r="O70" i="13"/>
  <c r="N70" i="13"/>
  <c r="M70" i="13"/>
  <c r="O69" i="13"/>
  <c r="N69" i="13"/>
  <c r="M69" i="13"/>
  <c r="O68" i="13"/>
  <c r="N68" i="13"/>
  <c r="M68" i="13"/>
  <c r="O67" i="13"/>
  <c r="N67" i="13"/>
  <c r="M67" i="13"/>
  <c r="O66" i="13"/>
  <c r="N66" i="13"/>
  <c r="M66" i="13"/>
  <c r="O65" i="13"/>
  <c r="N65" i="13"/>
  <c r="M65" i="13"/>
  <c r="O64" i="13"/>
  <c r="N64" i="13"/>
  <c r="M64" i="13"/>
  <c r="O63" i="13"/>
  <c r="N63" i="13"/>
  <c r="M63" i="13"/>
  <c r="O62" i="13"/>
  <c r="N62" i="13"/>
  <c r="M62" i="13"/>
  <c r="O61" i="13"/>
  <c r="N61" i="13"/>
  <c r="M61" i="13"/>
  <c r="O60" i="13"/>
  <c r="N60" i="13"/>
  <c r="M60" i="13"/>
  <c r="O59" i="13"/>
  <c r="N59" i="13"/>
  <c r="M59" i="13"/>
  <c r="O58" i="13"/>
  <c r="N58" i="13"/>
  <c r="M58" i="13"/>
  <c r="O57" i="13"/>
  <c r="N57" i="13"/>
  <c r="M57" i="13"/>
  <c r="O56" i="13"/>
  <c r="N56" i="13"/>
  <c r="M56" i="13"/>
  <c r="O55" i="13"/>
  <c r="N55" i="13"/>
  <c r="M55" i="13"/>
  <c r="O54" i="13"/>
  <c r="N54" i="13"/>
  <c r="M54" i="13"/>
  <c r="O53" i="13"/>
  <c r="N53" i="13"/>
  <c r="M53" i="13"/>
  <c r="O52" i="13"/>
  <c r="N52" i="13"/>
  <c r="M52" i="13"/>
  <c r="O51" i="13"/>
  <c r="N51" i="13"/>
  <c r="N193" i="13" s="1"/>
  <c r="M51" i="13"/>
  <c r="O50" i="13"/>
  <c r="N50" i="13"/>
  <c r="M50" i="13"/>
  <c r="O49" i="13"/>
  <c r="N49" i="13"/>
  <c r="M49" i="13"/>
  <c r="O48" i="13"/>
  <c r="N48" i="13"/>
  <c r="M48" i="13"/>
  <c r="O47" i="13"/>
  <c r="N47" i="13"/>
  <c r="N189" i="13" s="1"/>
  <c r="M47" i="13"/>
  <c r="O46" i="13"/>
  <c r="N46" i="13"/>
  <c r="N188" i="13" s="1"/>
  <c r="M46" i="13"/>
  <c r="O45" i="13"/>
  <c r="N45" i="13"/>
  <c r="M45" i="13"/>
  <c r="O44" i="13"/>
  <c r="N44" i="13"/>
  <c r="M44" i="13"/>
  <c r="O43" i="13"/>
  <c r="N43" i="13"/>
  <c r="N185" i="13" s="1"/>
  <c r="M43" i="13"/>
  <c r="O42" i="13"/>
  <c r="N42" i="13"/>
  <c r="M42" i="13"/>
  <c r="O41" i="13"/>
  <c r="N41" i="13"/>
  <c r="M41" i="13"/>
  <c r="O40" i="13"/>
  <c r="N40" i="13"/>
  <c r="M40" i="13"/>
  <c r="O39" i="13"/>
  <c r="N39" i="13"/>
  <c r="N181" i="13" s="1"/>
  <c r="M39" i="13"/>
  <c r="O38" i="13"/>
  <c r="N38" i="13"/>
  <c r="M38" i="13"/>
  <c r="O37" i="13"/>
  <c r="N37" i="13"/>
  <c r="M37" i="13"/>
  <c r="O36" i="13"/>
  <c r="N36" i="13"/>
  <c r="M36" i="13"/>
  <c r="O35" i="13"/>
  <c r="N35" i="13"/>
  <c r="N177" i="13" s="1"/>
  <c r="M35" i="13"/>
  <c r="O34" i="13"/>
  <c r="N34" i="13"/>
  <c r="M34" i="13"/>
  <c r="O33" i="13"/>
  <c r="N33" i="13"/>
  <c r="M33" i="13"/>
  <c r="O32" i="13"/>
  <c r="N32" i="13"/>
  <c r="M32" i="13"/>
  <c r="O31" i="13"/>
  <c r="N31" i="13"/>
  <c r="N173" i="13" s="1"/>
  <c r="M31" i="13"/>
  <c r="O30" i="13"/>
  <c r="N30" i="13"/>
  <c r="M30" i="13"/>
  <c r="O29" i="13"/>
  <c r="N29" i="13"/>
  <c r="M29" i="13"/>
  <c r="O28" i="13"/>
  <c r="N28" i="13"/>
  <c r="M28" i="13"/>
  <c r="O27" i="13"/>
  <c r="N27" i="13"/>
  <c r="M27" i="13"/>
  <c r="O26" i="13"/>
  <c r="N26" i="13"/>
  <c r="M26" i="13"/>
  <c r="O25" i="13"/>
  <c r="N25" i="13"/>
  <c r="M25" i="13"/>
  <c r="O24" i="13"/>
  <c r="N24" i="13"/>
  <c r="M24" i="13"/>
  <c r="O23" i="13"/>
  <c r="N23" i="13"/>
  <c r="M23" i="13"/>
  <c r="O22" i="13"/>
  <c r="N22" i="13"/>
  <c r="M22" i="13"/>
  <c r="O21" i="13"/>
  <c r="N21" i="13"/>
  <c r="M21" i="13"/>
  <c r="O20" i="13"/>
  <c r="N20" i="13"/>
  <c r="M20" i="13"/>
  <c r="O19" i="13"/>
  <c r="N19" i="13"/>
  <c r="M19" i="13"/>
  <c r="O18" i="13"/>
  <c r="N18" i="13"/>
  <c r="M18" i="13"/>
  <c r="O17" i="13"/>
  <c r="N17" i="13"/>
  <c r="M17" i="13"/>
  <c r="O16" i="13"/>
  <c r="N16" i="13"/>
  <c r="M16" i="13"/>
  <c r="O15" i="13"/>
  <c r="N15" i="13"/>
  <c r="M15" i="13"/>
  <c r="O14" i="13"/>
  <c r="N14" i="13"/>
  <c r="M14" i="13"/>
  <c r="O13" i="13"/>
  <c r="N13" i="13"/>
  <c r="M13" i="13"/>
  <c r="O12" i="13"/>
  <c r="N12" i="13"/>
  <c r="M12" i="13"/>
  <c r="O11" i="13"/>
  <c r="N11" i="13"/>
  <c r="M11" i="13"/>
  <c r="O10" i="13"/>
  <c r="N10" i="13"/>
  <c r="M10" i="13"/>
  <c r="O9" i="13"/>
  <c r="N9" i="13"/>
  <c r="M9" i="13"/>
  <c r="O8" i="13"/>
  <c r="N8" i="13"/>
  <c r="M8" i="13"/>
  <c r="O7" i="13"/>
  <c r="N7" i="13"/>
  <c r="M7" i="13"/>
  <c r="O6" i="13"/>
  <c r="N6" i="13"/>
  <c r="M6" i="13"/>
  <c r="O5" i="13"/>
  <c r="N5" i="13"/>
  <c r="M5" i="13"/>
  <c r="O4" i="13"/>
  <c r="N4" i="13"/>
  <c r="M4" i="13"/>
  <c r="O3" i="13"/>
  <c r="N3" i="13"/>
  <c r="M3" i="13"/>
  <c r="O2" i="13"/>
  <c r="N2" i="13"/>
  <c r="M2" i="13"/>
  <c r="E1" i="13"/>
  <c r="F1" i="13" s="1"/>
  <c r="G1" i="13" s="1"/>
  <c r="H1" i="13" s="1"/>
  <c r="I1" i="13" s="1"/>
  <c r="J1" i="13" s="1"/>
  <c r="K1" i="13" s="1"/>
  <c r="L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D1" i="13"/>
  <c r="T154" i="11"/>
  <c r="S154" i="11"/>
  <c r="G154" i="11"/>
  <c r="G137" i="2" s="1"/>
  <c r="H137" i="2" s="1"/>
  <c r="J137" i="2" s="1"/>
  <c r="C154" i="11"/>
  <c r="C137" i="2" s="1"/>
  <c r="T153" i="11"/>
  <c r="S153" i="11"/>
  <c r="G153" i="11"/>
  <c r="G134" i="2" s="1"/>
  <c r="C153" i="11"/>
  <c r="T152" i="11"/>
  <c r="S152" i="11"/>
  <c r="G152" i="11"/>
  <c r="G136" i="2" s="1"/>
  <c r="H136" i="2" s="1"/>
  <c r="J136" i="2" s="1"/>
  <c r="C152" i="11"/>
  <c r="T151" i="11"/>
  <c r="S151" i="11"/>
  <c r="G151" i="11"/>
  <c r="G135" i="2" s="1"/>
  <c r="C151" i="11"/>
  <c r="T150" i="11"/>
  <c r="S150" i="11"/>
  <c r="G150" i="11"/>
  <c r="G128" i="2" s="1"/>
  <c r="H128" i="2" s="1"/>
  <c r="J128" i="2" s="1"/>
  <c r="C150" i="11"/>
  <c r="C123" i="1" s="1"/>
  <c r="D123" i="1" s="1"/>
  <c r="T149" i="11"/>
  <c r="S149" i="11"/>
  <c r="G149" i="11"/>
  <c r="C149" i="11"/>
  <c r="C121" i="1" s="1"/>
  <c r="T148" i="11"/>
  <c r="S148" i="11"/>
  <c r="G148" i="11"/>
  <c r="C148" i="11"/>
  <c r="T147" i="11"/>
  <c r="S147" i="11"/>
  <c r="G147" i="11"/>
  <c r="G122" i="1" s="1"/>
  <c r="H122" i="1" s="1"/>
  <c r="J122" i="1" s="1"/>
  <c r="C147" i="11"/>
  <c r="C122" i="1" s="1"/>
  <c r="T145" i="11"/>
  <c r="S145" i="11"/>
  <c r="G145" i="11"/>
  <c r="G117" i="2" s="1"/>
  <c r="H117" i="2" s="1"/>
  <c r="J117" i="2" s="1"/>
  <c r="C145" i="11"/>
  <c r="C117" i="2" s="1"/>
  <c r="D32" i="3" s="1"/>
  <c r="T144" i="11"/>
  <c r="S144" i="11"/>
  <c r="G144" i="11"/>
  <c r="G75" i="1" s="1"/>
  <c r="H75" i="1" s="1"/>
  <c r="J75" i="1" s="1"/>
  <c r="C144" i="11"/>
  <c r="C115" i="2" s="1"/>
  <c r="D30" i="3" s="1"/>
  <c r="T143" i="11"/>
  <c r="S143" i="11"/>
  <c r="G143" i="11"/>
  <c r="G116" i="2" s="1"/>
  <c r="H116" i="2" s="1"/>
  <c r="C143" i="11"/>
  <c r="C116" i="2" s="1"/>
  <c r="D116" i="2" s="1"/>
  <c r="F116" i="2" s="1"/>
  <c r="T141" i="11"/>
  <c r="S141" i="11"/>
  <c r="G141" i="11"/>
  <c r="G126" i="1" s="1"/>
  <c r="H126" i="1" s="1"/>
  <c r="J126" i="1" s="1"/>
  <c r="C141" i="11"/>
  <c r="C131" i="2" s="1"/>
  <c r="D131" i="2" s="1"/>
  <c r="T140" i="11"/>
  <c r="S140" i="11"/>
  <c r="G140" i="11"/>
  <c r="G132" i="2" s="1"/>
  <c r="H132" i="2" s="1"/>
  <c r="J132" i="2" s="1"/>
  <c r="C140" i="11"/>
  <c r="C132" i="2" s="1"/>
  <c r="D132" i="2" s="1"/>
  <c r="T139" i="11"/>
  <c r="S139" i="11"/>
  <c r="G139" i="11"/>
  <c r="C139" i="11"/>
  <c r="T137" i="11"/>
  <c r="S137" i="11"/>
  <c r="G137" i="11"/>
  <c r="G142" i="2" s="1"/>
  <c r="H142" i="2" s="1"/>
  <c r="J142" i="2" s="1"/>
  <c r="C137" i="11"/>
  <c r="T136" i="11"/>
  <c r="S136" i="11"/>
  <c r="G136" i="11"/>
  <c r="G141" i="2" s="1"/>
  <c r="H141" i="2" s="1"/>
  <c r="J141" i="2" s="1"/>
  <c r="C136" i="11"/>
  <c r="T135" i="11"/>
  <c r="S135" i="11"/>
  <c r="G135" i="11"/>
  <c r="G140" i="2" s="1"/>
  <c r="C135" i="11"/>
  <c r="T134" i="11"/>
  <c r="S134" i="11"/>
  <c r="G134" i="11"/>
  <c r="G139" i="2" s="1"/>
  <c r="C134" i="11"/>
  <c r="G133" i="11"/>
  <c r="C133" i="11"/>
  <c r="T132" i="11"/>
  <c r="S132" i="11"/>
  <c r="G132" i="11"/>
  <c r="G122" i="2" s="1"/>
  <c r="H122" i="2" s="1"/>
  <c r="J122" i="2" s="1"/>
  <c r="C132" i="11"/>
  <c r="T131" i="11"/>
  <c r="S131" i="11"/>
  <c r="G131" i="11"/>
  <c r="C131" i="11"/>
  <c r="C119" i="1" s="1"/>
  <c r="D119" i="1" s="1"/>
  <c r="T130" i="11"/>
  <c r="S130" i="11"/>
  <c r="G130" i="11"/>
  <c r="C130" i="11"/>
  <c r="C116" i="1" s="1"/>
  <c r="T129" i="11"/>
  <c r="S129" i="11"/>
  <c r="G129" i="11"/>
  <c r="G115" i="1" s="1"/>
  <c r="C129" i="11"/>
  <c r="C115" i="1" s="1"/>
  <c r="T128" i="11"/>
  <c r="S128" i="11"/>
  <c r="G128" i="11"/>
  <c r="G121" i="2" s="1"/>
  <c r="H121" i="2" s="1"/>
  <c r="J121" i="2" s="1"/>
  <c r="C128" i="11"/>
  <c r="C117" i="1" s="1"/>
  <c r="D117" i="1" s="1"/>
  <c r="T127" i="11"/>
  <c r="S127" i="11"/>
  <c r="J127" i="11"/>
  <c r="G127" i="11"/>
  <c r="C127" i="11"/>
  <c r="T126" i="11"/>
  <c r="S126" i="11"/>
  <c r="G126" i="11"/>
  <c r="J126" i="11" s="1"/>
  <c r="C126" i="11"/>
  <c r="C124" i="2" s="1"/>
  <c r="D124" i="2" s="1"/>
  <c r="T124" i="11"/>
  <c r="S124" i="11"/>
  <c r="G124" i="11"/>
  <c r="C124" i="11"/>
  <c r="T123" i="11"/>
  <c r="S123" i="11"/>
  <c r="G123" i="11"/>
  <c r="G99" i="2" s="1"/>
  <c r="H99" i="2" s="1"/>
  <c r="J99" i="2" s="1"/>
  <c r="C123" i="11"/>
  <c r="T121" i="11"/>
  <c r="S121" i="11"/>
  <c r="G121" i="11"/>
  <c r="C121" i="11"/>
  <c r="T120" i="11"/>
  <c r="S120" i="11"/>
  <c r="G120" i="11"/>
  <c r="C120" i="11"/>
  <c r="C98" i="2" s="1"/>
  <c r="D98" i="2" s="1"/>
  <c r="F98" i="2" s="1"/>
  <c r="T118" i="11"/>
  <c r="S118" i="11"/>
  <c r="G118" i="11"/>
  <c r="G92" i="2" s="1"/>
  <c r="D47" i="5" s="1"/>
  <c r="C118" i="11"/>
  <c r="T117" i="11"/>
  <c r="S117" i="11"/>
  <c r="G117" i="11"/>
  <c r="C117" i="11"/>
  <c r="T116" i="11"/>
  <c r="S116" i="11"/>
  <c r="G116" i="11"/>
  <c r="G91" i="2" s="1"/>
  <c r="C116" i="11"/>
  <c r="T115" i="11"/>
  <c r="S115" i="11"/>
  <c r="G115" i="11"/>
  <c r="G89" i="2" s="1"/>
  <c r="D11" i="4" s="1"/>
  <c r="C115" i="11"/>
  <c r="T114" i="11"/>
  <c r="S114" i="11"/>
  <c r="G114" i="11"/>
  <c r="G93" i="2" s="1"/>
  <c r="C114" i="11"/>
  <c r="T113" i="11"/>
  <c r="S113" i="11"/>
  <c r="G113" i="11"/>
  <c r="C113" i="11"/>
  <c r="T111" i="11"/>
  <c r="S111" i="11"/>
  <c r="G111" i="11"/>
  <c r="G84" i="2" s="1"/>
  <c r="C111" i="11"/>
  <c r="C84" i="2" s="1"/>
  <c r="D66" i="3" s="1"/>
  <c r="T110" i="11"/>
  <c r="S110" i="11"/>
  <c r="G110" i="11"/>
  <c r="G83" i="2" s="1"/>
  <c r="H83" i="2" s="1"/>
  <c r="J83" i="2" s="1"/>
  <c r="C110" i="11"/>
  <c r="C83" i="2" s="1"/>
  <c r="D70" i="3" s="1"/>
  <c r="T109" i="11"/>
  <c r="S109" i="11"/>
  <c r="G109" i="11"/>
  <c r="G60" i="1" s="1"/>
  <c r="H60" i="1" s="1"/>
  <c r="C109" i="11"/>
  <c r="C85" i="2" s="1"/>
  <c r="D67" i="3" s="1"/>
  <c r="T108" i="11"/>
  <c r="S108" i="11"/>
  <c r="G108" i="11"/>
  <c r="C108" i="11"/>
  <c r="T107" i="11"/>
  <c r="S107" i="11"/>
  <c r="G107" i="11"/>
  <c r="C107" i="11"/>
  <c r="C82" i="2" s="1"/>
  <c r="D69" i="3" s="1"/>
  <c r="G106" i="11"/>
  <c r="G86" i="2" s="1"/>
  <c r="C106" i="11"/>
  <c r="C86" i="2" s="1"/>
  <c r="D86" i="2" s="1"/>
  <c r="F86" i="2" s="1"/>
  <c r="T104" i="11"/>
  <c r="S104" i="11"/>
  <c r="G104" i="11"/>
  <c r="G102" i="2" s="1"/>
  <c r="H102" i="2" s="1"/>
  <c r="J102" i="2" s="1"/>
  <c r="C104" i="11"/>
  <c r="C102" i="2" s="1"/>
  <c r="D65" i="3" s="1"/>
  <c r="T103" i="11"/>
  <c r="S103" i="11"/>
  <c r="G103" i="11"/>
  <c r="G6" i="1" s="1"/>
  <c r="H6" i="1" s="1"/>
  <c r="J6" i="1" s="1"/>
  <c r="C103" i="11"/>
  <c r="C97" i="2" s="1"/>
  <c r="D63" i="3" s="1"/>
  <c r="T101" i="11"/>
  <c r="S101" i="11"/>
  <c r="G101" i="11"/>
  <c r="C101" i="11"/>
  <c r="C10" i="1" s="1"/>
  <c r="T100" i="11"/>
  <c r="S100" i="11"/>
  <c r="G100" i="11"/>
  <c r="G96" i="2" s="1"/>
  <c r="H96" i="2" s="1"/>
  <c r="C100" i="11"/>
  <c r="C96" i="2" s="1"/>
  <c r="T98" i="11"/>
  <c r="S98" i="11"/>
  <c r="G98" i="11"/>
  <c r="G113" i="2" s="1"/>
  <c r="H113" i="2" s="1"/>
  <c r="J113" i="2" s="1"/>
  <c r="C98" i="11"/>
  <c r="C49" i="1" s="1"/>
  <c r="T97" i="11"/>
  <c r="S97" i="11"/>
  <c r="G97" i="11"/>
  <c r="C97" i="11"/>
  <c r="T96" i="11"/>
  <c r="S96" i="11"/>
  <c r="G96" i="11"/>
  <c r="G106" i="2" s="1"/>
  <c r="H106" i="2" s="1"/>
  <c r="C96" i="11"/>
  <c r="C106" i="2" s="1"/>
  <c r="D33" i="3" s="1"/>
  <c r="T95" i="11"/>
  <c r="S95" i="11"/>
  <c r="G95" i="11"/>
  <c r="C95" i="11"/>
  <c r="T94" i="11"/>
  <c r="S94" i="11"/>
  <c r="G94" i="11"/>
  <c r="C94" i="11"/>
  <c r="C48" i="1" s="1"/>
  <c r="D48" i="1" s="1"/>
  <c r="F48" i="1" s="1"/>
  <c r="T92" i="11"/>
  <c r="S92" i="11"/>
  <c r="G92" i="11"/>
  <c r="G109" i="2" s="1"/>
  <c r="H109" i="2" s="1"/>
  <c r="C92" i="11"/>
  <c r="C109" i="2" s="1"/>
  <c r="D109" i="2" s="1"/>
  <c r="F109" i="2" s="1"/>
  <c r="T90" i="11"/>
  <c r="S90" i="11"/>
  <c r="G90" i="11"/>
  <c r="G52" i="2" s="1"/>
  <c r="H52" i="2" s="1"/>
  <c r="C90" i="11"/>
  <c r="C52" i="2" s="1"/>
  <c r="T89" i="11"/>
  <c r="S89" i="11"/>
  <c r="G89" i="11"/>
  <c r="C89" i="11"/>
  <c r="C44" i="1" s="1"/>
  <c r="T88" i="11"/>
  <c r="S88" i="11"/>
  <c r="G88" i="11"/>
  <c r="G54" i="2" s="1"/>
  <c r="C88" i="11"/>
  <c r="C58" i="1" s="1"/>
  <c r="D58" i="1" s="1"/>
  <c r="T87" i="11"/>
  <c r="S87" i="11"/>
  <c r="G87" i="11"/>
  <c r="C87" i="11"/>
  <c r="T86" i="11"/>
  <c r="S86" i="11"/>
  <c r="G86" i="11"/>
  <c r="G51" i="2" s="1"/>
  <c r="H51" i="2" s="1"/>
  <c r="J51" i="2" s="1"/>
  <c r="C86" i="11"/>
  <c r="C51" i="2" s="1"/>
  <c r="T85" i="11"/>
  <c r="S85" i="11"/>
  <c r="G85" i="11"/>
  <c r="G50" i="2" s="1"/>
  <c r="C85" i="11"/>
  <c r="T84" i="11"/>
  <c r="S84" i="11"/>
  <c r="G84" i="11"/>
  <c r="G55" i="2" s="1"/>
  <c r="D35" i="5" s="1"/>
  <c r="C84" i="11"/>
  <c r="C70" i="1" s="1"/>
  <c r="D70" i="1" s="1"/>
  <c r="G82" i="11"/>
  <c r="C82" i="11"/>
  <c r="T81" i="11"/>
  <c r="S81" i="11"/>
  <c r="G81" i="11"/>
  <c r="C81" i="11"/>
  <c r="T80" i="11"/>
  <c r="S80" i="11"/>
  <c r="G80" i="11"/>
  <c r="G76" i="2" s="1"/>
  <c r="H76" i="2" s="1"/>
  <c r="J76" i="2" s="1"/>
  <c r="C80" i="11"/>
  <c r="T79" i="11"/>
  <c r="S79" i="11"/>
  <c r="G79" i="11"/>
  <c r="G77" i="2" s="1"/>
  <c r="C79" i="11"/>
  <c r="T78" i="11"/>
  <c r="S78" i="11"/>
  <c r="G78" i="11"/>
  <c r="G78" i="2" s="1"/>
  <c r="D37" i="5" s="1"/>
  <c r="C78" i="11"/>
  <c r="T77" i="11"/>
  <c r="S77" i="11"/>
  <c r="G77" i="11"/>
  <c r="G80" i="2" s="1"/>
  <c r="D39" i="5" s="1"/>
  <c r="C77" i="11"/>
  <c r="C80" i="2" s="1"/>
  <c r="D54" i="3" s="1"/>
  <c r="T76" i="11"/>
  <c r="S76" i="11"/>
  <c r="G76" i="11"/>
  <c r="C76" i="11"/>
  <c r="G75" i="11"/>
  <c r="G71" i="1" s="1"/>
  <c r="H71" i="1" s="1"/>
  <c r="C75" i="11"/>
  <c r="C79" i="2" s="1"/>
  <c r="D79" i="2" s="1"/>
  <c r="T73" i="11"/>
  <c r="S73" i="11"/>
  <c r="G73" i="11"/>
  <c r="C73" i="11"/>
  <c r="C22" i="1" s="1"/>
  <c r="D22" i="1" s="1"/>
  <c r="G71" i="11"/>
  <c r="C71" i="11"/>
  <c r="T70" i="11"/>
  <c r="S70" i="11"/>
  <c r="G70" i="11"/>
  <c r="C70" i="11"/>
  <c r="T69" i="11"/>
  <c r="S69" i="11"/>
  <c r="G69" i="11"/>
  <c r="C69" i="11"/>
  <c r="T68" i="11"/>
  <c r="S68" i="11"/>
  <c r="G68" i="11"/>
  <c r="C68" i="11"/>
  <c r="C30" i="2" s="1"/>
  <c r="D18" i="3" s="1"/>
  <c r="T67" i="11"/>
  <c r="S67" i="11"/>
  <c r="G67" i="11"/>
  <c r="G31" i="2" s="1"/>
  <c r="D17" i="5" s="1"/>
  <c r="C67" i="11"/>
  <c r="C31" i="2" s="1"/>
  <c r="T66" i="11"/>
  <c r="S66" i="11"/>
  <c r="G66" i="11"/>
  <c r="C66" i="11"/>
  <c r="T65" i="11"/>
  <c r="S65" i="11"/>
  <c r="G65" i="11"/>
  <c r="G29" i="2" s="1"/>
  <c r="C65" i="11"/>
  <c r="T64" i="11"/>
  <c r="S64" i="11"/>
  <c r="G64" i="11"/>
  <c r="C64" i="11"/>
  <c r="T63" i="11"/>
  <c r="S63" i="11"/>
  <c r="G63" i="11"/>
  <c r="C63" i="11"/>
  <c r="T62" i="11"/>
  <c r="S62" i="11"/>
  <c r="G62" i="11"/>
  <c r="G28" i="2" s="1"/>
  <c r="D15" i="5" s="1"/>
  <c r="C62" i="11"/>
  <c r="T60" i="11"/>
  <c r="S60" i="11"/>
  <c r="G60" i="11"/>
  <c r="G37" i="2" s="1"/>
  <c r="D12" i="5" s="1"/>
  <c r="C60" i="11"/>
  <c r="C37" i="2" s="1"/>
  <c r="T59" i="11"/>
  <c r="S59" i="11"/>
  <c r="G59" i="11"/>
  <c r="G35" i="2" s="1"/>
  <c r="H35" i="2" s="1"/>
  <c r="J35" i="2" s="1"/>
  <c r="C59" i="11"/>
  <c r="T58" i="11"/>
  <c r="S58" i="11"/>
  <c r="G58" i="11"/>
  <c r="G53" i="1" s="1"/>
  <c r="H53" i="1" s="1"/>
  <c r="C58" i="11"/>
  <c r="T57" i="11"/>
  <c r="S57" i="11"/>
  <c r="G57" i="11"/>
  <c r="G38" i="2" s="1"/>
  <c r="C57" i="11"/>
  <c r="C38" i="2" s="1"/>
  <c r="T56" i="11"/>
  <c r="S56" i="11"/>
  <c r="G56" i="11"/>
  <c r="G34" i="2" s="1"/>
  <c r="H34" i="2" s="1"/>
  <c r="C56" i="11"/>
  <c r="C34" i="2" s="1"/>
  <c r="T55" i="11"/>
  <c r="S55" i="11"/>
  <c r="G55" i="11"/>
  <c r="G33" i="2" s="1"/>
  <c r="D3" i="4" s="1"/>
  <c r="C55" i="11"/>
  <c r="C33" i="2" s="1"/>
  <c r="T54" i="11"/>
  <c r="S54" i="11"/>
  <c r="G54" i="11"/>
  <c r="G106" i="1" s="1"/>
  <c r="G67" i="2" s="1"/>
  <c r="H67" i="2" s="1"/>
  <c r="J67" i="2" s="1"/>
  <c r="C54" i="11"/>
  <c r="G53" i="11"/>
  <c r="C53" i="11"/>
  <c r="T52" i="11"/>
  <c r="S52" i="11"/>
  <c r="G52" i="11"/>
  <c r="G69" i="2" s="1"/>
  <c r="D30" i="5" s="1"/>
  <c r="C52" i="11"/>
  <c r="C69" i="2" s="1"/>
  <c r="T51" i="11"/>
  <c r="S51" i="11"/>
  <c r="G51" i="11"/>
  <c r="G70" i="2" s="1"/>
  <c r="C51" i="11"/>
  <c r="C57" i="1" s="1"/>
  <c r="D57" i="1" s="1"/>
  <c r="T50" i="11"/>
  <c r="S50" i="11"/>
  <c r="G50" i="11"/>
  <c r="G72" i="2" s="1"/>
  <c r="C50" i="11"/>
  <c r="C72" i="2" s="1"/>
  <c r="T49" i="11"/>
  <c r="S49" i="11"/>
  <c r="G49" i="11"/>
  <c r="G68" i="2" s="1"/>
  <c r="H68" i="2" s="1"/>
  <c r="C49" i="11"/>
  <c r="T48" i="11"/>
  <c r="S48" i="11"/>
  <c r="G48" i="11"/>
  <c r="G66" i="2" s="1"/>
  <c r="C48" i="11"/>
  <c r="C66" i="2" s="1"/>
  <c r="T47" i="11"/>
  <c r="S47" i="11"/>
  <c r="G47" i="11"/>
  <c r="C47" i="11"/>
  <c r="C71" i="2" s="1"/>
  <c r="D71" i="2" s="1"/>
  <c r="T45" i="11"/>
  <c r="S45" i="11"/>
  <c r="G45" i="11"/>
  <c r="C45" i="11"/>
  <c r="C62" i="2" s="1"/>
  <c r="T44" i="11"/>
  <c r="S44" i="11"/>
  <c r="G44" i="11"/>
  <c r="C44" i="11"/>
  <c r="C84" i="1" s="1"/>
  <c r="T43" i="11"/>
  <c r="S43" i="11"/>
  <c r="G43" i="11"/>
  <c r="G58" i="2" s="1"/>
  <c r="C43" i="11"/>
  <c r="C58" i="2" s="1"/>
  <c r="T42" i="11"/>
  <c r="S42" i="11"/>
  <c r="G42" i="11"/>
  <c r="G63" i="2" s="1"/>
  <c r="C42" i="11"/>
  <c r="C63" i="2" s="1"/>
  <c r="D63" i="2" s="1"/>
  <c r="T41" i="11"/>
  <c r="S41" i="11"/>
  <c r="G41" i="11"/>
  <c r="C41" i="11"/>
  <c r="C105" i="1" s="1"/>
  <c r="D105" i="1" s="1"/>
  <c r="F105" i="1" s="1"/>
  <c r="T40" i="11"/>
  <c r="S40" i="11"/>
  <c r="G40" i="11"/>
  <c r="G60" i="2" s="1"/>
  <c r="H60" i="2" s="1"/>
  <c r="J60" i="2" s="1"/>
  <c r="C40" i="11"/>
  <c r="C60" i="2" s="1"/>
  <c r="T39" i="11"/>
  <c r="S39" i="11"/>
  <c r="G39" i="11"/>
  <c r="C39" i="11"/>
  <c r="C61" i="2" s="1"/>
  <c r="D40" i="3" s="1"/>
  <c r="G37" i="11"/>
  <c r="C37" i="11"/>
  <c r="T36" i="11"/>
  <c r="S36" i="11"/>
  <c r="G36" i="11"/>
  <c r="C36" i="11"/>
  <c r="T35" i="11"/>
  <c r="S35" i="11"/>
  <c r="G35" i="11"/>
  <c r="G44" i="2" s="1"/>
  <c r="H44" i="2" s="1"/>
  <c r="J44" i="2" s="1"/>
  <c r="C35" i="11"/>
  <c r="T34" i="11"/>
  <c r="S34" i="11"/>
  <c r="G34" i="11"/>
  <c r="G110" i="2" s="1"/>
  <c r="H110" i="2" s="1"/>
  <c r="J110" i="2" s="1"/>
  <c r="C34" i="11"/>
  <c r="T33" i="11"/>
  <c r="S33" i="11"/>
  <c r="G33" i="11"/>
  <c r="G45" i="2" s="1"/>
  <c r="D23" i="5" s="1"/>
  <c r="C33" i="11"/>
  <c r="T32" i="11"/>
  <c r="S32" i="11"/>
  <c r="G32" i="11"/>
  <c r="G47" i="2" s="1"/>
  <c r="H47" i="2" s="1"/>
  <c r="J47" i="2" s="1"/>
  <c r="C32" i="11"/>
  <c r="T31" i="11"/>
  <c r="S31" i="11"/>
  <c r="G31" i="11"/>
  <c r="G83" i="1" s="1"/>
  <c r="H83" i="1" s="1"/>
  <c r="C31" i="11"/>
  <c r="C48" i="2" s="1"/>
  <c r="D48" i="2" s="1"/>
  <c r="T30" i="11"/>
  <c r="S30" i="11"/>
  <c r="G30" i="11"/>
  <c r="C30" i="11"/>
  <c r="C40" i="2" s="1"/>
  <c r="D27" i="3" s="1"/>
  <c r="T29" i="11"/>
  <c r="S29" i="11"/>
  <c r="G29" i="11"/>
  <c r="C29" i="11"/>
  <c r="T28" i="11"/>
  <c r="S28" i="11"/>
  <c r="G28" i="11"/>
  <c r="G41" i="2" s="1"/>
  <c r="H41" i="2" s="1"/>
  <c r="C28" i="11"/>
  <c r="C41" i="2" s="1"/>
  <c r="T27" i="11"/>
  <c r="S27" i="11"/>
  <c r="G27" i="11"/>
  <c r="G23" i="1" s="1"/>
  <c r="H23" i="1" s="1"/>
  <c r="C27" i="11"/>
  <c r="T25" i="11"/>
  <c r="S25" i="11"/>
  <c r="G25" i="11"/>
  <c r="G37" i="1" s="1"/>
  <c r="H37" i="1" s="1"/>
  <c r="J37" i="1" s="1"/>
  <c r="C25" i="11"/>
  <c r="T24" i="11"/>
  <c r="S24" i="11"/>
  <c r="G24" i="11"/>
  <c r="G17" i="2" s="1"/>
  <c r="C24" i="11"/>
  <c r="T23" i="11"/>
  <c r="S23" i="11"/>
  <c r="G23" i="11"/>
  <c r="C23" i="11"/>
  <c r="T21" i="11"/>
  <c r="S21" i="11"/>
  <c r="G21" i="11"/>
  <c r="G19" i="1" s="1"/>
  <c r="H19" i="1" s="1"/>
  <c r="C21" i="11"/>
  <c r="T19" i="11"/>
  <c r="S19" i="11"/>
  <c r="G19" i="11"/>
  <c r="C19" i="11"/>
  <c r="G18" i="11"/>
  <c r="C18" i="11"/>
  <c r="T17" i="11"/>
  <c r="S17" i="11"/>
  <c r="G17" i="11"/>
  <c r="G8" i="2" s="1"/>
  <c r="H8" i="2" s="1"/>
  <c r="C17" i="11"/>
  <c r="C8" i="2" s="1"/>
  <c r="D8" i="2" s="1"/>
  <c r="F8" i="2" s="1"/>
  <c r="T16" i="11"/>
  <c r="S16" i="11"/>
  <c r="G16" i="11"/>
  <c r="C16" i="11"/>
  <c r="C9" i="2" s="1"/>
  <c r="T15" i="11"/>
  <c r="S15" i="11"/>
  <c r="G15" i="11"/>
  <c r="G18" i="1" s="1"/>
  <c r="H18" i="1" s="1"/>
  <c r="J18" i="1" s="1"/>
  <c r="C15" i="11"/>
  <c r="C7" i="2" s="1"/>
  <c r="D7" i="2" s="1"/>
  <c r="T14" i="11"/>
  <c r="S14" i="11"/>
  <c r="G14" i="11"/>
  <c r="G10" i="2" s="1"/>
  <c r="C14" i="11"/>
  <c r="C10" i="2" s="1"/>
  <c r="T13" i="11"/>
  <c r="S13" i="11"/>
  <c r="G13" i="11"/>
  <c r="G12" i="2" s="1"/>
  <c r="H12" i="2" s="1"/>
  <c r="C13" i="11"/>
  <c r="C111" i="1" s="1"/>
  <c r="T12" i="11"/>
  <c r="S12" i="11"/>
  <c r="G12" i="11"/>
  <c r="G79" i="1" s="1"/>
  <c r="H79" i="1" s="1"/>
  <c r="J79" i="1" s="1"/>
  <c r="C12" i="11"/>
  <c r="C79" i="1" s="1"/>
  <c r="K79" i="1" s="1"/>
  <c r="T11" i="11"/>
  <c r="S11" i="11"/>
  <c r="G11" i="11"/>
  <c r="G5" i="2" s="1"/>
  <c r="D2" i="4" s="1"/>
  <c r="C11" i="11"/>
  <c r="C91" i="1" s="1"/>
  <c r="D91" i="1" s="1"/>
  <c r="T10" i="11"/>
  <c r="S10" i="11"/>
  <c r="G10" i="11"/>
  <c r="G63" i="1" s="1"/>
  <c r="H63" i="1" s="1"/>
  <c r="J63" i="1" s="1"/>
  <c r="C10" i="11"/>
  <c r="C63" i="1" s="1"/>
  <c r="D63" i="1" s="1"/>
  <c r="F63" i="1" s="1"/>
  <c r="T9" i="11"/>
  <c r="S9" i="11"/>
  <c r="G9" i="11"/>
  <c r="G6" i="2" s="1"/>
  <c r="H6" i="2" s="1"/>
  <c r="J6" i="2" s="1"/>
  <c r="C9" i="11"/>
  <c r="C6" i="2" s="1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R38" i="9"/>
  <c r="R37" i="9"/>
  <c r="R36" i="9"/>
  <c r="R35" i="9"/>
  <c r="E130" i="2" s="1"/>
  <c r="M130" i="2" s="1"/>
  <c r="R34" i="9"/>
  <c r="R33" i="9"/>
  <c r="E132" i="2" s="1"/>
  <c r="R32" i="9"/>
  <c r="R31" i="9"/>
  <c r="E124" i="1" s="1"/>
  <c r="M124" i="1" s="1"/>
  <c r="R30" i="9"/>
  <c r="R29" i="9"/>
  <c r="E128" i="2" s="1"/>
  <c r="R28" i="9"/>
  <c r="R27" i="9"/>
  <c r="R26" i="9"/>
  <c r="R25" i="9"/>
  <c r="R24" i="9"/>
  <c r="R23" i="9"/>
  <c r="R22" i="9"/>
  <c r="R21" i="9"/>
  <c r="E117" i="1" s="1"/>
  <c r="R20" i="9"/>
  <c r="R19" i="9"/>
  <c r="R18" i="9"/>
  <c r="R17" i="9"/>
  <c r="R16" i="9"/>
  <c r="R15" i="9"/>
  <c r="R14" i="9"/>
  <c r="R13" i="9"/>
  <c r="R12" i="9"/>
  <c r="R11" i="9"/>
  <c r="R10" i="9"/>
  <c r="R9" i="9"/>
  <c r="R8" i="9"/>
  <c r="R7" i="9"/>
  <c r="E123" i="2" s="1"/>
  <c r="R6" i="9"/>
  <c r="R5" i="9"/>
  <c r="R4" i="9"/>
  <c r="R3" i="9"/>
  <c r="E119" i="2" s="1"/>
  <c r="M119" i="2" s="1"/>
  <c r="R2" i="9"/>
  <c r="D126" i="8"/>
  <c r="D125" i="8"/>
  <c r="D124" i="8"/>
  <c r="D123" i="8"/>
  <c r="D122" i="8"/>
  <c r="I8" i="1" s="1"/>
  <c r="M8" i="1" s="1"/>
  <c r="D121" i="8"/>
  <c r="D120" i="8"/>
  <c r="D119" i="8"/>
  <c r="D118" i="8"/>
  <c r="I98" i="2" s="1"/>
  <c r="D117" i="8"/>
  <c r="D116" i="8"/>
  <c r="I109" i="1" s="1"/>
  <c r="D115" i="8"/>
  <c r="D114" i="8"/>
  <c r="I89" i="1" s="1"/>
  <c r="D113" i="8"/>
  <c r="D112" i="8"/>
  <c r="D111" i="8"/>
  <c r="D110" i="8"/>
  <c r="D109" i="8"/>
  <c r="D108" i="8"/>
  <c r="D107" i="8"/>
  <c r="D106" i="8"/>
  <c r="I60" i="1" s="1"/>
  <c r="D105" i="8"/>
  <c r="D104" i="8"/>
  <c r="D103" i="8"/>
  <c r="D102" i="8"/>
  <c r="D101" i="8"/>
  <c r="D100" i="8"/>
  <c r="D99" i="8"/>
  <c r="D98" i="8"/>
  <c r="I109" i="2" s="1"/>
  <c r="D97" i="8"/>
  <c r="D96" i="8"/>
  <c r="D95" i="8"/>
  <c r="D94" i="8"/>
  <c r="D93" i="8"/>
  <c r="D92" i="8"/>
  <c r="I96" i="2" s="1"/>
  <c r="M96" i="2" s="1"/>
  <c r="D91" i="8"/>
  <c r="D90" i="8"/>
  <c r="I41" i="2" s="1"/>
  <c r="D89" i="8"/>
  <c r="D88" i="8"/>
  <c r="I83" i="1" s="1"/>
  <c r="D87" i="8"/>
  <c r="D86" i="8"/>
  <c r="I67" i="1" s="1"/>
  <c r="D85" i="8"/>
  <c r="D84" i="8"/>
  <c r="D83" i="8"/>
  <c r="D82" i="8"/>
  <c r="I23" i="1" s="1"/>
  <c r="D81" i="8"/>
  <c r="D80" i="8"/>
  <c r="D79" i="8"/>
  <c r="D78" i="8"/>
  <c r="I52" i="2" s="1"/>
  <c r="D77" i="8"/>
  <c r="D76" i="8"/>
  <c r="I98" i="1" s="1"/>
  <c r="D75" i="8"/>
  <c r="D74" i="8"/>
  <c r="I79" i="2" s="1"/>
  <c r="D73" i="8"/>
  <c r="D72" i="8"/>
  <c r="I77" i="2" s="1"/>
  <c r="D71" i="8"/>
  <c r="D70" i="8"/>
  <c r="I50" i="2" s="1"/>
  <c r="D69" i="8"/>
  <c r="D68" i="8"/>
  <c r="I54" i="2" s="1"/>
  <c r="D67" i="8"/>
  <c r="D66" i="8"/>
  <c r="D65" i="8"/>
  <c r="D64" i="8"/>
  <c r="I85" i="1" s="1"/>
  <c r="D63" i="8"/>
  <c r="D62" i="8"/>
  <c r="I70" i="2" s="1"/>
  <c r="D61" i="8"/>
  <c r="D60" i="8"/>
  <c r="I25" i="1" s="1"/>
  <c r="D59" i="8"/>
  <c r="D58" i="8"/>
  <c r="I58" i="2" s="1"/>
  <c r="D57" i="8"/>
  <c r="D56" i="8"/>
  <c r="I63" i="2" s="1"/>
  <c r="D55" i="8"/>
  <c r="D54" i="8"/>
  <c r="I41" i="1" s="1"/>
  <c r="D53" i="8"/>
  <c r="D52" i="8"/>
  <c r="D51" i="8"/>
  <c r="D50" i="8"/>
  <c r="D49" i="8"/>
  <c r="D48" i="8"/>
  <c r="D47" i="8"/>
  <c r="D46" i="8"/>
  <c r="I106" i="2" s="1"/>
  <c r="D45" i="8"/>
  <c r="D44" i="8"/>
  <c r="I48" i="1" s="1"/>
  <c r="D43" i="8"/>
  <c r="D42" i="8"/>
  <c r="I76" i="1" s="1"/>
  <c r="D41" i="8"/>
  <c r="D40" i="8"/>
  <c r="D39" i="8"/>
  <c r="D38" i="8"/>
  <c r="D37" i="8"/>
  <c r="D36" i="8"/>
  <c r="D35" i="8"/>
  <c r="D34" i="8"/>
  <c r="I23" i="2" s="1"/>
  <c r="D33" i="8"/>
  <c r="D32" i="8"/>
  <c r="I112" i="1" s="1"/>
  <c r="D31" i="8"/>
  <c r="D30" i="8"/>
  <c r="D29" i="8"/>
  <c r="D28" i="8"/>
  <c r="I32" i="1" s="1"/>
  <c r="D27" i="8"/>
  <c r="D26" i="8"/>
  <c r="I92" i="1" s="1"/>
  <c r="D25" i="8"/>
  <c r="D24" i="8"/>
  <c r="D23" i="8"/>
  <c r="D22" i="8"/>
  <c r="I36" i="2" s="1"/>
  <c r="D21" i="8"/>
  <c r="D20" i="8"/>
  <c r="I34" i="2" s="1"/>
  <c r="D19" i="8"/>
  <c r="D18" i="8"/>
  <c r="D17" i="8"/>
  <c r="D16" i="8"/>
  <c r="I17" i="2" s="1"/>
  <c r="D15" i="8"/>
  <c r="D14" i="8"/>
  <c r="I15" i="2" s="1"/>
  <c r="D13" i="8"/>
  <c r="D12" i="8"/>
  <c r="D11" i="8"/>
  <c r="D10" i="8"/>
  <c r="I12" i="2" s="1"/>
  <c r="D9" i="8"/>
  <c r="D8" i="8"/>
  <c r="I10" i="2" s="1"/>
  <c r="D7" i="8"/>
  <c r="D6" i="8"/>
  <c r="I8" i="2" s="1"/>
  <c r="D5" i="8"/>
  <c r="D4" i="8"/>
  <c r="D3" i="8"/>
  <c r="D2" i="8"/>
  <c r="I17" i="1" s="1"/>
  <c r="D129" i="7"/>
  <c r="D128" i="7"/>
  <c r="D127" i="7"/>
  <c r="D126" i="7"/>
  <c r="D125" i="7"/>
  <c r="D124" i="7"/>
  <c r="D123" i="7"/>
  <c r="D122" i="7"/>
  <c r="D121" i="7"/>
  <c r="D120" i="7"/>
  <c r="E98" i="2" s="1"/>
  <c r="D119" i="7"/>
  <c r="D118" i="7"/>
  <c r="E109" i="1" s="1"/>
  <c r="M109" i="1" s="1"/>
  <c r="D117" i="7"/>
  <c r="D116" i="7"/>
  <c r="E89" i="1" s="1"/>
  <c r="D115" i="7"/>
  <c r="D114" i="7"/>
  <c r="D113" i="7"/>
  <c r="D112" i="7"/>
  <c r="D111" i="7"/>
  <c r="D110" i="7"/>
  <c r="D109" i="7"/>
  <c r="D108" i="7"/>
  <c r="E60" i="1" s="1"/>
  <c r="D107" i="7"/>
  <c r="D106" i="7"/>
  <c r="D105" i="7"/>
  <c r="D104" i="7"/>
  <c r="D103" i="7"/>
  <c r="D102" i="7"/>
  <c r="D101" i="7"/>
  <c r="D100" i="7"/>
  <c r="E109" i="2" s="1"/>
  <c r="M109" i="2" s="1"/>
  <c r="D99" i="7"/>
  <c r="D98" i="7"/>
  <c r="D97" i="7"/>
  <c r="D96" i="7"/>
  <c r="D95" i="7"/>
  <c r="D94" i="7"/>
  <c r="D93" i="7"/>
  <c r="D92" i="7"/>
  <c r="D91" i="7"/>
  <c r="D90" i="7"/>
  <c r="E94" i="1" s="1"/>
  <c r="D89" i="7"/>
  <c r="D88" i="7"/>
  <c r="E47" i="2" s="1"/>
  <c r="D87" i="7"/>
  <c r="D86" i="7"/>
  <c r="E55" i="1" s="1"/>
  <c r="D85" i="7"/>
  <c r="D84" i="7"/>
  <c r="E43" i="2" s="1"/>
  <c r="D83" i="7"/>
  <c r="D82" i="7"/>
  <c r="E87" i="1" s="1"/>
  <c r="M87" i="1" s="1"/>
  <c r="D81" i="7"/>
  <c r="D80" i="7"/>
  <c r="D79" i="7"/>
  <c r="D78" i="7"/>
  <c r="E75" i="2" s="1"/>
  <c r="D77" i="7"/>
  <c r="D76" i="7"/>
  <c r="D75" i="7"/>
  <c r="D74" i="7"/>
  <c r="D73" i="7"/>
  <c r="D72" i="7"/>
  <c r="D71" i="7"/>
  <c r="D70" i="7"/>
  <c r="E54" i="2" s="1"/>
  <c r="M54" i="2" s="1"/>
  <c r="D69" i="7"/>
  <c r="D68" i="7"/>
  <c r="D67" i="7"/>
  <c r="D66" i="7"/>
  <c r="E85" i="1" s="1"/>
  <c r="D65" i="7"/>
  <c r="D64" i="7"/>
  <c r="E70" i="2" s="1"/>
  <c r="D63" i="7"/>
  <c r="D62" i="7"/>
  <c r="E25" i="1" s="1"/>
  <c r="D61" i="7"/>
  <c r="D60" i="7"/>
  <c r="E58" i="2" s="1"/>
  <c r="D59" i="7"/>
  <c r="D58" i="7"/>
  <c r="E63" i="2" s="1"/>
  <c r="D57" i="7"/>
  <c r="D56" i="7"/>
  <c r="E41" i="1" s="1"/>
  <c r="D55" i="7"/>
  <c r="D54" i="7"/>
  <c r="D53" i="7"/>
  <c r="D52" i="7"/>
  <c r="D51" i="7"/>
  <c r="D50" i="7"/>
  <c r="D49" i="7"/>
  <c r="D48" i="7"/>
  <c r="D47" i="7"/>
  <c r="D46" i="7"/>
  <c r="E113" i="2" s="1"/>
  <c r="D45" i="7"/>
  <c r="D44" i="7"/>
  <c r="D43" i="7"/>
  <c r="D42" i="7"/>
  <c r="D41" i="7"/>
  <c r="D40" i="7"/>
  <c r="D39" i="7"/>
  <c r="D38" i="7"/>
  <c r="D37" i="7"/>
  <c r="D36" i="7"/>
  <c r="D35" i="7"/>
  <c r="D34" i="7"/>
  <c r="E23" i="2" s="1"/>
  <c r="M23" i="2" s="1"/>
  <c r="D33" i="7"/>
  <c r="D32" i="7"/>
  <c r="E112" i="1" s="1"/>
  <c r="D31" i="7"/>
  <c r="D30" i="7"/>
  <c r="D29" i="7"/>
  <c r="D28" i="7"/>
  <c r="E32" i="1" s="1"/>
  <c r="D27" i="7"/>
  <c r="D26" i="7"/>
  <c r="E92" i="1" s="1"/>
  <c r="M92" i="1" s="1"/>
  <c r="D25" i="7"/>
  <c r="D24" i="7"/>
  <c r="D23" i="7"/>
  <c r="D22" i="7"/>
  <c r="E36" i="2" s="1"/>
  <c r="M36" i="2" s="1"/>
  <c r="D21" i="7"/>
  <c r="D20" i="7"/>
  <c r="E34" i="2" s="1"/>
  <c r="D19" i="7"/>
  <c r="D18" i="7"/>
  <c r="D17" i="7"/>
  <c r="D16" i="7"/>
  <c r="E17" i="2" s="1"/>
  <c r="M17" i="2" s="1"/>
  <c r="D15" i="7"/>
  <c r="D14" i="7"/>
  <c r="E15" i="2" s="1"/>
  <c r="D13" i="7"/>
  <c r="D12" i="7"/>
  <c r="D11" i="7"/>
  <c r="D10" i="7"/>
  <c r="E12" i="2" s="1"/>
  <c r="M12" i="2" s="1"/>
  <c r="D9" i="7"/>
  <c r="D8" i="7"/>
  <c r="E10" i="2" s="1"/>
  <c r="D7" i="7"/>
  <c r="D6" i="7"/>
  <c r="E8" i="2" s="1"/>
  <c r="M8" i="2" s="1"/>
  <c r="D5" i="7"/>
  <c r="D4" i="7"/>
  <c r="D3" i="7"/>
  <c r="D2" i="7"/>
  <c r="E17" i="1" s="1"/>
  <c r="B30" i="6"/>
  <c r="B29" i="6"/>
  <c r="B28" i="6"/>
  <c r="B27" i="6"/>
  <c r="B26" i="6"/>
  <c r="B25" i="6"/>
  <c r="B24" i="6"/>
  <c r="B21" i="6"/>
  <c r="B20" i="6"/>
  <c r="B11" i="6"/>
  <c r="B10" i="6"/>
  <c r="B9" i="6"/>
  <c r="B7" i="6"/>
  <c r="B5" i="6"/>
  <c r="B4" i="6"/>
  <c r="B3" i="6"/>
  <c r="B2" i="6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D27" i="5"/>
  <c r="B27" i="5"/>
  <c r="B26" i="5"/>
  <c r="B25" i="5"/>
  <c r="B24" i="5"/>
  <c r="B23" i="5"/>
  <c r="B22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1" i="4"/>
  <c r="B10" i="4"/>
  <c r="B9" i="4"/>
  <c r="B8" i="4"/>
  <c r="B7" i="4"/>
  <c r="B6" i="4"/>
  <c r="B5" i="4"/>
  <c r="B4" i="4"/>
  <c r="B3" i="4"/>
  <c r="B2" i="4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7" i="3"/>
  <c r="B36" i="3"/>
  <c r="B33" i="3"/>
  <c r="B32" i="3"/>
  <c r="B31" i="3"/>
  <c r="B30" i="3"/>
  <c r="B28" i="3"/>
  <c r="B27" i="3"/>
  <c r="B26" i="3"/>
  <c r="B25" i="3"/>
  <c r="B24" i="3"/>
  <c r="B23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O142" i="2"/>
  <c r="M142" i="2"/>
  <c r="C142" i="2"/>
  <c r="O141" i="2"/>
  <c r="M141" i="2"/>
  <c r="C141" i="2"/>
  <c r="O140" i="2"/>
  <c r="M140" i="2"/>
  <c r="C140" i="2"/>
  <c r="D140" i="2" s="1"/>
  <c r="F140" i="2" s="1"/>
  <c r="O139" i="2"/>
  <c r="M139" i="2"/>
  <c r="C139" i="2"/>
  <c r="D139" i="2" s="1"/>
  <c r="O137" i="2"/>
  <c r="M137" i="2"/>
  <c r="O136" i="2"/>
  <c r="M136" i="2"/>
  <c r="C136" i="2"/>
  <c r="D77" i="3" s="1"/>
  <c r="O135" i="2"/>
  <c r="M135" i="2"/>
  <c r="C135" i="2"/>
  <c r="O134" i="2"/>
  <c r="M134" i="2"/>
  <c r="C134" i="2"/>
  <c r="D60" i="3" s="1"/>
  <c r="O132" i="2"/>
  <c r="I132" i="2"/>
  <c r="O131" i="2"/>
  <c r="I131" i="2"/>
  <c r="E131" i="2"/>
  <c r="M131" i="2" s="1"/>
  <c r="O130" i="2"/>
  <c r="I130" i="2"/>
  <c r="C130" i="2"/>
  <c r="O129" i="2"/>
  <c r="I129" i="2"/>
  <c r="E129" i="2"/>
  <c r="M129" i="2" s="1"/>
  <c r="C129" i="2"/>
  <c r="D129" i="2" s="1"/>
  <c r="O128" i="2"/>
  <c r="I128" i="2"/>
  <c r="C128" i="2"/>
  <c r="D128" i="2" s="1"/>
  <c r="O127" i="2"/>
  <c r="I127" i="2"/>
  <c r="E127" i="2"/>
  <c r="M127" i="2" s="1"/>
  <c r="C127" i="2"/>
  <c r="D127" i="2" s="1"/>
  <c r="O126" i="2"/>
  <c r="I126" i="2"/>
  <c r="E126" i="2"/>
  <c r="M126" i="2" s="1"/>
  <c r="C126" i="2"/>
  <c r="D126" i="2" s="1"/>
  <c r="F126" i="2" s="1"/>
  <c r="O124" i="2"/>
  <c r="I124" i="2"/>
  <c r="G124" i="2"/>
  <c r="H124" i="2" s="1"/>
  <c r="J124" i="2" s="1"/>
  <c r="E124" i="2"/>
  <c r="M124" i="2" s="1"/>
  <c r="O123" i="2"/>
  <c r="I123" i="2"/>
  <c r="C123" i="2"/>
  <c r="D123" i="2" s="1"/>
  <c r="O122" i="2"/>
  <c r="I122" i="2"/>
  <c r="E122" i="2"/>
  <c r="M122" i="2" s="1"/>
  <c r="C122" i="2"/>
  <c r="D122" i="2" s="1"/>
  <c r="F122" i="2" s="1"/>
  <c r="O121" i="2"/>
  <c r="I121" i="2"/>
  <c r="C121" i="2"/>
  <c r="O120" i="2"/>
  <c r="I120" i="2"/>
  <c r="E120" i="2"/>
  <c r="M120" i="2" s="1"/>
  <c r="C120" i="2"/>
  <c r="D120" i="2" s="1"/>
  <c r="O119" i="2"/>
  <c r="I119" i="2"/>
  <c r="O117" i="2"/>
  <c r="I117" i="2"/>
  <c r="E117" i="2"/>
  <c r="M117" i="2" s="1"/>
  <c r="O116" i="2"/>
  <c r="E116" i="2"/>
  <c r="O115" i="2"/>
  <c r="I115" i="2"/>
  <c r="E115" i="2"/>
  <c r="M115" i="2" s="1"/>
  <c r="O113" i="2"/>
  <c r="I113" i="2"/>
  <c r="O112" i="2"/>
  <c r="I112" i="2"/>
  <c r="E112" i="2"/>
  <c r="M112" i="2" s="1"/>
  <c r="O110" i="2"/>
  <c r="I110" i="2"/>
  <c r="M110" i="2" s="1"/>
  <c r="C110" i="2"/>
  <c r="O109" i="2"/>
  <c r="O108" i="2"/>
  <c r="I108" i="2"/>
  <c r="G108" i="2"/>
  <c r="H108" i="2" s="1"/>
  <c r="J108" i="2" s="1"/>
  <c r="E108" i="2"/>
  <c r="M108" i="2" s="1"/>
  <c r="O106" i="2"/>
  <c r="E106" i="2"/>
  <c r="M106" i="2" s="1"/>
  <c r="O104" i="2"/>
  <c r="M104" i="2"/>
  <c r="C104" i="2"/>
  <c r="D81" i="3" s="1"/>
  <c r="O103" i="2"/>
  <c r="M103" i="2"/>
  <c r="C103" i="2"/>
  <c r="D78" i="3" s="1"/>
  <c r="O102" i="2"/>
  <c r="M102" i="2"/>
  <c r="O101" i="2"/>
  <c r="M101" i="2"/>
  <c r="O99" i="2"/>
  <c r="I99" i="2"/>
  <c r="M99" i="2" s="1"/>
  <c r="E99" i="2"/>
  <c r="C99" i="2"/>
  <c r="D79" i="3" s="1"/>
  <c r="O98" i="2"/>
  <c r="O97" i="2"/>
  <c r="I97" i="2"/>
  <c r="M97" i="2" s="1"/>
  <c r="G97" i="2"/>
  <c r="H97" i="2" s="1"/>
  <c r="J97" i="2" s="1"/>
  <c r="E97" i="2"/>
  <c r="O96" i="2"/>
  <c r="E96" i="2"/>
  <c r="O94" i="2"/>
  <c r="I94" i="2"/>
  <c r="E94" i="2"/>
  <c r="M94" i="2" s="1"/>
  <c r="C94" i="2"/>
  <c r="D73" i="3" s="1"/>
  <c r="O93" i="2"/>
  <c r="M93" i="2"/>
  <c r="C93" i="2"/>
  <c r="D93" i="2" s="1"/>
  <c r="F93" i="2" s="1"/>
  <c r="O92" i="2"/>
  <c r="I92" i="2"/>
  <c r="E92" i="2"/>
  <c r="M92" i="2" s="1"/>
  <c r="C92" i="2"/>
  <c r="D72" i="3" s="1"/>
  <c r="O91" i="2"/>
  <c r="I91" i="2"/>
  <c r="E91" i="2"/>
  <c r="M91" i="2" s="1"/>
  <c r="C91" i="2"/>
  <c r="D71" i="3" s="1"/>
  <c r="O90" i="2"/>
  <c r="I90" i="2"/>
  <c r="E90" i="2"/>
  <c r="M90" i="2" s="1"/>
  <c r="C90" i="2"/>
  <c r="D75" i="3" s="1"/>
  <c r="O89" i="2"/>
  <c r="I89" i="2"/>
  <c r="E89" i="2"/>
  <c r="M89" i="2" s="1"/>
  <c r="C89" i="2"/>
  <c r="O87" i="2"/>
  <c r="I87" i="2"/>
  <c r="E87" i="2"/>
  <c r="M87" i="2" s="1"/>
  <c r="C87" i="2"/>
  <c r="D68" i="3" s="1"/>
  <c r="O86" i="2"/>
  <c r="I86" i="2"/>
  <c r="E86" i="2"/>
  <c r="M86" i="2" s="1"/>
  <c r="O85" i="2"/>
  <c r="I85" i="2"/>
  <c r="E85" i="2"/>
  <c r="M85" i="2" s="1"/>
  <c r="O84" i="2"/>
  <c r="I84" i="2"/>
  <c r="E84" i="2"/>
  <c r="M84" i="2" s="1"/>
  <c r="O83" i="2"/>
  <c r="I83" i="2"/>
  <c r="E83" i="2"/>
  <c r="M83" i="2" s="1"/>
  <c r="O82" i="2"/>
  <c r="I82" i="2"/>
  <c r="E82" i="2"/>
  <c r="M82" i="2" s="1"/>
  <c r="O80" i="2"/>
  <c r="I80" i="2"/>
  <c r="E80" i="2"/>
  <c r="M80" i="2" s="1"/>
  <c r="O79" i="2"/>
  <c r="F79" i="2"/>
  <c r="E79" i="2"/>
  <c r="M79" i="2" s="1"/>
  <c r="O78" i="2"/>
  <c r="I78" i="2"/>
  <c r="E78" i="2"/>
  <c r="M78" i="2" s="1"/>
  <c r="C78" i="2"/>
  <c r="O77" i="2"/>
  <c r="E77" i="2"/>
  <c r="M77" i="2" s="1"/>
  <c r="C77" i="2"/>
  <c r="O76" i="2"/>
  <c r="I76" i="2"/>
  <c r="E76" i="2"/>
  <c r="M76" i="2" s="1"/>
  <c r="C76" i="2"/>
  <c r="D76" i="2" s="1"/>
  <c r="O75" i="2"/>
  <c r="I75" i="2"/>
  <c r="C75" i="2"/>
  <c r="O74" i="2"/>
  <c r="I74" i="2"/>
  <c r="E74" i="2"/>
  <c r="M74" i="2" s="1"/>
  <c r="C74" i="2"/>
  <c r="O72" i="2"/>
  <c r="O71" i="2"/>
  <c r="I71" i="2"/>
  <c r="E71" i="2"/>
  <c r="M71" i="2" s="1"/>
  <c r="O70" i="2"/>
  <c r="O69" i="2"/>
  <c r="I69" i="2"/>
  <c r="E69" i="2"/>
  <c r="M69" i="2" s="1"/>
  <c r="O68" i="2"/>
  <c r="O67" i="2"/>
  <c r="I67" i="2"/>
  <c r="E67" i="2"/>
  <c r="M67" i="2" s="1"/>
  <c r="B67" i="2"/>
  <c r="A67" i="2"/>
  <c r="O66" i="2"/>
  <c r="I66" i="2"/>
  <c r="E66" i="2"/>
  <c r="M66" i="2" s="1"/>
  <c r="O64" i="2"/>
  <c r="M64" i="2"/>
  <c r="I64" i="2"/>
  <c r="G64" i="2"/>
  <c r="D29" i="5" s="1"/>
  <c r="E64" i="2"/>
  <c r="O63" i="2"/>
  <c r="O62" i="2"/>
  <c r="I62" i="2"/>
  <c r="M62" i="2" s="1"/>
  <c r="E62" i="2"/>
  <c r="O61" i="2"/>
  <c r="I61" i="2"/>
  <c r="E61" i="2"/>
  <c r="M61" i="2" s="1"/>
  <c r="O60" i="2"/>
  <c r="I60" i="2"/>
  <c r="E60" i="2"/>
  <c r="M60" i="2" s="1"/>
  <c r="O59" i="2"/>
  <c r="I59" i="2"/>
  <c r="E59" i="2"/>
  <c r="M59" i="2" s="1"/>
  <c r="O58" i="2"/>
  <c r="O56" i="2"/>
  <c r="I56" i="2"/>
  <c r="E56" i="2"/>
  <c r="M56" i="2" s="1"/>
  <c r="O55" i="2"/>
  <c r="E55" i="2"/>
  <c r="M55" i="2" s="1"/>
  <c r="O54" i="2"/>
  <c r="O53" i="2"/>
  <c r="I53" i="2"/>
  <c r="E53" i="2"/>
  <c r="M53" i="2" s="1"/>
  <c r="O52" i="2"/>
  <c r="E52" i="2"/>
  <c r="M52" i="2" s="1"/>
  <c r="O51" i="2"/>
  <c r="I51" i="2"/>
  <c r="E51" i="2"/>
  <c r="M51" i="2" s="1"/>
  <c r="O50" i="2"/>
  <c r="E50" i="2"/>
  <c r="M50" i="2" s="1"/>
  <c r="O48" i="2"/>
  <c r="I48" i="2"/>
  <c r="E48" i="2"/>
  <c r="M48" i="2" s="1"/>
  <c r="O47" i="2"/>
  <c r="I47" i="2"/>
  <c r="C47" i="2"/>
  <c r="O46" i="2"/>
  <c r="I46" i="2"/>
  <c r="E46" i="2"/>
  <c r="M46" i="2" s="1"/>
  <c r="C46" i="2"/>
  <c r="O45" i="2"/>
  <c r="I45" i="2"/>
  <c r="C45" i="2"/>
  <c r="D45" i="2" s="1"/>
  <c r="O44" i="2"/>
  <c r="I44" i="2"/>
  <c r="E44" i="2"/>
  <c r="M44" i="2" s="1"/>
  <c r="C44" i="2"/>
  <c r="D23" i="3" s="1"/>
  <c r="O43" i="2"/>
  <c r="I43" i="2"/>
  <c r="C43" i="2"/>
  <c r="D43" i="2" s="1"/>
  <c r="O42" i="2"/>
  <c r="I42" i="2"/>
  <c r="E42" i="2"/>
  <c r="M42" i="2" s="1"/>
  <c r="C42" i="2"/>
  <c r="O41" i="2"/>
  <c r="E41" i="2"/>
  <c r="M41" i="2" s="1"/>
  <c r="O40" i="2"/>
  <c r="I40" i="2"/>
  <c r="E40" i="2"/>
  <c r="M40" i="2" s="1"/>
  <c r="O38" i="2"/>
  <c r="I38" i="2"/>
  <c r="E38" i="2"/>
  <c r="M38" i="2" s="1"/>
  <c r="O37" i="2"/>
  <c r="I37" i="2"/>
  <c r="E37" i="2"/>
  <c r="M37" i="2" s="1"/>
  <c r="O36" i="2"/>
  <c r="C36" i="2"/>
  <c r="O35" i="2"/>
  <c r="I35" i="2"/>
  <c r="E35" i="2"/>
  <c r="M35" i="2" s="1"/>
  <c r="C35" i="2"/>
  <c r="D12" i="3" s="1"/>
  <c r="O34" i="2"/>
  <c r="O33" i="2"/>
  <c r="I33" i="2"/>
  <c r="E33" i="2"/>
  <c r="M33" i="2" s="1"/>
  <c r="O31" i="2"/>
  <c r="I31" i="2"/>
  <c r="E31" i="2"/>
  <c r="M31" i="2" s="1"/>
  <c r="O30" i="2"/>
  <c r="I30" i="2"/>
  <c r="E30" i="2"/>
  <c r="M30" i="2" s="1"/>
  <c r="O29" i="2"/>
  <c r="I29" i="2"/>
  <c r="E29" i="2"/>
  <c r="M29" i="2" s="1"/>
  <c r="C29" i="2"/>
  <c r="O28" i="2"/>
  <c r="I28" i="2"/>
  <c r="E28" i="2"/>
  <c r="M28" i="2" s="1"/>
  <c r="C28" i="2"/>
  <c r="O27" i="2"/>
  <c r="I27" i="2"/>
  <c r="E27" i="2"/>
  <c r="M27" i="2" s="1"/>
  <c r="C27" i="2"/>
  <c r="O26" i="2"/>
  <c r="I26" i="2"/>
  <c r="E26" i="2"/>
  <c r="M26" i="2" s="1"/>
  <c r="C26" i="2"/>
  <c r="D26" i="2" s="1"/>
  <c r="O25" i="2"/>
  <c r="I25" i="2"/>
  <c r="E25" i="2"/>
  <c r="M25" i="2" s="1"/>
  <c r="C25" i="2"/>
  <c r="O24" i="2"/>
  <c r="I24" i="2"/>
  <c r="E24" i="2"/>
  <c r="M24" i="2" s="1"/>
  <c r="C24" i="2"/>
  <c r="O23" i="2"/>
  <c r="C23" i="2"/>
  <c r="O21" i="2"/>
  <c r="I21" i="2"/>
  <c r="E21" i="2"/>
  <c r="M21" i="2" s="1"/>
  <c r="C21" i="2"/>
  <c r="D2" i="3" s="1"/>
  <c r="O19" i="2"/>
  <c r="I19" i="2"/>
  <c r="E19" i="2"/>
  <c r="M19" i="2" s="1"/>
  <c r="C19" i="2"/>
  <c r="D11" i="3" s="1"/>
  <c r="O18" i="2"/>
  <c r="I18" i="2"/>
  <c r="G18" i="2"/>
  <c r="D8" i="5" s="1"/>
  <c r="E18" i="2"/>
  <c r="M18" i="2" s="1"/>
  <c r="C18" i="2"/>
  <c r="K18" i="2" s="1"/>
  <c r="O17" i="2"/>
  <c r="C17" i="2"/>
  <c r="D10" i="3" s="1"/>
  <c r="O16" i="2"/>
  <c r="I16" i="2"/>
  <c r="E16" i="2"/>
  <c r="M16" i="2" s="1"/>
  <c r="C16" i="2"/>
  <c r="D16" i="2" s="1"/>
  <c r="O15" i="2"/>
  <c r="C15" i="2"/>
  <c r="D15" i="2" s="1"/>
  <c r="O13" i="2"/>
  <c r="I13" i="2"/>
  <c r="E13" i="2"/>
  <c r="M13" i="2" s="1"/>
  <c r="O12" i="2"/>
  <c r="O11" i="2"/>
  <c r="I11" i="2"/>
  <c r="G11" i="2"/>
  <c r="H11" i="2" s="1"/>
  <c r="J11" i="2" s="1"/>
  <c r="E11" i="2"/>
  <c r="M11" i="2" s="1"/>
  <c r="C11" i="2"/>
  <c r="D11" i="2" s="1"/>
  <c r="O10" i="2"/>
  <c r="O9" i="2"/>
  <c r="I9" i="2"/>
  <c r="G9" i="2"/>
  <c r="D2" i="5" s="1"/>
  <c r="E9" i="2"/>
  <c r="M9" i="2" s="1"/>
  <c r="O8" i="2"/>
  <c r="O7" i="2"/>
  <c r="I7" i="2"/>
  <c r="E7" i="2"/>
  <c r="M7" i="2" s="1"/>
  <c r="O6" i="2"/>
  <c r="I6" i="2"/>
  <c r="E6" i="2"/>
  <c r="M6" i="2" s="1"/>
  <c r="O5" i="2"/>
  <c r="I5" i="2"/>
  <c r="E5" i="2"/>
  <c r="M5" i="2" s="1"/>
  <c r="O127" i="1"/>
  <c r="I127" i="1"/>
  <c r="E127" i="1"/>
  <c r="M127" i="1" s="1"/>
  <c r="C127" i="1"/>
  <c r="D127" i="1" s="1"/>
  <c r="O126" i="1"/>
  <c r="I126" i="1"/>
  <c r="E126" i="1"/>
  <c r="M126" i="1" s="1"/>
  <c r="C126" i="1"/>
  <c r="O125" i="1"/>
  <c r="I125" i="1"/>
  <c r="E125" i="1"/>
  <c r="M125" i="1" s="1"/>
  <c r="C125" i="1"/>
  <c r="O124" i="1"/>
  <c r="I124" i="1"/>
  <c r="C124" i="1"/>
  <c r="D124" i="1" s="1"/>
  <c r="F124" i="1" s="1"/>
  <c r="O123" i="1"/>
  <c r="I123" i="1"/>
  <c r="G123" i="1"/>
  <c r="H123" i="1" s="1"/>
  <c r="J123" i="1" s="1"/>
  <c r="E123" i="1"/>
  <c r="M123" i="1" s="1"/>
  <c r="O122" i="1"/>
  <c r="I122" i="1"/>
  <c r="E122" i="1"/>
  <c r="M122" i="1" s="1"/>
  <c r="O121" i="1"/>
  <c r="I121" i="1"/>
  <c r="E121" i="1"/>
  <c r="M121" i="1" s="1"/>
  <c r="O119" i="1"/>
  <c r="I119" i="1"/>
  <c r="O118" i="1"/>
  <c r="I118" i="1"/>
  <c r="G118" i="1"/>
  <c r="H118" i="1" s="1"/>
  <c r="J118" i="1" s="1"/>
  <c r="E118" i="1"/>
  <c r="M118" i="1" s="1"/>
  <c r="C118" i="1"/>
  <c r="D118" i="1" s="1"/>
  <c r="O117" i="1"/>
  <c r="I117" i="1"/>
  <c r="O116" i="1"/>
  <c r="I116" i="1"/>
  <c r="E116" i="1"/>
  <c r="M116" i="1" s="1"/>
  <c r="O115" i="1"/>
  <c r="I115" i="1"/>
  <c r="H115" i="1"/>
  <c r="J115" i="1" s="1"/>
  <c r="O113" i="1"/>
  <c r="I113" i="1"/>
  <c r="E113" i="1"/>
  <c r="M113" i="1" s="1"/>
  <c r="C113" i="1"/>
  <c r="D113" i="1" s="1"/>
  <c r="O112" i="1"/>
  <c r="C112" i="1"/>
  <c r="D112" i="1" s="1"/>
  <c r="O111" i="1"/>
  <c r="I111" i="1"/>
  <c r="E111" i="1"/>
  <c r="M111" i="1" s="1"/>
  <c r="O109" i="1"/>
  <c r="C109" i="1"/>
  <c r="D109" i="1" s="1"/>
  <c r="F109" i="1" s="1"/>
  <c r="O108" i="1"/>
  <c r="I108" i="1"/>
  <c r="E108" i="1"/>
  <c r="M108" i="1" s="1"/>
  <c r="C108" i="1"/>
  <c r="D108" i="1" s="1"/>
  <c r="O107" i="1"/>
  <c r="I107" i="1"/>
  <c r="C107" i="1"/>
  <c r="D107" i="1" s="1"/>
  <c r="O106" i="1"/>
  <c r="I106" i="1"/>
  <c r="E106" i="1"/>
  <c r="M106" i="1" s="1"/>
  <c r="C106" i="1"/>
  <c r="C67" i="2" s="1"/>
  <c r="O105" i="1"/>
  <c r="I105" i="1"/>
  <c r="E105" i="1"/>
  <c r="M105" i="1" s="1"/>
  <c r="O104" i="1"/>
  <c r="I104" i="1"/>
  <c r="E104" i="1"/>
  <c r="M104" i="1" s="1"/>
  <c r="C104" i="1"/>
  <c r="D104" i="1" s="1"/>
  <c r="O103" i="1"/>
  <c r="I103" i="1"/>
  <c r="E103" i="1"/>
  <c r="M103" i="1" s="1"/>
  <c r="C103" i="1"/>
  <c r="D103" i="1" s="1"/>
  <c r="F103" i="1" s="1"/>
  <c r="O102" i="1"/>
  <c r="I102" i="1"/>
  <c r="E102" i="1"/>
  <c r="M102" i="1" s="1"/>
  <c r="O100" i="1"/>
  <c r="I100" i="1"/>
  <c r="E100" i="1"/>
  <c r="M100" i="1" s="1"/>
  <c r="C100" i="1"/>
  <c r="D100" i="1" s="1"/>
  <c r="F100" i="1" s="1"/>
  <c r="O99" i="1"/>
  <c r="I99" i="1"/>
  <c r="E99" i="1"/>
  <c r="M99" i="1" s="1"/>
  <c r="C99" i="1"/>
  <c r="D99" i="1" s="1"/>
  <c r="O98" i="1"/>
  <c r="E98" i="1"/>
  <c r="M98" i="1" s="1"/>
  <c r="C98" i="1"/>
  <c r="D98" i="1" s="1"/>
  <c r="F98" i="1" s="1"/>
  <c r="O97" i="1"/>
  <c r="I97" i="1"/>
  <c r="G97" i="1"/>
  <c r="H97" i="1" s="1"/>
  <c r="J97" i="1" s="1"/>
  <c r="E97" i="1"/>
  <c r="M97" i="1" s="1"/>
  <c r="O96" i="1"/>
  <c r="I96" i="1"/>
  <c r="E96" i="1"/>
  <c r="M96" i="1" s="1"/>
  <c r="O95" i="1"/>
  <c r="I95" i="1"/>
  <c r="E95" i="1"/>
  <c r="M95" i="1" s="1"/>
  <c r="O94" i="1"/>
  <c r="I94" i="1"/>
  <c r="C94" i="1"/>
  <c r="O93" i="1"/>
  <c r="I93" i="1"/>
  <c r="E93" i="1"/>
  <c r="M93" i="1" s="1"/>
  <c r="C93" i="1"/>
  <c r="O92" i="1"/>
  <c r="C92" i="1"/>
  <c r="O91" i="1"/>
  <c r="I91" i="1"/>
  <c r="G91" i="1"/>
  <c r="H91" i="1" s="1"/>
  <c r="J91" i="1" s="1"/>
  <c r="E91" i="1"/>
  <c r="M91" i="1" s="1"/>
  <c r="O89" i="1"/>
  <c r="C89" i="1"/>
  <c r="O88" i="1"/>
  <c r="I88" i="1"/>
  <c r="E88" i="1"/>
  <c r="M88" i="1" s="1"/>
  <c r="C88" i="1"/>
  <c r="O87" i="1"/>
  <c r="I87" i="1"/>
  <c r="O86" i="1"/>
  <c r="I86" i="1"/>
  <c r="E86" i="1"/>
  <c r="M86" i="1" s="1"/>
  <c r="C86" i="1"/>
  <c r="D86" i="1" s="1"/>
  <c r="O85" i="1"/>
  <c r="O84" i="1"/>
  <c r="I84" i="1"/>
  <c r="G84" i="1"/>
  <c r="H84" i="1" s="1"/>
  <c r="J84" i="1" s="1"/>
  <c r="E84" i="1"/>
  <c r="M84" i="1" s="1"/>
  <c r="O83" i="1"/>
  <c r="E83" i="1"/>
  <c r="M83" i="1" s="1"/>
  <c r="C83" i="1"/>
  <c r="D83" i="1" s="1"/>
  <c r="F83" i="1" s="1"/>
  <c r="O82" i="1"/>
  <c r="I82" i="1"/>
  <c r="E82" i="1"/>
  <c r="M82" i="1" s="1"/>
  <c r="C82" i="1"/>
  <c r="D82" i="1" s="1"/>
  <c r="O81" i="1"/>
  <c r="I81" i="1"/>
  <c r="E81" i="1"/>
  <c r="M81" i="1" s="1"/>
  <c r="C81" i="1"/>
  <c r="O80" i="1"/>
  <c r="I80" i="1"/>
  <c r="E80" i="1"/>
  <c r="M80" i="1" s="1"/>
  <c r="C80" i="1"/>
  <c r="O79" i="1"/>
  <c r="I79" i="1"/>
  <c r="E79" i="1"/>
  <c r="M79" i="1" s="1"/>
  <c r="O77" i="1"/>
  <c r="I77" i="1"/>
  <c r="E77" i="1"/>
  <c r="M77" i="1" s="1"/>
  <c r="O76" i="1"/>
  <c r="E76" i="1"/>
  <c r="M76" i="1" s="1"/>
  <c r="C76" i="1"/>
  <c r="D76" i="1" s="1"/>
  <c r="F76" i="1" s="1"/>
  <c r="O75" i="1"/>
  <c r="I75" i="1"/>
  <c r="E75" i="1"/>
  <c r="M75" i="1" s="1"/>
  <c r="C75" i="1"/>
  <c r="O73" i="1"/>
  <c r="M73" i="1"/>
  <c r="C73" i="1"/>
  <c r="D73" i="1" s="1"/>
  <c r="F73" i="1" s="1"/>
  <c r="O72" i="1"/>
  <c r="I72" i="1"/>
  <c r="G72" i="1"/>
  <c r="H72" i="1" s="1"/>
  <c r="J72" i="1" s="1"/>
  <c r="E72" i="1"/>
  <c r="M72" i="1" s="1"/>
  <c r="O71" i="1"/>
  <c r="E71" i="1"/>
  <c r="C71" i="1"/>
  <c r="D71" i="1" s="1"/>
  <c r="F71" i="1" s="1"/>
  <c r="O70" i="1"/>
  <c r="I70" i="1"/>
  <c r="G70" i="1"/>
  <c r="H70" i="1" s="1"/>
  <c r="J70" i="1" s="1"/>
  <c r="E70" i="1"/>
  <c r="M70" i="1" s="1"/>
  <c r="O69" i="1"/>
  <c r="I69" i="1"/>
  <c r="E69" i="1"/>
  <c r="M69" i="1" s="1"/>
  <c r="C69" i="1"/>
  <c r="D69" i="1" s="1"/>
  <c r="O68" i="1"/>
  <c r="I68" i="1"/>
  <c r="E68" i="1"/>
  <c r="M68" i="1" s="1"/>
  <c r="C68" i="1"/>
  <c r="O67" i="1"/>
  <c r="E67" i="1"/>
  <c r="M67" i="1" s="1"/>
  <c r="C67" i="1"/>
  <c r="D67" i="1" s="1"/>
  <c r="F67" i="1" s="1"/>
  <c r="O66" i="1"/>
  <c r="I66" i="1"/>
  <c r="E66" i="1"/>
  <c r="M66" i="1" s="1"/>
  <c r="C66" i="1"/>
  <c r="D66" i="1" s="1"/>
  <c r="O65" i="1"/>
  <c r="I65" i="1"/>
  <c r="E65" i="1"/>
  <c r="M65" i="1" s="1"/>
  <c r="C65" i="1"/>
  <c r="O64" i="1"/>
  <c r="I64" i="1"/>
  <c r="G64" i="1"/>
  <c r="H64" i="1" s="1"/>
  <c r="J64" i="1" s="1"/>
  <c r="E64" i="1"/>
  <c r="M64" i="1" s="1"/>
  <c r="C64" i="1"/>
  <c r="K64" i="1" s="1"/>
  <c r="O63" i="1"/>
  <c r="I63" i="1"/>
  <c r="E63" i="1"/>
  <c r="M63" i="1" s="1"/>
  <c r="O61" i="1"/>
  <c r="I61" i="1"/>
  <c r="E61" i="1"/>
  <c r="M61" i="1" s="1"/>
  <c r="C61" i="1"/>
  <c r="D61" i="1" s="1"/>
  <c r="O60" i="1"/>
  <c r="C60" i="1"/>
  <c r="O59" i="1"/>
  <c r="I59" i="1"/>
  <c r="E59" i="1"/>
  <c r="M59" i="1" s="1"/>
  <c r="C59" i="1"/>
  <c r="O58" i="1"/>
  <c r="O57" i="1"/>
  <c r="I57" i="1"/>
  <c r="G57" i="1"/>
  <c r="H57" i="1" s="1"/>
  <c r="J57" i="1" s="1"/>
  <c r="E57" i="1"/>
  <c r="M57" i="1" s="1"/>
  <c r="O56" i="1"/>
  <c r="J56" i="1"/>
  <c r="I56" i="1"/>
  <c r="H56" i="1"/>
  <c r="E56" i="1"/>
  <c r="M56" i="1" s="1"/>
  <c r="O55" i="1"/>
  <c r="I55" i="1"/>
  <c r="C55" i="1"/>
  <c r="D55" i="1" s="1"/>
  <c r="O54" i="1"/>
  <c r="I54" i="1"/>
  <c r="E54" i="1"/>
  <c r="M54" i="1" s="1"/>
  <c r="C54" i="1"/>
  <c r="O53" i="1"/>
  <c r="C53" i="1"/>
  <c r="O52" i="1"/>
  <c r="I52" i="1"/>
  <c r="E52" i="1"/>
  <c r="M52" i="1" s="1"/>
  <c r="C52" i="1"/>
  <c r="D52" i="1" s="1"/>
  <c r="O51" i="1"/>
  <c r="O49" i="1"/>
  <c r="I49" i="1"/>
  <c r="E49" i="1"/>
  <c r="M49" i="1" s="1"/>
  <c r="O48" i="1"/>
  <c r="E48" i="1"/>
  <c r="M48" i="1" s="1"/>
  <c r="O46" i="1"/>
  <c r="I46" i="1"/>
  <c r="E46" i="1"/>
  <c r="M46" i="1" s="1"/>
  <c r="C46" i="1"/>
  <c r="D46" i="1" s="1"/>
  <c r="O45" i="1"/>
  <c r="I45" i="1"/>
  <c r="E45" i="1"/>
  <c r="M45" i="1" s="1"/>
  <c r="C45" i="1"/>
  <c r="O44" i="1"/>
  <c r="I44" i="1"/>
  <c r="E44" i="1"/>
  <c r="M44" i="1" s="1"/>
  <c r="O43" i="1"/>
  <c r="E43" i="1"/>
  <c r="D43" i="1"/>
  <c r="F43" i="1" s="1"/>
  <c r="C43" i="1"/>
  <c r="O42" i="1"/>
  <c r="I42" i="1"/>
  <c r="G42" i="1"/>
  <c r="H42" i="1" s="1"/>
  <c r="J42" i="1" s="1"/>
  <c r="E42" i="1"/>
  <c r="M42" i="1" s="1"/>
  <c r="O41" i="1"/>
  <c r="C41" i="1"/>
  <c r="O40" i="1"/>
  <c r="I40" i="1"/>
  <c r="E40" i="1"/>
  <c r="M40" i="1" s="1"/>
  <c r="C40" i="1"/>
  <c r="O39" i="1"/>
  <c r="I39" i="1"/>
  <c r="E39" i="1"/>
  <c r="M39" i="1" s="1"/>
  <c r="C39" i="1"/>
  <c r="O38" i="1"/>
  <c r="I38" i="1"/>
  <c r="E38" i="1"/>
  <c r="M38" i="1" s="1"/>
  <c r="C38" i="1"/>
  <c r="D38" i="1" s="1"/>
  <c r="O37" i="1"/>
  <c r="I37" i="1"/>
  <c r="E37" i="1"/>
  <c r="M37" i="1" s="1"/>
  <c r="C37" i="1"/>
  <c r="D37" i="1" s="1"/>
  <c r="O36" i="1"/>
  <c r="I36" i="1"/>
  <c r="G36" i="1"/>
  <c r="H36" i="1" s="1"/>
  <c r="J36" i="1" s="1"/>
  <c r="E36" i="1"/>
  <c r="M36" i="1" s="1"/>
  <c r="O34" i="1"/>
  <c r="I34" i="1"/>
  <c r="C34" i="1"/>
  <c r="O33" i="1"/>
  <c r="I33" i="1"/>
  <c r="E33" i="1"/>
  <c r="M33" i="1" s="1"/>
  <c r="O32" i="1"/>
  <c r="C32" i="1"/>
  <c r="O31" i="1"/>
  <c r="I31" i="1"/>
  <c r="E31" i="1"/>
  <c r="M31" i="1" s="1"/>
  <c r="O29" i="1"/>
  <c r="I29" i="1"/>
  <c r="M29" i="1" s="1"/>
  <c r="C29" i="1"/>
  <c r="O28" i="1"/>
  <c r="O27" i="1"/>
  <c r="I27" i="1"/>
  <c r="E27" i="1"/>
  <c r="M27" i="1" s="1"/>
  <c r="C27" i="1"/>
  <c r="D27" i="1" s="1"/>
  <c r="O26" i="1"/>
  <c r="J26" i="1"/>
  <c r="I26" i="1"/>
  <c r="G26" i="1"/>
  <c r="E26" i="1"/>
  <c r="M26" i="1" s="1"/>
  <c r="O25" i="1"/>
  <c r="O24" i="1"/>
  <c r="I24" i="1"/>
  <c r="G24" i="1"/>
  <c r="H24" i="1" s="1"/>
  <c r="J24" i="1" s="1"/>
  <c r="E24" i="1"/>
  <c r="M24" i="1" s="1"/>
  <c r="O23" i="1"/>
  <c r="E23" i="1"/>
  <c r="M23" i="1" s="1"/>
  <c r="C23" i="1"/>
  <c r="O22" i="1"/>
  <c r="I22" i="1"/>
  <c r="G22" i="1"/>
  <c r="H22" i="1" s="1"/>
  <c r="J22" i="1" s="1"/>
  <c r="E22" i="1"/>
  <c r="M22" i="1" s="1"/>
  <c r="O21" i="1"/>
  <c r="I21" i="1"/>
  <c r="E21" i="1"/>
  <c r="M21" i="1" s="1"/>
  <c r="C21" i="1"/>
  <c r="O20" i="1"/>
  <c r="I20" i="1"/>
  <c r="E20" i="1"/>
  <c r="M20" i="1" s="1"/>
  <c r="C20" i="1"/>
  <c r="O19" i="1"/>
  <c r="C19" i="1"/>
  <c r="O18" i="1"/>
  <c r="I18" i="1"/>
  <c r="E18" i="1"/>
  <c r="M18" i="1" s="1"/>
  <c r="O17" i="1"/>
  <c r="C17" i="1"/>
  <c r="O15" i="1"/>
  <c r="I15" i="1"/>
  <c r="G15" i="1"/>
  <c r="H15" i="1" s="1"/>
  <c r="J15" i="1" s="1"/>
  <c r="E15" i="1"/>
  <c r="M15" i="1" s="1"/>
  <c r="O13" i="1"/>
  <c r="M13" i="1"/>
  <c r="C13" i="1"/>
  <c r="D13" i="1" s="1"/>
  <c r="F13" i="1" s="1"/>
  <c r="O12" i="1"/>
  <c r="M12" i="1"/>
  <c r="C12" i="1"/>
  <c r="D12" i="1" s="1"/>
  <c r="O11" i="1"/>
  <c r="M11" i="1"/>
  <c r="O10" i="1"/>
  <c r="M10" i="1"/>
  <c r="O8" i="1"/>
  <c r="E8" i="1"/>
  <c r="C8" i="1"/>
  <c r="D8" i="1" s="1"/>
  <c r="F8" i="1" s="1"/>
  <c r="O7" i="1"/>
  <c r="I7" i="1"/>
  <c r="M7" i="1" s="1"/>
  <c r="E7" i="1"/>
  <c r="C7" i="1"/>
  <c r="D7" i="1" s="1"/>
  <c r="O6" i="1"/>
  <c r="I6" i="1"/>
  <c r="M6" i="1" s="1"/>
  <c r="E6" i="1"/>
  <c r="O5" i="1"/>
  <c r="O129" i="1" s="1"/>
  <c r="I5" i="1"/>
  <c r="M5" i="1" s="1"/>
  <c r="G5" i="1"/>
  <c r="H5" i="1" s="1"/>
  <c r="J5" i="1" s="1"/>
  <c r="E5" i="1"/>
  <c r="C33" i="1" l="1"/>
  <c r="D33" i="1" s="1"/>
  <c r="L37" i="1"/>
  <c r="N37" i="1" s="1"/>
  <c r="C18" i="1"/>
  <c r="D18" i="1" s="1"/>
  <c r="C72" i="1"/>
  <c r="K72" i="1" s="1"/>
  <c r="G102" i="1"/>
  <c r="H102" i="1" s="1"/>
  <c r="J102" i="1" s="1"/>
  <c r="G111" i="1"/>
  <c r="H111" i="1" s="1"/>
  <c r="J111" i="1" s="1"/>
  <c r="G7" i="2"/>
  <c r="H7" i="2" s="1"/>
  <c r="J7" i="2" s="1"/>
  <c r="G13" i="2"/>
  <c r="D5" i="5" s="1"/>
  <c r="G16" i="2"/>
  <c r="H16" i="2" s="1"/>
  <c r="J16" i="2" s="1"/>
  <c r="D17" i="2"/>
  <c r="F17" i="2" s="1"/>
  <c r="D19" i="2"/>
  <c r="F19" i="2" s="1"/>
  <c r="C53" i="2"/>
  <c r="D53" i="2" s="1"/>
  <c r="F53" i="2" s="1"/>
  <c r="C54" i="2"/>
  <c r="C101" i="2"/>
  <c r="D61" i="3" s="1"/>
  <c r="C64" i="2"/>
  <c r="D42" i="3" s="1"/>
  <c r="C108" i="2"/>
  <c r="D108" i="2" s="1"/>
  <c r="L108" i="2" s="1"/>
  <c r="N108" i="2" s="1"/>
  <c r="G104" i="1"/>
  <c r="H104" i="1" s="1"/>
  <c r="J104" i="1" s="1"/>
  <c r="C11" i="1"/>
  <c r="D11" i="1" s="1"/>
  <c r="F11" i="1" s="1"/>
  <c r="C28" i="1"/>
  <c r="D28" i="1" s="1"/>
  <c r="G38" i="1"/>
  <c r="H38" i="1" s="1"/>
  <c r="J38" i="1" s="1"/>
  <c r="C102" i="1"/>
  <c r="C5" i="2"/>
  <c r="D5" i="2" s="1"/>
  <c r="C24" i="1"/>
  <c r="C36" i="1"/>
  <c r="D36" i="1" s="1"/>
  <c r="C95" i="1"/>
  <c r="D95" i="1" s="1"/>
  <c r="F95" i="1" s="1"/>
  <c r="C96" i="1"/>
  <c r="D96" i="1" s="1"/>
  <c r="F96" i="1" s="1"/>
  <c r="D106" i="2"/>
  <c r="G8" i="1"/>
  <c r="H8" i="1" s="1"/>
  <c r="J8" i="1" s="1"/>
  <c r="K19" i="1"/>
  <c r="G20" i="1"/>
  <c r="H20" i="1" s="1"/>
  <c r="J20" i="1" s="1"/>
  <c r="G27" i="1"/>
  <c r="H27" i="1" s="1"/>
  <c r="J27" i="1" s="1"/>
  <c r="C13" i="2"/>
  <c r="D6" i="3" s="1"/>
  <c r="G40" i="1"/>
  <c r="H40" i="1" s="1"/>
  <c r="J40" i="1" s="1"/>
  <c r="H89" i="2"/>
  <c r="J89" i="2" s="1"/>
  <c r="C5" i="1"/>
  <c r="D5" i="1" s="1"/>
  <c r="C15" i="1"/>
  <c r="K15" i="1" s="1"/>
  <c r="C26" i="1"/>
  <c r="D26" i="1" s="1"/>
  <c r="L26" i="1" s="1"/>
  <c r="N26" i="1" s="1"/>
  <c r="C42" i="1"/>
  <c r="D42" i="1" s="1"/>
  <c r="F42" i="1" s="1"/>
  <c r="C51" i="1"/>
  <c r="D51" i="1" s="1"/>
  <c r="C56" i="1"/>
  <c r="D56" i="1" s="1"/>
  <c r="F56" i="1" s="1"/>
  <c r="K60" i="1"/>
  <c r="C59" i="2"/>
  <c r="D44" i="3" s="1"/>
  <c r="K135" i="2"/>
  <c r="C6" i="1"/>
  <c r="K6" i="1" s="1"/>
  <c r="C31" i="1"/>
  <c r="D31" i="1" s="1"/>
  <c r="G49" i="1"/>
  <c r="H49" i="1" s="1"/>
  <c r="J49" i="1" s="1"/>
  <c r="G61" i="1"/>
  <c r="H61" i="1" s="1"/>
  <c r="J61" i="1" s="1"/>
  <c r="C77" i="1"/>
  <c r="D77" i="1" s="1"/>
  <c r="C85" i="1"/>
  <c r="D85" i="1" s="1"/>
  <c r="F85" i="1" s="1"/>
  <c r="G86" i="1"/>
  <c r="H86" i="1" s="1"/>
  <c r="J86" i="1" s="1"/>
  <c r="C55" i="2"/>
  <c r="C70" i="2"/>
  <c r="D70" i="2" s="1"/>
  <c r="F70" i="2" s="1"/>
  <c r="K78" i="2"/>
  <c r="D84" i="2"/>
  <c r="F84" i="2" s="1"/>
  <c r="D103" i="2"/>
  <c r="F103" i="2" s="1"/>
  <c r="D4" i="3"/>
  <c r="D10" i="2"/>
  <c r="G55" i="1"/>
  <c r="H55" i="1" s="1"/>
  <c r="J55" i="1" s="1"/>
  <c r="G66" i="1"/>
  <c r="H66" i="1" s="1"/>
  <c r="J66" i="1" s="1"/>
  <c r="G92" i="1"/>
  <c r="H92" i="1" s="1"/>
  <c r="J92" i="1" s="1"/>
  <c r="G108" i="1"/>
  <c r="H108" i="1" s="1"/>
  <c r="J108" i="1" s="1"/>
  <c r="G113" i="1"/>
  <c r="H113" i="1" s="1"/>
  <c r="J113" i="1" s="1"/>
  <c r="H31" i="2"/>
  <c r="J31" i="2" s="1"/>
  <c r="H45" i="2"/>
  <c r="J45" i="2" s="1"/>
  <c r="G48" i="2"/>
  <c r="D25" i="5" s="1"/>
  <c r="G85" i="2"/>
  <c r="D43" i="5" s="1"/>
  <c r="G46" i="1"/>
  <c r="H46" i="1" s="1"/>
  <c r="J46" i="1" s="1"/>
  <c r="G73" i="1"/>
  <c r="H73" i="1" s="1"/>
  <c r="G81" i="1"/>
  <c r="H81" i="1" s="1"/>
  <c r="J81" i="1" s="1"/>
  <c r="C12" i="2"/>
  <c r="D12" i="2" s="1"/>
  <c r="F12" i="2" s="1"/>
  <c r="K110" i="2"/>
  <c r="C112" i="2"/>
  <c r="D36" i="3" s="1"/>
  <c r="C113" i="2"/>
  <c r="D113" i="2" s="1"/>
  <c r="L113" i="2" s="1"/>
  <c r="G43" i="2"/>
  <c r="H43" i="2" s="1"/>
  <c r="J43" i="2" s="1"/>
  <c r="G34" i="1"/>
  <c r="H34" i="1" s="1"/>
  <c r="J34" i="1" s="1"/>
  <c r="G25" i="2"/>
  <c r="H25" i="2" s="1"/>
  <c r="J25" i="2" s="1"/>
  <c r="G21" i="1"/>
  <c r="H21" i="1" s="1"/>
  <c r="J21" i="1" s="1"/>
  <c r="G93" i="1"/>
  <c r="H93" i="1" s="1"/>
  <c r="J93" i="1" s="1"/>
  <c r="G23" i="2"/>
  <c r="H23" i="2" s="1"/>
  <c r="J23" i="2" s="1"/>
  <c r="G27" i="2"/>
  <c r="K27" i="2" s="1"/>
  <c r="G39" i="1"/>
  <c r="H39" i="1" s="1"/>
  <c r="J39" i="1" s="1"/>
  <c r="G26" i="2"/>
  <c r="H26" i="2" s="1"/>
  <c r="J26" i="2" s="1"/>
  <c r="G32" i="1"/>
  <c r="H32" i="1" s="1"/>
  <c r="J32" i="1" s="1"/>
  <c r="D36" i="5"/>
  <c r="H77" i="2"/>
  <c r="J77" i="2" s="1"/>
  <c r="G107" i="1"/>
  <c r="H107" i="1" s="1"/>
  <c r="J107" i="1" s="1"/>
  <c r="G75" i="2"/>
  <c r="H75" i="2" s="1"/>
  <c r="J75" i="2" s="1"/>
  <c r="G82" i="2"/>
  <c r="H82" i="2" s="1"/>
  <c r="J82" i="2" s="1"/>
  <c r="G99" i="1"/>
  <c r="H99" i="1" s="1"/>
  <c r="J99" i="1" s="1"/>
  <c r="G88" i="1"/>
  <c r="H88" i="1" s="1"/>
  <c r="J88" i="1" s="1"/>
  <c r="G87" i="2"/>
  <c r="D45" i="5" s="1"/>
  <c r="D42" i="5"/>
  <c r="H84" i="2"/>
  <c r="J84" i="2" s="1"/>
  <c r="G109" i="1"/>
  <c r="H109" i="1" s="1"/>
  <c r="J109" i="1" s="1"/>
  <c r="G90" i="2"/>
  <c r="H90" i="2" s="1"/>
  <c r="J90" i="2" s="1"/>
  <c r="K93" i="2"/>
  <c r="G94" i="2"/>
  <c r="D49" i="5" s="1"/>
  <c r="G89" i="1"/>
  <c r="H89" i="1" s="1"/>
  <c r="J89" i="1" s="1"/>
  <c r="G98" i="2"/>
  <c r="H98" i="2" s="1"/>
  <c r="J98" i="2" s="1"/>
  <c r="G7" i="1"/>
  <c r="H7" i="1" s="1"/>
  <c r="J7" i="1" s="1"/>
  <c r="G103" i="2"/>
  <c r="H103" i="2" s="1"/>
  <c r="J103" i="2" s="1"/>
  <c r="G12" i="1"/>
  <c r="H12" i="1" s="1"/>
  <c r="G104" i="2"/>
  <c r="K104" i="2" s="1"/>
  <c r="G13" i="1"/>
  <c r="K13" i="1" s="1"/>
  <c r="G29" i="1"/>
  <c r="H29" i="1" s="1"/>
  <c r="J29" i="1" s="1"/>
  <c r="G43" i="1"/>
  <c r="H43" i="1" s="1"/>
  <c r="L43" i="1" s="1"/>
  <c r="G45" i="1"/>
  <c r="H45" i="1" s="1"/>
  <c r="J45" i="1" s="1"/>
  <c r="G52" i="1"/>
  <c r="H52" i="1" s="1"/>
  <c r="J52" i="1" s="1"/>
  <c r="G54" i="1"/>
  <c r="H54" i="1" s="1"/>
  <c r="J54" i="1" s="1"/>
  <c r="G59" i="1"/>
  <c r="H59" i="1" s="1"/>
  <c r="J59" i="1" s="1"/>
  <c r="D60" i="1"/>
  <c r="L60" i="1" s="1"/>
  <c r="N60" i="1" s="1"/>
  <c r="G65" i="1"/>
  <c r="H65" i="1" s="1"/>
  <c r="J65" i="1" s="1"/>
  <c r="G82" i="1"/>
  <c r="H82" i="1" s="1"/>
  <c r="J82" i="1" s="1"/>
  <c r="G100" i="1"/>
  <c r="H100" i="1" s="1"/>
  <c r="J100" i="1" s="1"/>
  <c r="G36" i="2"/>
  <c r="D11" i="5" s="1"/>
  <c r="G42" i="2"/>
  <c r="H42" i="2" s="1"/>
  <c r="J42" i="2" s="1"/>
  <c r="D62" i="2"/>
  <c r="F62" i="2" s="1"/>
  <c r="D82" i="2"/>
  <c r="F82" i="2" s="1"/>
  <c r="D74" i="3"/>
  <c r="D89" i="2"/>
  <c r="F89" i="2" s="1"/>
  <c r="L106" i="2"/>
  <c r="F106" i="2"/>
  <c r="C68" i="2"/>
  <c r="K68" i="2" s="1"/>
  <c r="C25" i="1"/>
  <c r="D25" i="1" s="1"/>
  <c r="C50" i="2"/>
  <c r="D50" i="2" s="1"/>
  <c r="F50" i="2" s="1"/>
  <c r="C97" i="1"/>
  <c r="K97" i="1" s="1"/>
  <c r="C56" i="2"/>
  <c r="D58" i="3" s="1"/>
  <c r="C87" i="1"/>
  <c r="D87" i="1" s="1"/>
  <c r="D59" i="3"/>
  <c r="D96" i="2"/>
  <c r="L96" i="2" s="1"/>
  <c r="N96" i="2" s="1"/>
  <c r="H104" i="2"/>
  <c r="J104" i="2" s="1"/>
  <c r="K140" i="2"/>
  <c r="D20" i="6" s="1"/>
  <c r="G11" i="1"/>
  <c r="H11" i="1" s="1"/>
  <c r="J11" i="1" s="1"/>
  <c r="K23" i="1"/>
  <c r="G31" i="1"/>
  <c r="H31" i="1" s="1"/>
  <c r="J31" i="1" s="1"/>
  <c r="G33" i="1"/>
  <c r="H33" i="1" s="1"/>
  <c r="J33" i="1" s="1"/>
  <c r="K37" i="1"/>
  <c r="K53" i="1"/>
  <c r="G68" i="1"/>
  <c r="H68" i="1" s="1"/>
  <c r="J68" i="1" s="1"/>
  <c r="K83" i="1"/>
  <c r="G95" i="1"/>
  <c r="H95" i="1" s="1"/>
  <c r="J95" i="1" s="1"/>
  <c r="D91" i="2"/>
  <c r="F91" i="2" s="1"/>
  <c r="D89" i="1"/>
  <c r="F89" i="1" s="1"/>
  <c r="K24" i="1"/>
  <c r="K36" i="1"/>
  <c r="F37" i="1"/>
  <c r="F69" i="1"/>
  <c r="D8" i="3"/>
  <c r="D6" i="2"/>
  <c r="K9" i="2"/>
  <c r="K29" i="2"/>
  <c r="D29" i="2"/>
  <c r="D14" i="3"/>
  <c r="D38" i="2"/>
  <c r="D50" i="3"/>
  <c r="D54" i="2"/>
  <c r="F54" i="2" s="1"/>
  <c r="D48" i="3"/>
  <c r="D66" i="2"/>
  <c r="F66" i="2" s="1"/>
  <c r="D46" i="5"/>
  <c r="H91" i="2"/>
  <c r="J91" i="2" s="1"/>
  <c r="F96" i="2"/>
  <c r="G119" i="2"/>
  <c r="H119" i="2" s="1"/>
  <c r="J119" i="2" s="1"/>
  <c r="D130" i="2"/>
  <c r="F130" i="2" s="1"/>
  <c r="K142" i="2"/>
  <c r="D4" i="6" s="1"/>
  <c r="D142" i="2"/>
  <c r="L142" i="2" s="1"/>
  <c r="N142" i="2" s="1"/>
  <c r="G130" i="2"/>
  <c r="H130" i="2" s="1"/>
  <c r="J130" i="2" s="1"/>
  <c r="G125" i="1"/>
  <c r="H125" i="1" s="1"/>
  <c r="J125" i="1" s="1"/>
  <c r="G124" i="1"/>
  <c r="H124" i="1" s="1"/>
  <c r="J124" i="1" s="1"/>
  <c r="G129" i="2"/>
  <c r="H129" i="2" s="1"/>
  <c r="J129" i="2" s="1"/>
  <c r="G126" i="2"/>
  <c r="H126" i="2" s="1"/>
  <c r="J126" i="2" s="1"/>
  <c r="G121" i="1"/>
  <c r="H121" i="1" s="1"/>
  <c r="K5" i="1"/>
  <c r="K20" i="1"/>
  <c r="D23" i="1"/>
  <c r="F23" i="1" s="1"/>
  <c r="D32" i="1"/>
  <c r="F32" i="1" s="1"/>
  <c r="D39" i="1"/>
  <c r="F39" i="1" s="1"/>
  <c r="D41" i="1"/>
  <c r="F41" i="1" s="1"/>
  <c r="D45" i="1"/>
  <c r="D65" i="1"/>
  <c r="G77" i="1"/>
  <c r="H77" i="1" s="1"/>
  <c r="J77" i="1" s="1"/>
  <c r="D79" i="1"/>
  <c r="F79" i="1" s="1"/>
  <c r="D81" i="1"/>
  <c r="K84" i="1"/>
  <c r="G127" i="1"/>
  <c r="H127" i="1" s="1"/>
  <c r="J127" i="1" s="1"/>
  <c r="K31" i="2"/>
  <c r="D31" i="2"/>
  <c r="F31" i="2" s="1"/>
  <c r="D36" i="2"/>
  <c r="F36" i="2" s="1"/>
  <c r="K41" i="2"/>
  <c r="D41" i="2"/>
  <c r="F41" i="2" s="1"/>
  <c r="D25" i="3"/>
  <c r="D47" i="2"/>
  <c r="L47" i="2" s="1"/>
  <c r="K52" i="2"/>
  <c r="D52" i="2"/>
  <c r="D43" i="3"/>
  <c r="D58" i="2"/>
  <c r="F58" i="2" s="1"/>
  <c r="K72" i="2"/>
  <c r="D72" i="2"/>
  <c r="D10" i="4"/>
  <c r="G115" i="2"/>
  <c r="H115" i="2" s="1"/>
  <c r="J115" i="2" s="1"/>
  <c r="G127" i="2"/>
  <c r="H127" i="2" s="1"/>
  <c r="J127" i="2" s="1"/>
  <c r="L128" i="2"/>
  <c r="N128" i="2" s="1"/>
  <c r="G131" i="2"/>
  <c r="H131" i="2" s="1"/>
  <c r="J131" i="2" s="1"/>
  <c r="L132" i="2"/>
  <c r="J60" i="1"/>
  <c r="G17" i="1"/>
  <c r="H17" i="1" s="1"/>
  <c r="J17" i="1" s="1"/>
  <c r="G21" i="2"/>
  <c r="H21" i="2" s="1"/>
  <c r="J21" i="2" s="1"/>
  <c r="G19" i="2"/>
  <c r="H19" i="2" s="1"/>
  <c r="J19" i="2" s="1"/>
  <c r="G80" i="1"/>
  <c r="H80" i="1" s="1"/>
  <c r="J80" i="1" s="1"/>
  <c r="G67" i="1"/>
  <c r="H67" i="1" s="1"/>
  <c r="L67" i="1" s="1"/>
  <c r="N67" i="1" s="1"/>
  <c r="G46" i="2"/>
  <c r="D24" i="5" s="1"/>
  <c r="G94" i="1"/>
  <c r="H94" i="1" s="1"/>
  <c r="J94" i="1" s="1"/>
  <c r="G40" i="2"/>
  <c r="D5" i="4" s="1"/>
  <c r="G103" i="1"/>
  <c r="H103" i="1" s="1"/>
  <c r="J103" i="1" s="1"/>
  <c r="G24" i="2"/>
  <c r="H24" i="2" s="1"/>
  <c r="J24" i="2" s="1"/>
  <c r="G112" i="1"/>
  <c r="H112" i="1" s="1"/>
  <c r="L112" i="1" s="1"/>
  <c r="G30" i="2"/>
  <c r="H30" i="2" s="1"/>
  <c r="J30" i="2" s="1"/>
  <c r="G98" i="1"/>
  <c r="H98" i="1" s="1"/>
  <c r="L98" i="1" s="1"/>
  <c r="N98" i="1" s="1"/>
  <c r="G74" i="2"/>
  <c r="D9" i="4" s="1"/>
  <c r="K94" i="1"/>
  <c r="D94" i="1"/>
  <c r="K122" i="1"/>
  <c r="D122" i="1"/>
  <c r="K25" i="2"/>
  <c r="D25" i="2"/>
  <c r="D16" i="5"/>
  <c r="H29" i="2"/>
  <c r="J29" i="2" s="1"/>
  <c r="K34" i="2"/>
  <c r="D34" i="2"/>
  <c r="L34" i="2" s="1"/>
  <c r="D13" i="5"/>
  <c r="H38" i="2"/>
  <c r="J38" i="2" s="1"/>
  <c r="D80" i="3"/>
  <c r="D137" i="2"/>
  <c r="L137" i="2" s="1"/>
  <c r="N137" i="2" s="1"/>
  <c r="G120" i="2"/>
  <c r="H120" i="2" s="1"/>
  <c r="J120" i="2" s="1"/>
  <c r="G116" i="1"/>
  <c r="H116" i="1" s="1"/>
  <c r="J116" i="1" s="1"/>
  <c r="J131" i="11"/>
  <c r="G119" i="1"/>
  <c r="H119" i="1" s="1"/>
  <c r="J119" i="1" s="1"/>
  <c r="G123" i="2"/>
  <c r="H123" i="2" s="1"/>
  <c r="J123" i="2" s="1"/>
  <c r="D17" i="1"/>
  <c r="D19" i="1"/>
  <c r="L19" i="1" s="1"/>
  <c r="N19" i="1" s="1"/>
  <c r="D21" i="1"/>
  <c r="D34" i="1"/>
  <c r="D53" i="1"/>
  <c r="L53" i="1" s="1"/>
  <c r="K75" i="1"/>
  <c r="D92" i="1"/>
  <c r="F92" i="1" s="1"/>
  <c r="K126" i="1"/>
  <c r="D126" i="1"/>
  <c r="D20" i="3"/>
  <c r="D23" i="2"/>
  <c r="F23" i="2" s="1"/>
  <c r="D16" i="3"/>
  <c r="D27" i="2"/>
  <c r="F27" i="2" s="1"/>
  <c r="K60" i="2"/>
  <c r="D60" i="2"/>
  <c r="F60" i="2" s="1"/>
  <c r="D41" i="3"/>
  <c r="K62" i="2"/>
  <c r="D56" i="3"/>
  <c r="D75" i="2"/>
  <c r="D52" i="3"/>
  <c r="D77" i="2"/>
  <c r="F77" i="2" s="1"/>
  <c r="K121" i="2"/>
  <c r="D21" i="6" s="1"/>
  <c r="D121" i="2"/>
  <c r="D64" i="3"/>
  <c r="D135" i="2"/>
  <c r="F135" i="2" s="1"/>
  <c r="J34" i="2"/>
  <c r="J112" i="1"/>
  <c r="G41" i="1"/>
  <c r="H41" i="1" s="1"/>
  <c r="J41" i="1" s="1"/>
  <c r="G61" i="2"/>
  <c r="D26" i="5" s="1"/>
  <c r="G105" i="1"/>
  <c r="H105" i="1" s="1"/>
  <c r="J105" i="1" s="1"/>
  <c r="G59" i="2"/>
  <c r="H59" i="2" s="1"/>
  <c r="J59" i="2" s="1"/>
  <c r="G69" i="1"/>
  <c r="H69" i="1" s="1"/>
  <c r="J69" i="1" s="1"/>
  <c r="G71" i="2"/>
  <c r="H71" i="2" s="1"/>
  <c r="J71" i="2" s="1"/>
  <c r="G87" i="1"/>
  <c r="H87" i="1" s="1"/>
  <c r="J87" i="1" s="1"/>
  <c r="G56" i="2"/>
  <c r="D41" i="5" s="1"/>
  <c r="G53" i="2"/>
  <c r="H53" i="2" s="1"/>
  <c r="J53" i="2" s="1"/>
  <c r="G44" i="1"/>
  <c r="H44" i="1" s="1"/>
  <c r="J44" i="1" s="1"/>
  <c r="G48" i="1"/>
  <c r="H48" i="1" s="1"/>
  <c r="J48" i="1" s="1"/>
  <c r="G112" i="2"/>
  <c r="H112" i="2" s="1"/>
  <c r="J112" i="2" s="1"/>
  <c r="G10" i="1"/>
  <c r="H10" i="1" s="1"/>
  <c r="J10" i="1" s="1"/>
  <c r="G101" i="2"/>
  <c r="K101" i="2" s="1"/>
  <c r="K43" i="1"/>
  <c r="K55" i="1"/>
  <c r="K63" i="1"/>
  <c r="K71" i="1"/>
  <c r="K28" i="2"/>
  <c r="K55" i="2"/>
  <c r="K63" i="2"/>
  <c r="K109" i="2"/>
  <c r="K128" i="2"/>
  <c r="D26" i="6" s="1"/>
  <c r="J130" i="11"/>
  <c r="J132" i="11"/>
  <c r="K100" i="1"/>
  <c r="K5" i="2"/>
  <c r="K8" i="2"/>
  <c r="K12" i="2"/>
  <c r="K24" i="2"/>
  <c r="K33" i="2"/>
  <c r="K37" i="2"/>
  <c r="K45" i="2"/>
  <c r="K51" i="2"/>
  <c r="K69" i="2"/>
  <c r="K74" i="2"/>
  <c r="K86" i="2"/>
  <c r="K98" i="2"/>
  <c r="K116" i="2"/>
  <c r="K132" i="2"/>
  <c r="D28" i="6" s="1"/>
  <c r="K141" i="2"/>
  <c r="D10" i="6" s="1"/>
  <c r="F7" i="1"/>
  <c r="F46" i="1"/>
  <c r="F27" i="1"/>
  <c r="F71" i="2"/>
  <c r="L76" i="2"/>
  <c r="N76" i="2" s="1"/>
  <c r="F76" i="2"/>
  <c r="F139" i="2"/>
  <c r="F12" i="1"/>
  <c r="L22" i="1"/>
  <c r="N22" i="1" s="1"/>
  <c r="F22" i="1"/>
  <c r="L38" i="1"/>
  <c r="N38" i="1" s="1"/>
  <c r="F38" i="1"/>
  <c r="L42" i="1"/>
  <c r="N42" i="1" s="1"/>
  <c r="L56" i="1"/>
  <c r="N56" i="1" s="1"/>
  <c r="L61" i="1"/>
  <c r="N61" i="1" s="1"/>
  <c r="F61" i="1"/>
  <c r="F66" i="1"/>
  <c r="L70" i="1"/>
  <c r="N70" i="1" s="1"/>
  <c r="F70" i="1"/>
  <c r="L104" i="1"/>
  <c r="N104" i="1" s="1"/>
  <c r="F104" i="1"/>
  <c r="L118" i="1"/>
  <c r="N118" i="1" s="1"/>
  <c r="F118" i="1"/>
  <c r="N106" i="2"/>
  <c r="F127" i="2"/>
  <c r="M17" i="1"/>
  <c r="M15" i="2"/>
  <c r="F15" i="2"/>
  <c r="M113" i="2"/>
  <c r="M63" i="2"/>
  <c r="F63" i="2"/>
  <c r="M25" i="1"/>
  <c r="F25" i="1"/>
  <c r="M85" i="1"/>
  <c r="M75" i="2"/>
  <c r="M55" i="1"/>
  <c r="F55" i="1"/>
  <c r="M94" i="1"/>
  <c r="M98" i="2"/>
  <c r="M117" i="1"/>
  <c r="F117" i="1"/>
  <c r="M128" i="2"/>
  <c r="F128" i="2"/>
  <c r="M132" i="2"/>
  <c r="F132" i="2"/>
  <c r="J19" i="1"/>
  <c r="D9" i="5"/>
  <c r="D7" i="5"/>
  <c r="H17" i="2"/>
  <c r="J17" i="2" s="1"/>
  <c r="J23" i="1"/>
  <c r="J41" i="2"/>
  <c r="J83" i="1"/>
  <c r="H139" i="2"/>
  <c r="J139" i="2" s="1"/>
  <c r="K139" i="2"/>
  <c r="D2" i="6" s="1"/>
  <c r="H134" i="2"/>
  <c r="J134" i="2" s="1"/>
  <c r="K134" i="2"/>
  <c r="F77" i="1"/>
  <c r="F82" i="1"/>
  <c r="L91" i="1"/>
  <c r="N91" i="1" s="1"/>
  <c r="F91" i="1"/>
  <c r="F26" i="2"/>
  <c r="L53" i="2"/>
  <c r="N53" i="2" s="1"/>
  <c r="M116" i="2"/>
  <c r="F120" i="2"/>
  <c r="F129" i="2"/>
  <c r="K115" i="1"/>
  <c r="D115" i="1"/>
  <c r="L18" i="1"/>
  <c r="N18" i="1" s="1"/>
  <c r="F18" i="1"/>
  <c r="F33" i="1"/>
  <c r="F52" i="1"/>
  <c r="L57" i="1"/>
  <c r="N57" i="1" s="1"/>
  <c r="F57" i="1"/>
  <c r="F86" i="1"/>
  <c r="L99" i="1"/>
  <c r="N99" i="1" s="1"/>
  <c r="F99" i="1"/>
  <c r="D67" i="2"/>
  <c r="K67" i="2"/>
  <c r="D49" i="3"/>
  <c r="F108" i="1"/>
  <c r="L113" i="1"/>
  <c r="N113" i="1" s="1"/>
  <c r="F113" i="1"/>
  <c r="F119" i="1"/>
  <c r="L123" i="1"/>
  <c r="N123" i="1" s="1"/>
  <c r="F123" i="1"/>
  <c r="L127" i="1"/>
  <c r="N127" i="1" s="1"/>
  <c r="F127" i="1"/>
  <c r="L7" i="2"/>
  <c r="N7" i="2" s="1"/>
  <c r="F7" i="2"/>
  <c r="L11" i="2"/>
  <c r="N11" i="2" s="1"/>
  <c r="F11" i="2"/>
  <c r="L16" i="2"/>
  <c r="N16" i="2" s="1"/>
  <c r="F16" i="2"/>
  <c r="F48" i="2"/>
  <c r="L122" i="2"/>
  <c r="N122" i="2" s="1"/>
  <c r="L124" i="2"/>
  <c r="N124" i="2" s="1"/>
  <c r="F124" i="2"/>
  <c r="F131" i="2"/>
  <c r="M10" i="2"/>
  <c r="F10" i="2"/>
  <c r="M34" i="2"/>
  <c r="M32" i="1"/>
  <c r="M112" i="1"/>
  <c r="F112" i="1"/>
  <c r="M41" i="1"/>
  <c r="M58" i="2"/>
  <c r="M70" i="2"/>
  <c r="M43" i="2"/>
  <c r="F43" i="2"/>
  <c r="M47" i="2"/>
  <c r="F47" i="2"/>
  <c r="M60" i="1"/>
  <c r="M89" i="1"/>
  <c r="M123" i="2"/>
  <c r="F123" i="2"/>
  <c r="J12" i="2"/>
  <c r="D3" i="5"/>
  <c r="H10" i="2"/>
  <c r="J10" i="2" s="1"/>
  <c r="J8" i="2"/>
  <c r="H63" i="2"/>
  <c r="J63" i="2" s="1"/>
  <c r="D28" i="5"/>
  <c r="H58" i="2"/>
  <c r="J58" i="2" s="1"/>
  <c r="D6" i="4"/>
  <c r="D7" i="4"/>
  <c r="H66" i="2"/>
  <c r="J66" i="2" s="1"/>
  <c r="J68" i="2"/>
  <c r="D33" i="5"/>
  <c r="H72" i="2"/>
  <c r="J72" i="2" s="1"/>
  <c r="D31" i="5"/>
  <c r="H70" i="2"/>
  <c r="J70" i="2" s="1"/>
  <c r="H50" i="2"/>
  <c r="J50" i="2" s="1"/>
  <c r="D8" i="4"/>
  <c r="H54" i="2"/>
  <c r="J54" i="2" s="1"/>
  <c r="D34" i="5"/>
  <c r="J52" i="2"/>
  <c r="J109" i="2"/>
  <c r="J106" i="2"/>
  <c r="J96" i="2"/>
  <c r="D44" i="5"/>
  <c r="H86" i="2"/>
  <c r="J86" i="2" s="1"/>
  <c r="K83" i="2"/>
  <c r="K92" i="2"/>
  <c r="K99" i="2"/>
  <c r="L109" i="2"/>
  <c r="N109" i="2" s="1"/>
  <c r="L116" i="2"/>
  <c r="N116" i="2" s="1"/>
  <c r="K117" i="2"/>
  <c r="L121" i="2"/>
  <c r="N121" i="2" s="1"/>
  <c r="K122" i="2"/>
  <c r="D9" i="6" s="1"/>
  <c r="N281" i="13"/>
  <c r="N277" i="13"/>
  <c r="N273" i="13"/>
  <c r="N269" i="13"/>
  <c r="N265" i="13"/>
  <c r="N275" i="13"/>
  <c r="N274" i="13"/>
  <c r="N272" i="13"/>
  <c r="N280" i="13"/>
  <c r="N267" i="13"/>
  <c r="N266" i="13"/>
  <c r="N264" i="13"/>
  <c r="N270" i="13"/>
  <c r="N263" i="13"/>
  <c r="N278" i="13"/>
  <c r="N271" i="13"/>
  <c r="N253" i="13"/>
  <c r="N279" i="13"/>
  <c r="N268" i="13"/>
  <c r="N276" i="13"/>
  <c r="N262" i="13"/>
  <c r="N255" i="13"/>
  <c r="N167" i="13"/>
  <c r="N163" i="13"/>
  <c r="N159" i="13"/>
  <c r="N155" i="13"/>
  <c r="N151" i="13"/>
  <c r="N147" i="13"/>
  <c r="N145" i="13"/>
  <c r="N146" i="13"/>
  <c r="N153" i="13"/>
  <c r="N154" i="13"/>
  <c r="N161" i="13"/>
  <c r="N162" i="13"/>
  <c r="N169" i="13"/>
  <c r="N170" i="13"/>
  <c r="N178" i="13"/>
  <c r="N184" i="13"/>
  <c r="D10" i="1"/>
  <c r="E19" i="1"/>
  <c r="M19" i="1" s="1"/>
  <c r="I19" i="1"/>
  <c r="D20" i="1"/>
  <c r="D24" i="1"/>
  <c r="G25" i="1"/>
  <c r="H25" i="1" s="1"/>
  <c r="J25" i="1" s="1"/>
  <c r="E28" i="1"/>
  <c r="M28" i="1" s="1"/>
  <c r="I28" i="1"/>
  <c r="D29" i="1"/>
  <c r="E34" i="1"/>
  <c r="M34" i="1" s="1"/>
  <c r="D40" i="1"/>
  <c r="I43" i="1"/>
  <c r="M43" i="1" s="1"/>
  <c r="D44" i="1"/>
  <c r="D49" i="1"/>
  <c r="G51" i="1"/>
  <c r="H51" i="1" s="1"/>
  <c r="J51" i="1" s="1"/>
  <c r="E53" i="1"/>
  <c r="I53" i="1"/>
  <c r="J53" i="1" s="1"/>
  <c r="D54" i="1"/>
  <c r="E58" i="1"/>
  <c r="I58" i="1"/>
  <c r="D59" i="1"/>
  <c r="D64" i="1"/>
  <c r="D68" i="1"/>
  <c r="I71" i="1"/>
  <c r="J71" i="1" s="1"/>
  <c r="D72" i="1"/>
  <c r="D75" i="1"/>
  <c r="G76" i="1"/>
  <c r="H76" i="1" s="1"/>
  <c r="J76" i="1" s="1"/>
  <c r="D80" i="1"/>
  <c r="D84" i="1"/>
  <c r="G85" i="1"/>
  <c r="H85" i="1" s="1"/>
  <c r="J85" i="1" s="1"/>
  <c r="D88" i="1"/>
  <c r="D93" i="1"/>
  <c r="D106" i="1"/>
  <c r="H106" i="1"/>
  <c r="J106" i="1" s="1"/>
  <c r="D111" i="1"/>
  <c r="E115" i="1"/>
  <c r="M115" i="1" s="1"/>
  <c r="D116" i="1"/>
  <c r="G117" i="1"/>
  <c r="H117" i="1" s="1"/>
  <c r="J117" i="1" s="1"/>
  <c r="E119" i="1"/>
  <c r="M119" i="1" s="1"/>
  <c r="D121" i="1"/>
  <c r="D125" i="1"/>
  <c r="H5" i="2"/>
  <c r="J5" i="2" s="1"/>
  <c r="K6" i="2"/>
  <c r="D9" i="2"/>
  <c r="H9" i="2"/>
  <c r="J9" i="2" s="1"/>
  <c r="K10" i="2"/>
  <c r="G15" i="2"/>
  <c r="H15" i="2" s="1"/>
  <c r="J15" i="2" s="1"/>
  <c r="D18" i="2"/>
  <c r="H18" i="2"/>
  <c r="J18" i="2" s="1"/>
  <c r="D24" i="2"/>
  <c r="D28" i="2"/>
  <c r="H28" i="2"/>
  <c r="J28" i="2" s="1"/>
  <c r="D33" i="2"/>
  <c r="H33" i="2"/>
  <c r="J33" i="2" s="1"/>
  <c r="D37" i="2"/>
  <c r="H37" i="2"/>
  <c r="J37" i="2" s="1"/>
  <c r="K38" i="2"/>
  <c r="D42" i="2"/>
  <c r="E45" i="2"/>
  <c r="M45" i="2" s="1"/>
  <c r="D46" i="2"/>
  <c r="H46" i="2"/>
  <c r="J46" i="2" s="1"/>
  <c r="K47" i="2"/>
  <c r="D51" i="2"/>
  <c r="D55" i="2"/>
  <c r="H55" i="2"/>
  <c r="J55" i="2" s="1"/>
  <c r="K58" i="2"/>
  <c r="D61" i="2"/>
  <c r="H62" i="2"/>
  <c r="J62" i="2" s="1"/>
  <c r="E68" i="2"/>
  <c r="I68" i="2"/>
  <c r="D69" i="2"/>
  <c r="H69" i="2"/>
  <c r="J69" i="2" s="1"/>
  <c r="E72" i="2"/>
  <c r="M72" i="2" s="1"/>
  <c r="I72" i="2"/>
  <c r="D74" i="2"/>
  <c r="D78" i="2"/>
  <c r="H78" i="2"/>
  <c r="J78" i="2" s="1"/>
  <c r="G79" i="2"/>
  <c r="D83" i="2"/>
  <c r="K84" i="2"/>
  <c r="D87" i="2"/>
  <c r="K89" i="2"/>
  <c r="D92" i="2"/>
  <c r="H92" i="2"/>
  <c r="J92" i="2" s="1"/>
  <c r="H93" i="2"/>
  <c r="D94" i="2"/>
  <c r="K96" i="2"/>
  <c r="D99" i="2"/>
  <c r="D102" i="2"/>
  <c r="K106" i="2"/>
  <c r="D110" i="2"/>
  <c r="D112" i="2"/>
  <c r="I116" i="2"/>
  <c r="J116" i="2" s="1"/>
  <c r="D117" i="2"/>
  <c r="C119" i="2"/>
  <c r="E121" i="2"/>
  <c r="M121" i="2" s="1"/>
  <c r="H135" i="2"/>
  <c r="D136" i="2"/>
  <c r="F137" i="2"/>
  <c r="K137" i="2"/>
  <c r="H140" i="2"/>
  <c r="D141" i="2"/>
  <c r="D3" i="3"/>
  <c r="D9" i="3"/>
  <c r="D13" i="3"/>
  <c r="D15" i="3"/>
  <c r="D17" i="3"/>
  <c r="D19" i="3"/>
  <c r="D21" i="3"/>
  <c r="D24" i="3"/>
  <c r="D26" i="3"/>
  <c r="D28" i="3"/>
  <c r="D31" i="3"/>
  <c r="D45" i="3"/>
  <c r="D47" i="3"/>
  <c r="D51" i="3"/>
  <c r="D53" i="3"/>
  <c r="D55" i="3"/>
  <c r="D76" i="3"/>
  <c r="D4" i="5"/>
  <c r="D6" i="5"/>
  <c r="D10" i="5"/>
  <c r="D22" i="5"/>
  <c r="D40" i="5"/>
  <c r="D48" i="5"/>
  <c r="J128" i="11"/>
  <c r="J129" i="11"/>
  <c r="N144" i="13"/>
  <c r="N148" i="13"/>
  <c r="N152" i="13"/>
  <c r="N156" i="13"/>
  <c r="N160" i="13"/>
  <c r="N164" i="13"/>
  <c r="N168" i="13"/>
  <c r="N172" i="13"/>
  <c r="N180" i="13"/>
  <c r="N192" i="13"/>
  <c r="D145" i="13"/>
  <c r="D282" i="13" s="1"/>
  <c r="R147" i="13"/>
  <c r="R148" i="13"/>
  <c r="L149" i="13"/>
  <c r="H150" i="13"/>
  <c r="Z151" i="13"/>
  <c r="Z152" i="13"/>
  <c r="D153" i="13"/>
  <c r="R155" i="13"/>
  <c r="R156" i="13"/>
  <c r="L157" i="13"/>
  <c r="H158" i="13"/>
  <c r="Z159" i="13"/>
  <c r="Z160" i="13"/>
  <c r="D161" i="13"/>
  <c r="R163" i="13"/>
  <c r="R164" i="13"/>
  <c r="L165" i="13"/>
  <c r="H166" i="13"/>
  <c r="Z167" i="13"/>
  <c r="Z168" i="13"/>
  <c r="D169" i="13"/>
  <c r="L172" i="13"/>
  <c r="R174" i="13"/>
  <c r="Z178" i="13"/>
  <c r="L83" i="1"/>
  <c r="N83" i="1" s="1"/>
  <c r="L109" i="1"/>
  <c r="N109" i="1" s="1"/>
  <c r="L8" i="2"/>
  <c r="N8" i="2" s="1"/>
  <c r="L63" i="1"/>
  <c r="N63" i="1" s="1"/>
  <c r="L71" i="1"/>
  <c r="K106" i="1"/>
  <c r="K18" i="1"/>
  <c r="K22" i="1"/>
  <c r="K38" i="1"/>
  <c r="K57" i="1"/>
  <c r="K70" i="1"/>
  <c r="K82" i="1"/>
  <c r="K91" i="1"/>
  <c r="K99" i="1"/>
  <c r="K104" i="1"/>
  <c r="K118" i="1"/>
  <c r="K123" i="1"/>
  <c r="K127" i="1"/>
  <c r="K7" i="2"/>
  <c r="K11" i="2"/>
  <c r="K16" i="2"/>
  <c r="K21" i="2"/>
  <c r="K35" i="2"/>
  <c r="K44" i="2"/>
  <c r="K64" i="2"/>
  <c r="K76" i="2"/>
  <c r="K80" i="2"/>
  <c r="K97" i="2"/>
  <c r="K102" i="2"/>
  <c r="K115" i="2"/>
  <c r="K124" i="2"/>
  <c r="D5" i="6" s="1"/>
  <c r="K136" i="2"/>
  <c r="N157" i="13"/>
  <c r="N158" i="13"/>
  <c r="N165" i="13"/>
  <c r="N166" i="13"/>
  <c r="N176" i="13"/>
  <c r="N186" i="13"/>
  <c r="G28" i="1"/>
  <c r="H28" i="1" s="1"/>
  <c r="J28" i="1" s="1"/>
  <c r="E51" i="1"/>
  <c r="I51" i="1"/>
  <c r="I129" i="1" s="1"/>
  <c r="G58" i="1"/>
  <c r="H58" i="1" s="1"/>
  <c r="L58" i="1" s="1"/>
  <c r="G96" i="1"/>
  <c r="H96" i="1" s="1"/>
  <c r="J96" i="1" s="1"/>
  <c r="E107" i="1"/>
  <c r="E129" i="1" s="1"/>
  <c r="K17" i="2"/>
  <c r="D21" i="2"/>
  <c r="D30" i="2"/>
  <c r="D35" i="2"/>
  <c r="D40" i="2"/>
  <c r="D44" i="2"/>
  <c r="H48" i="2"/>
  <c r="J48" i="2" s="1"/>
  <c r="K54" i="2"/>
  <c r="D64" i="2"/>
  <c r="H64" i="2"/>
  <c r="J64" i="2" s="1"/>
  <c r="K66" i="2"/>
  <c r="K77" i="2"/>
  <c r="D80" i="2"/>
  <c r="H80" i="2"/>
  <c r="J80" i="2" s="1"/>
  <c r="D85" i="2"/>
  <c r="H85" i="2"/>
  <c r="J85" i="2" s="1"/>
  <c r="D90" i="2"/>
  <c r="K91" i="2"/>
  <c r="D97" i="2"/>
  <c r="D104" i="2"/>
  <c r="D115" i="2"/>
  <c r="D134" i="2"/>
  <c r="N174" i="13"/>
  <c r="N182" i="13"/>
  <c r="N190" i="13"/>
  <c r="N194" i="13"/>
  <c r="N198" i="13"/>
  <c r="N202" i="13"/>
  <c r="N206" i="13"/>
  <c r="N210" i="13"/>
  <c r="N214" i="13"/>
  <c r="N218" i="13"/>
  <c r="N222" i="13"/>
  <c r="N226" i="13"/>
  <c r="N230" i="13"/>
  <c r="N234" i="13"/>
  <c r="N238" i="13"/>
  <c r="N242" i="13"/>
  <c r="N246" i="13"/>
  <c r="N250" i="13"/>
  <c r="N254" i="13"/>
  <c r="N258" i="13"/>
  <c r="D280" i="13"/>
  <c r="D276" i="13"/>
  <c r="D272" i="13"/>
  <c r="D268" i="13"/>
  <c r="D264" i="13"/>
  <c r="D260" i="13"/>
  <c r="D254" i="13"/>
  <c r="D250" i="13"/>
  <c r="D275" i="13"/>
  <c r="D274" i="13"/>
  <c r="D273" i="13"/>
  <c r="D259" i="13"/>
  <c r="D258" i="13"/>
  <c r="D257" i="13"/>
  <c r="D256" i="13"/>
  <c r="D247" i="13"/>
  <c r="D245" i="13"/>
  <c r="D243" i="13"/>
  <c r="D241" i="13"/>
  <c r="D239" i="13"/>
  <c r="D237" i="13"/>
  <c r="D235" i="13"/>
  <c r="D233" i="13"/>
  <c r="D231" i="13"/>
  <c r="D229" i="13"/>
  <c r="D227" i="13"/>
  <c r="D225" i="13"/>
  <c r="D223" i="13"/>
  <c r="D221" i="13"/>
  <c r="D219" i="13"/>
  <c r="D217" i="13"/>
  <c r="D215" i="13"/>
  <c r="D213" i="13"/>
  <c r="D211" i="13"/>
  <c r="D209" i="13"/>
  <c r="D207" i="13"/>
  <c r="D205" i="13"/>
  <c r="D203" i="13"/>
  <c r="D201" i="13"/>
  <c r="D199" i="13"/>
  <c r="D197" i="13"/>
  <c r="D281" i="13"/>
  <c r="D267" i="13"/>
  <c r="D266" i="13"/>
  <c r="D265" i="13"/>
  <c r="D251" i="13"/>
  <c r="D249" i="13"/>
  <c r="D248" i="13"/>
  <c r="D246" i="13"/>
  <c r="D244" i="13"/>
  <c r="D242" i="13"/>
  <c r="D240" i="13"/>
  <c r="D238" i="13"/>
  <c r="D236" i="13"/>
  <c r="D234" i="13"/>
  <c r="D232" i="13"/>
  <c r="D230" i="13"/>
  <c r="D228" i="13"/>
  <c r="D226" i="13"/>
  <c r="D224" i="13"/>
  <c r="D222" i="13"/>
  <c r="D220" i="13"/>
  <c r="D218" i="13"/>
  <c r="D216" i="13"/>
  <c r="D214" i="13"/>
  <c r="D212" i="13"/>
  <c r="D210" i="13"/>
  <c r="D208" i="13"/>
  <c r="D206" i="13"/>
  <c r="D204" i="13"/>
  <c r="D202" i="13"/>
  <c r="D200" i="13"/>
  <c r="D198" i="13"/>
  <c r="D196" i="13"/>
  <c r="D279" i="13"/>
  <c r="D261" i="13"/>
  <c r="D253" i="13"/>
  <c r="D192" i="13"/>
  <c r="D188" i="13"/>
  <c r="D184" i="13"/>
  <c r="D180" i="13"/>
  <c r="D176" i="13"/>
  <c r="D269" i="13"/>
  <c r="D262" i="13"/>
  <c r="D252" i="13"/>
  <c r="D193" i="13"/>
  <c r="D189" i="13"/>
  <c r="D277" i="13"/>
  <c r="D270" i="13"/>
  <c r="D263" i="13"/>
  <c r="D255" i="13"/>
  <c r="D194" i="13"/>
  <c r="D190" i="13"/>
  <c r="D186" i="13"/>
  <c r="D182" i="13"/>
  <c r="D178" i="13"/>
  <c r="D174" i="13"/>
  <c r="D278" i="13"/>
  <c r="D271" i="13"/>
  <c r="D195" i="13"/>
  <c r="D191" i="13"/>
  <c r="D187" i="13"/>
  <c r="D179" i="13"/>
  <c r="D170" i="13"/>
  <c r="D166" i="13"/>
  <c r="D162" i="13"/>
  <c r="D158" i="13"/>
  <c r="D154" i="13"/>
  <c r="D150" i="13"/>
  <c r="D146" i="13"/>
  <c r="D185" i="13"/>
  <c r="D177" i="13"/>
  <c r="D172" i="13"/>
  <c r="D171" i="13"/>
  <c r="D167" i="13"/>
  <c r="D163" i="13"/>
  <c r="D159" i="13"/>
  <c r="D155" i="13"/>
  <c r="D151" i="13"/>
  <c r="D147" i="13"/>
  <c r="H278" i="13"/>
  <c r="H274" i="13"/>
  <c r="H270" i="13"/>
  <c r="H266" i="13"/>
  <c r="H262" i="13"/>
  <c r="H258" i="13"/>
  <c r="H255" i="13"/>
  <c r="H251" i="13"/>
  <c r="H280" i="13"/>
  <c r="H277" i="13"/>
  <c r="H267" i="13"/>
  <c r="H264" i="13"/>
  <c r="H261" i="13"/>
  <c r="H250" i="13"/>
  <c r="H249" i="13"/>
  <c r="H248" i="13"/>
  <c r="H275" i="13"/>
  <c r="H272" i="13"/>
  <c r="H269" i="13"/>
  <c r="H259" i="13"/>
  <c r="H256" i="13"/>
  <c r="H276" i="13"/>
  <c r="H265" i="13"/>
  <c r="H252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4" i="13"/>
  <c r="H190" i="13"/>
  <c r="H186" i="13"/>
  <c r="H182" i="13"/>
  <c r="H178" i="13"/>
  <c r="H174" i="13"/>
  <c r="H172" i="13"/>
  <c r="H273" i="13"/>
  <c r="H263" i="13"/>
  <c r="H195" i="13"/>
  <c r="H191" i="13"/>
  <c r="H281" i="13"/>
  <c r="H271" i="13"/>
  <c r="H260" i="13"/>
  <c r="H254" i="13"/>
  <c r="H192" i="13"/>
  <c r="H188" i="13"/>
  <c r="H184" i="13"/>
  <c r="H180" i="13"/>
  <c r="H176" i="13"/>
  <c r="H279" i="13"/>
  <c r="H268" i="13"/>
  <c r="H257" i="13"/>
  <c r="H253" i="13"/>
  <c r="H193" i="13"/>
  <c r="H189" i="13"/>
  <c r="H185" i="13"/>
  <c r="H177" i="13"/>
  <c r="H168" i="13"/>
  <c r="H164" i="13"/>
  <c r="H160" i="13"/>
  <c r="H156" i="13"/>
  <c r="H152" i="13"/>
  <c r="H148" i="13"/>
  <c r="H144" i="13"/>
  <c r="H183" i="13"/>
  <c r="H175" i="13"/>
  <c r="H169" i="13"/>
  <c r="H165" i="13"/>
  <c r="H161" i="13"/>
  <c r="H157" i="13"/>
  <c r="H153" i="13"/>
  <c r="H149" i="13"/>
  <c r="H145" i="13"/>
  <c r="L280" i="13"/>
  <c r="L276" i="13"/>
  <c r="L272" i="13"/>
  <c r="L268" i="13"/>
  <c r="L264" i="13"/>
  <c r="L260" i="13"/>
  <c r="L256" i="13"/>
  <c r="L252" i="13"/>
  <c r="L248" i="13"/>
  <c r="L271" i="13"/>
  <c r="L270" i="13"/>
  <c r="L269" i="13"/>
  <c r="L255" i="13"/>
  <c r="L246" i="13"/>
  <c r="L244" i="13"/>
  <c r="L242" i="13"/>
  <c r="L240" i="13"/>
  <c r="L238" i="13"/>
  <c r="L236" i="13"/>
  <c r="L234" i="13"/>
  <c r="L232" i="13"/>
  <c r="L230" i="13"/>
  <c r="L228" i="13"/>
  <c r="L226" i="13"/>
  <c r="L224" i="13"/>
  <c r="L222" i="13"/>
  <c r="L220" i="13"/>
  <c r="L218" i="13"/>
  <c r="L216" i="13"/>
  <c r="L214" i="13"/>
  <c r="L212" i="13"/>
  <c r="L210" i="13"/>
  <c r="L208" i="13"/>
  <c r="L206" i="13"/>
  <c r="L204" i="13"/>
  <c r="L202" i="13"/>
  <c r="L200" i="13"/>
  <c r="L198" i="13"/>
  <c r="L196" i="13"/>
  <c r="L279" i="13"/>
  <c r="L278" i="13"/>
  <c r="L277" i="13"/>
  <c r="L263" i="13"/>
  <c r="L262" i="13"/>
  <c r="L261" i="13"/>
  <c r="L250" i="13"/>
  <c r="L249" i="13"/>
  <c r="L247" i="13"/>
  <c r="L245" i="13"/>
  <c r="L243" i="13"/>
  <c r="L241" i="13"/>
  <c r="L239" i="13"/>
  <c r="L237" i="13"/>
  <c r="L235" i="13"/>
  <c r="L233" i="13"/>
  <c r="L231" i="13"/>
  <c r="L229" i="13"/>
  <c r="L227" i="13"/>
  <c r="L225" i="13"/>
  <c r="L223" i="13"/>
  <c r="L221" i="13"/>
  <c r="L219" i="13"/>
  <c r="L217" i="13"/>
  <c r="L215" i="13"/>
  <c r="L213" i="13"/>
  <c r="L211" i="13"/>
  <c r="L209" i="13"/>
  <c r="L207" i="13"/>
  <c r="L205" i="13"/>
  <c r="L203" i="13"/>
  <c r="L201" i="13"/>
  <c r="L199" i="13"/>
  <c r="L197" i="13"/>
  <c r="L273" i="13"/>
  <c r="L266" i="13"/>
  <c r="L259" i="13"/>
  <c r="L251" i="13"/>
  <c r="L192" i="13"/>
  <c r="L188" i="13"/>
  <c r="L184" i="13"/>
  <c r="L180" i="13"/>
  <c r="L176" i="13"/>
  <c r="L281" i="13"/>
  <c r="L274" i="13"/>
  <c r="L267" i="13"/>
  <c r="L254" i="13"/>
  <c r="L193" i="13"/>
  <c r="L189" i="13"/>
  <c r="L275" i="13"/>
  <c r="L257" i="13"/>
  <c r="L253" i="13"/>
  <c r="L194" i="13"/>
  <c r="L190" i="13"/>
  <c r="L186" i="13"/>
  <c r="L182" i="13"/>
  <c r="L178" i="13"/>
  <c r="L174" i="13"/>
  <c r="L171" i="13"/>
  <c r="L265" i="13"/>
  <c r="L258" i="13"/>
  <c r="L195" i="13"/>
  <c r="L191" i="13"/>
  <c r="L183" i="13"/>
  <c r="L175" i="13"/>
  <c r="L170" i="13"/>
  <c r="L166" i="13"/>
  <c r="L162" i="13"/>
  <c r="L158" i="13"/>
  <c r="L154" i="13"/>
  <c r="L150" i="13"/>
  <c r="L146" i="13"/>
  <c r="L181" i="13"/>
  <c r="L173" i="13"/>
  <c r="L167" i="13"/>
  <c r="L163" i="13"/>
  <c r="L159" i="13"/>
  <c r="L155" i="13"/>
  <c r="L151" i="13"/>
  <c r="L147" i="13"/>
  <c r="R279" i="13"/>
  <c r="R275" i="13"/>
  <c r="R271" i="13"/>
  <c r="R267" i="13"/>
  <c r="R263" i="13"/>
  <c r="R259" i="13"/>
  <c r="R255" i="13"/>
  <c r="R251" i="13"/>
  <c r="R247" i="13"/>
  <c r="R246" i="13"/>
  <c r="R245" i="13"/>
  <c r="R244" i="13"/>
  <c r="R243" i="13"/>
  <c r="R242" i="13"/>
  <c r="R241" i="13"/>
  <c r="R240" i="13"/>
  <c r="R239" i="13"/>
  <c r="R238" i="13"/>
  <c r="R237" i="13"/>
  <c r="R236" i="13"/>
  <c r="R235" i="13"/>
  <c r="R234" i="13"/>
  <c r="R233" i="13"/>
  <c r="R232" i="13"/>
  <c r="R231" i="13"/>
  <c r="R230" i="13"/>
  <c r="R229" i="13"/>
  <c r="R228" i="13"/>
  <c r="R227" i="13"/>
  <c r="R226" i="13"/>
  <c r="R225" i="13"/>
  <c r="R224" i="13"/>
  <c r="R223" i="13"/>
  <c r="R222" i="13"/>
  <c r="R221" i="13"/>
  <c r="R220" i="13"/>
  <c r="R219" i="13"/>
  <c r="R218" i="13"/>
  <c r="R217" i="13"/>
  <c r="R216" i="13"/>
  <c r="R215" i="13"/>
  <c r="R214" i="13"/>
  <c r="R213" i="13"/>
  <c r="R212" i="13"/>
  <c r="R211" i="13"/>
  <c r="R210" i="13"/>
  <c r="R209" i="13"/>
  <c r="R208" i="13"/>
  <c r="R207" i="13"/>
  <c r="R206" i="13"/>
  <c r="R205" i="13"/>
  <c r="R204" i="13"/>
  <c r="R203" i="13"/>
  <c r="R202" i="13"/>
  <c r="R201" i="13"/>
  <c r="R200" i="13"/>
  <c r="R199" i="13"/>
  <c r="R198" i="13"/>
  <c r="R197" i="13"/>
  <c r="R196" i="13"/>
  <c r="R195" i="13"/>
  <c r="R280" i="13"/>
  <c r="R278" i="13"/>
  <c r="R277" i="13"/>
  <c r="R264" i="13"/>
  <c r="R262" i="13"/>
  <c r="R261" i="13"/>
  <c r="R256" i="13"/>
  <c r="R272" i="13"/>
  <c r="R270" i="13"/>
  <c r="R269" i="13"/>
  <c r="R250" i="13"/>
  <c r="R249" i="13"/>
  <c r="R248" i="13"/>
  <c r="R281" i="13"/>
  <c r="R274" i="13"/>
  <c r="R260" i="13"/>
  <c r="R253" i="13"/>
  <c r="R191" i="13"/>
  <c r="R187" i="13"/>
  <c r="R183" i="13"/>
  <c r="R179" i="13"/>
  <c r="R175" i="13"/>
  <c r="R268" i="13"/>
  <c r="R257" i="13"/>
  <c r="R252" i="13"/>
  <c r="R192" i="13"/>
  <c r="R188" i="13"/>
  <c r="R276" i="13"/>
  <c r="R265" i="13"/>
  <c r="R258" i="13"/>
  <c r="R193" i="13"/>
  <c r="R189" i="13"/>
  <c r="R185" i="13"/>
  <c r="R181" i="13"/>
  <c r="R177" i="13"/>
  <c r="R173" i="13"/>
  <c r="R273" i="13"/>
  <c r="R266" i="13"/>
  <c r="R254" i="13"/>
  <c r="R194" i="13"/>
  <c r="R190" i="13"/>
  <c r="R180" i="13"/>
  <c r="R172" i="13"/>
  <c r="R169" i="13"/>
  <c r="R165" i="13"/>
  <c r="R161" i="13"/>
  <c r="R157" i="13"/>
  <c r="R153" i="13"/>
  <c r="R149" i="13"/>
  <c r="R145" i="13"/>
  <c r="R186" i="13"/>
  <c r="R178" i="13"/>
  <c r="R170" i="13"/>
  <c r="R166" i="13"/>
  <c r="R162" i="13"/>
  <c r="R158" i="13"/>
  <c r="R154" i="13"/>
  <c r="R150" i="13"/>
  <c r="R146" i="13"/>
  <c r="V281" i="13"/>
  <c r="V277" i="13"/>
  <c r="V273" i="13"/>
  <c r="V269" i="13"/>
  <c r="V265" i="13"/>
  <c r="V261" i="13"/>
  <c r="V257" i="13"/>
  <c r="V256" i="13"/>
  <c r="V252" i="13"/>
  <c r="V248" i="13"/>
  <c r="V247" i="13"/>
  <c r="V246" i="13"/>
  <c r="V245" i="13"/>
  <c r="V244" i="13"/>
  <c r="V243" i="13"/>
  <c r="V242" i="13"/>
  <c r="V241" i="13"/>
  <c r="V240" i="13"/>
  <c r="V239" i="13"/>
  <c r="V238" i="13"/>
  <c r="V237" i="13"/>
  <c r="V236" i="13"/>
  <c r="V235" i="13"/>
  <c r="V234" i="13"/>
  <c r="V233" i="13"/>
  <c r="V232" i="13"/>
  <c r="V231" i="13"/>
  <c r="V230" i="13"/>
  <c r="V229" i="13"/>
  <c r="V228" i="13"/>
  <c r="V227" i="13"/>
  <c r="V226" i="13"/>
  <c r="V225" i="13"/>
  <c r="V224" i="13"/>
  <c r="V223" i="13"/>
  <c r="V222" i="13"/>
  <c r="V221" i="13"/>
  <c r="V220" i="13"/>
  <c r="V219" i="13"/>
  <c r="V218" i="13"/>
  <c r="V217" i="13"/>
  <c r="V216" i="13"/>
  <c r="V215" i="13"/>
  <c r="V214" i="13"/>
  <c r="V213" i="13"/>
  <c r="V212" i="13"/>
  <c r="V211" i="13"/>
  <c r="V210" i="13"/>
  <c r="V209" i="13"/>
  <c r="V208" i="13"/>
  <c r="V207" i="13"/>
  <c r="V206" i="13"/>
  <c r="V205" i="13"/>
  <c r="V204" i="13"/>
  <c r="V203" i="13"/>
  <c r="V202" i="13"/>
  <c r="V201" i="13"/>
  <c r="V200" i="13"/>
  <c r="V199" i="13"/>
  <c r="V198" i="13"/>
  <c r="V197" i="13"/>
  <c r="V196" i="13"/>
  <c r="V195" i="13"/>
  <c r="V271" i="13"/>
  <c r="V270" i="13"/>
  <c r="V268" i="13"/>
  <c r="V250" i="13"/>
  <c r="V249" i="13"/>
  <c r="V279" i="13"/>
  <c r="V278" i="13"/>
  <c r="V276" i="13"/>
  <c r="V263" i="13"/>
  <c r="V262" i="13"/>
  <c r="V260" i="13"/>
  <c r="V255" i="13"/>
  <c r="V275" i="13"/>
  <c r="V264" i="13"/>
  <c r="V193" i="13"/>
  <c r="V189" i="13"/>
  <c r="V185" i="13"/>
  <c r="V181" i="13"/>
  <c r="V177" i="13"/>
  <c r="V173" i="13"/>
  <c r="V272" i="13"/>
  <c r="V258" i="13"/>
  <c r="V251" i="13"/>
  <c r="V194" i="13"/>
  <c r="V190" i="13"/>
  <c r="V280" i="13"/>
  <c r="V266" i="13"/>
  <c r="V259" i="13"/>
  <c r="V254" i="13"/>
  <c r="V191" i="13"/>
  <c r="V187" i="13"/>
  <c r="V183" i="13"/>
  <c r="V179" i="13"/>
  <c r="V175" i="13"/>
  <c r="V171" i="13"/>
  <c r="V274" i="13"/>
  <c r="V267" i="13"/>
  <c r="V253" i="13"/>
  <c r="V192" i="13"/>
  <c r="V188" i="13"/>
  <c r="V186" i="13"/>
  <c r="V178" i="13"/>
  <c r="V167" i="13"/>
  <c r="V163" i="13"/>
  <c r="V159" i="13"/>
  <c r="V155" i="13"/>
  <c r="V151" i="13"/>
  <c r="V147" i="13"/>
  <c r="V184" i="13"/>
  <c r="V176" i="13"/>
  <c r="V168" i="13"/>
  <c r="V164" i="13"/>
  <c r="V160" i="13"/>
  <c r="V156" i="13"/>
  <c r="V152" i="13"/>
  <c r="V148" i="13"/>
  <c r="V144" i="13"/>
  <c r="Z279" i="13"/>
  <c r="Z275" i="13"/>
  <c r="Z271" i="13"/>
  <c r="Z267" i="13"/>
  <c r="Z263" i="13"/>
  <c r="Z259" i="13"/>
  <c r="Z253" i="13"/>
  <c r="Z249" i="13"/>
  <c r="Z247" i="13"/>
  <c r="Z246" i="13"/>
  <c r="Z245" i="13"/>
  <c r="Z244" i="13"/>
  <c r="Z243" i="13"/>
  <c r="Z242" i="13"/>
  <c r="Z241" i="13"/>
  <c r="Z240" i="13"/>
  <c r="Z239" i="13"/>
  <c r="Z238" i="13"/>
  <c r="Z237" i="13"/>
  <c r="Z236" i="13"/>
  <c r="Z235" i="13"/>
  <c r="Z234" i="13"/>
  <c r="Z233" i="13"/>
  <c r="Z232" i="13"/>
  <c r="Z231" i="13"/>
  <c r="Z230" i="13"/>
  <c r="Z229" i="13"/>
  <c r="Z228" i="13"/>
  <c r="Z227" i="13"/>
  <c r="Z226" i="13"/>
  <c r="Z225" i="13"/>
  <c r="Z224" i="13"/>
  <c r="Z223" i="13"/>
  <c r="Z222" i="13"/>
  <c r="Z221" i="13"/>
  <c r="Z220" i="13"/>
  <c r="Z219" i="13"/>
  <c r="Z218" i="13"/>
  <c r="Z217" i="13"/>
  <c r="Z216" i="13"/>
  <c r="Z215" i="13"/>
  <c r="Z214" i="13"/>
  <c r="Z213" i="13"/>
  <c r="Z212" i="13"/>
  <c r="Z211" i="13"/>
  <c r="Z210" i="13"/>
  <c r="Z209" i="13"/>
  <c r="Z208" i="13"/>
  <c r="Z207" i="13"/>
  <c r="Z206" i="13"/>
  <c r="Z205" i="13"/>
  <c r="Z204" i="13"/>
  <c r="Z203" i="13"/>
  <c r="Z202" i="13"/>
  <c r="Z201" i="13"/>
  <c r="Z200" i="13"/>
  <c r="Z199" i="13"/>
  <c r="Z198" i="13"/>
  <c r="Z197" i="13"/>
  <c r="Z196" i="13"/>
  <c r="Z195" i="13"/>
  <c r="Z276" i="13"/>
  <c r="Z274" i="13"/>
  <c r="Z273" i="13"/>
  <c r="Z260" i="13"/>
  <c r="Z258" i="13"/>
  <c r="Z257" i="13"/>
  <c r="Z255" i="13"/>
  <c r="Z252" i="13"/>
  <c r="Z281" i="13"/>
  <c r="Z268" i="13"/>
  <c r="Z266" i="13"/>
  <c r="Z265" i="13"/>
  <c r="Z250" i="13"/>
  <c r="Z272" i="13"/>
  <c r="Z261" i="13"/>
  <c r="Z251" i="13"/>
  <c r="Z191" i="13"/>
  <c r="Z187" i="13"/>
  <c r="Z183" i="13"/>
  <c r="Z179" i="13"/>
  <c r="Z175" i="13"/>
  <c r="Z280" i="13"/>
  <c r="Z269" i="13"/>
  <c r="Z262" i="13"/>
  <c r="Z254" i="13"/>
  <c r="Z192" i="13"/>
  <c r="Z188" i="13"/>
  <c r="Z277" i="13"/>
  <c r="Z270" i="13"/>
  <c r="Z256" i="13"/>
  <c r="Z193" i="13"/>
  <c r="Z189" i="13"/>
  <c r="Z185" i="13"/>
  <c r="Z181" i="13"/>
  <c r="Z177" i="13"/>
  <c r="Z173" i="13"/>
  <c r="Z278" i="13"/>
  <c r="Z264" i="13"/>
  <c r="Z248" i="13"/>
  <c r="Z194" i="13"/>
  <c r="Z190" i="13"/>
  <c r="Z184" i="13"/>
  <c r="Z176" i="13"/>
  <c r="Z171" i="13"/>
  <c r="Z169" i="13"/>
  <c r="Z165" i="13"/>
  <c r="Z161" i="13"/>
  <c r="Z157" i="13"/>
  <c r="Z153" i="13"/>
  <c r="Z149" i="13"/>
  <c r="Z145" i="13"/>
  <c r="Z182" i="13"/>
  <c r="Z174" i="13"/>
  <c r="Z170" i="13"/>
  <c r="Z166" i="13"/>
  <c r="Z162" i="13"/>
  <c r="Z158" i="13"/>
  <c r="Z154" i="13"/>
  <c r="Z150" i="13"/>
  <c r="Z146" i="13"/>
  <c r="Z282" i="13" s="1"/>
  <c r="R144" i="13"/>
  <c r="L145" i="13"/>
  <c r="L282" i="13" s="1"/>
  <c r="H146" i="13"/>
  <c r="Z147" i="13"/>
  <c r="Z148" i="13"/>
  <c r="D149" i="13"/>
  <c r="R151" i="13"/>
  <c r="R152" i="13"/>
  <c r="L153" i="13"/>
  <c r="H154" i="13"/>
  <c r="Z155" i="13"/>
  <c r="Z156" i="13"/>
  <c r="D157" i="13"/>
  <c r="R159" i="13"/>
  <c r="R160" i="13"/>
  <c r="L161" i="13"/>
  <c r="H162" i="13"/>
  <c r="Z163" i="13"/>
  <c r="Z164" i="13"/>
  <c r="D165" i="13"/>
  <c r="R167" i="13"/>
  <c r="R168" i="13"/>
  <c r="L169" i="13"/>
  <c r="H170" i="13"/>
  <c r="Z172" i="13"/>
  <c r="H173" i="13"/>
  <c r="R176" i="13"/>
  <c r="R182" i="13"/>
  <c r="D183" i="13"/>
  <c r="Z186" i="13"/>
  <c r="L187" i="13"/>
  <c r="N196" i="13"/>
  <c r="N200" i="13"/>
  <c r="N204" i="13"/>
  <c r="N208" i="13"/>
  <c r="N212" i="13"/>
  <c r="N216" i="13"/>
  <c r="N220" i="13"/>
  <c r="N224" i="13"/>
  <c r="N228" i="13"/>
  <c r="N232" i="13"/>
  <c r="N236" i="13"/>
  <c r="N240" i="13"/>
  <c r="N244" i="13"/>
  <c r="N248" i="13"/>
  <c r="N252" i="13"/>
  <c r="N256" i="13"/>
  <c r="N260" i="13"/>
  <c r="F281" i="13"/>
  <c r="F277" i="13"/>
  <c r="F273" i="13"/>
  <c r="F269" i="13"/>
  <c r="F265" i="13"/>
  <c r="F261" i="13"/>
  <c r="F257" i="13"/>
  <c r="F256" i="13"/>
  <c r="F252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279" i="13"/>
  <c r="F278" i="13"/>
  <c r="F276" i="13"/>
  <c r="F263" i="13"/>
  <c r="F262" i="13"/>
  <c r="F260" i="13"/>
  <c r="F254" i="13"/>
  <c r="F253" i="13"/>
  <c r="F251" i="13"/>
  <c r="F271" i="13"/>
  <c r="F270" i="13"/>
  <c r="F268" i="13"/>
  <c r="F272" i="13"/>
  <c r="F258" i="13"/>
  <c r="F249" i="13"/>
  <c r="F193" i="13"/>
  <c r="F189" i="13"/>
  <c r="F185" i="13"/>
  <c r="F181" i="13"/>
  <c r="F177" i="13"/>
  <c r="F173" i="13"/>
  <c r="F280" i="13"/>
  <c r="F266" i="13"/>
  <c r="F259" i="13"/>
  <c r="F255" i="13"/>
  <c r="F194" i="13"/>
  <c r="F190" i="13"/>
  <c r="F274" i="13"/>
  <c r="F267" i="13"/>
  <c r="F195" i="13"/>
  <c r="F191" i="13"/>
  <c r="F187" i="13"/>
  <c r="F183" i="13"/>
  <c r="F179" i="13"/>
  <c r="F175" i="13"/>
  <c r="F275" i="13"/>
  <c r="F264" i="13"/>
  <c r="F250" i="13"/>
  <c r="F192" i="13"/>
  <c r="J279" i="13"/>
  <c r="J275" i="13"/>
  <c r="J271" i="13"/>
  <c r="J267" i="13"/>
  <c r="J263" i="13"/>
  <c r="J259" i="13"/>
  <c r="J253" i="13"/>
  <c r="J249" i="13"/>
  <c r="J247" i="13"/>
  <c r="J246" i="13"/>
  <c r="J245" i="13"/>
  <c r="J244" i="13"/>
  <c r="J243" i="13"/>
  <c r="J242" i="13"/>
  <c r="J241" i="13"/>
  <c r="J240" i="13"/>
  <c r="J239" i="13"/>
  <c r="J238" i="13"/>
  <c r="J237" i="13"/>
  <c r="J236" i="13"/>
  <c r="J235" i="13"/>
  <c r="J234" i="13"/>
  <c r="J233" i="13"/>
  <c r="J232" i="13"/>
  <c r="J231" i="13"/>
  <c r="J230" i="13"/>
  <c r="J229" i="13"/>
  <c r="J228" i="13"/>
  <c r="J227" i="13"/>
  <c r="J226" i="13"/>
  <c r="J225" i="13"/>
  <c r="J224" i="13"/>
  <c r="J223" i="13"/>
  <c r="J222" i="13"/>
  <c r="J221" i="13"/>
  <c r="J220" i="13"/>
  <c r="J219" i="13"/>
  <c r="J218" i="13"/>
  <c r="J217" i="13"/>
  <c r="J216" i="13"/>
  <c r="J215" i="13"/>
  <c r="J214" i="13"/>
  <c r="J213" i="13"/>
  <c r="J212" i="13"/>
  <c r="J211" i="13"/>
  <c r="J210" i="13"/>
  <c r="J209" i="13"/>
  <c r="J208" i="13"/>
  <c r="J207" i="13"/>
  <c r="J206" i="13"/>
  <c r="J205" i="13"/>
  <c r="J204" i="13"/>
  <c r="J203" i="13"/>
  <c r="J202" i="13"/>
  <c r="J201" i="13"/>
  <c r="J200" i="13"/>
  <c r="J199" i="13"/>
  <c r="J198" i="13"/>
  <c r="J197" i="13"/>
  <c r="J196" i="13"/>
  <c r="J281" i="13"/>
  <c r="J268" i="13"/>
  <c r="J266" i="13"/>
  <c r="J265" i="13"/>
  <c r="J256" i="13"/>
  <c r="J276" i="13"/>
  <c r="J274" i="13"/>
  <c r="J273" i="13"/>
  <c r="J260" i="13"/>
  <c r="J258" i="13"/>
  <c r="J257" i="13"/>
  <c r="J254" i="13"/>
  <c r="J251" i="13"/>
  <c r="J248" i="13"/>
  <c r="J280" i="13"/>
  <c r="J269" i="13"/>
  <c r="J262" i="13"/>
  <c r="J255" i="13"/>
  <c r="J195" i="13"/>
  <c r="J191" i="13"/>
  <c r="J187" i="13"/>
  <c r="J183" i="13"/>
  <c r="J179" i="13"/>
  <c r="J175" i="13"/>
  <c r="J277" i="13"/>
  <c r="J270" i="13"/>
  <c r="J192" i="13"/>
  <c r="J188" i="13"/>
  <c r="J278" i="13"/>
  <c r="J264" i="13"/>
  <c r="J250" i="13"/>
  <c r="J193" i="13"/>
  <c r="J189" i="13"/>
  <c r="J185" i="13"/>
  <c r="J181" i="13"/>
  <c r="J177" i="13"/>
  <c r="J173" i="13"/>
  <c r="J172" i="13"/>
  <c r="J272" i="13"/>
  <c r="J261" i="13"/>
  <c r="J252" i="13"/>
  <c r="J194" i="13"/>
  <c r="J190" i="13"/>
  <c r="P278" i="13"/>
  <c r="P274" i="13"/>
  <c r="P270" i="13"/>
  <c r="P266" i="13"/>
  <c r="P262" i="13"/>
  <c r="P258" i="13"/>
  <c r="P253" i="13"/>
  <c r="P249" i="13"/>
  <c r="P279" i="13"/>
  <c r="P276" i="13"/>
  <c r="P273" i="13"/>
  <c r="P263" i="13"/>
  <c r="P260" i="13"/>
  <c r="P257" i="13"/>
  <c r="P250" i="13"/>
  <c r="P281" i="13"/>
  <c r="P271" i="13"/>
  <c r="P268" i="13"/>
  <c r="P265" i="13"/>
  <c r="P255" i="13"/>
  <c r="P252" i="13"/>
  <c r="P277" i="13"/>
  <c r="P267" i="13"/>
  <c r="P254" i="13"/>
  <c r="P194" i="13"/>
  <c r="P190" i="13"/>
  <c r="P186" i="13"/>
  <c r="P182" i="13"/>
  <c r="P178" i="13"/>
  <c r="P174" i="13"/>
  <c r="P275" i="13"/>
  <c r="P264" i="13"/>
  <c r="P256" i="13"/>
  <c r="P247" i="13"/>
  <c r="P246" i="13"/>
  <c r="P245" i="13"/>
  <c r="P244" i="13"/>
  <c r="P243" i="13"/>
  <c r="P242" i="13"/>
  <c r="P241" i="13"/>
  <c r="P240" i="13"/>
  <c r="P239" i="13"/>
  <c r="P238" i="13"/>
  <c r="P237" i="13"/>
  <c r="P236" i="13"/>
  <c r="P235" i="13"/>
  <c r="P234" i="13"/>
  <c r="P233" i="13"/>
  <c r="P232" i="13"/>
  <c r="P231" i="13"/>
  <c r="P230" i="13"/>
  <c r="P229" i="13"/>
  <c r="P228" i="13"/>
  <c r="P227" i="13"/>
  <c r="P226" i="13"/>
  <c r="P225" i="13"/>
  <c r="P224" i="13"/>
  <c r="P223" i="13"/>
  <c r="P222" i="13"/>
  <c r="P221" i="13"/>
  <c r="P220" i="13"/>
  <c r="P219" i="13"/>
  <c r="P218" i="13"/>
  <c r="P217" i="13"/>
  <c r="P216" i="13"/>
  <c r="P215" i="13"/>
  <c r="P214" i="13"/>
  <c r="P213" i="13"/>
  <c r="P212" i="13"/>
  <c r="P211" i="13"/>
  <c r="P210" i="13"/>
  <c r="P209" i="13"/>
  <c r="P208" i="13"/>
  <c r="P207" i="13"/>
  <c r="P206" i="13"/>
  <c r="P205" i="13"/>
  <c r="P204" i="13"/>
  <c r="P203" i="13"/>
  <c r="P202" i="13"/>
  <c r="P201" i="13"/>
  <c r="P200" i="13"/>
  <c r="P199" i="13"/>
  <c r="P198" i="13"/>
  <c r="P197" i="13"/>
  <c r="P196" i="13"/>
  <c r="P195" i="13"/>
  <c r="P191" i="13"/>
  <c r="P272" i="13"/>
  <c r="P261" i="13"/>
  <c r="P248" i="13"/>
  <c r="P192" i="13"/>
  <c r="P188" i="13"/>
  <c r="P184" i="13"/>
  <c r="P180" i="13"/>
  <c r="P176" i="13"/>
  <c r="P172" i="13"/>
  <c r="P280" i="13"/>
  <c r="P269" i="13"/>
  <c r="P259" i="13"/>
  <c r="P251" i="13"/>
  <c r="P193" i="13"/>
  <c r="P189" i="13"/>
  <c r="T280" i="13"/>
  <c r="T276" i="13"/>
  <c r="T272" i="13"/>
  <c r="T268" i="13"/>
  <c r="T264" i="13"/>
  <c r="T260" i="13"/>
  <c r="T254" i="13"/>
  <c r="T250" i="13"/>
  <c r="T281" i="13"/>
  <c r="T267" i="13"/>
  <c r="T266" i="13"/>
  <c r="T265" i="13"/>
  <c r="T255" i="13"/>
  <c r="T253" i="13"/>
  <c r="T252" i="13"/>
  <c r="T247" i="13"/>
  <c r="T245" i="13"/>
  <c r="T243" i="13"/>
  <c r="T241" i="13"/>
  <c r="T239" i="13"/>
  <c r="T237" i="13"/>
  <c r="T235" i="13"/>
  <c r="T233" i="13"/>
  <c r="T231" i="13"/>
  <c r="T229" i="13"/>
  <c r="T227" i="13"/>
  <c r="T225" i="13"/>
  <c r="T223" i="13"/>
  <c r="T221" i="13"/>
  <c r="T219" i="13"/>
  <c r="T217" i="13"/>
  <c r="T215" i="13"/>
  <c r="T213" i="13"/>
  <c r="T211" i="13"/>
  <c r="T209" i="13"/>
  <c r="T207" i="13"/>
  <c r="T205" i="13"/>
  <c r="T203" i="13"/>
  <c r="T201" i="13"/>
  <c r="T199" i="13"/>
  <c r="T197" i="13"/>
  <c r="T195" i="13"/>
  <c r="T275" i="13"/>
  <c r="T274" i="13"/>
  <c r="T273" i="13"/>
  <c r="T259" i="13"/>
  <c r="T258" i="13"/>
  <c r="T257" i="13"/>
  <c r="T246" i="13"/>
  <c r="T244" i="13"/>
  <c r="T242" i="13"/>
  <c r="T240" i="13"/>
  <c r="T238" i="13"/>
  <c r="T236" i="13"/>
  <c r="T234" i="13"/>
  <c r="T232" i="13"/>
  <c r="T230" i="13"/>
  <c r="T228" i="13"/>
  <c r="T226" i="13"/>
  <c r="T224" i="13"/>
  <c r="T222" i="13"/>
  <c r="T220" i="13"/>
  <c r="T218" i="13"/>
  <c r="T216" i="13"/>
  <c r="T214" i="13"/>
  <c r="T212" i="13"/>
  <c r="T210" i="13"/>
  <c r="T208" i="13"/>
  <c r="T206" i="13"/>
  <c r="T204" i="13"/>
  <c r="T202" i="13"/>
  <c r="T200" i="13"/>
  <c r="T198" i="13"/>
  <c r="T196" i="13"/>
  <c r="T278" i="13"/>
  <c r="T271" i="13"/>
  <c r="T256" i="13"/>
  <c r="T249" i="13"/>
  <c r="T192" i="13"/>
  <c r="T188" i="13"/>
  <c r="T184" i="13"/>
  <c r="T180" i="13"/>
  <c r="T176" i="13"/>
  <c r="T172" i="13"/>
  <c r="T282" i="13" s="1"/>
  <c r="T171" i="13"/>
  <c r="T279" i="13"/>
  <c r="T261" i="13"/>
  <c r="T248" i="13"/>
  <c r="T193" i="13"/>
  <c r="T189" i="13"/>
  <c r="T269" i="13"/>
  <c r="T262" i="13"/>
  <c r="T251" i="13"/>
  <c r="T194" i="13"/>
  <c r="T190" i="13"/>
  <c r="T186" i="13"/>
  <c r="T182" i="13"/>
  <c r="T178" i="13"/>
  <c r="T174" i="13"/>
  <c r="T277" i="13"/>
  <c r="T270" i="13"/>
  <c r="T263" i="13"/>
  <c r="T191" i="13"/>
  <c r="X278" i="13"/>
  <c r="X274" i="13"/>
  <c r="X270" i="13"/>
  <c r="X266" i="13"/>
  <c r="X262" i="13"/>
  <c r="X258" i="13"/>
  <c r="X255" i="13"/>
  <c r="X251" i="13"/>
  <c r="X275" i="13"/>
  <c r="X272" i="13"/>
  <c r="X269" i="13"/>
  <c r="X259" i="13"/>
  <c r="X280" i="13"/>
  <c r="X277" i="13"/>
  <c r="X267" i="13"/>
  <c r="X264" i="13"/>
  <c r="X261" i="13"/>
  <c r="X254" i="13"/>
  <c r="X253" i="13"/>
  <c r="X252" i="13"/>
  <c r="X279" i="13"/>
  <c r="X268" i="13"/>
  <c r="X257" i="13"/>
  <c r="X248" i="13"/>
  <c r="X194" i="13"/>
  <c r="X190" i="13"/>
  <c r="X186" i="13"/>
  <c r="X182" i="13"/>
  <c r="X178" i="13"/>
  <c r="X174" i="13"/>
  <c r="X276" i="13"/>
  <c r="X265" i="13"/>
  <c r="X191" i="13"/>
  <c r="X273" i="13"/>
  <c r="X263" i="13"/>
  <c r="X250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2" i="13"/>
  <c r="X188" i="13"/>
  <c r="X184" i="13"/>
  <c r="X180" i="13"/>
  <c r="X176" i="13"/>
  <c r="X172" i="13"/>
  <c r="X281" i="13"/>
  <c r="X271" i="13"/>
  <c r="X260" i="13"/>
  <c r="X256" i="13"/>
  <c r="X249" i="13"/>
  <c r="X193" i="13"/>
  <c r="X189" i="13"/>
  <c r="AB280" i="13"/>
  <c r="AB276" i="13"/>
  <c r="AB272" i="13"/>
  <c r="AB268" i="13"/>
  <c r="AB264" i="13"/>
  <c r="AB260" i="13"/>
  <c r="AB256" i="13"/>
  <c r="AB252" i="13"/>
  <c r="AB248" i="13"/>
  <c r="AB279" i="13"/>
  <c r="AB278" i="13"/>
  <c r="AB277" i="13"/>
  <c r="AB263" i="13"/>
  <c r="AB262" i="13"/>
  <c r="AB261" i="13"/>
  <c r="AB254" i="13"/>
  <c r="AB253" i="13"/>
  <c r="AB251" i="13"/>
  <c r="AB246" i="13"/>
  <c r="AB244" i="13"/>
  <c r="AB242" i="13"/>
  <c r="AB240" i="13"/>
  <c r="AB238" i="13"/>
  <c r="AB236" i="13"/>
  <c r="AB234" i="13"/>
  <c r="AB232" i="13"/>
  <c r="AB230" i="13"/>
  <c r="AB228" i="13"/>
  <c r="AB226" i="13"/>
  <c r="AB224" i="13"/>
  <c r="AB222" i="13"/>
  <c r="AB220" i="13"/>
  <c r="AB218" i="13"/>
  <c r="AB216" i="13"/>
  <c r="AB214" i="13"/>
  <c r="AB212" i="13"/>
  <c r="AB210" i="13"/>
  <c r="AB208" i="13"/>
  <c r="AB206" i="13"/>
  <c r="AB204" i="13"/>
  <c r="AB202" i="13"/>
  <c r="AB200" i="13"/>
  <c r="AB198" i="13"/>
  <c r="AB196" i="13"/>
  <c r="AB271" i="13"/>
  <c r="AB270" i="13"/>
  <c r="AB269" i="13"/>
  <c r="AB247" i="13"/>
  <c r="AB245" i="13"/>
  <c r="AB243" i="13"/>
  <c r="AB241" i="13"/>
  <c r="AB239" i="13"/>
  <c r="AB237" i="13"/>
  <c r="AB235" i="13"/>
  <c r="AB233" i="13"/>
  <c r="AB231" i="13"/>
  <c r="AB229" i="13"/>
  <c r="AB227" i="13"/>
  <c r="AB225" i="13"/>
  <c r="AB223" i="13"/>
  <c r="AB221" i="13"/>
  <c r="AB219" i="13"/>
  <c r="AB217" i="13"/>
  <c r="AB215" i="13"/>
  <c r="AB213" i="13"/>
  <c r="AB211" i="13"/>
  <c r="AB209" i="13"/>
  <c r="AB207" i="13"/>
  <c r="AB205" i="13"/>
  <c r="AB203" i="13"/>
  <c r="AB201" i="13"/>
  <c r="AB199" i="13"/>
  <c r="AB197" i="13"/>
  <c r="AB195" i="13"/>
  <c r="AB265" i="13"/>
  <c r="AB258" i="13"/>
  <c r="AB192" i="13"/>
  <c r="AB188" i="13"/>
  <c r="AB184" i="13"/>
  <c r="AB180" i="13"/>
  <c r="AB176" i="13"/>
  <c r="AB172" i="13"/>
  <c r="AB273" i="13"/>
  <c r="AB266" i="13"/>
  <c r="AB259" i="13"/>
  <c r="AB250" i="13"/>
  <c r="AB193" i="13"/>
  <c r="AB189" i="13"/>
  <c r="AB281" i="13"/>
  <c r="AB274" i="13"/>
  <c r="AB267" i="13"/>
  <c r="AB249" i="13"/>
  <c r="AB194" i="13"/>
  <c r="AB190" i="13"/>
  <c r="AB186" i="13"/>
  <c r="AB182" i="13"/>
  <c r="AB178" i="13"/>
  <c r="AB174" i="13"/>
  <c r="AB171" i="13"/>
  <c r="AB275" i="13"/>
  <c r="AB257" i="13"/>
  <c r="AB255" i="13"/>
  <c r="AB191" i="13"/>
  <c r="F144" i="13"/>
  <c r="P145" i="13"/>
  <c r="X145" i="13"/>
  <c r="J146" i="13"/>
  <c r="T147" i="13"/>
  <c r="AB147" i="13"/>
  <c r="F148" i="13"/>
  <c r="P149" i="13"/>
  <c r="X149" i="13"/>
  <c r="J150" i="13"/>
  <c r="T151" i="13"/>
  <c r="AB151" i="13"/>
  <c r="F152" i="13"/>
  <c r="P153" i="13"/>
  <c r="X153" i="13"/>
  <c r="J154" i="13"/>
  <c r="T155" i="13"/>
  <c r="AB155" i="13"/>
  <c r="F156" i="13"/>
  <c r="P157" i="13"/>
  <c r="X157" i="13"/>
  <c r="J158" i="13"/>
  <c r="T159" i="13"/>
  <c r="AB159" i="13"/>
  <c r="F160" i="13"/>
  <c r="P161" i="13"/>
  <c r="X161" i="13"/>
  <c r="J162" i="13"/>
  <c r="T163" i="13"/>
  <c r="AB163" i="13"/>
  <c r="F164" i="13"/>
  <c r="P165" i="13"/>
  <c r="X165" i="13"/>
  <c r="J166" i="13"/>
  <c r="T167" i="13"/>
  <c r="AB167" i="13"/>
  <c r="F168" i="13"/>
  <c r="P169" i="13"/>
  <c r="X169" i="13"/>
  <c r="J170" i="13"/>
  <c r="X171" i="13"/>
  <c r="AB173" i="13"/>
  <c r="J174" i="13"/>
  <c r="X175" i="13"/>
  <c r="F176" i="13"/>
  <c r="T177" i="13"/>
  <c r="P179" i="13"/>
  <c r="AB181" i="13"/>
  <c r="J182" i="13"/>
  <c r="X183" i="13"/>
  <c r="F184" i="13"/>
  <c r="T185" i="13"/>
  <c r="P187" i="13"/>
  <c r="N171" i="13"/>
  <c r="N175" i="13"/>
  <c r="N179" i="13"/>
  <c r="N183" i="13"/>
  <c r="N187" i="13"/>
  <c r="N191" i="13"/>
  <c r="N195" i="13"/>
  <c r="P144" i="13"/>
  <c r="X144" i="13"/>
  <c r="J145" i="13"/>
  <c r="J282" i="13" s="1"/>
  <c r="T146" i="13"/>
  <c r="AB146" i="13"/>
  <c r="AB282" i="13" s="1"/>
  <c r="F147" i="13"/>
  <c r="P148" i="13"/>
  <c r="X148" i="13"/>
  <c r="J149" i="13"/>
  <c r="T150" i="13"/>
  <c r="AB150" i="13"/>
  <c r="F151" i="13"/>
  <c r="P152" i="13"/>
  <c r="X152" i="13"/>
  <c r="J153" i="13"/>
  <c r="T154" i="13"/>
  <c r="AB154" i="13"/>
  <c r="F155" i="13"/>
  <c r="P156" i="13"/>
  <c r="X156" i="13"/>
  <c r="J157" i="13"/>
  <c r="T158" i="13"/>
  <c r="AB158" i="13"/>
  <c r="F159" i="13"/>
  <c r="P160" i="13"/>
  <c r="X160" i="13"/>
  <c r="J161" i="13"/>
  <c r="T162" i="13"/>
  <c r="AB162" i="13"/>
  <c r="F163" i="13"/>
  <c r="P164" i="13"/>
  <c r="X164" i="13"/>
  <c r="J165" i="13"/>
  <c r="T166" i="13"/>
  <c r="AB166" i="13"/>
  <c r="F167" i="13"/>
  <c r="P168" i="13"/>
  <c r="X168" i="13"/>
  <c r="J169" i="13"/>
  <c r="T170" i="13"/>
  <c r="AB170" i="13"/>
  <c r="F171" i="13"/>
  <c r="P171" i="13"/>
  <c r="F172" i="13"/>
  <c r="P173" i="13"/>
  <c r="AB175" i="13"/>
  <c r="J176" i="13"/>
  <c r="X177" i="13"/>
  <c r="F178" i="13"/>
  <c r="T179" i="13"/>
  <c r="P181" i="13"/>
  <c r="AB183" i="13"/>
  <c r="J184" i="13"/>
  <c r="X185" i="13"/>
  <c r="F186" i="13"/>
  <c r="T187" i="13"/>
  <c r="P281" i="14"/>
  <c r="P280" i="14"/>
  <c r="P279" i="14"/>
  <c r="P278" i="14"/>
  <c r="P277" i="14"/>
  <c r="P276" i="14"/>
  <c r="P275" i="14"/>
  <c r="P274" i="14"/>
  <c r="P273" i="14"/>
  <c r="P272" i="14"/>
  <c r="P271" i="14"/>
  <c r="P270" i="14"/>
  <c r="P268" i="14"/>
  <c r="P266" i="14"/>
  <c r="P264" i="14"/>
  <c r="P263" i="14"/>
  <c r="P262" i="14"/>
  <c r="P261" i="14"/>
  <c r="P260" i="14"/>
  <c r="P259" i="14"/>
  <c r="P258" i="14"/>
  <c r="P257" i="14"/>
  <c r="P256" i="14"/>
  <c r="P255" i="14"/>
  <c r="P254" i="14"/>
  <c r="P253" i="14"/>
  <c r="P252" i="14"/>
  <c r="P251" i="14"/>
  <c r="P250" i="14"/>
  <c r="P249" i="14"/>
  <c r="P248" i="14"/>
  <c r="P247" i="14"/>
  <c r="P246" i="14"/>
  <c r="P245" i="14"/>
  <c r="P244" i="14"/>
  <c r="P243" i="14"/>
  <c r="P269" i="14"/>
  <c r="P265" i="14"/>
  <c r="P242" i="14"/>
  <c r="P241" i="14"/>
  <c r="P240" i="14"/>
  <c r="P239" i="14"/>
  <c r="P238" i="14"/>
  <c r="P237" i="14"/>
  <c r="P236" i="14"/>
  <c r="P235" i="14"/>
  <c r="P234" i="14"/>
  <c r="P233" i="14"/>
  <c r="P232" i="14"/>
  <c r="P231" i="14"/>
  <c r="P230" i="14"/>
  <c r="P229" i="14"/>
  <c r="P228" i="14"/>
  <c r="P227" i="14"/>
  <c r="P226" i="14"/>
  <c r="P225" i="14"/>
  <c r="P224" i="14"/>
  <c r="P223" i="14"/>
  <c r="P222" i="14"/>
  <c r="P221" i="14"/>
  <c r="P220" i="14"/>
  <c r="P219" i="14"/>
  <c r="P218" i="14"/>
  <c r="P217" i="14"/>
  <c r="P216" i="14"/>
  <c r="P215" i="14"/>
  <c r="P214" i="14"/>
  <c r="P213" i="14"/>
  <c r="P212" i="14"/>
  <c r="P211" i="14"/>
  <c r="P210" i="14"/>
  <c r="P209" i="14"/>
  <c r="P208" i="14"/>
  <c r="P207" i="14"/>
  <c r="P206" i="14"/>
  <c r="P205" i="14"/>
  <c r="P201" i="14"/>
  <c r="P197" i="14"/>
  <c r="P193" i="14"/>
  <c r="P189" i="14"/>
  <c r="P185" i="14"/>
  <c r="P181" i="14"/>
  <c r="P178" i="14"/>
  <c r="P174" i="14"/>
  <c r="P170" i="14"/>
  <c r="P267" i="14"/>
  <c r="P203" i="14"/>
  <c r="P199" i="14"/>
  <c r="P195" i="14"/>
  <c r="P191" i="14"/>
  <c r="P187" i="14"/>
  <c r="P183" i="14"/>
  <c r="P179" i="14"/>
  <c r="P176" i="14"/>
  <c r="P172" i="14"/>
  <c r="P168" i="14"/>
  <c r="P204" i="14"/>
  <c r="P196" i="14"/>
  <c r="P188" i="14"/>
  <c r="P180" i="14"/>
  <c r="P173" i="14"/>
  <c r="P166" i="14"/>
  <c r="P162" i="14"/>
  <c r="P158" i="14"/>
  <c r="P154" i="14"/>
  <c r="P150" i="14"/>
  <c r="P146" i="14"/>
  <c r="P202" i="14"/>
  <c r="P194" i="14"/>
  <c r="P186" i="14"/>
  <c r="P175" i="14"/>
  <c r="P167" i="14"/>
  <c r="P200" i="14"/>
  <c r="P192" i="14"/>
  <c r="P184" i="14"/>
  <c r="P177" i="14"/>
  <c r="P169" i="14"/>
  <c r="P164" i="14"/>
  <c r="P160" i="14"/>
  <c r="P156" i="14"/>
  <c r="P152" i="14"/>
  <c r="P148" i="14"/>
  <c r="P144" i="14"/>
  <c r="P198" i="14"/>
  <c r="P163" i="14"/>
  <c r="P155" i="14"/>
  <c r="P147" i="14"/>
  <c r="P182" i="14"/>
  <c r="P171" i="14"/>
  <c r="P159" i="14"/>
  <c r="P151" i="14"/>
  <c r="T281" i="14"/>
  <c r="T280" i="14"/>
  <c r="T279" i="14"/>
  <c r="T278" i="14"/>
  <c r="T277" i="14"/>
  <c r="T276" i="14"/>
  <c r="T275" i="14"/>
  <c r="T274" i="14"/>
  <c r="T273" i="14"/>
  <c r="T272" i="14"/>
  <c r="T271" i="14"/>
  <c r="T263" i="14"/>
  <c r="T262" i="14"/>
  <c r="T261" i="14"/>
  <c r="T260" i="14"/>
  <c r="T259" i="14"/>
  <c r="T258" i="14"/>
  <c r="T257" i="14"/>
  <c r="T256" i="14"/>
  <c r="T255" i="14"/>
  <c r="T254" i="14"/>
  <c r="T253" i="14"/>
  <c r="T252" i="14"/>
  <c r="T251" i="14"/>
  <c r="T250" i="14"/>
  <c r="T249" i="14"/>
  <c r="T248" i="14"/>
  <c r="T247" i="14"/>
  <c r="T246" i="14"/>
  <c r="T245" i="14"/>
  <c r="T244" i="14"/>
  <c r="T243" i="14"/>
  <c r="T242" i="14"/>
  <c r="T268" i="14"/>
  <c r="T267" i="14"/>
  <c r="T264" i="14"/>
  <c r="T241" i="14"/>
  <c r="T240" i="14"/>
  <c r="T239" i="14"/>
  <c r="T238" i="14"/>
  <c r="T237" i="14"/>
  <c r="T236" i="14"/>
  <c r="T235" i="14"/>
  <c r="T234" i="14"/>
  <c r="T233" i="14"/>
  <c r="T232" i="14"/>
  <c r="T231" i="14"/>
  <c r="T230" i="14"/>
  <c r="T229" i="14"/>
  <c r="T228" i="14"/>
  <c r="T227" i="14"/>
  <c r="T226" i="14"/>
  <c r="T225" i="14"/>
  <c r="T224" i="14"/>
  <c r="T223" i="14"/>
  <c r="T222" i="14"/>
  <c r="T221" i="14"/>
  <c r="T220" i="14"/>
  <c r="T219" i="14"/>
  <c r="T218" i="14"/>
  <c r="T217" i="14"/>
  <c r="T216" i="14"/>
  <c r="T215" i="14"/>
  <c r="T214" i="14"/>
  <c r="T213" i="14"/>
  <c r="T212" i="14"/>
  <c r="T211" i="14"/>
  <c r="T210" i="14"/>
  <c r="T209" i="14"/>
  <c r="T208" i="14"/>
  <c r="T207" i="14"/>
  <c r="T206" i="14"/>
  <c r="T265" i="14"/>
  <c r="T266" i="14"/>
  <c r="T203" i="14"/>
  <c r="T199" i="14"/>
  <c r="T195" i="14"/>
  <c r="T191" i="14"/>
  <c r="T187" i="14"/>
  <c r="T183" i="14"/>
  <c r="T179" i="14"/>
  <c r="T175" i="14"/>
  <c r="T171" i="14"/>
  <c r="T167" i="14"/>
  <c r="T270" i="14"/>
  <c r="T269" i="14"/>
  <c r="T205" i="14"/>
  <c r="T201" i="14"/>
  <c r="T197" i="14"/>
  <c r="T193" i="14"/>
  <c r="T189" i="14"/>
  <c r="T185" i="14"/>
  <c r="T181" i="14"/>
  <c r="T177" i="14"/>
  <c r="T173" i="14"/>
  <c r="T169" i="14"/>
  <c r="T202" i="14"/>
  <c r="T194" i="14"/>
  <c r="T186" i="14"/>
  <c r="T176" i="14"/>
  <c r="T168" i="14"/>
  <c r="T164" i="14"/>
  <c r="T160" i="14"/>
  <c r="T156" i="14"/>
  <c r="T152" i="14"/>
  <c r="T148" i="14"/>
  <c r="T144" i="14"/>
  <c r="T200" i="14"/>
  <c r="T192" i="14"/>
  <c r="T184" i="14"/>
  <c r="T178" i="14"/>
  <c r="T170" i="14"/>
  <c r="T165" i="14"/>
  <c r="T198" i="14"/>
  <c r="T190" i="14"/>
  <c r="T182" i="14"/>
  <c r="T172" i="14"/>
  <c r="T166" i="14"/>
  <c r="T162" i="14"/>
  <c r="T158" i="14"/>
  <c r="T154" i="14"/>
  <c r="T150" i="14"/>
  <c r="T146" i="14"/>
  <c r="T180" i="14"/>
  <c r="T161" i="14"/>
  <c r="T153" i="14"/>
  <c r="T145" i="14"/>
  <c r="T196" i="14"/>
  <c r="T174" i="14"/>
  <c r="T157" i="14"/>
  <c r="T149" i="14"/>
  <c r="X281" i="14"/>
  <c r="X280" i="14"/>
  <c r="X279" i="14"/>
  <c r="X278" i="14"/>
  <c r="X277" i="14"/>
  <c r="X276" i="14"/>
  <c r="X275" i="14"/>
  <c r="X274" i="14"/>
  <c r="X273" i="14"/>
  <c r="X272" i="14"/>
  <c r="X271" i="14"/>
  <c r="X270" i="14"/>
  <c r="X269" i="14"/>
  <c r="X267" i="14"/>
  <c r="X265" i="14"/>
  <c r="X263" i="14"/>
  <c r="X262" i="14"/>
  <c r="X261" i="14"/>
  <c r="X260" i="14"/>
  <c r="X259" i="14"/>
  <c r="X258" i="14"/>
  <c r="X257" i="14"/>
  <c r="X256" i="14"/>
  <c r="X255" i="14"/>
  <c r="X254" i="14"/>
  <c r="X253" i="14"/>
  <c r="X252" i="14"/>
  <c r="X251" i="14"/>
  <c r="X250" i="14"/>
  <c r="X249" i="14"/>
  <c r="X248" i="14"/>
  <c r="X247" i="14"/>
  <c r="X246" i="14"/>
  <c r="X245" i="14"/>
  <c r="X244" i="14"/>
  <c r="X243" i="14"/>
  <c r="X242" i="14"/>
  <c r="X266" i="14"/>
  <c r="X241" i="14"/>
  <c r="X240" i="14"/>
  <c r="X239" i="14"/>
  <c r="X238" i="14"/>
  <c r="X237" i="14"/>
  <c r="X236" i="14"/>
  <c r="X235" i="14"/>
  <c r="X234" i="14"/>
  <c r="X233" i="14"/>
  <c r="X232" i="14"/>
  <c r="X231" i="14"/>
  <c r="X230" i="14"/>
  <c r="X229" i="14"/>
  <c r="X228" i="14"/>
  <c r="X227" i="14"/>
  <c r="X226" i="14"/>
  <c r="X225" i="14"/>
  <c r="X224" i="14"/>
  <c r="X223" i="14"/>
  <c r="X222" i="14"/>
  <c r="X221" i="14"/>
  <c r="X220" i="14"/>
  <c r="X219" i="14"/>
  <c r="X218" i="14"/>
  <c r="X217" i="14"/>
  <c r="X216" i="14"/>
  <c r="X215" i="14"/>
  <c r="X214" i="14"/>
  <c r="X213" i="14"/>
  <c r="X212" i="14"/>
  <c r="X211" i="14"/>
  <c r="X210" i="14"/>
  <c r="X209" i="14"/>
  <c r="X208" i="14"/>
  <c r="X207" i="14"/>
  <c r="X206" i="14"/>
  <c r="X268" i="14"/>
  <c r="X205" i="14"/>
  <c r="X201" i="14"/>
  <c r="X197" i="14"/>
  <c r="X193" i="14"/>
  <c r="X189" i="14"/>
  <c r="X185" i="14"/>
  <c r="X181" i="14"/>
  <c r="X176" i="14"/>
  <c r="X172" i="14"/>
  <c r="X168" i="14"/>
  <c r="X203" i="14"/>
  <c r="X199" i="14"/>
  <c r="X195" i="14"/>
  <c r="X191" i="14"/>
  <c r="X187" i="14"/>
  <c r="X183" i="14"/>
  <c r="X179" i="14"/>
  <c r="X178" i="14"/>
  <c r="X174" i="14"/>
  <c r="X170" i="14"/>
  <c r="X200" i="14"/>
  <c r="X192" i="14"/>
  <c r="X184" i="14"/>
  <c r="X171" i="14"/>
  <c r="X166" i="14"/>
  <c r="X162" i="14"/>
  <c r="X158" i="14"/>
  <c r="X154" i="14"/>
  <c r="X150" i="14"/>
  <c r="X146" i="14"/>
  <c r="X264" i="14"/>
  <c r="X198" i="14"/>
  <c r="X190" i="14"/>
  <c r="X182" i="14"/>
  <c r="X173" i="14"/>
  <c r="X204" i="14"/>
  <c r="X196" i="14"/>
  <c r="X188" i="14"/>
  <c r="X180" i="14"/>
  <c r="X175" i="14"/>
  <c r="X167" i="14"/>
  <c r="X164" i="14"/>
  <c r="X160" i="14"/>
  <c r="X156" i="14"/>
  <c r="X152" i="14"/>
  <c r="X148" i="14"/>
  <c r="X144" i="14"/>
  <c r="X165" i="14"/>
  <c r="X159" i="14"/>
  <c r="X151" i="14"/>
  <c r="X194" i="14"/>
  <c r="X163" i="14"/>
  <c r="X155" i="14"/>
  <c r="X147" i="14"/>
  <c r="AB281" i="14"/>
  <c r="AB280" i="14"/>
  <c r="AB279" i="14"/>
  <c r="AB278" i="14"/>
  <c r="AB277" i="14"/>
  <c r="AB276" i="14"/>
  <c r="AB275" i="14"/>
  <c r="AB274" i="14"/>
  <c r="AB273" i="14"/>
  <c r="AB272" i="14"/>
  <c r="AB271" i="14"/>
  <c r="AB270" i="14"/>
  <c r="AB263" i="14"/>
  <c r="AB262" i="14"/>
  <c r="AB261" i="14"/>
  <c r="AB260" i="14"/>
  <c r="AB259" i="14"/>
  <c r="AB258" i="14"/>
  <c r="AB257" i="14"/>
  <c r="AB256" i="14"/>
  <c r="AB255" i="14"/>
  <c r="AB254" i="14"/>
  <c r="AB253" i="14"/>
  <c r="AB252" i="14"/>
  <c r="AB251" i="14"/>
  <c r="AB250" i="14"/>
  <c r="AB267" i="14"/>
  <c r="AB269" i="14"/>
  <c r="AB265" i="14"/>
  <c r="AB249" i="14"/>
  <c r="AB248" i="14"/>
  <c r="AB247" i="14"/>
  <c r="AB246" i="14"/>
  <c r="AB245" i="14"/>
  <c r="AB244" i="14"/>
  <c r="AB243" i="14"/>
  <c r="AB242" i="14"/>
  <c r="AB264" i="14"/>
  <c r="AB268" i="14"/>
  <c r="AB241" i="14"/>
  <c r="AB240" i="14"/>
  <c r="AB239" i="14"/>
  <c r="AB238" i="14"/>
  <c r="AB237" i="14"/>
  <c r="AB236" i="14"/>
  <c r="AB235" i="14"/>
  <c r="AB234" i="14"/>
  <c r="AB233" i="14"/>
  <c r="AB232" i="14"/>
  <c r="AB231" i="14"/>
  <c r="AB230" i="14"/>
  <c r="AB229" i="14"/>
  <c r="AB228" i="14"/>
  <c r="AB227" i="14"/>
  <c r="AB226" i="14"/>
  <c r="AB225" i="14"/>
  <c r="AB224" i="14"/>
  <c r="AB223" i="14"/>
  <c r="AB222" i="14"/>
  <c r="AB221" i="14"/>
  <c r="AB220" i="14"/>
  <c r="AB219" i="14"/>
  <c r="AB218" i="14"/>
  <c r="AB217" i="14"/>
  <c r="AB216" i="14"/>
  <c r="AB215" i="14"/>
  <c r="AB214" i="14"/>
  <c r="AB213" i="14"/>
  <c r="AB212" i="14"/>
  <c r="AB211" i="14"/>
  <c r="AB210" i="14"/>
  <c r="AB209" i="14"/>
  <c r="AB208" i="14"/>
  <c r="AB207" i="14"/>
  <c r="AB206" i="14"/>
  <c r="AB203" i="14"/>
  <c r="AB199" i="14"/>
  <c r="AB195" i="14"/>
  <c r="AB191" i="14"/>
  <c r="AB187" i="14"/>
  <c r="AB183" i="14"/>
  <c r="AB179" i="14"/>
  <c r="AB177" i="14"/>
  <c r="AB173" i="14"/>
  <c r="AB169" i="14"/>
  <c r="AB205" i="14"/>
  <c r="AB201" i="14"/>
  <c r="AB197" i="14"/>
  <c r="AB193" i="14"/>
  <c r="AB189" i="14"/>
  <c r="AB185" i="14"/>
  <c r="AB181" i="14"/>
  <c r="AB175" i="14"/>
  <c r="AB171" i="14"/>
  <c r="AB167" i="14"/>
  <c r="AB198" i="14"/>
  <c r="AB190" i="14"/>
  <c r="AB182" i="14"/>
  <c r="AB174" i="14"/>
  <c r="AB164" i="14"/>
  <c r="AB160" i="14"/>
  <c r="AB156" i="14"/>
  <c r="AB152" i="14"/>
  <c r="AB148" i="14"/>
  <c r="AB144" i="14"/>
  <c r="AB204" i="14"/>
  <c r="AB196" i="14"/>
  <c r="AB188" i="14"/>
  <c r="AB180" i="14"/>
  <c r="AB176" i="14"/>
  <c r="AB168" i="14"/>
  <c r="AB165" i="14"/>
  <c r="AB202" i="14"/>
  <c r="AB194" i="14"/>
  <c r="AB186" i="14"/>
  <c r="AB178" i="14"/>
  <c r="AB170" i="14"/>
  <c r="AB166" i="14"/>
  <c r="AB162" i="14"/>
  <c r="AB158" i="14"/>
  <c r="AB154" i="14"/>
  <c r="AB150" i="14"/>
  <c r="AB146" i="14"/>
  <c r="AB157" i="14"/>
  <c r="AB149" i="14"/>
  <c r="AB192" i="14"/>
  <c r="AB161" i="14"/>
  <c r="AB153" i="14"/>
  <c r="AB145" i="14"/>
  <c r="R144" i="14"/>
  <c r="T147" i="14"/>
  <c r="V150" i="14"/>
  <c r="X153" i="14"/>
  <c r="Z156" i="14"/>
  <c r="P157" i="14"/>
  <c r="AB159" i="14"/>
  <c r="R160" i="14"/>
  <c r="T163" i="14"/>
  <c r="X169" i="14"/>
  <c r="AB172" i="14"/>
  <c r="R181" i="14"/>
  <c r="AB184" i="14"/>
  <c r="T188" i="14"/>
  <c r="Z201" i="14"/>
  <c r="R212" i="14"/>
  <c r="O176" i="13"/>
  <c r="O184" i="13"/>
  <c r="O192" i="13"/>
  <c r="N199" i="13"/>
  <c r="O200" i="13"/>
  <c r="N203" i="13"/>
  <c r="N207" i="13"/>
  <c r="O208" i="13"/>
  <c r="N211" i="13"/>
  <c r="N215" i="13"/>
  <c r="O216" i="13"/>
  <c r="N219" i="13"/>
  <c r="N223" i="13"/>
  <c r="O224" i="13"/>
  <c r="N227" i="13"/>
  <c r="N231" i="13"/>
  <c r="O232" i="13"/>
  <c r="N235" i="13"/>
  <c r="N239" i="13"/>
  <c r="O240" i="13"/>
  <c r="N243" i="13"/>
  <c r="N247" i="13"/>
  <c r="O248" i="13"/>
  <c r="N251" i="13"/>
  <c r="O256" i="13"/>
  <c r="N259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G281" i="13"/>
  <c r="G280" i="13"/>
  <c r="G279" i="13"/>
  <c r="G278" i="13"/>
  <c r="G277" i="13"/>
  <c r="G276" i="13"/>
  <c r="G275" i="13"/>
  <c r="G274" i="13"/>
  <c r="G273" i="13"/>
  <c r="G272" i="13"/>
  <c r="G271" i="13"/>
  <c r="G270" i="13"/>
  <c r="G269" i="13"/>
  <c r="G268" i="13"/>
  <c r="G267" i="13"/>
  <c r="G266" i="13"/>
  <c r="G265" i="13"/>
  <c r="G264" i="13"/>
  <c r="G263" i="13"/>
  <c r="G262" i="13"/>
  <c r="G261" i="13"/>
  <c r="G260" i="13"/>
  <c r="G259" i="13"/>
  <c r="G258" i="13"/>
  <c r="G257" i="13"/>
  <c r="G256" i="13"/>
  <c r="G255" i="13"/>
  <c r="G254" i="13"/>
  <c r="G253" i="13"/>
  <c r="G252" i="13"/>
  <c r="G251" i="13"/>
  <c r="G250" i="13"/>
  <c r="G249" i="13"/>
  <c r="G248" i="13"/>
  <c r="G246" i="13"/>
  <c r="G244" i="13"/>
  <c r="G242" i="13"/>
  <c r="G240" i="13"/>
  <c r="G238" i="13"/>
  <c r="G236" i="13"/>
  <c r="G234" i="13"/>
  <c r="G232" i="13"/>
  <c r="G230" i="13"/>
  <c r="G228" i="13"/>
  <c r="G226" i="13"/>
  <c r="G224" i="13"/>
  <c r="G222" i="13"/>
  <c r="G220" i="13"/>
  <c r="G218" i="13"/>
  <c r="G216" i="13"/>
  <c r="G214" i="13"/>
  <c r="G212" i="13"/>
  <c r="G210" i="13"/>
  <c r="G208" i="13"/>
  <c r="G206" i="13"/>
  <c r="G204" i="13"/>
  <c r="G202" i="13"/>
  <c r="G200" i="13"/>
  <c r="G198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247" i="13"/>
  <c r="G245" i="13"/>
  <c r="G243" i="13"/>
  <c r="G241" i="13"/>
  <c r="G239" i="13"/>
  <c r="G237" i="13"/>
  <c r="G235" i="13"/>
  <c r="G233" i="13"/>
  <c r="G231" i="13"/>
  <c r="G229" i="13"/>
  <c r="G227" i="13"/>
  <c r="G225" i="13"/>
  <c r="G223" i="13"/>
  <c r="G221" i="13"/>
  <c r="G219" i="13"/>
  <c r="G217" i="13"/>
  <c r="G215" i="13"/>
  <c r="G213" i="13"/>
  <c r="G211" i="13"/>
  <c r="G209" i="13"/>
  <c r="G207" i="13"/>
  <c r="G205" i="13"/>
  <c r="G203" i="13"/>
  <c r="G201" i="13"/>
  <c r="G199" i="13"/>
  <c r="G197" i="13"/>
  <c r="K281" i="13"/>
  <c r="K280" i="13"/>
  <c r="K279" i="13"/>
  <c r="K278" i="13"/>
  <c r="K277" i="13"/>
  <c r="K276" i="13"/>
  <c r="K275" i="13"/>
  <c r="K274" i="13"/>
  <c r="K273" i="13"/>
  <c r="K272" i="13"/>
  <c r="K271" i="13"/>
  <c r="K270" i="13"/>
  <c r="K269" i="13"/>
  <c r="K268" i="13"/>
  <c r="K267" i="13"/>
  <c r="K266" i="13"/>
  <c r="K265" i="13"/>
  <c r="K264" i="13"/>
  <c r="K263" i="13"/>
  <c r="K262" i="13"/>
  <c r="K261" i="13"/>
  <c r="K260" i="13"/>
  <c r="K259" i="13"/>
  <c r="K258" i="13"/>
  <c r="K257" i="13"/>
  <c r="K256" i="13"/>
  <c r="K255" i="13"/>
  <c r="K254" i="13"/>
  <c r="K253" i="13"/>
  <c r="K252" i="13"/>
  <c r="K251" i="13"/>
  <c r="K250" i="13"/>
  <c r="K249" i="13"/>
  <c r="K248" i="13"/>
  <c r="K195" i="13"/>
  <c r="K194" i="13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O140" i="13"/>
  <c r="S281" i="13"/>
  <c r="S280" i="13"/>
  <c r="S279" i="13"/>
  <c r="S278" i="13"/>
  <c r="S277" i="13"/>
  <c r="S276" i="13"/>
  <c r="S275" i="13"/>
  <c r="S274" i="13"/>
  <c r="S273" i="13"/>
  <c r="S272" i="13"/>
  <c r="S271" i="13"/>
  <c r="S270" i="13"/>
  <c r="S269" i="13"/>
  <c r="S268" i="13"/>
  <c r="S267" i="13"/>
  <c r="S266" i="13"/>
  <c r="S265" i="13"/>
  <c r="S264" i="13"/>
  <c r="S263" i="13"/>
  <c r="S262" i="13"/>
  <c r="S261" i="13"/>
  <c r="S260" i="13"/>
  <c r="S259" i="13"/>
  <c r="S258" i="13"/>
  <c r="S257" i="13"/>
  <c r="S256" i="13"/>
  <c r="S255" i="13"/>
  <c r="S254" i="13"/>
  <c r="S253" i="13"/>
  <c r="S252" i="13"/>
  <c r="S251" i="13"/>
  <c r="S250" i="13"/>
  <c r="S249" i="13"/>
  <c r="S248" i="13"/>
  <c r="S194" i="13"/>
  <c r="S193" i="13"/>
  <c r="S192" i="13"/>
  <c r="S191" i="13"/>
  <c r="S190" i="13"/>
  <c r="S189" i="13"/>
  <c r="S188" i="13"/>
  <c r="S187" i="13"/>
  <c r="S186" i="13"/>
  <c r="S185" i="13"/>
  <c r="S184" i="13"/>
  <c r="S183" i="13"/>
  <c r="S182" i="13"/>
  <c r="S181" i="13"/>
  <c r="S180" i="13"/>
  <c r="S179" i="13"/>
  <c r="S178" i="13"/>
  <c r="S177" i="13"/>
  <c r="S176" i="13"/>
  <c r="S175" i="13"/>
  <c r="S174" i="13"/>
  <c r="S173" i="13"/>
  <c r="S172" i="13"/>
  <c r="S171" i="13"/>
  <c r="W281" i="13"/>
  <c r="W280" i="13"/>
  <c r="W279" i="13"/>
  <c r="W278" i="13"/>
  <c r="W277" i="13"/>
  <c r="W276" i="13"/>
  <c r="W275" i="13"/>
  <c r="W274" i="13"/>
  <c r="W273" i="13"/>
  <c r="W272" i="13"/>
  <c r="W271" i="13"/>
  <c r="W270" i="13"/>
  <c r="W269" i="13"/>
  <c r="W268" i="13"/>
  <c r="W267" i="13"/>
  <c r="W266" i="13"/>
  <c r="W265" i="13"/>
  <c r="W264" i="13"/>
  <c r="W263" i="13"/>
  <c r="W262" i="13"/>
  <c r="W261" i="13"/>
  <c r="W260" i="13"/>
  <c r="W259" i="13"/>
  <c r="W258" i="13"/>
  <c r="W257" i="13"/>
  <c r="W256" i="13"/>
  <c r="W255" i="13"/>
  <c r="W254" i="13"/>
  <c r="W253" i="13"/>
  <c r="W252" i="13"/>
  <c r="W251" i="13"/>
  <c r="W250" i="13"/>
  <c r="W249" i="13"/>
  <c r="W248" i="13"/>
  <c r="W246" i="13"/>
  <c r="W244" i="13"/>
  <c r="W242" i="13"/>
  <c r="W240" i="13"/>
  <c r="W238" i="13"/>
  <c r="W236" i="13"/>
  <c r="W234" i="13"/>
  <c r="W232" i="13"/>
  <c r="W230" i="13"/>
  <c r="W228" i="13"/>
  <c r="W226" i="13"/>
  <c r="W224" i="13"/>
  <c r="W222" i="13"/>
  <c r="W220" i="13"/>
  <c r="W218" i="13"/>
  <c r="W216" i="13"/>
  <c r="W214" i="13"/>
  <c r="W212" i="13"/>
  <c r="W210" i="13"/>
  <c r="W208" i="13"/>
  <c r="W206" i="13"/>
  <c r="W204" i="13"/>
  <c r="W202" i="13"/>
  <c r="W200" i="13"/>
  <c r="W198" i="13"/>
  <c r="W196" i="13"/>
  <c r="W194" i="13"/>
  <c r="W193" i="13"/>
  <c r="W192" i="13"/>
  <c r="W191" i="13"/>
  <c r="W190" i="13"/>
  <c r="W189" i="13"/>
  <c r="W188" i="13"/>
  <c r="W187" i="13"/>
  <c r="W186" i="13"/>
  <c r="W185" i="13"/>
  <c r="W184" i="13"/>
  <c r="W183" i="13"/>
  <c r="W182" i="13"/>
  <c r="W181" i="13"/>
  <c r="W180" i="13"/>
  <c r="W179" i="13"/>
  <c r="W178" i="13"/>
  <c r="W177" i="13"/>
  <c r="W176" i="13"/>
  <c r="W175" i="13"/>
  <c r="W174" i="13"/>
  <c r="W173" i="13"/>
  <c r="W172" i="13"/>
  <c r="W171" i="13"/>
  <c r="W247" i="13"/>
  <c r="W245" i="13"/>
  <c r="W243" i="13"/>
  <c r="W241" i="13"/>
  <c r="W239" i="13"/>
  <c r="W237" i="13"/>
  <c r="W235" i="13"/>
  <c r="W233" i="13"/>
  <c r="W231" i="13"/>
  <c r="W229" i="13"/>
  <c r="W227" i="13"/>
  <c r="W225" i="13"/>
  <c r="W223" i="13"/>
  <c r="W221" i="13"/>
  <c r="W219" i="13"/>
  <c r="W217" i="13"/>
  <c r="W215" i="13"/>
  <c r="W213" i="13"/>
  <c r="W211" i="13"/>
  <c r="W209" i="13"/>
  <c r="W207" i="13"/>
  <c r="W205" i="13"/>
  <c r="W203" i="13"/>
  <c r="W201" i="13"/>
  <c r="W199" i="13"/>
  <c r="W197" i="13"/>
  <c r="W195" i="13"/>
  <c r="AA281" i="13"/>
  <c r="AA280" i="13"/>
  <c r="AA279" i="13"/>
  <c r="AA278" i="13"/>
  <c r="AA277" i="13"/>
  <c r="AA276" i="13"/>
  <c r="AA275" i="13"/>
  <c r="AA274" i="13"/>
  <c r="AA273" i="13"/>
  <c r="AA272" i="13"/>
  <c r="AA271" i="13"/>
  <c r="AA270" i="13"/>
  <c r="AA269" i="13"/>
  <c r="AA268" i="13"/>
  <c r="AA267" i="13"/>
  <c r="AA266" i="13"/>
  <c r="AA265" i="13"/>
  <c r="AA264" i="13"/>
  <c r="AA263" i="13"/>
  <c r="AA262" i="13"/>
  <c r="AA261" i="13"/>
  <c r="AA260" i="13"/>
  <c r="AA259" i="13"/>
  <c r="AA258" i="13"/>
  <c r="AA257" i="13"/>
  <c r="AA256" i="13"/>
  <c r="AA255" i="13"/>
  <c r="AA254" i="13"/>
  <c r="AA253" i="13"/>
  <c r="AA252" i="13"/>
  <c r="AA251" i="13"/>
  <c r="AA250" i="13"/>
  <c r="AA249" i="13"/>
  <c r="AA248" i="13"/>
  <c r="AA194" i="13"/>
  <c r="AA193" i="13"/>
  <c r="AA192" i="13"/>
  <c r="AA191" i="13"/>
  <c r="AA190" i="13"/>
  <c r="AA189" i="13"/>
  <c r="AA188" i="13"/>
  <c r="AA187" i="13"/>
  <c r="AA186" i="13"/>
  <c r="AA185" i="13"/>
  <c r="AA184" i="13"/>
  <c r="AA183" i="13"/>
  <c r="AA182" i="13"/>
  <c r="AA181" i="13"/>
  <c r="AA180" i="13"/>
  <c r="AA179" i="13"/>
  <c r="AA178" i="13"/>
  <c r="AA177" i="13"/>
  <c r="AA176" i="13"/>
  <c r="AA175" i="13"/>
  <c r="AA174" i="13"/>
  <c r="AA173" i="13"/>
  <c r="AA172" i="13"/>
  <c r="AA171" i="13"/>
  <c r="C144" i="13"/>
  <c r="G144" i="13"/>
  <c r="K144" i="13"/>
  <c r="S144" i="13"/>
  <c r="W144" i="13"/>
  <c r="AA144" i="13"/>
  <c r="C145" i="13"/>
  <c r="G145" i="13"/>
  <c r="K145" i="13"/>
  <c r="S145" i="13"/>
  <c r="W145" i="13"/>
  <c r="AA145" i="13"/>
  <c r="C146" i="13"/>
  <c r="G146" i="13"/>
  <c r="K146" i="13"/>
  <c r="S146" i="13"/>
  <c r="W146" i="13"/>
  <c r="AA146" i="13"/>
  <c r="C147" i="13"/>
  <c r="G147" i="13"/>
  <c r="K147" i="13"/>
  <c r="S147" i="13"/>
  <c r="W147" i="13"/>
  <c r="AA147" i="13"/>
  <c r="C148" i="13"/>
  <c r="G148" i="13"/>
  <c r="K148" i="13"/>
  <c r="S148" i="13"/>
  <c r="W148" i="13"/>
  <c r="AA148" i="13"/>
  <c r="C149" i="13"/>
  <c r="G149" i="13"/>
  <c r="K149" i="13"/>
  <c r="S149" i="13"/>
  <c r="W149" i="13"/>
  <c r="AA149" i="13"/>
  <c r="C150" i="13"/>
  <c r="G150" i="13"/>
  <c r="K150" i="13"/>
  <c r="S150" i="13"/>
  <c r="W150" i="13"/>
  <c r="AA150" i="13"/>
  <c r="C151" i="13"/>
  <c r="G151" i="13"/>
  <c r="K151" i="13"/>
  <c r="S151" i="13"/>
  <c r="W151" i="13"/>
  <c r="AA151" i="13"/>
  <c r="C152" i="13"/>
  <c r="G152" i="13"/>
  <c r="K152" i="13"/>
  <c r="S152" i="13"/>
  <c r="W152" i="13"/>
  <c r="AA152" i="13"/>
  <c r="C153" i="13"/>
  <c r="G153" i="13"/>
  <c r="K153" i="13"/>
  <c r="S153" i="13"/>
  <c r="W153" i="13"/>
  <c r="AA153" i="13"/>
  <c r="C154" i="13"/>
  <c r="G154" i="13"/>
  <c r="K154" i="13"/>
  <c r="S154" i="13"/>
  <c r="W154" i="13"/>
  <c r="AA154" i="13"/>
  <c r="C155" i="13"/>
  <c r="G155" i="13"/>
  <c r="K155" i="13"/>
  <c r="S155" i="13"/>
  <c r="W155" i="13"/>
  <c r="AA155" i="13"/>
  <c r="C156" i="13"/>
  <c r="G156" i="13"/>
  <c r="K156" i="13"/>
  <c r="S156" i="13"/>
  <c r="W156" i="13"/>
  <c r="AA156" i="13"/>
  <c r="C157" i="13"/>
  <c r="G157" i="13"/>
  <c r="K157" i="13"/>
  <c r="S157" i="13"/>
  <c r="W157" i="13"/>
  <c r="AA157" i="13"/>
  <c r="C158" i="13"/>
  <c r="G158" i="13"/>
  <c r="K158" i="13"/>
  <c r="S158" i="13"/>
  <c r="W158" i="13"/>
  <c r="AA158" i="13"/>
  <c r="C159" i="13"/>
  <c r="G159" i="13"/>
  <c r="K159" i="13"/>
  <c r="S159" i="13"/>
  <c r="W159" i="13"/>
  <c r="AA159" i="13"/>
  <c r="C160" i="13"/>
  <c r="G160" i="13"/>
  <c r="K160" i="13"/>
  <c r="S160" i="13"/>
  <c r="W160" i="13"/>
  <c r="AA160" i="13"/>
  <c r="C161" i="13"/>
  <c r="G161" i="13"/>
  <c r="K161" i="13"/>
  <c r="S161" i="13"/>
  <c r="W161" i="13"/>
  <c r="AA161" i="13"/>
  <c r="C162" i="13"/>
  <c r="G162" i="13"/>
  <c r="K162" i="13"/>
  <c r="S162" i="13"/>
  <c r="W162" i="13"/>
  <c r="AA162" i="13"/>
  <c r="C163" i="13"/>
  <c r="G163" i="13"/>
  <c r="K163" i="13"/>
  <c r="S163" i="13"/>
  <c r="W163" i="13"/>
  <c r="AA163" i="13"/>
  <c r="C164" i="13"/>
  <c r="G164" i="13"/>
  <c r="K164" i="13"/>
  <c r="S164" i="13"/>
  <c r="W164" i="13"/>
  <c r="AA164" i="13"/>
  <c r="C165" i="13"/>
  <c r="G165" i="13"/>
  <c r="K165" i="13"/>
  <c r="S165" i="13"/>
  <c r="W165" i="13"/>
  <c r="AA165" i="13"/>
  <c r="C166" i="13"/>
  <c r="G166" i="13"/>
  <c r="K166" i="13"/>
  <c r="S166" i="13"/>
  <c r="W166" i="13"/>
  <c r="AA166" i="13"/>
  <c r="C167" i="13"/>
  <c r="G167" i="13"/>
  <c r="K167" i="13"/>
  <c r="S167" i="13"/>
  <c r="W167" i="13"/>
  <c r="AA167" i="13"/>
  <c r="C168" i="13"/>
  <c r="G168" i="13"/>
  <c r="K168" i="13"/>
  <c r="S168" i="13"/>
  <c r="W168" i="13"/>
  <c r="AA168" i="13"/>
  <c r="C169" i="13"/>
  <c r="G169" i="13"/>
  <c r="K169" i="13"/>
  <c r="S169" i="13"/>
  <c r="W169" i="13"/>
  <c r="AA169" i="13"/>
  <c r="C170" i="13"/>
  <c r="G170" i="13"/>
  <c r="K170" i="13"/>
  <c r="S170" i="13"/>
  <c r="W170" i="13"/>
  <c r="AA170" i="13"/>
  <c r="C171" i="13"/>
  <c r="G171" i="13"/>
  <c r="Q171" i="13"/>
  <c r="E172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Z144" i="14"/>
  <c r="P145" i="14"/>
  <c r="AB147" i="14"/>
  <c r="R148" i="14"/>
  <c r="T151" i="14"/>
  <c r="V154" i="14"/>
  <c r="X157" i="14"/>
  <c r="Z160" i="14"/>
  <c r="P161" i="14"/>
  <c r="AB163" i="14"/>
  <c r="R164" i="14"/>
  <c r="P165" i="14"/>
  <c r="P190" i="14"/>
  <c r="AB200" i="14"/>
  <c r="T204" i="14"/>
  <c r="R281" i="14"/>
  <c r="R280" i="14"/>
  <c r="R279" i="14"/>
  <c r="R278" i="14"/>
  <c r="R277" i="14"/>
  <c r="R276" i="14"/>
  <c r="R272" i="14"/>
  <c r="R269" i="14"/>
  <c r="R265" i="14"/>
  <c r="R260" i="14"/>
  <c r="R256" i="14"/>
  <c r="R252" i="14"/>
  <c r="R249" i="14"/>
  <c r="R248" i="14"/>
  <c r="R247" i="14"/>
  <c r="R246" i="14"/>
  <c r="R245" i="14"/>
  <c r="R244" i="14"/>
  <c r="R267" i="14"/>
  <c r="R262" i="14"/>
  <c r="R258" i="14"/>
  <c r="R254" i="14"/>
  <c r="R250" i="14"/>
  <c r="R274" i="14"/>
  <c r="R266" i="14"/>
  <c r="R259" i="14"/>
  <c r="R251" i="14"/>
  <c r="R242" i="14"/>
  <c r="R241" i="14"/>
  <c r="R240" i="14"/>
  <c r="R239" i="14"/>
  <c r="R238" i="14"/>
  <c r="R237" i="14"/>
  <c r="R236" i="14"/>
  <c r="R235" i="14"/>
  <c r="R234" i="14"/>
  <c r="R233" i="14"/>
  <c r="R232" i="14"/>
  <c r="R231" i="14"/>
  <c r="R230" i="14"/>
  <c r="R229" i="14"/>
  <c r="R228" i="14"/>
  <c r="R227" i="14"/>
  <c r="R226" i="14"/>
  <c r="R225" i="14"/>
  <c r="R224" i="14"/>
  <c r="R223" i="14"/>
  <c r="R222" i="14"/>
  <c r="R221" i="14"/>
  <c r="R220" i="14"/>
  <c r="R219" i="14"/>
  <c r="R218" i="14"/>
  <c r="R217" i="14"/>
  <c r="R216" i="14"/>
  <c r="R271" i="14"/>
  <c r="R270" i="14"/>
  <c r="R263" i="14"/>
  <c r="R255" i="14"/>
  <c r="R275" i="14"/>
  <c r="R253" i="14"/>
  <c r="R213" i="14"/>
  <c r="R209" i="14"/>
  <c r="R264" i="14"/>
  <c r="R261" i="14"/>
  <c r="R215" i="14"/>
  <c r="R211" i="14"/>
  <c r="R207" i="14"/>
  <c r="R273" i="14"/>
  <c r="R257" i="14"/>
  <c r="R243" i="14"/>
  <c r="R210" i="14"/>
  <c r="R202" i="14"/>
  <c r="R198" i="14"/>
  <c r="R194" i="14"/>
  <c r="R190" i="14"/>
  <c r="R186" i="14"/>
  <c r="R182" i="14"/>
  <c r="R176" i="14"/>
  <c r="R172" i="14"/>
  <c r="R168" i="14"/>
  <c r="R268" i="14"/>
  <c r="R214" i="14"/>
  <c r="R206" i="14"/>
  <c r="R204" i="14"/>
  <c r="R200" i="14"/>
  <c r="R196" i="14"/>
  <c r="R192" i="14"/>
  <c r="R188" i="14"/>
  <c r="R184" i="14"/>
  <c r="R180" i="14"/>
  <c r="R178" i="14"/>
  <c r="R174" i="14"/>
  <c r="R170" i="14"/>
  <c r="R203" i="14"/>
  <c r="R195" i="14"/>
  <c r="R187" i="14"/>
  <c r="R179" i="14"/>
  <c r="R175" i="14"/>
  <c r="R167" i="14"/>
  <c r="R163" i="14"/>
  <c r="R159" i="14"/>
  <c r="R155" i="14"/>
  <c r="R151" i="14"/>
  <c r="R147" i="14"/>
  <c r="R201" i="14"/>
  <c r="R193" i="14"/>
  <c r="R185" i="14"/>
  <c r="R177" i="14"/>
  <c r="R169" i="14"/>
  <c r="R208" i="14"/>
  <c r="R199" i="14"/>
  <c r="R191" i="14"/>
  <c r="R183" i="14"/>
  <c r="R171" i="14"/>
  <c r="R165" i="14"/>
  <c r="R161" i="14"/>
  <c r="R157" i="14"/>
  <c r="R153" i="14"/>
  <c r="R149" i="14"/>
  <c r="R145" i="14"/>
  <c r="R189" i="14"/>
  <c r="R173" i="14"/>
  <c r="R166" i="14"/>
  <c r="R162" i="14"/>
  <c r="R154" i="14"/>
  <c r="R146" i="14"/>
  <c r="R205" i="14"/>
  <c r="R158" i="14"/>
  <c r="R150" i="14"/>
  <c r="V281" i="14"/>
  <c r="V280" i="14"/>
  <c r="V279" i="14"/>
  <c r="V278" i="14"/>
  <c r="V277" i="14"/>
  <c r="V276" i="14"/>
  <c r="V273" i="14"/>
  <c r="V271" i="14"/>
  <c r="V270" i="14"/>
  <c r="V268" i="14"/>
  <c r="V266" i="14"/>
  <c r="V264" i="14"/>
  <c r="V267" i="14"/>
  <c r="V261" i="14"/>
  <c r="V257" i="14"/>
  <c r="V253" i="14"/>
  <c r="V249" i="14"/>
  <c r="V248" i="14"/>
  <c r="V247" i="14"/>
  <c r="V246" i="14"/>
  <c r="V245" i="14"/>
  <c r="V244" i="14"/>
  <c r="V275" i="14"/>
  <c r="V274" i="14"/>
  <c r="V272" i="14"/>
  <c r="V269" i="14"/>
  <c r="V265" i="14"/>
  <c r="V263" i="14"/>
  <c r="V259" i="14"/>
  <c r="V255" i="14"/>
  <c r="V251" i="14"/>
  <c r="V262" i="14"/>
  <c r="V254" i="14"/>
  <c r="V243" i="14"/>
  <c r="V241" i="14"/>
  <c r="V240" i="14"/>
  <c r="V239" i="14"/>
  <c r="V238" i="14"/>
  <c r="V237" i="14"/>
  <c r="V236" i="14"/>
  <c r="V235" i="14"/>
  <c r="V234" i="14"/>
  <c r="V233" i="14"/>
  <c r="V232" i="14"/>
  <c r="V231" i="14"/>
  <c r="V230" i="14"/>
  <c r="V229" i="14"/>
  <c r="V228" i="14"/>
  <c r="V227" i="14"/>
  <c r="V226" i="14"/>
  <c r="V225" i="14"/>
  <c r="V224" i="14"/>
  <c r="V223" i="14"/>
  <c r="V222" i="14"/>
  <c r="V221" i="14"/>
  <c r="V220" i="14"/>
  <c r="V219" i="14"/>
  <c r="V218" i="14"/>
  <c r="V217" i="14"/>
  <c r="V216" i="14"/>
  <c r="V258" i="14"/>
  <c r="V250" i="14"/>
  <c r="V260" i="14"/>
  <c r="V214" i="14"/>
  <c r="V210" i="14"/>
  <c r="V206" i="14"/>
  <c r="V252" i="14"/>
  <c r="V212" i="14"/>
  <c r="V208" i="14"/>
  <c r="V256" i="14"/>
  <c r="V213" i="14"/>
  <c r="V204" i="14"/>
  <c r="V200" i="14"/>
  <c r="V196" i="14"/>
  <c r="V192" i="14"/>
  <c r="V188" i="14"/>
  <c r="V184" i="14"/>
  <c r="V180" i="14"/>
  <c r="V177" i="14"/>
  <c r="V173" i="14"/>
  <c r="V169" i="14"/>
  <c r="V242" i="14"/>
  <c r="V209" i="14"/>
  <c r="V202" i="14"/>
  <c r="V198" i="14"/>
  <c r="V194" i="14"/>
  <c r="V190" i="14"/>
  <c r="V186" i="14"/>
  <c r="V182" i="14"/>
  <c r="V175" i="14"/>
  <c r="V171" i="14"/>
  <c r="V167" i="14"/>
  <c r="V207" i="14"/>
  <c r="V201" i="14"/>
  <c r="V193" i="14"/>
  <c r="V185" i="14"/>
  <c r="V178" i="14"/>
  <c r="V170" i="14"/>
  <c r="V165" i="14"/>
  <c r="V161" i="14"/>
  <c r="V157" i="14"/>
  <c r="V153" i="14"/>
  <c r="V149" i="14"/>
  <c r="V145" i="14"/>
  <c r="V211" i="14"/>
  <c r="V199" i="14"/>
  <c r="V191" i="14"/>
  <c r="V183" i="14"/>
  <c r="V172" i="14"/>
  <c r="V166" i="14"/>
  <c r="V215" i="14"/>
  <c r="V205" i="14"/>
  <c r="V197" i="14"/>
  <c r="V189" i="14"/>
  <c r="V181" i="14"/>
  <c r="V174" i="14"/>
  <c r="V163" i="14"/>
  <c r="V159" i="14"/>
  <c r="V155" i="14"/>
  <c r="V151" i="14"/>
  <c r="V147" i="14"/>
  <c r="V179" i="14"/>
  <c r="V168" i="14"/>
  <c r="V160" i="14"/>
  <c r="V152" i="14"/>
  <c r="V144" i="14"/>
  <c r="V195" i="14"/>
  <c r="V176" i="14"/>
  <c r="V164" i="14"/>
  <c r="V156" i="14"/>
  <c r="V148" i="14"/>
  <c r="Z281" i="14"/>
  <c r="Z280" i="14"/>
  <c r="Z279" i="14"/>
  <c r="Z278" i="14"/>
  <c r="Z277" i="14"/>
  <c r="Z276" i="14"/>
  <c r="Z274" i="14"/>
  <c r="Z270" i="14"/>
  <c r="Z273" i="14"/>
  <c r="Z275" i="14"/>
  <c r="Z272" i="14"/>
  <c r="Z269" i="14"/>
  <c r="Z268" i="14"/>
  <c r="Z265" i="14"/>
  <c r="Z264" i="14"/>
  <c r="Z262" i="14"/>
  <c r="Z258" i="14"/>
  <c r="Z254" i="14"/>
  <c r="Z250" i="14"/>
  <c r="Z249" i="14"/>
  <c r="Z248" i="14"/>
  <c r="Z247" i="14"/>
  <c r="Z246" i="14"/>
  <c r="Z245" i="14"/>
  <c r="Z244" i="14"/>
  <c r="Z271" i="14"/>
  <c r="Z267" i="14"/>
  <c r="Z266" i="14"/>
  <c r="Z260" i="14"/>
  <c r="Z256" i="14"/>
  <c r="Z252" i="14"/>
  <c r="Z257" i="14"/>
  <c r="Z241" i="14"/>
  <c r="Z240" i="14"/>
  <c r="Z239" i="14"/>
  <c r="Z238" i="14"/>
  <c r="Z237" i="14"/>
  <c r="Z236" i="14"/>
  <c r="Z235" i="14"/>
  <c r="Z234" i="14"/>
  <c r="Z233" i="14"/>
  <c r="Z232" i="14"/>
  <c r="Z231" i="14"/>
  <c r="Z230" i="14"/>
  <c r="Z229" i="14"/>
  <c r="Z228" i="14"/>
  <c r="Z227" i="14"/>
  <c r="Z226" i="14"/>
  <c r="Z225" i="14"/>
  <c r="Z224" i="14"/>
  <c r="Z223" i="14"/>
  <c r="Z222" i="14"/>
  <c r="Z221" i="14"/>
  <c r="Z220" i="14"/>
  <c r="Z219" i="14"/>
  <c r="Z218" i="14"/>
  <c r="Z217" i="14"/>
  <c r="Z216" i="14"/>
  <c r="Z261" i="14"/>
  <c r="Z253" i="14"/>
  <c r="Z242" i="14"/>
  <c r="Z251" i="14"/>
  <c r="Z215" i="14"/>
  <c r="Z211" i="14"/>
  <c r="Z207" i="14"/>
  <c r="Z259" i="14"/>
  <c r="Z243" i="14"/>
  <c r="Z213" i="14"/>
  <c r="Z209" i="14"/>
  <c r="Z255" i="14"/>
  <c r="Z208" i="14"/>
  <c r="Z202" i="14"/>
  <c r="Z198" i="14"/>
  <c r="Z194" i="14"/>
  <c r="Z190" i="14"/>
  <c r="Z186" i="14"/>
  <c r="Z182" i="14"/>
  <c r="Z178" i="14"/>
  <c r="Z174" i="14"/>
  <c r="Z170" i="14"/>
  <c r="Z212" i="14"/>
  <c r="Z204" i="14"/>
  <c r="Z200" i="14"/>
  <c r="Z196" i="14"/>
  <c r="Z192" i="14"/>
  <c r="Z188" i="14"/>
  <c r="Z184" i="14"/>
  <c r="Z180" i="14"/>
  <c r="Z176" i="14"/>
  <c r="Z172" i="14"/>
  <c r="Z168" i="14"/>
  <c r="Z263" i="14"/>
  <c r="Z214" i="14"/>
  <c r="Z199" i="14"/>
  <c r="Z191" i="14"/>
  <c r="Z183" i="14"/>
  <c r="Z173" i="14"/>
  <c r="Z163" i="14"/>
  <c r="Z159" i="14"/>
  <c r="Z155" i="14"/>
  <c r="Z151" i="14"/>
  <c r="Z147" i="14"/>
  <c r="Z205" i="14"/>
  <c r="Z197" i="14"/>
  <c r="Z189" i="14"/>
  <c r="Z181" i="14"/>
  <c r="Z175" i="14"/>
  <c r="Z167" i="14"/>
  <c r="Z206" i="14"/>
  <c r="Z203" i="14"/>
  <c r="Z195" i="14"/>
  <c r="Z187" i="14"/>
  <c r="Z179" i="14"/>
  <c r="Z177" i="14"/>
  <c r="Z169" i="14"/>
  <c r="Z165" i="14"/>
  <c r="Z161" i="14"/>
  <c r="Z157" i="14"/>
  <c r="Z153" i="14"/>
  <c r="Z149" i="14"/>
  <c r="Z145" i="14"/>
  <c r="Z210" i="14"/>
  <c r="Z171" i="14"/>
  <c r="Z158" i="14"/>
  <c r="Z150" i="14"/>
  <c r="Z193" i="14"/>
  <c r="Z162" i="14"/>
  <c r="Z154" i="14"/>
  <c r="Z146" i="14"/>
  <c r="X145" i="14"/>
  <c r="Z148" i="14"/>
  <c r="P149" i="14"/>
  <c r="AB151" i="14"/>
  <c r="R152" i="14"/>
  <c r="T155" i="14"/>
  <c r="V158" i="14"/>
  <c r="X161" i="14"/>
  <c r="Z164" i="14"/>
  <c r="X177" i="14"/>
  <c r="X186" i="14"/>
  <c r="V203" i="14"/>
  <c r="AB266" i="14"/>
  <c r="M176" i="13"/>
  <c r="M184" i="13"/>
  <c r="M192" i="13"/>
  <c r="N197" i="13"/>
  <c r="N201" i="13"/>
  <c r="N205" i="13"/>
  <c r="N209" i="13"/>
  <c r="N213" i="13"/>
  <c r="N217" i="13"/>
  <c r="N221" i="13"/>
  <c r="N225" i="13"/>
  <c r="N229" i="13"/>
  <c r="N233" i="13"/>
  <c r="N237" i="13"/>
  <c r="N241" i="13"/>
  <c r="N245" i="13"/>
  <c r="N249" i="13"/>
  <c r="N257" i="13"/>
  <c r="N261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3" i="13"/>
  <c r="E249" i="13"/>
  <c r="E255" i="13"/>
  <c r="E252" i="13"/>
  <c r="E250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I281" i="13"/>
  <c r="I280" i="13"/>
  <c r="I279" i="13"/>
  <c r="I278" i="13"/>
  <c r="I277" i="13"/>
  <c r="I276" i="13"/>
  <c r="I275" i="13"/>
  <c r="I274" i="13"/>
  <c r="I273" i="13"/>
  <c r="I272" i="13"/>
  <c r="I271" i="13"/>
  <c r="I270" i="13"/>
  <c r="I269" i="13"/>
  <c r="I268" i="13"/>
  <c r="I267" i="13"/>
  <c r="I266" i="13"/>
  <c r="I265" i="13"/>
  <c r="I264" i="13"/>
  <c r="I263" i="13"/>
  <c r="I262" i="13"/>
  <c r="I261" i="13"/>
  <c r="I260" i="13"/>
  <c r="I259" i="13"/>
  <c r="I258" i="13"/>
  <c r="I257" i="13"/>
  <c r="I254" i="13"/>
  <c r="I250" i="13"/>
  <c r="I247" i="13"/>
  <c r="I245" i="13"/>
  <c r="I243" i="13"/>
  <c r="I241" i="13"/>
  <c r="I239" i="13"/>
  <c r="I237" i="13"/>
  <c r="I235" i="13"/>
  <c r="I233" i="13"/>
  <c r="I231" i="13"/>
  <c r="I229" i="13"/>
  <c r="I227" i="13"/>
  <c r="I225" i="13"/>
  <c r="I223" i="13"/>
  <c r="I221" i="13"/>
  <c r="I219" i="13"/>
  <c r="I217" i="13"/>
  <c r="I215" i="13"/>
  <c r="I213" i="13"/>
  <c r="I211" i="13"/>
  <c r="I209" i="13"/>
  <c r="I207" i="13"/>
  <c r="I205" i="13"/>
  <c r="I203" i="13"/>
  <c r="I201" i="13"/>
  <c r="I199" i="13"/>
  <c r="I197" i="13"/>
  <c r="I255" i="13"/>
  <c r="I253" i="13"/>
  <c r="I252" i="13"/>
  <c r="I246" i="13"/>
  <c r="I244" i="13"/>
  <c r="I242" i="13"/>
  <c r="I240" i="13"/>
  <c r="I238" i="13"/>
  <c r="I236" i="13"/>
  <c r="I234" i="13"/>
  <c r="I232" i="13"/>
  <c r="I230" i="13"/>
  <c r="I228" i="13"/>
  <c r="I226" i="13"/>
  <c r="I224" i="13"/>
  <c r="I222" i="13"/>
  <c r="I220" i="13"/>
  <c r="I218" i="13"/>
  <c r="I216" i="13"/>
  <c r="I214" i="13"/>
  <c r="I212" i="13"/>
  <c r="I210" i="13"/>
  <c r="I208" i="13"/>
  <c r="I206" i="13"/>
  <c r="I204" i="13"/>
  <c r="I202" i="13"/>
  <c r="I200" i="13"/>
  <c r="I198" i="13"/>
  <c r="I196" i="13"/>
  <c r="I195" i="13"/>
  <c r="I194" i="13"/>
  <c r="I193" i="13"/>
  <c r="I192" i="13"/>
  <c r="I191" i="13"/>
  <c r="I190" i="13"/>
  <c r="I189" i="13"/>
  <c r="I188" i="13"/>
  <c r="I187" i="13"/>
  <c r="I186" i="13"/>
  <c r="I185" i="13"/>
  <c r="I184" i="13"/>
  <c r="I183" i="13"/>
  <c r="I182" i="13"/>
  <c r="I181" i="13"/>
  <c r="I180" i="13"/>
  <c r="I179" i="13"/>
  <c r="I178" i="13"/>
  <c r="I177" i="13"/>
  <c r="I176" i="13"/>
  <c r="I175" i="13"/>
  <c r="I174" i="13"/>
  <c r="I173" i="13"/>
  <c r="M140" i="13"/>
  <c r="Q281" i="13"/>
  <c r="Q280" i="13"/>
  <c r="Q279" i="13"/>
  <c r="Q278" i="13"/>
  <c r="Q277" i="13"/>
  <c r="Q276" i="13"/>
  <c r="Q275" i="13"/>
  <c r="Q274" i="13"/>
  <c r="Q273" i="13"/>
  <c r="Q272" i="13"/>
  <c r="Q271" i="13"/>
  <c r="Q270" i="13"/>
  <c r="Q269" i="13"/>
  <c r="Q268" i="13"/>
  <c r="Q267" i="13"/>
  <c r="Q266" i="13"/>
  <c r="Q265" i="13"/>
  <c r="Q264" i="13"/>
  <c r="Q263" i="13"/>
  <c r="Q262" i="13"/>
  <c r="Q261" i="13"/>
  <c r="Q260" i="13"/>
  <c r="Q259" i="13"/>
  <c r="Q258" i="13"/>
  <c r="Q257" i="13"/>
  <c r="Q256" i="13"/>
  <c r="Q252" i="13"/>
  <c r="Q248" i="13"/>
  <c r="Q246" i="13"/>
  <c r="Q244" i="13"/>
  <c r="Q242" i="13"/>
  <c r="Q240" i="13"/>
  <c r="Q238" i="13"/>
  <c r="Q236" i="13"/>
  <c r="Q234" i="13"/>
  <c r="Q232" i="13"/>
  <c r="Q230" i="13"/>
  <c r="Q228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254" i="13"/>
  <c r="Q253" i="13"/>
  <c r="Q251" i="13"/>
  <c r="Q247" i="13"/>
  <c r="Q245" i="13"/>
  <c r="Q243" i="13"/>
  <c r="Q241" i="13"/>
  <c r="Q239" i="13"/>
  <c r="Q237" i="13"/>
  <c r="Q235" i="13"/>
  <c r="Q233" i="13"/>
  <c r="Q231" i="13"/>
  <c r="Q229" i="13"/>
  <c r="Q227" i="13"/>
  <c r="Q225" i="13"/>
  <c r="Q223" i="13"/>
  <c r="Q221" i="13"/>
  <c r="Q219" i="13"/>
  <c r="Q217" i="13"/>
  <c r="Q215" i="13"/>
  <c r="Q213" i="13"/>
  <c r="Q211" i="13"/>
  <c r="Q209" i="13"/>
  <c r="Q207" i="13"/>
  <c r="Q205" i="13"/>
  <c r="Q203" i="13"/>
  <c r="Q201" i="13"/>
  <c r="Q199" i="13"/>
  <c r="Q197" i="13"/>
  <c r="Q195" i="13"/>
  <c r="Q194" i="13"/>
  <c r="Q193" i="13"/>
  <c r="Q192" i="13"/>
  <c r="Q191" i="13"/>
  <c r="Q190" i="13"/>
  <c r="Q189" i="13"/>
  <c r="Q188" i="13"/>
  <c r="Q187" i="13"/>
  <c r="Q186" i="13"/>
  <c r="Q185" i="13"/>
  <c r="Q184" i="13"/>
  <c r="Q183" i="13"/>
  <c r="Q182" i="13"/>
  <c r="Q181" i="13"/>
  <c r="Q180" i="13"/>
  <c r="Q179" i="13"/>
  <c r="Q178" i="13"/>
  <c r="Q177" i="13"/>
  <c r="Q176" i="13"/>
  <c r="Q175" i="13"/>
  <c r="Q174" i="13"/>
  <c r="Q173" i="13"/>
  <c r="Q172" i="13"/>
  <c r="U281" i="13"/>
  <c r="U280" i="13"/>
  <c r="U279" i="13"/>
  <c r="U278" i="13"/>
  <c r="U277" i="13"/>
  <c r="U276" i="13"/>
  <c r="U275" i="13"/>
  <c r="U274" i="13"/>
  <c r="U273" i="13"/>
  <c r="U272" i="13"/>
  <c r="U271" i="13"/>
  <c r="U270" i="13"/>
  <c r="U269" i="13"/>
  <c r="U268" i="13"/>
  <c r="U267" i="13"/>
  <c r="U266" i="13"/>
  <c r="U265" i="13"/>
  <c r="U264" i="13"/>
  <c r="U263" i="13"/>
  <c r="U262" i="13"/>
  <c r="U261" i="13"/>
  <c r="U260" i="13"/>
  <c r="U259" i="13"/>
  <c r="U258" i="13"/>
  <c r="U257" i="13"/>
  <c r="U253" i="13"/>
  <c r="U249" i="13"/>
  <c r="U254" i="13"/>
  <c r="U251" i="13"/>
  <c r="U248" i="13"/>
  <c r="U256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Y281" i="13"/>
  <c r="Y280" i="13"/>
  <c r="Y279" i="13"/>
  <c r="Y278" i="13"/>
  <c r="Y277" i="13"/>
  <c r="Y276" i="13"/>
  <c r="Y275" i="13"/>
  <c r="Y274" i="13"/>
  <c r="Y273" i="13"/>
  <c r="Y272" i="13"/>
  <c r="Y271" i="13"/>
  <c r="Y270" i="13"/>
  <c r="Y269" i="13"/>
  <c r="Y268" i="13"/>
  <c r="Y267" i="13"/>
  <c r="Y266" i="13"/>
  <c r="Y265" i="13"/>
  <c r="Y264" i="13"/>
  <c r="Y263" i="13"/>
  <c r="Y262" i="13"/>
  <c r="Y261" i="13"/>
  <c r="Y260" i="13"/>
  <c r="Y259" i="13"/>
  <c r="Y258" i="13"/>
  <c r="Y257" i="13"/>
  <c r="Y254" i="13"/>
  <c r="Y250" i="13"/>
  <c r="Y256" i="13"/>
  <c r="Y247" i="13"/>
  <c r="Y245" i="13"/>
  <c r="Y243" i="13"/>
  <c r="Y241" i="13"/>
  <c r="Y239" i="13"/>
  <c r="Y237" i="13"/>
  <c r="Y235" i="13"/>
  <c r="Y233" i="13"/>
  <c r="Y231" i="13"/>
  <c r="Y229" i="13"/>
  <c r="Y227" i="13"/>
  <c r="Y225" i="13"/>
  <c r="Y223" i="13"/>
  <c r="Y221" i="13"/>
  <c r="Y219" i="13"/>
  <c r="Y217" i="13"/>
  <c r="Y215" i="13"/>
  <c r="Y213" i="13"/>
  <c r="Y211" i="13"/>
  <c r="Y209" i="13"/>
  <c r="Y207" i="13"/>
  <c r="Y205" i="13"/>
  <c r="Y203" i="13"/>
  <c r="Y201" i="13"/>
  <c r="Y199" i="13"/>
  <c r="Y197" i="13"/>
  <c r="Y195" i="13"/>
  <c r="Y251" i="13"/>
  <c r="Y249" i="13"/>
  <c r="Y248" i="13"/>
  <c r="Y246" i="13"/>
  <c r="Y244" i="13"/>
  <c r="Y242" i="13"/>
  <c r="Y240" i="13"/>
  <c r="Y238" i="13"/>
  <c r="Y236" i="13"/>
  <c r="Y234" i="13"/>
  <c r="Y232" i="13"/>
  <c r="Y230" i="13"/>
  <c r="Y228" i="13"/>
  <c r="Y226" i="13"/>
  <c r="Y224" i="13"/>
  <c r="Y222" i="13"/>
  <c r="Y220" i="13"/>
  <c r="Y218" i="13"/>
  <c r="Y216" i="13"/>
  <c r="Y214" i="13"/>
  <c r="Y212" i="13"/>
  <c r="Y210" i="13"/>
  <c r="Y208" i="13"/>
  <c r="Y206" i="13"/>
  <c r="Y204" i="13"/>
  <c r="Y202" i="13"/>
  <c r="Y200" i="13"/>
  <c r="Y198" i="13"/>
  <c r="Y196" i="13"/>
  <c r="Y194" i="13"/>
  <c r="Y193" i="13"/>
  <c r="Y192" i="13"/>
  <c r="Y191" i="13"/>
  <c r="Y190" i="13"/>
  <c r="Y189" i="13"/>
  <c r="Y188" i="13"/>
  <c r="Y187" i="13"/>
  <c r="Y186" i="13"/>
  <c r="Y185" i="13"/>
  <c r="Y184" i="13"/>
  <c r="Y183" i="13"/>
  <c r="Y182" i="13"/>
  <c r="Y181" i="13"/>
  <c r="Y180" i="13"/>
  <c r="Y179" i="13"/>
  <c r="Y178" i="13"/>
  <c r="Y177" i="13"/>
  <c r="Y176" i="13"/>
  <c r="Y175" i="13"/>
  <c r="Y174" i="13"/>
  <c r="Y173" i="13"/>
  <c r="Y172" i="13"/>
  <c r="E144" i="13"/>
  <c r="I144" i="13"/>
  <c r="Q144" i="13"/>
  <c r="U144" i="13"/>
  <c r="Y144" i="13"/>
  <c r="E145" i="13"/>
  <c r="I145" i="13"/>
  <c r="Q145" i="13"/>
  <c r="U145" i="13"/>
  <c r="Y145" i="13"/>
  <c r="E146" i="13"/>
  <c r="I146" i="13"/>
  <c r="Q146" i="13"/>
  <c r="U146" i="13"/>
  <c r="Y146" i="13"/>
  <c r="E147" i="13"/>
  <c r="I147" i="13"/>
  <c r="Q147" i="13"/>
  <c r="U147" i="13"/>
  <c r="Y147" i="13"/>
  <c r="E148" i="13"/>
  <c r="I148" i="13"/>
  <c r="Q148" i="13"/>
  <c r="U148" i="13"/>
  <c r="Y148" i="13"/>
  <c r="E149" i="13"/>
  <c r="I149" i="13"/>
  <c r="Q149" i="13"/>
  <c r="U149" i="13"/>
  <c r="Y149" i="13"/>
  <c r="E150" i="13"/>
  <c r="I150" i="13"/>
  <c r="Q150" i="13"/>
  <c r="U150" i="13"/>
  <c r="Y150" i="13"/>
  <c r="E151" i="13"/>
  <c r="I151" i="13"/>
  <c r="Q151" i="13"/>
  <c r="U151" i="13"/>
  <c r="Y151" i="13"/>
  <c r="E152" i="13"/>
  <c r="I152" i="13"/>
  <c r="Q152" i="13"/>
  <c r="U152" i="13"/>
  <c r="Y152" i="13"/>
  <c r="E153" i="13"/>
  <c r="I153" i="13"/>
  <c r="Q153" i="13"/>
  <c r="U153" i="13"/>
  <c r="Y153" i="13"/>
  <c r="E154" i="13"/>
  <c r="I154" i="13"/>
  <c r="Q154" i="13"/>
  <c r="U154" i="13"/>
  <c r="Y154" i="13"/>
  <c r="E155" i="13"/>
  <c r="I155" i="13"/>
  <c r="Q155" i="13"/>
  <c r="U155" i="13"/>
  <c r="Y155" i="13"/>
  <c r="E156" i="13"/>
  <c r="I156" i="13"/>
  <c r="Q156" i="13"/>
  <c r="U156" i="13"/>
  <c r="Y156" i="13"/>
  <c r="E157" i="13"/>
  <c r="I157" i="13"/>
  <c r="Q157" i="13"/>
  <c r="U157" i="13"/>
  <c r="Y157" i="13"/>
  <c r="E158" i="13"/>
  <c r="I158" i="13"/>
  <c r="Q158" i="13"/>
  <c r="U158" i="13"/>
  <c r="Y158" i="13"/>
  <c r="E159" i="13"/>
  <c r="I159" i="13"/>
  <c r="Q159" i="13"/>
  <c r="U159" i="13"/>
  <c r="Y159" i="13"/>
  <c r="E160" i="13"/>
  <c r="I160" i="13"/>
  <c r="Q160" i="13"/>
  <c r="U160" i="13"/>
  <c r="Y160" i="13"/>
  <c r="E161" i="13"/>
  <c r="I161" i="13"/>
  <c r="Q161" i="13"/>
  <c r="U161" i="13"/>
  <c r="Y161" i="13"/>
  <c r="E162" i="13"/>
  <c r="I162" i="13"/>
  <c r="Q162" i="13"/>
  <c r="U162" i="13"/>
  <c r="Y162" i="13"/>
  <c r="E163" i="13"/>
  <c r="I163" i="13"/>
  <c r="Q163" i="13"/>
  <c r="U163" i="13"/>
  <c r="Y163" i="13"/>
  <c r="E164" i="13"/>
  <c r="I164" i="13"/>
  <c r="Q164" i="13"/>
  <c r="U164" i="13"/>
  <c r="Y164" i="13"/>
  <c r="E165" i="13"/>
  <c r="I165" i="13"/>
  <c r="Q165" i="13"/>
  <c r="U165" i="13"/>
  <c r="Y165" i="13"/>
  <c r="E166" i="13"/>
  <c r="I166" i="13"/>
  <c r="Q166" i="13"/>
  <c r="U166" i="13"/>
  <c r="Y166" i="13"/>
  <c r="E167" i="13"/>
  <c r="I167" i="13"/>
  <c r="Q167" i="13"/>
  <c r="U167" i="13"/>
  <c r="Y167" i="13"/>
  <c r="E168" i="13"/>
  <c r="I168" i="13"/>
  <c r="Q168" i="13"/>
  <c r="U168" i="13"/>
  <c r="Y168" i="13"/>
  <c r="E169" i="13"/>
  <c r="I169" i="13"/>
  <c r="Q169" i="13"/>
  <c r="U169" i="13"/>
  <c r="Y169" i="13"/>
  <c r="E170" i="13"/>
  <c r="I170" i="13"/>
  <c r="Q170" i="13"/>
  <c r="U170" i="13"/>
  <c r="Y170" i="13"/>
  <c r="E171" i="13"/>
  <c r="I171" i="13"/>
  <c r="Y171" i="13"/>
  <c r="S195" i="13"/>
  <c r="S196" i="13"/>
  <c r="S197" i="13"/>
  <c r="S198" i="13"/>
  <c r="S199" i="13"/>
  <c r="S200" i="13"/>
  <c r="S201" i="13"/>
  <c r="S202" i="13"/>
  <c r="S203" i="13"/>
  <c r="S204" i="13"/>
  <c r="S205" i="13"/>
  <c r="S206" i="13"/>
  <c r="S207" i="13"/>
  <c r="S208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2" i="13"/>
  <c r="S223" i="13"/>
  <c r="S224" i="13"/>
  <c r="S225" i="13"/>
  <c r="S226" i="13"/>
  <c r="S227" i="13"/>
  <c r="S228" i="13"/>
  <c r="S229" i="13"/>
  <c r="S230" i="13"/>
  <c r="S231" i="13"/>
  <c r="S232" i="13"/>
  <c r="S233" i="13"/>
  <c r="S234" i="13"/>
  <c r="S235" i="13"/>
  <c r="S236" i="13"/>
  <c r="S237" i="13"/>
  <c r="S238" i="13"/>
  <c r="S239" i="13"/>
  <c r="S240" i="13"/>
  <c r="S241" i="13"/>
  <c r="S242" i="13"/>
  <c r="S243" i="13"/>
  <c r="S244" i="13"/>
  <c r="S245" i="13"/>
  <c r="S246" i="13"/>
  <c r="S247" i="13"/>
  <c r="I248" i="13"/>
  <c r="Q250" i="13"/>
  <c r="U252" i="13"/>
  <c r="Y255" i="13"/>
  <c r="E256" i="13"/>
  <c r="V146" i="14"/>
  <c r="X149" i="14"/>
  <c r="Z152" i="14"/>
  <c r="P153" i="14"/>
  <c r="AB155" i="14"/>
  <c r="R156" i="14"/>
  <c r="T159" i="14"/>
  <c r="V162" i="14"/>
  <c r="Z185" i="14"/>
  <c r="X202" i="14"/>
  <c r="O140" i="14"/>
  <c r="N147" i="14"/>
  <c r="O152" i="14"/>
  <c r="O160" i="14"/>
  <c r="N163" i="14"/>
  <c r="O168" i="14"/>
  <c r="O176" i="14"/>
  <c r="N179" i="14"/>
  <c r="O188" i="14"/>
  <c r="O192" i="14"/>
  <c r="O204" i="14"/>
  <c r="O212" i="14"/>
  <c r="N215" i="14"/>
  <c r="O220" i="14"/>
  <c r="O228" i="14"/>
  <c r="N231" i="14"/>
  <c r="O236" i="14"/>
  <c r="O244" i="14"/>
  <c r="N247" i="14"/>
  <c r="O252" i="14"/>
  <c r="O260" i="14"/>
  <c r="N263" i="14"/>
  <c r="O268" i="14"/>
  <c r="F281" i="14"/>
  <c r="F280" i="14"/>
  <c r="F279" i="14"/>
  <c r="F278" i="14"/>
  <c r="F277" i="14"/>
  <c r="F273" i="14"/>
  <c r="F275" i="14"/>
  <c r="F274" i="14"/>
  <c r="F272" i="14"/>
  <c r="F270" i="14"/>
  <c r="F268" i="14"/>
  <c r="F266" i="14"/>
  <c r="F276" i="14"/>
  <c r="F261" i="14"/>
  <c r="F257" i="14"/>
  <c r="F253" i="14"/>
  <c r="F250" i="14"/>
  <c r="F249" i="14"/>
  <c r="F248" i="14"/>
  <c r="F247" i="14"/>
  <c r="F246" i="14"/>
  <c r="F245" i="14"/>
  <c r="F271" i="14"/>
  <c r="F263" i="14"/>
  <c r="F259" i="14"/>
  <c r="F255" i="14"/>
  <c r="F251" i="14"/>
  <c r="F258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67" i="14"/>
  <c r="F262" i="14"/>
  <c r="F254" i="14"/>
  <c r="F264" i="14"/>
  <c r="F214" i="14"/>
  <c r="F210" i="14"/>
  <c r="F206" i="14"/>
  <c r="F265" i="14"/>
  <c r="F256" i="14"/>
  <c r="F244" i="14"/>
  <c r="F216" i="14"/>
  <c r="F212" i="14"/>
  <c r="F208" i="14"/>
  <c r="F260" i="14"/>
  <c r="F209" i="14"/>
  <c r="F204" i="14"/>
  <c r="F200" i="14"/>
  <c r="F196" i="14"/>
  <c r="F192" i="14"/>
  <c r="F188" i="14"/>
  <c r="F184" i="14"/>
  <c r="F180" i="14"/>
  <c r="F177" i="14"/>
  <c r="F173" i="14"/>
  <c r="F169" i="14"/>
  <c r="F213" i="14"/>
  <c r="F202" i="14"/>
  <c r="F198" i="14"/>
  <c r="F194" i="14"/>
  <c r="F190" i="14"/>
  <c r="F186" i="14"/>
  <c r="F182" i="14"/>
  <c r="F175" i="14"/>
  <c r="F171" i="14"/>
  <c r="F252" i="14"/>
  <c r="F211" i="14"/>
  <c r="F201" i="14"/>
  <c r="F193" i="14"/>
  <c r="F185" i="14"/>
  <c r="F174" i="14"/>
  <c r="F165" i="14"/>
  <c r="F161" i="14"/>
  <c r="F157" i="14"/>
  <c r="F153" i="14"/>
  <c r="F149" i="14"/>
  <c r="F145" i="14"/>
  <c r="F215" i="14"/>
  <c r="F199" i="14"/>
  <c r="F191" i="14"/>
  <c r="F183" i="14"/>
  <c r="F176" i="14"/>
  <c r="F168" i="14"/>
  <c r="F166" i="14"/>
  <c r="F205" i="14"/>
  <c r="F197" i="14"/>
  <c r="F189" i="14"/>
  <c r="F181" i="14"/>
  <c r="F178" i="14"/>
  <c r="F170" i="14"/>
  <c r="F167" i="14"/>
  <c r="F163" i="14"/>
  <c r="F159" i="14"/>
  <c r="F155" i="14"/>
  <c r="F151" i="14"/>
  <c r="F147" i="14"/>
  <c r="J281" i="14"/>
  <c r="J280" i="14"/>
  <c r="J279" i="14"/>
  <c r="J278" i="14"/>
  <c r="J277" i="14"/>
  <c r="J276" i="14"/>
  <c r="J274" i="14"/>
  <c r="J262" i="14"/>
  <c r="J258" i="14"/>
  <c r="J254" i="14"/>
  <c r="J250" i="14"/>
  <c r="J249" i="14"/>
  <c r="J248" i="14"/>
  <c r="J247" i="14"/>
  <c r="J246" i="14"/>
  <c r="J245" i="14"/>
  <c r="J244" i="14"/>
  <c r="J273" i="14"/>
  <c r="J264" i="14"/>
  <c r="J260" i="14"/>
  <c r="J256" i="14"/>
  <c r="J252" i="14"/>
  <c r="J272" i="14"/>
  <c r="J271" i="14"/>
  <c r="J270" i="14"/>
  <c r="J265" i="14"/>
  <c r="J261" i="14"/>
  <c r="J253" i="14"/>
  <c r="J242" i="14"/>
  <c r="J241" i="14"/>
  <c r="J240" i="14"/>
  <c r="J239" i="14"/>
  <c r="J238" i="14"/>
  <c r="J237" i="14"/>
  <c r="J236" i="14"/>
  <c r="J235" i="14"/>
  <c r="J234" i="14"/>
  <c r="J233" i="14"/>
  <c r="J232" i="14"/>
  <c r="J231" i="14"/>
  <c r="J230" i="14"/>
  <c r="J229" i="14"/>
  <c r="J228" i="14"/>
  <c r="J227" i="14"/>
  <c r="J226" i="14"/>
  <c r="J225" i="14"/>
  <c r="J224" i="14"/>
  <c r="J223" i="14"/>
  <c r="J222" i="14"/>
  <c r="J221" i="14"/>
  <c r="J220" i="14"/>
  <c r="J219" i="14"/>
  <c r="J218" i="14"/>
  <c r="J217" i="14"/>
  <c r="J269" i="14"/>
  <c r="J266" i="14"/>
  <c r="J257" i="14"/>
  <c r="J268" i="14"/>
  <c r="J255" i="14"/>
  <c r="J243" i="14"/>
  <c r="J215" i="14"/>
  <c r="J211" i="14"/>
  <c r="J207" i="14"/>
  <c r="J267" i="14"/>
  <c r="J263" i="14"/>
  <c r="J213" i="14"/>
  <c r="J209" i="14"/>
  <c r="J259" i="14"/>
  <c r="J212" i="14"/>
  <c r="J202" i="14"/>
  <c r="J198" i="14"/>
  <c r="J194" i="14"/>
  <c r="J190" i="14"/>
  <c r="J186" i="14"/>
  <c r="J182" i="14"/>
  <c r="J178" i="14"/>
  <c r="J174" i="14"/>
  <c r="J170" i="14"/>
  <c r="J275" i="14"/>
  <c r="J216" i="14"/>
  <c r="J208" i="14"/>
  <c r="J204" i="14"/>
  <c r="J200" i="14"/>
  <c r="J196" i="14"/>
  <c r="J192" i="14"/>
  <c r="J188" i="14"/>
  <c r="J184" i="14"/>
  <c r="J180" i="14"/>
  <c r="J176" i="14"/>
  <c r="J172" i="14"/>
  <c r="J168" i="14"/>
  <c r="J199" i="14"/>
  <c r="J191" i="14"/>
  <c r="J183" i="14"/>
  <c r="J177" i="14"/>
  <c r="J169" i="14"/>
  <c r="J167" i="14"/>
  <c r="J163" i="14"/>
  <c r="J159" i="14"/>
  <c r="J155" i="14"/>
  <c r="J151" i="14"/>
  <c r="J147" i="14"/>
  <c r="J206" i="14"/>
  <c r="J205" i="14"/>
  <c r="J197" i="14"/>
  <c r="J189" i="14"/>
  <c r="J181" i="14"/>
  <c r="J171" i="14"/>
  <c r="J210" i="14"/>
  <c r="J203" i="14"/>
  <c r="J195" i="14"/>
  <c r="J187" i="14"/>
  <c r="J179" i="14"/>
  <c r="J173" i="14"/>
  <c r="J165" i="14"/>
  <c r="J161" i="14"/>
  <c r="J157" i="14"/>
  <c r="J153" i="14"/>
  <c r="J149" i="14"/>
  <c r="J282" i="14" s="1"/>
  <c r="J145" i="14"/>
  <c r="L145" i="14"/>
  <c r="J146" i="14"/>
  <c r="H147" i="14"/>
  <c r="F148" i="14"/>
  <c r="D149" i="14"/>
  <c r="L153" i="14"/>
  <c r="J154" i="14"/>
  <c r="H155" i="14"/>
  <c r="F156" i="14"/>
  <c r="D157" i="14"/>
  <c r="L161" i="14"/>
  <c r="J162" i="14"/>
  <c r="H163" i="14"/>
  <c r="F164" i="14"/>
  <c r="H165" i="14"/>
  <c r="L168" i="14"/>
  <c r="D170" i="14"/>
  <c r="J201" i="14"/>
  <c r="F203" i="14"/>
  <c r="M140" i="14"/>
  <c r="M240" i="14" s="1"/>
  <c r="N140" i="14"/>
  <c r="M148" i="14"/>
  <c r="O150" i="14"/>
  <c r="N153" i="14"/>
  <c r="O158" i="14"/>
  <c r="N161" i="14"/>
  <c r="M164" i="14"/>
  <c r="O166" i="14"/>
  <c r="N169" i="14"/>
  <c r="O174" i="14"/>
  <c r="N177" i="14"/>
  <c r="M180" i="14"/>
  <c r="O182" i="14"/>
  <c r="N185" i="14"/>
  <c r="O190" i="14"/>
  <c r="N193" i="14"/>
  <c r="M196" i="14"/>
  <c r="O198" i="14"/>
  <c r="N201" i="14"/>
  <c r="O206" i="14"/>
  <c r="O210" i="14"/>
  <c r="N213" i="14"/>
  <c r="O218" i="14"/>
  <c r="N221" i="14"/>
  <c r="N225" i="14"/>
  <c r="O230" i="14"/>
  <c r="N233" i="14"/>
  <c r="M236" i="14"/>
  <c r="O238" i="14"/>
  <c r="O242" i="14"/>
  <c r="N245" i="14"/>
  <c r="M248" i="14"/>
  <c r="O250" i="14"/>
  <c r="N253" i="14"/>
  <c r="O258" i="14"/>
  <c r="N261" i="14"/>
  <c r="M264" i="14"/>
  <c r="O266" i="14"/>
  <c r="N269" i="14"/>
  <c r="D281" i="14"/>
  <c r="D280" i="14"/>
  <c r="D279" i="14"/>
  <c r="D278" i="14"/>
  <c r="D277" i="14"/>
  <c r="D276" i="14"/>
  <c r="D275" i="14"/>
  <c r="D274" i="14"/>
  <c r="D273" i="14"/>
  <c r="D272" i="14"/>
  <c r="D271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69" i="14"/>
  <c r="D268" i="14"/>
  <c r="D265" i="14"/>
  <c r="D270" i="14"/>
  <c r="D267" i="14"/>
  <c r="D266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3" i="14"/>
  <c r="D199" i="14"/>
  <c r="D195" i="14"/>
  <c r="D191" i="14"/>
  <c r="D187" i="14"/>
  <c r="D183" i="14"/>
  <c r="D179" i="14"/>
  <c r="D175" i="14"/>
  <c r="D171" i="14"/>
  <c r="D205" i="14"/>
  <c r="D201" i="14"/>
  <c r="D197" i="14"/>
  <c r="D193" i="14"/>
  <c r="D189" i="14"/>
  <c r="D185" i="14"/>
  <c r="D181" i="14"/>
  <c r="D177" i="14"/>
  <c r="D173" i="14"/>
  <c r="D169" i="14"/>
  <c r="D202" i="14"/>
  <c r="D194" i="14"/>
  <c r="D186" i="14"/>
  <c r="D172" i="14"/>
  <c r="D164" i="14"/>
  <c r="D160" i="14"/>
  <c r="D156" i="14"/>
  <c r="D152" i="14"/>
  <c r="D148" i="14"/>
  <c r="D144" i="14"/>
  <c r="D200" i="14"/>
  <c r="D192" i="14"/>
  <c r="D184" i="14"/>
  <c r="D174" i="14"/>
  <c r="D165" i="14"/>
  <c r="D198" i="14"/>
  <c r="D190" i="14"/>
  <c r="D182" i="14"/>
  <c r="D176" i="14"/>
  <c r="D168" i="14"/>
  <c r="D166" i="14"/>
  <c r="D162" i="14"/>
  <c r="D158" i="14"/>
  <c r="D154" i="14"/>
  <c r="D150" i="14"/>
  <c r="D146" i="14"/>
  <c r="H281" i="14"/>
  <c r="H280" i="14"/>
  <c r="H279" i="14"/>
  <c r="H278" i="14"/>
  <c r="H277" i="14"/>
  <c r="H276" i="14"/>
  <c r="H275" i="14"/>
  <c r="H274" i="14"/>
  <c r="H273" i="14"/>
  <c r="H272" i="14"/>
  <c r="H271" i="14"/>
  <c r="H269" i="14"/>
  <c r="H267" i="14"/>
  <c r="H265" i="14"/>
  <c r="H264" i="14"/>
  <c r="H263" i="14"/>
  <c r="H262" i="14"/>
  <c r="H261" i="14"/>
  <c r="H260" i="14"/>
  <c r="H259" i="14"/>
  <c r="H258" i="14"/>
  <c r="H257" i="14"/>
  <c r="H256" i="14"/>
  <c r="H255" i="14"/>
  <c r="H254" i="14"/>
  <c r="H253" i="14"/>
  <c r="H252" i="14"/>
  <c r="H251" i="14"/>
  <c r="H270" i="14"/>
  <c r="H266" i="14"/>
  <c r="H268" i="14"/>
  <c r="H250" i="14"/>
  <c r="H249" i="14"/>
  <c r="H248" i="14"/>
  <c r="H247" i="14"/>
  <c r="H246" i="14"/>
  <c r="H245" i="14"/>
  <c r="H244" i="14"/>
  <c r="H243" i="14"/>
  <c r="H242" i="14"/>
  <c r="H241" i="14"/>
  <c r="H240" i="14"/>
  <c r="H239" i="14"/>
  <c r="H238" i="14"/>
  <c r="H237" i="14"/>
  <c r="H236" i="14"/>
  <c r="H235" i="14"/>
  <c r="H234" i="14"/>
  <c r="H233" i="14"/>
  <c r="H232" i="14"/>
  <c r="H231" i="14"/>
  <c r="H230" i="14"/>
  <c r="H229" i="14"/>
  <c r="H228" i="14"/>
  <c r="H227" i="14"/>
  <c r="H226" i="14"/>
  <c r="H225" i="14"/>
  <c r="H224" i="14"/>
  <c r="H223" i="14"/>
  <c r="H222" i="14"/>
  <c r="H221" i="14"/>
  <c r="H220" i="14"/>
  <c r="H219" i="14"/>
  <c r="H218" i="14"/>
  <c r="H217" i="14"/>
  <c r="H216" i="14"/>
  <c r="H215" i="14"/>
  <c r="H214" i="14"/>
  <c r="H213" i="14"/>
  <c r="H212" i="14"/>
  <c r="H211" i="14"/>
  <c r="H210" i="14"/>
  <c r="H209" i="14"/>
  <c r="H208" i="14"/>
  <c r="H207" i="14"/>
  <c r="H206" i="14"/>
  <c r="H205" i="14"/>
  <c r="H201" i="14"/>
  <c r="H197" i="14"/>
  <c r="H193" i="14"/>
  <c r="H189" i="14"/>
  <c r="H185" i="14"/>
  <c r="H181" i="14"/>
  <c r="H176" i="14"/>
  <c r="H172" i="14"/>
  <c r="H168" i="14"/>
  <c r="H203" i="14"/>
  <c r="H199" i="14"/>
  <c r="H195" i="14"/>
  <c r="H191" i="14"/>
  <c r="H187" i="14"/>
  <c r="H183" i="14"/>
  <c r="H179" i="14"/>
  <c r="H178" i="14"/>
  <c r="H174" i="14"/>
  <c r="H170" i="14"/>
  <c r="H200" i="14"/>
  <c r="H192" i="14"/>
  <c r="H184" i="14"/>
  <c r="H175" i="14"/>
  <c r="H166" i="14"/>
  <c r="H162" i="14"/>
  <c r="H158" i="14"/>
  <c r="H154" i="14"/>
  <c r="H150" i="14"/>
  <c r="H146" i="14"/>
  <c r="H198" i="14"/>
  <c r="H190" i="14"/>
  <c r="H182" i="14"/>
  <c r="H177" i="14"/>
  <c r="H169" i="14"/>
  <c r="H167" i="14"/>
  <c r="H204" i="14"/>
  <c r="H196" i="14"/>
  <c r="H188" i="14"/>
  <c r="H180" i="14"/>
  <c r="H171" i="14"/>
  <c r="H164" i="14"/>
  <c r="H160" i="14"/>
  <c r="H156" i="14"/>
  <c r="H152" i="14"/>
  <c r="H148" i="14"/>
  <c r="H144" i="14"/>
  <c r="L281" i="14"/>
  <c r="L280" i="14"/>
  <c r="L279" i="14"/>
  <c r="L278" i="14"/>
  <c r="L277" i="14"/>
  <c r="L276" i="14"/>
  <c r="L275" i="14"/>
  <c r="L274" i="14"/>
  <c r="L273" i="14"/>
  <c r="L272" i="14"/>
  <c r="L271" i="14"/>
  <c r="L264" i="14"/>
  <c r="L263" i="14"/>
  <c r="L262" i="14"/>
  <c r="L261" i="14"/>
  <c r="L260" i="14"/>
  <c r="L259" i="14"/>
  <c r="L258" i="14"/>
  <c r="L257" i="14"/>
  <c r="L256" i="14"/>
  <c r="L255" i="14"/>
  <c r="L254" i="14"/>
  <c r="L253" i="14"/>
  <c r="L252" i="14"/>
  <c r="L251" i="14"/>
  <c r="L250" i="14"/>
  <c r="L268" i="14"/>
  <c r="L270" i="14"/>
  <c r="L266" i="14"/>
  <c r="L249" i="14"/>
  <c r="L248" i="14"/>
  <c r="L247" i="14"/>
  <c r="L246" i="14"/>
  <c r="L245" i="14"/>
  <c r="L244" i="14"/>
  <c r="L243" i="14"/>
  <c r="L267" i="14"/>
  <c r="L242" i="14"/>
  <c r="L241" i="14"/>
  <c r="L240" i="14"/>
  <c r="L239" i="14"/>
  <c r="L238" i="14"/>
  <c r="L237" i="14"/>
  <c r="L236" i="14"/>
  <c r="L235" i="14"/>
  <c r="L234" i="14"/>
  <c r="L233" i="14"/>
  <c r="L232" i="14"/>
  <c r="L231" i="14"/>
  <c r="L230" i="14"/>
  <c r="L229" i="14"/>
  <c r="L228" i="14"/>
  <c r="L227" i="14"/>
  <c r="L226" i="14"/>
  <c r="L225" i="14"/>
  <c r="L224" i="14"/>
  <c r="L223" i="14"/>
  <c r="L222" i="14"/>
  <c r="L221" i="14"/>
  <c r="L220" i="14"/>
  <c r="L219" i="14"/>
  <c r="L218" i="14"/>
  <c r="L217" i="14"/>
  <c r="L216" i="14"/>
  <c r="L215" i="14"/>
  <c r="L214" i="14"/>
  <c r="L213" i="14"/>
  <c r="L212" i="14"/>
  <c r="L211" i="14"/>
  <c r="L210" i="14"/>
  <c r="L209" i="14"/>
  <c r="L208" i="14"/>
  <c r="L207" i="14"/>
  <c r="L206" i="14"/>
  <c r="L269" i="14"/>
  <c r="L203" i="14"/>
  <c r="L199" i="14"/>
  <c r="L195" i="14"/>
  <c r="L191" i="14"/>
  <c r="L187" i="14"/>
  <c r="L183" i="14"/>
  <c r="L179" i="14"/>
  <c r="L177" i="14"/>
  <c r="L173" i="14"/>
  <c r="L169" i="14"/>
  <c r="L265" i="14"/>
  <c r="L205" i="14"/>
  <c r="L201" i="14"/>
  <c r="L197" i="14"/>
  <c r="L193" i="14"/>
  <c r="L189" i="14"/>
  <c r="L185" i="14"/>
  <c r="L181" i="14"/>
  <c r="L175" i="14"/>
  <c r="L171" i="14"/>
  <c r="L198" i="14"/>
  <c r="L190" i="14"/>
  <c r="L182" i="14"/>
  <c r="L178" i="14"/>
  <c r="L170" i="14"/>
  <c r="L164" i="14"/>
  <c r="L160" i="14"/>
  <c r="L156" i="14"/>
  <c r="L152" i="14"/>
  <c r="L148" i="14"/>
  <c r="L144" i="14"/>
  <c r="L204" i="14"/>
  <c r="L196" i="14"/>
  <c r="L188" i="14"/>
  <c r="L180" i="14"/>
  <c r="L172" i="14"/>
  <c r="L165" i="14"/>
  <c r="L202" i="14"/>
  <c r="L194" i="14"/>
  <c r="L186" i="14"/>
  <c r="L174" i="14"/>
  <c r="L166" i="14"/>
  <c r="L162" i="14"/>
  <c r="L158" i="14"/>
  <c r="L154" i="14"/>
  <c r="L150" i="14"/>
  <c r="L146" i="14"/>
  <c r="F144" i="14"/>
  <c r="D145" i="14"/>
  <c r="L149" i="14"/>
  <c r="J150" i="14"/>
  <c r="H151" i="14"/>
  <c r="F152" i="14"/>
  <c r="D153" i="14"/>
  <c r="L157" i="14"/>
  <c r="J158" i="14"/>
  <c r="H159" i="14"/>
  <c r="F160" i="14"/>
  <c r="D161" i="14"/>
  <c r="D167" i="14"/>
  <c r="L176" i="14"/>
  <c r="D178" i="14"/>
  <c r="L184" i="14"/>
  <c r="J185" i="14"/>
  <c r="H186" i="14"/>
  <c r="F187" i="14"/>
  <c r="D188" i="14"/>
  <c r="J214" i="14"/>
  <c r="M149" i="14"/>
  <c r="M157" i="14"/>
  <c r="M165" i="14"/>
  <c r="N182" i="14"/>
  <c r="N190" i="14"/>
  <c r="N198" i="14"/>
  <c r="M253" i="14"/>
  <c r="O263" i="14"/>
  <c r="O145" i="14"/>
  <c r="O149" i="14"/>
  <c r="O153" i="14"/>
  <c r="O157" i="14"/>
  <c r="O161" i="14"/>
  <c r="O165" i="14"/>
  <c r="N180" i="14"/>
  <c r="N188" i="14"/>
  <c r="N196" i="14"/>
  <c r="N204" i="14"/>
  <c r="O221" i="14"/>
  <c r="O229" i="14"/>
  <c r="O237" i="14"/>
  <c r="O249" i="14"/>
  <c r="O173" i="14"/>
  <c r="M183" i="14"/>
  <c r="M191" i="14"/>
  <c r="M199" i="14"/>
  <c r="M207" i="14"/>
  <c r="O209" i="14"/>
  <c r="N212" i="14"/>
  <c r="M219" i="14"/>
  <c r="M227" i="14"/>
  <c r="M235" i="14"/>
  <c r="N244" i="14"/>
  <c r="N248" i="14"/>
  <c r="N252" i="14"/>
  <c r="O257" i="14"/>
  <c r="N260" i="14"/>
  <c r="M263" i="14"/>
  <c r="O265" i="14"/>
  <c r="N268" i="14"/>
  <c r="N272" i="14"/>
  <c r="E279" i="14"/>
  <c r="E274" i="14"/>
  <c r="E270" i="14"/>
  <c r="E269" i="14"/>
  <c r="E268" i="14"/>
  <c r="E267" i="14"/>
  <c r="E266" i="14"/>
  <c r="E265" i="14"/>
  <c r="E281" i="14"/>
  <c r="E280" i="14"/>
  <c r="E278" i="14"/>
  <c r="E276" i="14"/>
  <c r="E273" i="14"/>
  <c r="E262" i="14"/>
  <c r="E258" i="14"/>
  <c r="E254" i="14"/>
  <c r="E264" i="14"/>
  <c r="E260" i="14"/>
  <c r="E256" i="14"/>
  <c r="E252" i="14"/>
  <c r="E275" i="14"/>
  <c r="E257" i="14"/>
  <c r="E249" i="14"/>
  <c r="E245" i="14"/>
  <c r="E244" i="14"/>
  <c r="E261" i="14"/>
  <c r="E253" i="14"/>
  <c r="E247" i="14"/>
  <c r="E271" i="14"/>
  <c r="E251" i="14"/>
  <c r="E248" i="14"/>
  <c r="E239" i="14"/>
  <c r="E235" i="14"/>
  <c r="E231" i="14"/>
  <c r="E227" i="14"/>
  <c r="E223" i="14"/>
  <c r="E219" i="14"/>
  <c r="E215" i="14"/>
  <c r="E211" i="14"/>
  <c r="E207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259" i="14"/>
  <c r="E243" i="14"/>
  <c r="E241" i="14"/>
  <c r="E237" i="14"/>
  <c r="E233" i="14"/>
  <c r="E229" i="14"/>
  <c r="E225" i="14"/>
  <c r="E221" i="14"/>
  <c r="E217" i="14"/>
  <c r="E213" i="14"/>
  <c r="E209" i="14"/>
  <c r="I281" i="14"/>
  <c r="I277" i="14"/>
  <c r="I275" i="14"/>
  <c r="I271" i="14"/>
  <c r="I270" i="14"/>
  <c r="I269" i="14"/>
  <c r="I268" i="14"/>
  <c r="I267" i="14"/>
  <c r="I266" i="14"/>
  <c r="I265" i="14"/>
  <c r="I280" i="14"/>
  <c r="I272" i="14"/>
  <c r="I263" i="14"/>
  <c r="I259" i="14"/>
  <c r="I255" i="14"/>
  <c r="I251" i="14"/>
  <c r="I261" i="14"/>
  <c r="I257" i="14"/>
  <c r="I253" i="14"/>
  <c r="I279" i="14"/>
  <c r="I276" i="14"/>
  <c r="I260" i="14"/>
  <c r="I252" i="14"/>
  <c r="I247" i="14"/>
  <c r="I274" i="14"/>
  <c r="I264" i="14"/>
  <c r="I256" i="14"/>
  <c r="I249" i="14"/>
  <c r="I245" i="14"/>
  <c r="I243" i="14"/>
  <c r="I258" i="14"/>
  <c r="I246" i="14"/>
  <c r="I241" i="14"/>
  <c r="I237" i="14"/>
  <c r="I233" i="14"/>
  <c r="I229" i="14"/>
  <c r="I225" i="14"/>
  <c r="I221" i="14"/>
  <c r="I217" i="14"/>
  <c r="I216" i="14"/>
  <c r="I212" i="14"/>
  <c r="I208" i="14"/>
  <c r="I205" i="14"/>
  <c r="I204" i="14"/>
  <c r="I203" i="14"/>
  <c r="I202" i="14"/>
  <c r="I201" i="14"/>
  <c r="I200" i="14"/>
  <c r="I199" i="14"/>
  <c r="I198" i="14"/>
  <c r="I197" i="14"/>
  <c r="I196" i="14"/>
  <c r="I195" i="14"/>
  <c r="I194" i="14"/>
  <c r="I193" i="14"/>
  <c r="I192" i="14"/>
  <c r="I191" i="14"/>
  <c r="I190" i="14"/>
  <c r="I189" i="14"/>
  <c r="I188" i="14"/>
  <c r="I187" i="14"/>
  <c r="I186" i="14"/>
  <c r="I185" i="14"/>
  <c r="I184" i="14"/>
  <c r="I183" i="14"/>
  <c r="I182" i="14"/>
  <c r="I181" i="14"/>
  <c r="I180" i="14"/>
  <c r="I179" i="14"/>
  <c r="I273" i="14"/>
  <c r="I250" i="14"/>
  <c r="I239" i="14"/>
  <c r="I235" i="14"/>
  <c r="I231" i="14"/>
  <c r="I227" i="14"/>
  <c r="I223" i="14"/>
  <c r="I219" i="14"/>
  <c r="I214" i="14"/>
  <c r="I210" i="14"/>
  <c r="I206" i="14"/>
  <c r="Q281" i="14"/>
  <c r="Q277" i="14"/>
  <c r="Q273" i="14"/>
  <c r="Q270" i="14"/>
  <c r="Q269" i="14"/>
  <c r="Q268" i="14"/>
  <c r="Q267" i="14"/>
  <c r="Q266" i="14"/>
  <c r="Q265" i="14"/>
  <c r="Q264" i="14"/>
  <c r="Q280" i="14"/>
  <c r="Q279" i="14"/>
  <c r="Q275" i="14"/>
  <c r="Q274" i="14"/>
  <c r="Q272" i="14"/>
  <c r="Q261" i="14"/>
  <c r="Q257" i="14"/>
  <c r="Q253" i="14"/>
  <c r="Q271" i="14"/>
  <c r="Q263" i="14"/>
  <c r="Q259" i="14"/>
  <c r="Q255" i="14"/>
  <c r="Q251" i="14"/>
  <c r="Q278" i="14"/>
  <c r="Q258" i="14"/>
  <c r="Q250" i="14"/>
  <c r="Q247" i="14"/>
  <c r="Q243" i="14"/>
  <c r="Q262" i="14"/>
  <c r="Q254" i="14"/>
  <c r="Q249" i="14"/>
  <c r="Q245" i="14"/>
  <c r="Q276" i="14"/>
  <c r="Q256" i="14"/>
  <c r="Q241" i="14"/>
  <c r="Q237" i="14"/>
  <c r="Q233" i="14"/>
  <c r="Q229" i="14"/>
  <c r="Q225" i="14"/>
  <c r="Q221" i="14"/>
  <c r="Q217" i="14"/>
  <c r="Q214" i="14"/>
  <c r="Q210" i="14"/>
  <c r="Q206" i="14"/>
  <c r="Q205" i="14"/>
  <c r="Q204" i="14"/>
  <c r="Q203" i="14"/>
  <c r="Q202" i="14"/>
  <c r="Q201" i="14"/>
  <c r="Q200" i="14"/>
  <c r="Q199" i="14"/>
  <c r="Q198" i="14"/>
  <c r="Q197" i="14"/>
  <c r="Q196" i="14"/>
  <c r="Q195" i="14"/>
  <c r="Q194" i="14"/>
  <c r="Q193" i="14"/>
  <c r="Q192" i="14"/>
  <c r="Q191" i="14"/>
  <c r="Q190" i="14"/>
  <c r="Q189" i="14"/>
  <c r="Q188" i="14"/>
  <c r="Q187" i="14"/>
  <c r="Q186" i="14"/>
  <c r="Q185" i="14"/>
  <c r="Q184" i="14"/>
  <c r="Q183" i="14"/>
  <c r="Q182" i="14"/>
  <c r="Q181" i="14"/>
  <c r="Q180" i="14"/>
  <c r="Q179" i="14"/>
  <c r="Q246" i="14"/>
  <c r="Q239" i="14"/>
  <c r="Q235" i="14"/>
  <c r="Q231" i="14"/>
  <c r="Q227" i="14"/>
  <c r="Q223" i="14"/>
  <c r="Q219" i="14"/>
  <c r="Q212" i="14"/>
  <c r="Q208" i="14"/>
  <c r="U279" i="14"/>
  <c r="U274" i="14"/>
  <c r="U270" i="14"/>
  <c r="U269" i="14"/>
  <c r="U268" i="14"/>
  <c r="U267" i="14"/>
  <c r="U266" i="14"/>
  <c r="U265" i="14"/>
  <c r="U264" i="14"/>
  <c r="U275" i="14"/>
  <c r="U272" i="14"/>
  <c r="U280" i="14"/>
  <c r="U271" i="14"/>
  <c r="U262" i="14"/>
  <c r="U258" i="14"/>
  <c r="U254" i="14"/>
  <c r="U250" i="14"/>
  <c r="U278" i="14"/>
  <c r="U277" i="14"/>
  <c r="U273" i="14"/>
  <c r="U260" i="14"/>
  <c r="U256" i="14"/>
  <c r="U252" i="14"/>
  <c r="U261" i="14"/>
  <c r="U253" i="14"/>
  <c r="U249" i="14"/>
  <c r="U245" i="14"/>
  <c r="U276" i="14"/>
  <c r="U257" i="14"/>
  <c r="U247" i="14"/>
  <c r="U242" i="14"/>
  <c r="U263" i="14"/>
  <c r="U248" i="14"/>
  <c r="U243" i="14"/>
  <c r="U239" i="14"/>
  <c r="U235" i="14"/>
  <c r="U231" i="14"/>
  <c r="U227" i="14"/>
  <c r="U223" i="14"/>
  <c r="U219" i="14"/>
  <c r="U215" i="14"/>
  <c r="U211" i="14"/>
  <c r="U207" i="14"/>
  <c r="U205" i="14"/>
  <c r="U204" i="14"/>
  <c r="U203" i="14"/>
  <c r="U202" i="14"/>
  <c r="U201" i="14"/>
  <c r="U200" i="14"/>
  <c r="U199" i="14"/>
  <c r="U198" i="14"/>
  <c r="U197" i="14"/>
  <c r="U196" i="14"/>
  <c r="U195" i="14"/>
  <c r="U194" i="14"/>
  <c r="U193" i="14"/>
  <c r="U192" i="14"/>
  <c r="U191" i="14"/>
  <c r="U190" i="14"/>
  <c r="U189" i="14"/>
  <c r="U188" i="14"/>
  <c r="U187" i="14"/>
  <c r="U186" i="14"/>
  <c r="U185" i="14"/>
  <c r="U184" i="14"/>
  <c r="U183" i="14"/>
  <c r="U182" i="14"/>
  <c r="U181" i="14"/>
  <c r="U180" i="14"/>
  <c r="U179" i="14"/>
  <c r="U255" i="14"/>
  <c r="U244" i="14"/>
  <c r="U241" i="14"/>
  <c r="U237" i="14"/>
  <c r="U233" i="14"/>
  <c r="U229" i="14"/>
  <c r="U225" i="14"/>
  <c r="U221" i="14"/>
  <c r="U217" i="14"/>
  <c r="U213" i="14"/>
  <c r="U209" i="14"/>
  <c r="Y281" i="14"/>
  <c r="Y277" i="14"/>
  <c r="Y275" i="14"/>
  <c r="Y271" i="14"/>
  <c r="Y269" i="14"/>
  <c r="Y268" i="14"/>
  <c r="Y267" i="14"/>
  <c r="Y266" i="14"/>
  <c r="Y265" i="14"/>
  <c r="Y264" i="14"/>
  <c r="Y278" i="14"/>
  <c r="Y276" i="14"/>
  <c r="Y279" i="14"/>
  <c r="Y274" i="14"/>
  <c r="Y273" i="14"/>
  <c r="Y263" i="14"/>
  <c r="Y259" i="14"/>
  <c r="Y255" i="14"/>
  <c r="Y251" i="14"/>
  <c r="Y261" i="14"/>
  <c r="Y257" i="14"/>
  <c r="Y253" i="14"/>
  <c r="Y280" i="14"/>
  <c r="Y270" i="14"/>
  <c r="Y256" i="14"/>
  <c r="Y247" i="14"/>
  <c r="Y260" i="14"/>
  <c r="Y252" i="14"/>
  <c r="Y249" i="14"/>
  <c r="Y245" i="14"/>
  <c r="Y243" i="14"/>
  <c r="Y254" i="14"/>
  <c r="Y246" i="14"/>
  <c r="Y241" i="14"/>
  <c r="Y237" i="14"/>
  <c r="Y233" i="14"/>
  <c r="Y229" i="14"/>
  <c r="Y225" i="14"/>
  <c r="Y221" i="14"/>
  <c r="Y217" i="14"/>
  <c r="Y212" i="14"/>
  <c r="Y208" i="14"/>
  <c r="Y205" i="14"/>
  <c r="Y204" i="14"/>
  <c r="Y203" i="14"/>
  <c r="Y202" i="14"/>
  <c r="Y201" i="14"/>
  <c r="Y200" i="14"/>
  <c r="Y199" i="14"/>
  <c r="Y198" i="14"/>
  <c r="Y197" i="14"/>
  <c r="Y196" i="14"/>
  <c r="Y195" i="14"/>
  <c r="Y194" i="14"/>
  <c r="Y193" i="14"/>
  <c r="Y192" i="14"/>
  <c r="Y191" i="14"/>
  <c r="Y190" i="14"/>
  <c r="Y189" i="14"/>
  <c r="Y188" i="14"/>
  <c r="Y187" i="14"/>
  <c r="Y186" i="14"/>
  <c r="Y185" i="14"/>
  <c r="Y184" i="14"/>
  <c r="Y183" i="14"/>
  <c r="Y182" i="14"/>
  <c r="Y181" i="14"/>
  <c r="Y180" i="14"/>
  <c r="Y179" i="14"/>
  <c r="Y262" i="14"/>
  <c r="Y242" i="14"/>
  <c r="Y239" i="14"/>
  <c r="Y235" i="14"/>
  <c r="Y231" i="14"/>
  <c r="Y227" i="14"/>
  <c r="Y223" i="14"/>
  <c r="Y219" i="14"/>
  <c r="Y214" i="14"/>
  <c r="Y210" i="14"/>
  <c r="Y206" i="14"/>
  <c r="E144" i="14"/>
  <c r="I144" i="14"/>
  <c r="Q144" i="14"/>
  <c r="U144" i="14"/>
  <c r="Y144" i="14"/>
  <c r="E145" i="14"/>
  <c r="I145" i="14"/>
  <c r="Q145" i="14"/>
  <c r="U145" i="14"/>
  <c r="Y145" i="14"/>
  <c r="E146" i="14"/>
  <c r="I146" i="14"/>
  <c r="Q146" i="14"/>
  <c r="U146" i="14"/>
  <c r="Y146" i="14"/>
  <c r="E147" i="14"/>
  <c r="I147" i="14"/>
  <c r="Q147" i="14"/>
  <c r="U147" i="14"/>
  <c r="Y147" i="14"/>
  <c r="E148" i="14"/>
  <c r="I148" i="14"/>
  <c r="Q148" i="14"/>
  <c r="U148" i="14"/>
  <c r="Y148" i="14"/>
  <c r="E149" i="14"/>
  <c r="I149" i="14"/>
  <c r="Q149" i="14"/>
  <c r="U149" i="14"/>
  <c r="Y149" i="14"/>
  <c r="E150" i="14"/>
  <c r="I150" i="14"/>
  <c r="Q150" i="14"/>
  <c r="U150" i="14"/>
  <c r="Y150" i="14"/>
  <c r="E151" i="14"/>
  <c r="I151" i="14"/>
  <c r="Q151" i="14"/>
  <c r="U151" i="14"/>
  <c r="Y151" i="14"/>
  <c r="E152" i="14"/>
  <c r="I152" i="14"/>
  <c r="Q152" i="14"/>
  <c r="U152" i="14"/>
  <c r="Y152" i="14"/>
  <c r="E153" i="14"/>
  <c r="I153" i="14"/>
  <c r="Q153" i="14"/>
  <c r="U153" i="14"/>
  <c r="Y153" i="14"/>
  <c r="E154" i="14"/>
  <c r="I154" i="14"/>
  <c r="Q154" i="14"/>
  <c r="U154" i="14"/>
  <c r="Y154" i="14"/>
  <c r="E155" i="14"/>
  <c r="I155" i="14"/>
  <c r="Q155" i="14"/>
  <c r="U155" i="14"/>
  <c r="Y155" i="14"/>
  <c r="E156" i="14"/>
  <c r="I156" i="14"/>
  <c r="Q156" i="14"/>
  <c r="U156" i="14"/>
  <c r="Y156" i="14"/>
  <c r="E157" i="14"/>
  <c r="I157" i="14"/>
  <c r="Q157" i="14"/>
  <c r="U157" i="14"/>
  <c r="Y157" i="14"/>
  <c r="E158" i="14"/>
  <c r="I158" i="14"/>
  <c r="Q158" i="14"/>
  <c r="U158" i="14"/>
  <c r="Y158" i="14"/>
  <c r="E159" i="14"/>
  <c r="I159" i="14"/>
  <c r="Q159" i="14"/>
  <c r="U159" i="14"/>
  <c r="Y159" i="14"/>
  <c r="E160" i="14"/>
  <c r="I160" i="14"/>
  <c r="Q160" i="14"/>
  <c r="U160" i="14"/>
  <c r="Y160" i="14"/>
  <c r="E161" i="14"/>
  <c r="I161" i="14"/>
  <c r="Q161" i="14"/>
  <c r="U161" i="14"/>
  <c r="Y161" i="14"/>
  <c r="E162" i="14"/>
  <c r="I162" i="14"/>
  <c r="Q162" i="14"/>
  <c r="U162" i="14"/>
  <c r="Y162" i="14"/>
  <c r="E163" i="14"/>
  <c r="I163" i="14"/>
  <c r="Q163" i="14"/>
  <c r="U163" i="14"/>
  <c r="Y163" i="14"/>
  <c r="E164" i="14"/>
  <c r="I164" i="14"/>
  <c r="Q164" i="14"/>
  <c r="U164" i="14"/>
  <c r="Y164" i="14"/>
  <c r="E165" i="14"/>
  <c r="I165" i="14"/>
  <c r="Q165" i="14"/>
  <c r="U165" i="14"/>
  <c r="Y165" i="14"/>
  <c r="E166" i="14"/>
  <c r="I166" i="14"/>
  <c r="Q166" i="14"/>
  <c r="U166" i="14"/>
  <c r="Y166" i="14"/>
  <c r="E167" i="14"/>
  <c r="I167" i="14"/>
  <c r="Q167" i="14"/>
  <c r="E168" i="14"/>
  <c r="U168" i="14"/>
  <c r="I169" i="14"/>
  <c r="Y169" i="14"/>
  <c r="Q171" i="14"/>
  <c r="E172" i="14"/>
  <c r="U172" i="14"/>
  <c r="I173" i="14"/>
  <c r="Y173" i="14"/>
  <c r="Q175" i="14"/>
  <c r="E176" i="14"/>
  <c r="U176" i="14"/>
  <c r="I177" i="14"/>
  <c r="Y177" i="14"/>
  <c r="G206" i="14"/>
  <c r="I207" i="14"/>
  <c r="S207" i="14"/>
  <c r="U208" i="14"/>
  <c r="K209" i="14"/>
  <c r="W210" i="14"/>
  <c r="C211" i="14"/>
  <c r="Y211" i="14"/>
  <c r="E212" i="14"/>
  <c r="Q213" i="14"/>
  <c r="AA213" i="14"/>
  <c r="G214" i="14"/>
  <c r="I215" i="14"/>
  <c r="S215" i="14"/>
  <c r="Y216" i="14"/>
  <c r="G217" i="14"/>
  <c r="W217" i="14"/>
  <c r="E218" i="14"/>
  <c r="U218" i="14"/>
  <c r="C219" i="14"/>
  <c r="S219" i="14"/>
  <c r="Q220" i="14"/>
  <c r="K223" i="14"/>
  <c r="AA223" i="14"/>
  <c r="I224" i="14"/>
  <c r="Y224" i="14"/>
  <c r="G225" i="14"/>
  <c r="W225" i="14"/>
  <c r="E226" i="14"/>
  <c r="U226" i="14"/>
  <c r="C227" i="14"/>
  <c r="S227" i="14"/>
  <c r="Q228" i="14"/>
  <c r="K231" i="14"/>
  <c r="AA231" i="14"/>
  <c r="I232" i="14"/>
  <c r="Y232" i="14"/>
  <c r="G233" i="14"/>
  <c r="W233" i="14"/>
  <c r="E234" i="14"/>
  <c r="U234" i="14"/>
  <c r="S235" i="14"/>
  <c r="Q236" i="14"/>
  <c r="K239" i="14"/>
  <c r="AA239" i="14"/>
  <c r="I240" i="14"/>
  <c r="Y240" i="14"/>
  <c r="G241" i="14"/>
  <c r="W241" i="14"/>
  <c r="E242" i="14"/>
  <c r="G243" i="14"/>
  <c r="Q244" i="14"/>
  <c r="S247" i="14"/>
  <c r="I248" i="14"/>
  <c r="Y250" i="14"/>
  <c r="U251" i="14"/>
  <c r="Q252" i="14"/>
  <c r="I254" i="14"/>
  <c r="E255" i="14"/>
  <c r="O175" i="14"/>
  <c r="M181" i="14"/>
  <c r="M189" i="14"/>
  <c r="M197" i="14"/>
  <c r="M205" i="14"/>
  <c r="O207" i="14"/>
  <c r="N210" i="14"/>
  <c r="O215" i="14"/>
  <c r="N218" i="14"/>
  <c r="N222" i="14"/>
  <c r="N226" i="14"/>
  <c r="N230" i="14"/>
  <c r="N234" i="14"/>
  <c r="N238" i="14"/>
  <c r="N242" i="14"/>
  <c r="M245" i="14"/>
  <c r="O247" i="14"/>
  <c r="O251" i="14"/>
  <c r="N262" i="14"/>
  <c r="O267" i="14"/>
  <c r="N270" i="14"/>
  <c r="C278" i="14"/>
  <c r="C275" i="14"/>
  <c r="C271" i="14"/>
  <c r="C277" i="14"/>
  <c r="C269" i="14"/>
  <c r="C267" i="14"/>
  <c r="C265" i="14"/>
  <c r="C281" i="14"/>
  <c r="C263" i="14"/>
  <c r="C259" i="14"/>
  <c r="C255" i="14"/>
  <c r="C251" i="14"/>
  <c r="C279" i="14"/>
  <c r="C272" i="14"/>
  <c r="C261" i="14"/>
  <c r="C257" i="14"/>
  <c r="C253" i="14"/>
  <c r="C266" i="14"/>
  <c r="C264" i="14"/>
  <c r="C256" i="14"/>
  <c r="C248" i="14"/>
  <c r="C273" i="14"/>
  <c r="C270" i="14"/>
  <c r="C260" i="14"/>
  <c r="C252" i="14"/>
  <c r="C250" i="14"/>
  <c r="C246" i="14"/>
  <c r="C243" i="14"/>
  <c r="C254" i="14"/>
  <c r="C249" i="14"/>
  <c r="C242" i="14"/>
  <c r="C238" i="14"/>
  <c r="C234" i="14"/>
  <c r="C230" i="14"/>
  <c r="C226" i="14"/>
  <c r="C222" i="14"/>
  <c r="C218" i="14"/>
  <c r="C216" i="14"/>
  <c r="C212" i="14"/>
  <c r="C208" i="14"/>
  <c r="C280" i="14"/>
  <c r="C274" i="14"/>
  <c r="C262" i="14"/>
  <c r="C245" i="14"/>
  <c r="C240" i="14"/>
  <c r="C236" i="14"/>
  <c r="C232" i="14"/>
  <c r="C228" i="14"/>
  <c r="C224" i="14"/>
  <c r="C220" i="14"/>
  <c r="C214" i="14"/>
  <c r="C210" i="14"/>
  <c r="C206" i="14"/>
  <c r="C205" i="14"/>
  <c r="C204" i="14"/>
  <c r="C203" i="14"/>
  <c r="C202" i="14"/>
  <c r="C201" i="14"/>
  <c r="C200" i="14"/>
  <c r="C199" i="14"/>
  <c r="C198" i="14"/>
  <c r="C197" i="14"/>
  <c r="C196" i="14"/>
  <c r="C195" i="14"/>
  <c r="C194" i="14"/>
  <c r="C193" i="14"/>
  <c r="C192" i="14"/>
  <c r="C191" i="14"/>
  <c r="C190" i="14"/>
  <c r="C189" i="14"/>
  <c r="C188" i="14"/>
  <c r="C187" i="14"/>
  <c r="C186" i="14"/>
  <c r="C185" i="14"/>
  <c r="C184" i="14"/>
  <c r="C183" i="14"/>
  <c r="C182" i="14"/>
  <c r="C181" i="14"/>
  <c r="C180" i="14"/>
  <c r="C179" i="14"/>
  <c r="C178" i="14"/>
  <c r="C177" i="14"/>
  <c r="C176" i="14"/>
  <c r="C175" i="14"/>
  <c r="C174" i="14"/>
  <c r="C173" i="14"/>
  <c r="C172" i="14"/>
  <c r="C171" i="14"/>
  <c r="C170" i="14"/>
  <c r="C169" i="14"/>
  <c r="C168" i="14"/>
  <c r="G280" i="14"/>
  <c r="G276" i="14"/>
  <c r="G272" i="14"/>
  <c r="G279" i="14"/>
  <c r="G271" i="14"/>
  <c r="G275" i="14"/>
  <c r="G274" i="14"/>
  <c r="G273" i="14"/>
  <c r="G267" i="14"/>
  <c r="G264" i="14"/>
  <c r="G260" i="14"/>
  <c r="G256" i="14"/>
  <c r="G252" i="14"/>
  <c r="G278" i="14"/>
  <c r="G277" i="14"/>
  <c r="G269" i="14"/>
  <c r="G265" i="14"/>
  <c r="G262" i="14"/>
  <c r="G258" i="14"/>
  <c r="G254" i="14"/>
  <c r="G268" i="14"/>
  <c r="G259" i="14"/>
  <c r="G251" i="14"/>
  <c r="G250" i="14"/>
  <c r="G246" i="14"/>
  <c r="G263" i="14"/>
  <c r="G255" i="14"/>
  <c r="G248" i="14"/>
  <c r="G244" i="14"/>
  <c r="G266" i="14"/>
  <c r="G261" i="14"/>
  <c r="G247" i="14"/>
  <c r="G240" i="14"/>
  <c r="G236" i="14"/>
  <c r="G232" i="14"/>
  <c r="G228" i="14"/>
  <c r="G224" i="14"/>
  <c r="G220" i="14"/>
  <c r="G213" i="14"/>
  <c r="G209" i="14"/>
  <c r="G281" i="14"/>
  <c r="G253" i="14"/>
  <c r="G242" i="14"/>
  <c r="G238" i="14"/>
  <c r="G234" i="14"/>
  <c r="G230" i="14"/>
  <c r="G226" i="14"/>
  <c r="G222" i="14"/>
  <c r="G218" i="14"/>
  <c r="G215" i="14"/>
  <c r="G211" i="14"/>
  <c r="G207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K278" i="14"/>
  <c r="K273" i="14"/>
  <c r="K270" i="14"/>
  <c r="K268" i="14"/>
  <c r="K266" i="14"/>
  <c r="K279" i="14"/>
  <c r="K271" i="14"/>
  <c r="K269" i="14"/>
  <c r="K265" i="14"/>
  <c r="K261" i="14"/>
  <c r="K257" i="14"/>
  <c r="K253" i="14"/>
  <c r="K281" i="14"/>
  <c r="K276" i="14"/>
  <c r="K275" i="14"/>
  <c r="K274" i="14"/>
  <c r="K272" i="14"/>
  <c r="K267" i="14"/>
  <c r="K263" i="14"/>
  <c r="K259" i="14"/>
  <c r="K255" i="14"/>
  <c r="K251" i="14"/>
  <c r="K262" i="14"/>
  <c r="K254" i="14"/>
  <c r="K248" i="14"/>
  <c r="K244" i="14"/>
  <c r="K243" i="14"/>
  <c r="K280" i="14"/>
  <c r="K277" i="14"/>
  <c r="K258" i="14"/>
  <c r="K250" i="14"/>
  <c r="K246" i="14"/>
  <c r="K252" i="14"/>
  <c r="K245" i="14"/>
  <c r="K242" i="14"/>
  <c r="K238" i="14"/>
  <c r="K234" i="14"/>
  <c r="K230" i="14"/>
  <c r="K226" i="14"/>
  <c r="K222" i="14"/>
  <c r="K218" i="14"/>
  <c r="K214" i="14"/>
  <c r="K210" i="14"/>
  <c r="K206" i="14"/>
  <c r="K260" i="14"/>
  <c r="K249" i="14"/>
  <c r="K240" i="14"/>
  <c r="K236" i="14"/>
  <c r="K232" i="14"/>
  <c r="K228" i="14"/>
  <c r="K224" i="14"/>
  <c r="K220" i="14"/>
  <c r="K216" i="14"/>
  <c r="K212" i="14"/>
  <c r="K208" i="14"/>
  <c r="K205" i="14"/>
  <c r="K204" i="14"/>
  <c r="K203" i="14"/>
  <c r="K202" i="14"/>
  <c r="K201" i="14"/>
  <c r="K200" i="14"/>
  <c r="K199" i="14"/>
  <c r="K198" i="14"/>
  <c r="K197" i="14"/>
  <c r="K196" i="14"/>
  <c r="K195" i="14"/>
  <c r="K194" i="14"/>
  <c r="K193" i="14"/>
  <c r="K192" i="14"/>
  <c r="K191" i="14"/>
  <c r="K190" i="14"/>
  <c r="K189" i="14"/>
  <c r="K188" i="14"/>
  <c r="K187" i="14"/>
  <c r="K186" i="14"/>
  <c r="K185" i="14"/>
  <c r="K184" i="14"/>
  <c r="K183" i="14"/>
  <c r="K182" i="14"/>
  <c r="K181" i="14"/>
  <c r="K180" i="14"/>
  <c r="K179" i="14"/>
  <c r="K178" i="14"/>
  <c r="K177" i="14"/>
  <c r="K176" i="14"/>
  <c r="K175" i="14"/>
  <c r="K174" i="14"/>
  <c r="K173" i="14"/>
  <c r="K172" i="14"/>
  <c r="K171" i="14"/>
  <c r="K170" i="14"/>
  <c r="K169" i="14"/>
  <c r="K168" i="14"/>
  <c r="S278" i="14"/>
  <c r="S275" i="14"/>
  <c r="S271" i="14"/>
  <c r="S274" i="14"/>
  <c r="S273" i="14"/>
  <c r="S269" i="14"/>
  <c r="S267" i="14"/>
  <c r="S265" i="14"/>
  <c r="S281" i="14"/>
  <c r="S276" i="14"/>
  <c r="S268" i="14"/>
  <c r="S264" i="14"/>
  <c r="S263" i="14"/>
  <c r="S259" i="14"/>
  <c r="S255" i="14"/>
  <c r="S251" i="14"/>
  <c r="S279" i="14"/>
  <c r="S270" i="14"/>
  <c r="S266" i="14"/>
  <c r="S261" i="14"/>
  <c r="S257" i="14"/>
  <c r="S253" i="14"/>
  <c r="S260" i="14"/>
  <c r="S252" i="14"/>
  <c r="S248" i="14"/>
  <c r="S244" i="14"/>
  <c r="S272" i="14"/>
  <c r="S256" i="14"/>
  <c r="S246" i="14"/>
  <c r="S243" i="14"/>
  <c r="S277" i="14"/>
  <c r="S250" i="14"/>
  <c r="S249" i="14"/>
  <c r="S242" i="14"/>
  <c r="S238" i="14"/>
  <c r="S234" i="14"/>
  <c r="S230" i="14"/>
  <c r="S226" i="14"/>
  <c r="S222" i="14"/>
  <c r="S218" i="14"/>
  <c r="S212" i="14"/>
  <c r="S208" i="14"/>
  <c r="S258" i="14"/>
  <c r="S245" i="14"/>
  <c r="S240" i="14"/>
  <c r="S236" i="14"/>
  <c r="S232" i="14"/>
  <c r="S228" i="14"/>
  <c r="S224" i="14"/>
  <c r="S220" i="14"/>
  <c r="S216" i="14"/>
  <c r="S214" i="14"/>
  <c r="S210" i="14"/>
  <c r="S206" i="14"/>
  <c r="S205" i="14"/>
  <c r="S204" i="14"/>
  <c r="S203" i="14"/>
  <c r="S202" i="14"/>
  <c r="S201" i="14"/>
  <c r="S200" i="14"/>
  <c r="S199" i="14"/>
  <c r="S198" i="14"/>
  <c r="S197" i="14"/>
  <c r="S196" i="14"/>
  <c r="S195" i="14"/>
  <c r="S194" i="14"/>
  <c r="S193" i="14"/>
  <c r="S192" i="14"/>
  <c r="S191" i="14"/>
  <c r="S190" i="14"/>
  <c r="S189" i="14"/>
  <c r="S188" i="14"/>
  <c r="S187" i="14"/>
  <c r="S186" i="14"/>
  <c r="S185" i="14"/>
  <c r="S184" i="14"/>
  <c r="S183" i="14"/>
  <c r="S182" i="14"/>
  <c r="S181" i="14"/>
  <c r="S180" i="14"/>
  <c r="S179" i="14"/>
  <c r="S178" i="14"/>
  <c r="S177" i="14"/>
  <c r="S176" i="14"/>
  <c r="S175" i="14"/>
  <c r="S174" i="14"/>
  <c r="S173" i="14"/>
  <c r="S172" i="14"/>
  <c r="S171" i="14"/>
  <c r="S170" i="14"/>
  <c r="S169" i="14"/>
  <c r="S168" i="14"/>
  <c r="S167" i="14"/>
  <c r="W280" i="14"/>
  <c r="W276" i="14"/>
  <c r="W272" i="14"/>
  <c r="W277" i="14"/>
  <c r="W270" i="14"/>
  <c r="W266" i="14"/>
  <c r="W260" i="14"/>
  <c r="W256" i="14"/>
  <c r="W252" i="14"/>
  <c r="W281" i="14"/>
  <c r="W268" i="14"/>
  <c r="W264" i="14"/>
  <c r="W262" i="14"/>
  <c r="W258" i="14"/>
  <c r="W254" i="14"/>
  <c r="W250" i="14"/>
  <c r="W275" i="14"/>
  <c r="W265" i="14"/>
  <c r="W263" i="14"/>
  <c r="W255" i="14"/>
  <c r="W246" i="14"/>
  <c r="W242" i="14"/>
  <c r="W279" i="14"/>
  <c r="W273" i="14"/>
  <c r="W269" i="14"/>
  <c r="W259" i="14"/>
  <c r="W251" i="14"/>
  <c r="W248" i="14"/>
  <c r="W244" i="14"/>
  <c r="W278" i="14"/>
  <c r="W274" i="14"/>
  <c r="W267" i="14"/>
  <c r="W257" i="14"/>
  <c r="W247" i="14"/>
  <c r="W240" i="14"/>
  <c r="W236" i="14"/>
  <c r="W232" i="14"/>
  <c r="W228" i="14"/>
  <c r="W224" i="14"/>
  <c r="W220" i="14"/>
  <c r="W216" i="14"/>
  <c r="W213" i="14"/>
  <c r="W209" i="14"/>
  <c r="W271" i="14"/>
  <c r="W238" i="14"/>
  <c r="W234" i="14"/>
  <c r="W230" i="14"/>
  <c r="W226" i="14"/>
  <c r="W222" i="14"/>
  <c r="W218" i="14"/>
  <c r="W215" i="14"/>
  <c r="W211" i="14"/>
  <c r="W207" i="14"/>
  <c r="W205" i="14"/>
  <c r="W204" i="14"/>
  <c r="W203" i="14"/>
  <c r="W202" i="14"/>
  <c r="W201" i="14"/>
  <c r="W200" i="14"/>
  <c r="W199" i="14"/>
  <c r="W198" i="14"/>
  <c r="W197" i="14"/>
  <c r="W196" i="14"/>
  <c r="W195" i="14"/>
  <c r="W194" i="14"/>
  <c r="W193" i="14"/>
  <c r="W192" i="14"/>
  <c r="W191" i="14"/>
  <c r="W190" i="14"/>
  <c r="W189" i="14"/>
  <c r="W188" i="14"/>
  <c r="W187" i="14"/>
  <c r="W186" i="14"/>
  <c r="W185" i="14"/>
  <c r="W184" i="14"/>
  <c r="W183" i="14"/>
  <c r="W182" i="14"/>
  <c r="W181" i="14"/>
  <c r="W180" i="14"/>
  <c r="W179" i="14"/>
  <c r="W178" i="14"/>
  <c r="W177" i="14"/>
  <c r="W176" i="14"/>
  <c r="W175" i="14"/>
  <c r="W174" i="14"/>
  <c r="W173" i="14"/>
  <c r="W172" i="14"/>
  <c r="W171" i="14"/>
  <c r="W170" i="14"/>
  <c r="W169" i="14"/>
  <c r="W168" i="14"/>
  <c r="W167" i="14"/>
  <c r="AA278" i="14"/>
  <c r="AA273" i="14"/>
  <c r="AA281" i="14"/>
  <c r="AA280" i="14"/>
  <c r="AA279" i="14"/>
  <c r="AA275" i="14"/>
  <c r="AA274" i="14"/>
  <c r="AA272" i="14"/>
  <c r="AA268" i="14"/>
  <c r="AA266" i="14"/>
  <c r="AA264" i="14"/>
  <c r="AA261" i="14"/>
  <c r="AA257" i="14"/>
  <c r="AA253" i="14"/>
  <c r="AA276" i="14"/>
  <c r="AA270" i="14"/>
  <c r="AA263" i="14"/>
  <c r="AA259" i="14"/>
  <c r="AA255" i="14"/>
  <c r="AA251" i="14"/>
  <c r="AA277" i="14"/>
  <c r="AA271" i="14"/>
  <c r="AA267" i="14"/>
  <c r="AA258" i="14"/>
  <c r="AA250" i="14"/>
  <c r="AA248" i="14"/>
  <c r="AA244" i="14"/>
  <c r="AA243" i="14"/>
  <c r="AA262" i="14"/>
  <c r="AA254" i="14"/>
  <c r="AA246" i="14"/>
  <c r="AA269" i="14"/>
  <c r="AA245" i="14"/>
  <c r="AA238" i="14"/>
  <c r="AA234" i="14"/>
  <c r="AA230" i="14"/>
  <c r="AA226" i="14"/>
  <c r="AA222" i="14"/>
  <c r="AA218" i="14"/>
  <c r="AA214" i="14"/>
  <c r="AA210" i="14"/>
  <c r="AA206" i="14"/>
  <c r="AA256" i="14"/>
  <c r="AA249" i="14"/>
  <c r="AA240" i="14"/>
  <c r="AA236" i="14"/>
  <c r="AA232" i="14"/>
  <c r="AA228" i="14"/>
  <c r="AA224" i="14"/>
  <c r="AA220" i="14"/>
  <c r="AA216" i="14"/>
  <c r="AA212" i="14"/>
  <c r="AA208" i="14"/>
  <c r="AA205" i="14"/>
  <c r="AA204" i="14"/>
  <c r="AA203" i="14"/>
  <c r="AA202" i="14"/>
  <c r="AA201" i="14"/>
  <c r="AA200" i="14"/>
  <c r="AA199" i="14"/>
  <c r="AA198" i="14"/>
  <c r="AA197" i="14"/>
  <c r="AA196" i="14"/>
  <c r="AA195" i="14"/>
  <c r="AA194" i="14"/>
  <c r="AA193" i="14"/>
  <c r="AA192" i="14"/>
  <c r="AA191" i="14"/>
  <c r="AA190" i="14"/>
  <c r="AA189" i="14"/>
  <c r="AA188" i="14"/>
  <c r="AA187" i="14"/>
  <c r="AA186" i="14"/>
  <c r="AA185" i="14"/>
  <c r="AA184" i="14"/>
  <c r="AA183" i="14"/>
  <c r="AA182" i="14"/>
  <c r="AA181" i="14"/>
  <c r="AA180" i="14"/>
  <c r="AA179" i="14"/>
  <c r="AA178" i="14"/>
  <c r="AA177" i="14"/>
  <c r="AA176" i="14"/>
  <c r="AA175" i="14"/>
  <c r="AA174" i="14"/>
  <c r="AA173" i="14"/>
  <c r="AA172" i="14"/>
  <c r="AA171" i="14"/>
  <c r="AA170" i="14"/>
  <c r="AA169" i="14"/>
  <c r="AA168" i="14"/>
  <c r="AA167" i="14"/>
  <c r="C144" i="14"/>
  <c r="G144" i="14"/>
  <c r="K144" i="14"/>
  <c r="S144" i="14"/>
  <c r="W144" i="14"/>
  <c r="AA144" i="14"/>
  <c r="C145" i="14"/>
  <c r="G145" i="14"/>
  <c r="K145" i="14"/>
  <c r="S145" i="14"/>
  <c r="W145" i="14"/>
  <c r="AA145" i="14"/>
  <c r="C146" i="14"/>
  <c r="G146" i="14"/>
  <c r="K146" i="14"/>
  <c r="S146" i="14"/>
  <c r="W146" i="14"/>
  <c r="AA146" i="14"/>
  <c r="C147" i="14"/>
  <c r="G147" i="14"/>
  <c r="K147" i="14"/>
  <c r="S147" i="14"/>
  <c r="W147" i="14"/>
  <c r="AA147" i="14"/>
  <c r="C148" i="14"/>
  <c r="G148" i="14"/>
  <c r="K148" i="14"/>
  <c r="S148" i="14"/>
  <c r="W148" i="14"/>
  <c r="AA148" i="14"/>
  <c r="C149" i="14"/>
  <c r="G149" i="14"/>
  <c r="K149" i="14"/>
  <c r="S149" i="14"/>
  <c r="W149" i="14"/>
  <c r="AA149" i="14"/>
  <c r="C150" i="14"/>
  <c r="G150" i="14"/>
  <c r="K150" i="14"/>
  <c r="S150" i="14"/>
  <c r="W150" i="14"/>
  <c r="AA150" i="14"/>
  <c r="C151" i="14"/>
  <c r="G151" i="14"/>
  <c r="K151" i="14"/>
  <c r="S151" i="14"/>
  <c r="W151" i="14"/>
  <c r="AA151" i="14"/>
  <c r="C152" i="14"/>
  <c r="G152" i="14"/>
  <c r="K152" i="14"/>
  <c r="S152" i="14"/>
  <c r="W152" i="14"/>
  <c r="AA152" i="14"/>
  <c r="C153" i="14"/>
  <c r="G153" i="14"/>
  <c r="K153" i="14"/>
  <c r="S153" i="14"/>
  <c r="W153" i="14"/>
  <c r="AA153" i="14"/>
  <c r="C154" i="14"/>
  <c r="G154" i="14"/>
  <c r="K154" i="14"/>
  <c r="S154" i="14"/>
  <c r="W154" i="14"/>
  <c r="AA154" i="14"/>
  <c r="C155" i="14"/>
  <c r="G155" i="14"/>
  <c r="K155" i="14"/>
  <c r="S155" i="14"/>
  <c r="W155" i="14"/>
  <c r="AA155" i="14"/>
  <c r="C156" i="14"/>
  <c r="G156" i="14"/>
  <c r="K156" i="14"/>
  <c r="S156" i="14"/>
  <c r="W156" i="14"/>
  <c r="AA156" i="14"/>
  <c r="C157" i="14"/>
  <c r="G157" i="14"/>
  <c r="K157" i="14"/>
  <c r="S157" i="14"/>
  <c r="W157" i="14"/>
  <c r="AA157" i="14"/>
  <c r="C158" i="14"/>
  <c r="G158" i="14"/>
  <c r="K158" i="14"/>
  <c r="S158" i="14"/>
  <c r="W158" i="14"/>
  <c r="AA158" i="14"/>
  <c r="C159" i="14"/>
  <c r="G159" i="14"/>
  <c r="K159" i="14"/>
  <c r="S159" i="14"/>
  <c r="W159" i="14"/>
  <c r="AA159" i="14"/>
  <c r="C160" i="14"/>
  <c r="G160" i="14"/>
  <c r="K160" i="14"/>
  <c r="S160" i="14"/>
  <c r="W160" i="14"/>
  <c r="AA160" i="14"/>
  <c r="C161" i="14"/>
  <c r="G161" i="14"/>
  <c r="K161" i="14"/>
  <c r="S161" i="14"/>
  <c r="W161" i="14"/>
  <c r="AA161" i="14"/>
  <c r="C162" i="14"/>
  <c r="G162" i="14"/>
  <c r="K162" i="14"/>
  <c r="S162" i="14"/>
  <c r="W162" i="14"/>
  <c r="AA162" i="14"/>
  <c r="C163" i="14"/>
  <c r="G163" i="14"/>
  <c r="K163" i="14"/>
  <c r="S163" i="14"/>
  <c r="W163" i="14"/>
  <c r="AA163" i="14"/>
  <c r="C164" i="14"/>
  <c r="G164" i="14"/>
  <c r="K164" i="14"/>
  <c r="S164" i="14"/>
  <c r="W164" i="14"/>
  <c r="AA164" i="14"/>
  <c r="C165" i="14"/>
  <c r="G165" i="14"/>
  <c r="K165" i="14"/>
  <c r="S165" i="14"/>
  <c r="W165" i="14"/>
  <c r="AA165" i="14"/>
  <c r="C166" i="14"/>
  <c r="G166" i="14"/>
  <c r="K166" i="14"/>
  <c r="S166" i="14"/>
  <c r="W166" i="14"/>
  <c r="AA166" i="14"/>
  <c r="C167" i="14"/>
  <c r="G167" i="14"/>
  <c r="K167" i="14"/>
  <c r="Y167" i="14"/>
  <c r="Q169" i="14"/>
  <c r="E170" i="14"/>
  <c r="U170" i="14"/>
  <c r="I171" i="14"/>
  <c r="Y171" i="14"/>
  <c r="Q173" i="14"/>
  <c r="E174" i="14"/>
  <c r="U174" i="14"/>
  <c r="I175" i="14"/>
  <c r="Y175" i="14"/>
  <c r="Q177" i="14"/>
  <c r="E178" i="14"/>
  <c r="U178" i="14"/>
  <c r="W206" i="14"/>
  <c r="C207" i="14"/>
  <c r="Y207" i="14"/>
  <c r="E208" i="14"/>
  <c r="Q209" i="14"/>
  <c r="AA209" i="14"/>
  <c r="G210" i="14"/>
  <c r="I211" i="14"/>
  <c r="S211" i="14"/>
  <c r="U212" i="14"/>
  <c r="K213" i="14"/>
  <c r="W214" i="14"/>
  <c r="C215" i="14"/>
  <c r="Y215" i="14"/>
  <c r="E216" i="14"/>
  <c r="Q216" i="14"/>
  <c r="K219" i="14"/>
  <c r="AA219" i="14"/>
  <c r="I220" i="14"/>
  <c r="Y220" i="14"/>
  <c r="G221" i="14"/>
  <c r="W221" i="14"/>
  <c r="E222" i="14"/>
  <c r="U222" i="14"/>
  <c r="C223" i="14"/>
  <c r="S223" i="14"/>
  <c r="Q224" i="14"/>
  <c r="K227" i="14"/>
  <c r="AA227" i="14"/>
  <c r="I228" i="14"/>
  <c r="Y228" i="14"/>
  <c r="G229" i="14"/>
  <c r="W229" i="14"/>
  <c r="E230" i="14"/>
  <c r="U230" i="14"/>
  <c r="C231" i="14"/>
  <c r="S231" i="14"/>
  <c r="Q232" i="14"/>
  <c r="K235" i="14"/>
  <c r="AA235" i="14"/>
  <c r="I236" i="14"/>
  <c r="Y236" i="14"/>
  <c r="G237" i="14"/>
  <c r="W237" i="14"/>
  <c r="E238" i="14"/>
  <c r="U238" i="14"/>
  <c r="C239" i="14"/>
  <c r="S239" i="14"/>
  <c r="Q240" i="14"/>
  <c r="C244" i="14"/>
  <c r="W245" i="14"/>
  <c r="C247" i="14"/>
  <c r="Y248" i="14"/>
  <c r="E250" i="14"/>
  <c r="E272" i="14"/>
  <c r="E277" i="14"/>
  <c r="U281" i="14"/>
  <c r="K85" i="2" l="1"/>
  <c r="K53" i="2"/>
  <c r="K42" i="1"/>
  <c r="L12" i="2"/>
  <c r="N12" i="2" s="1"/>
  <c r="L34" i="1"/>
  <c r="D57" i="3"/>
  <c r="D7" i="3"/>
  <c r="K113" i="2"/>
  <c r="K103" i="2"/>
  <c r="H13" i="2"/>
  <c r="J13" i="2" s="1"/>
  <c r="L82" i="1"/>
  <c r="N82" i="1" s="1"/>
  <c r="D101" i="2"/>
  <c r="F101" i="2" s="1"/>
  <c r="F108" i="2"/>
  <c r="K50" i="2"/>
  <c r="L94" i="1"/>
  <c r="N94" i="1" s="1"/>
  <c r="K8" i="1"/>
  <c r="D37" i="3"/>
  <c r="K111" i="1"/>
  <c r="C129" i="1"/>
  <c r="K48" i="2"/>
  <c r="F142" i="2"/>
  <c r="K26" i="1"/>
  <c r="F26" i="1"/>
  <c r="K108" i="2"/>
  <c r="K108" i="1"/>
  <c r="K13" i="2"/>
  <c r="K70" i="2"/>
  <c r="D13" i="2"/>
  <c r="F13" i="2" s="1"/>
  <c r="D102" i="1"/>
  <c r="D15" i="1"/>
  <c r="K87" i="2"/>
  <c r="L120" i="2"/>
  <c r="N120" i="2" s="1"/>
  <c r="L127" i="2"/>
  <c r="N127" i="2" s="1"/>
  <c r="L46" i="1"/>
  <c r="N46" i="1" s="1"/>
  <c r="K43" i="2"/>
  <c r="K103" i="1"/>
  <c r="J98" i="1"/>
  <c r="D46" i="3"/>
  <c r="D6" i="1"/>
  <c r="L6" i="1" s="1"/>
  <c r="N6" i="1" s="1"/>
  <c r="K36" i="2"/>
  <c r="K102" i="1"/>
  <c r="K59" i="1"/>
  <c r="K120" i="2"/>
  <c r="D11" i="6" s="1"/>
  <c r="L28" i="1"/>
  <c r="K73" i="1"/>
  <c r="K40" i="1"/>
  <c r="K90" i="2"/>
  <c r="K71" i="2"/>
  <c r="K46" i="1"/>
  <c r="L8" i="1"/>
  <c r="N8" i="1" s="1"/>
  <c r="H101" i="2"/>
  <c r="J101" i="2" s="1"/>
  <c r="K56" i="1"/>
  <c r="L91" i="2"/>
  <c r="N91" i="2" s="1"/>
  <c r="L108" i="1"/>
  <c r="N108" i="1" s="1"/>
  <c r="L103" i="1"/>
  <c r="N103" i="1" s="1"/>
  <c r="K34" i="1"/>
  <c r="F87" i="1"/>
  <c r="L87" i="1"/>
  <c r="N87" i="1" s="1"/>
  <c r="N55" i="1"/>
  <c r="L124" i="1"/>
  <c r="N124" i="1" s="1"/>
  <c r="H13" i="1"/>
  <c r="L7" i="1"/>
  <c r="N7" i="1" s="1"/>
  <c r="K42" i="2"/>
  <c r="D59" i="2"/>
  <c r="L59" i="2" s="1"/>
  <c r="N59" i="2" s="1"/>
  <c r="K23" i="2"/>
  <c r="K30" i="2"/>
  <c r="K113" i="1"/>
  <c r="K61" i="1"/>
  <c r="K7" i="1"/>
  <c r="L48" i="1"/>
  <c r="N48" i="1" s="1"/>
  <c r="K75" i="2"/>
  <c r="D56" i="2"/>
  <c r="F56" i="2" s="1"/>
  <c r="L130" i="2"/>
  <c r="N130" i="2" s="1"/>
  <c r="L98" i="2"/>
  <c r="N98" i="2" s="1"/>
  <c r="L86" i="1"/>
  <c r="N86" i="1" s="1"/>
  <c r="L66" i="1"/>
  <c r="N66" i="1" s="1"/>
  <c r="K119" i="1"/>
  <c r="K68" i="1"/>
  <c r="L89" i="2"/>
  <c r="N89" i="2" s="1"/>
  <c r="D4" i="4"/>
  <c r="L55" i="1"/>
  <c r="K32" i="1"/>
  <c r="N113" i="2"/>
  <c r="F94" i="1"/>
  <c r="L27" i="1"/>
  <c r="N27" i="1" s="1"/>
  <c r="K82" i="2"/>
  <c r="K86" i="1"/>
  <c r="K27" i="1"/>
  <c r="L66" i="2"/>
  <c r="N66" i="2" s="1"/>
  <c r="L79" i="1"/>
  <c r="N79" i="1" s="1"/>
  <c r="L31" i="2"/>
  <c r="N31" i="2" s="1"/>
  <c r="L105" i="1"/>
  <c r="N105" i="1" s="1"/>
  <c r="D5" i="3"/>
  <c r="H87" i="2"/>
  <c r="J87" i="2" s="1"/>
  <c r="K19" i="2"/>
  <c r="K127" i="2"/>
  <c r="D25" i="6" s="1"/>
  <c r="L33" i="1"/>
  <c r="N33" i="1" s="1"/>
  <c r="L11" i="1"/>
  <c r="N11" i="1" s="1"/>
  <c r="K124" i="1"/>
  <c r="K112" i="1"/>
  <c r="K81" i="1"/>
  <c r="K49" i="1"/>
  <c r="L32" i="1"/>
  <c r="N32" i="1" s="1"/>
  <c r="K41" i="1"/>
  <c r="K11" i="1"/>
  <c r="J12" i="1"/>
  <c r="L12" i="1"/>
  <c r="N12" i="1" s="1"/>
  <c r="L60" i="2"/>
  <c r="N60" i="2" s="1"/>
  <c r="L23" i="2"/>
  <c r="N23" i="2" s="1"/>
  <c r="J67" i="1"/>
  <c r="N75" i="2"/>
  <c r="L95" i="1"/>
  <c r="N95" i="1" s="1"/>
  <c r="K15" i="2"/>
  <c r="L17" i="1"/>
  <c r="N17" i="1" s="1"/>
  <c r="D68" i="2"/>
  <c r="L68" i="2" s="1"/>
  <c r="K12" i="1"/>
  <c r="L123" i="2"/>
  <c r="N123" i="2" s="1"/>
  <c r="L89" i="1"/>
  <c r="N89" i="1" s="1"/>
  <c r="K21" i="1"/>
  <c r="H40" i="2"/>
  <c r="J40" i="2" s="1"/>
  <c r="K26" i="2"/>
  <c r="K95" i="1"/>
  <c r="K52" i="1"/>
  <c r="K33" i="1"/>
  <c r="L54" i="2"/>
  <c r="N54" i="2" s="1"/>
  <c r="K121" i="1"/>
  <c r="L39" i="1"/>
  <c r="N39" i="1" s="1"/>
  <c r="L100" i="1"/>
  <c r="N100" i="1" s="1"/>
  <c r="H94" i="2"/>
  <c r="J94" i="2" s="1"/>
  <c r="L126" i="2"/>
  <c r="N126" i="2" s="1"/>
  <c r="K94" i="2"/>
  <c r="L103" i="2"/>
  <c r="N103" i="2" s="1"/>
  <c r="L26" i="2"/>
  <c r="N26" i="2" s="1"/>
  <c r="K126" i="2"/>
  <c r="D24" i="6" s="1"/>
  <c r="K109" i="1"/>
  <c r="K98" i="1"/>
  <c r="K46" i="2"/>
  <c r="K105" i="1"/>
  <c r="K67" i="1"/>
  <c r="L75" i="2"/>
  <c r="K92" i="1"/>
  <c r="H36" i="2"/>
  <c r="J36" i="2" s="1"/>
  <c r="K45" i="1"/>
  <c r="K89" i="1"/>
  <c r="K88" i="1"/>
  <c r="D14" i="5"/>
  <c r="H27" i="2"/>
  <c r="J27" i="2" s="1"/>
  <c r="L84" i="2"/>
  <c r="N84" i="2" s="1"/>
  <c r="K54" i="1"/>
  <c r="K31" i="1"/>
  <c r="L107" i="1"/>
  <c r="K59" i="2"/>
  <c r="K40" i="2"/>
  <c r="K66" i="1"/>
  <c r="L72" i="2"/>
  <c r="N72" i="2" s="1"/>
  <c r="L45" i="2"/>
  <c r="N45" i="2" s="1"/>
  <c r="L41" i="2"/>
  <c r="N41" i="2" s="1"/>
  <c r="L92" i="1"/>
  <c r="N92" i="1" s="1"/>
  <c r="H56" i="2"/>
  <c r="J56" i="2" s="1"/>
  <c r="D97" i="1"/>
  <c r="F97" i="1" s="1"/>
  <c r="K131" i="2"/>
  <c r="D29" i="6" s="1"/>
  <c r="L82" i="2"/>
  <c r="N82" i="2" s="1"/>
  <c r="F60" i="1"/>
  <c r="F34" i="2"/>
  <c r="L131" i="2"/>
  <c r="N131" i="2" s="1"/>
  <c r="L52" i="1"/>
  <c r="N52" i="1" s="1"/>
  <c r="K96" i="1"/>
  <c r="F53" i="1"/>
  <c r="K123" i="2"/>
  <c r="D7" i="6" s="1"/>
  <c r="K125" i="1"/>
  <c r="K107" i="1"/>
  <c r="K93" i="1"/>
  <c r="K65" i="1"/>
  <c r="K39" i="1"/>
  <c r="K29" i="1"/>
  <c r="L43" i="2"/>
  <c r="N43" i="2" s="1"/>
  <c r="L21" i="1"/>
  <c r="N21" i="1" s="1"/>
  <c r="F21" i="1"/>
  <c r="L122" i="1"/>
  <c r="N122" i="1" s="1"/>
  <c r="F122" i="1"/>
  <c r="L52" i="2"/>
  <c r="N52" i="2" s="1"/>
  <c r="F52" i="2"/>
  <c r="K80" i="1"/>
  <c r="K44" i="1"/>
  <c r="L6" i="2"/>
  <c r="N6" i="2" s="1"/>
  <c r="F6" i="2"/>
  <c r="L77" i="2"/>
  <c r="N77" i="2" s="1"/>
  <c r="K61" i="2"/>
  <c r="L23" i="1"/>
  <c r="N23" i="1" s="1"/>
  <c r="D32" i="5"/>
  <c r="H74" i="2"/>
  <c r="J74" i="2" s="1"/>
  <c r="N112" i="1"/>
  <c r="N34" i="2"/>
  <c r="L129" i="2"/>
  <c r="N129" i="2" s="1"/>
  <c r="L77" i="1"/>
  <c r="N77" i="1" s="1"/>
  <c r="F75" i="2"/>
  <c r="F113" i="2"/>
  <c r="F17" i="1"/>
  <c r="K116" i="1"/>
  <c r="K69" i="1"/>
  <c r="K10" i="1"/>
  <c r="K17" i="1"/>
  <c r="K48" i="1"/>
  <c r="L41" i="1"/>
  <c r="N41" i="1" s="1"/>
  <c r="L38" i="2"/>
  <c r="N38" i="2" s="1"/>
  <c r="F38" i="2"/>
  <c r="L69" i="1"/>
  <c r="N69" i="1" s="1"/>
  <c r="L126" i="1"/>
  <c r="N126" i="1" s="1"/>
  <c r="F126" i="1"/>
  <c r="L25" i="2"/>
  <c r="N25" i="2" s="1"/>
  <c r="F25" i="2"/>
  <c r="L81" i="1"/>
  <c r="N81" i="1" s="1"/>
  <c r="F81" i="1"/>
  <c r="L45" i="1"/>
  <c r="N45" i="1" s="1"/>
  <c r="F45" i="1"/>
  <c r="K129" i="2"/>
  <c r="D27" i="6" s="1"/>
  <c r="K77" i="1"/>
  <c r="K56" i="2"/>
  <c r="L119" i="1"/>
  <c r="N119" i="1" s="1"/>
  <c r="H61" i="2"/>
  <c r="J61" i="2" s="1"/>
  <c r="K112" i="2"/>
  <c r="N47" i="2"/>
  <c r="N132" i="2"/>
  <c r="L15" i="2"/>
  <c r="N15" i="2" s="1"/>
  <c r="L139" i="2"/>
  <c r="N139" i="2" s="1"/>
  <c r="L71" i="2"/>
  <c r="N71" i="2" s="1"/>
  <c r="L65" i="1"/>
  <c r="N65" i="1" s="1"/>
  <c r="F65" i="1"/>
  <c r="K130" i="2"/>
  <c r="D30" i="6" s="1"/>
  <c r="L29" i="2"/>
  <c r="N29" i="2" s="1"/>
  <c r="F29" i="2"/>
  <c r="K87" i="1"/>
  <c r="S282" i="14"/>
  <c r="Q282" i="14"/>
  <c r="AA282" i="14"/>
  <c r="G282" i="14"/>
  <c r="M257" i="14"/>
  <c r="M213" i="14"/>
  <c r="M201" i="14"/>
  <c r="M193" i="14"/>
  <c r="M185" i="14"/>
  <c r="Y282" i="14"/>
  <c r="E282" i="14"/>
  <c r="M255" i="14"/>
  <c r="M239" i="14"/>
  <c r="M231" i="14"/>
  <c r="M223" i="14"/>
  <c r="M215" i="14"/>
  <c r="M203" i="14"/>
  <c r="M195" i="14"/>
  <c r="M187" i="14"/>
  <c r="M179" i="14"/>
  <c r="M161" i="14"/>
  <c r="M153" i="14"/>
  <c r="M145" i="14"/>
  <c r="H282" i="14"/>
  <c r="M272" i="14"/>
  <c r="M256" i="14"/>
  <c r="M228" i="14"/>
  <c r="M216" i="14"/>
  <c r="M204" i="14"/>
  <c r="M188" i="14"/>
  <c r="M172" i="14"/>
  <c r="M156" i="14"/>
  <c r="N281" i="14"/>
  <c r="N280" i="14"/>
  <c r="N279" i="14"/>
  <c r="N278" i="14"/>
  <c r="N277" i="14"/>
  <c r="N276" i="14"/>
  <c r="N275" i="14"/>
  <c r="N273" i="14"/>
  <c r="N172" i="14"/>
  <c r="N274" i="14"/>
  <c r="N174" i="14"/>
  <c r="N166" i="14"/>
  <c r="N250" i="14"/>
  <c r="N176" i="14"/>
  <c r="N168" i="14"/>
  <c r="N170" i="14"/>
  <c r="N164" i="14"/>
  <c r="N156" i="14"/>
  <c r="N148" i="14"/>
  <c r="N178" i="14"/>
  <c r="N160" i="14"/>
  <c r="N152" i="14"/>
  <c r="N144" i="14"/>
  <c r="N150" i="14"/>
  <c r="N199" i="14"/>
  <c r="N162" i="14"/>
  <c r="N146" i="14"/>
  <c r="N183" i="14"/>
  <c r="N158" i="14"/>
  <c r="N154" i="14"/>
  <c r="N271" i="14"/>
  <c r="M266" i="14"/>
  <c r="N255" i="14"/>
  <c r="M250" i="14"/>
  <c r="N239" i="14"/>
  <c r="M234" i="14"/>
  <c r="N223" i="14"/>
  <c r="M218" i="14"/>
  <c r="N207" i="14"/>
  <c r="M202" i="14"/>
  <c r="N195" i="14"/>
  <c r="M182" i="14"/>
  <c r="N171" i="14"/>
  <c r="M166" i="14"/>
  <c r="N155" i="14"/>
  <c r="M150" i="14"/>
  <c r="O280" i="14"/>
  <c r="O276" i="14"/>
  <c r="O274" i="14"/>
  <c r="O281" i="14"/>
  <c r="O278" i="14"/>
  <c r="O277" i="14"/>
  <c r="O273" i="14"/>
  <c r="O275" i="14"/>
  <c r="O279" i="14"/>
  <c r="O245" i="14"/>
  <c r="O239" i="14"/>
  <c r="O223" i="14"/>
  <c r="O235" i="14"/>
  <c r="O219" i="14"/>
  <c r="O255" i="14"/>
  <c r="O231" i="14"/>
  <c r="O227" i="14"/>
  <c r="U282" i="13"/>
  <c r="M281" i="13"/>
  <c r="M280" i="13"/>
  <c r="M279" i="13"/>
  <c r="M278" i="13"/>
  <c r="M277" i="13"/>
  <c r="M276" i="13"/>
  <c r="M275" i="13"/>
  <c r="M274" i="13"/>
  <c r="M273" i="13"/>
  <c r="M272" i="13"/>
  <c r="M271" i="13"/>
  <c r="M270" i="13"/>
  <c r="M269" i="13"/>
  <c r="M268" i="13"/>
  <c r="M267" i="13"/>
  <c r="M266" i="13"/>
  <c r="M265" i="13"/>
  <c r="M264" i="13"/>
  <c r="M263" i="13"/>
  <c r="M262" i="13"/>
  <c r="M250" i="13"/>
  <c r="M248" i="13"/>
  <c r="M260" i="13"/>
  <c r="M252" i="13"/>
  <c r="M188" i="13"/>
  <c r="M180" i="13"/>
  <c r="Z282" i="14"/>
  <c r="W282" i="13"/>
  <c r="C282" i="13"/>
  <c r="O281" i="13"/>
  <c r="O280" i="13"/>
  <c r="O279" i="13"/>
  <c r="O278" i="13"/>
  <c r="O277" i="13"/>
  <c r="O276" i="13"/>
  <c r="O275" i="13"/>
  <c r="O274" i="13"/>
  <c r="O273" i="13"/>
  <c r="O272" i="13"/>
  <c r="O271" i="13"/>
  <c r="O270" i="13"/>
  <c r="O269" i="13"/>
  <c r="O268" i="13"/>
  <c r="O267" i="13"/>
  <c r="O266" i="13"/>
  <c r="O265" i="13"/>
  <c r="O264" i="13"/>
  <c r="O263" i="13"/>
  <c r="O262" i="13"/>
  <c r="O252" i="13"/>
  <c r="O244" i="13"/>
  <c r="O236" i="13"/>
  <c r="O228" i="13"/>
  <c r="O220" i="13"/>
  <c r="O212" i="13"/>
  <c r="O204" i="13"/>
  <c r="O196" i="13"/>
  <c r="O188" i="13"/>
  <c r="O180" i="13"/>
  <c r="O172" i="13"/>
  <c r="R282" i="14"/>
  <c r="P282" i="13"/>
  <c r="M234" i="13"/>
  <c r="M218" i="13"/>
  <c r="M202" i="13"/>
  <c r="O164" i="13"/>
  <c r="O156" i="13"/>
  <c r="O148" i="13"/>
  <c r="M259" i="13"/>
  <c r="O253" i="13"/>
  <c r="M243" i="13"/>
  <c r="O237" i="13"/>
  <c r="M227" i="13"/>
  <c r="O221" i="13"/>
  <c r="M211" i="13"/>
  <c r="O205" i="13"/>
  <c r="M195" i="13"/>
  <c r="M261" i="13"/>
  <c r="O255" i="13"/>
  <c r="M245" i="13"/>
  <c r="O239" i="13"/>
  <c r="M229" i="13"/>
  <c r="O223" i="13"/>
  <c r="M213" i="13"/>
  <c r="O207" i="13"/>
  <c r="M197" i="13"/>
  <c r="O191" i="13"/>
  <c r="M185" i="13"/>
  <c r="O179" i="13"/>
  <c r="M173" i="13"/>
  <c r="M165" i="13"/>
  <c r="M157" i="13"/>
  <c r="M149" i="13"/>
  <c r="L115" i="2"/>
  <c r="N115" i="2" s="1"/>
  <c r="F115" i="2"/>
  <c r="L90" i="2"/>
  <c r="N90" i="2" s="1"/>
  <c r="F90" i="2"/>
  <c r="L35" i="2"/>
  <c r="N35" i="2" s="1"/>
  <c r="F35" i="2"/>
  <c r="L21" i="2"/>
  <c r="N21" i="2" s="1"/>
  <c r="F21" i="2"/>
  <c r="J58" i="1"/>
  <c r="N28" i="1"/>
  <c r="M191" i="13"/>
  <c r="M183" i="13"/>
  <c r="O177" i="13"/>
  <c r="M171" i="13"/>
  <c r="O165" i="13"/>
  <c r="M155" i="13"/>
  <c r="O149" i="13"/>
  <c r="N282" i="13"/>
  <c r="J140" i="2"/>
  <c r="L140" i="2"/>
  <c r="N140" i="2" s="1"/>
  <c r="J135" i="2"/>
  <c r="L135" i="2"/>
  <c r="N135" i="2" s="1"/>
  <c r="F94" i="2"/>
  <c r="L94" i="2"/>
  <c r="N94" i="2" s="1"/>
  <c r="F83" i="2"/>
  <c r="L83" i="2"/>
  <c r="N83" i="2" s="1"/>
  <c r="F61" i="2"/>
  <c r="F33" i="2"/>
  <c r="L33" i="2"/>
  <c r="N33" i="2" s="1"/>
  <c r="F9" i="2"/>
  <c r="L9" i="2"/>
  <c r="N9" i="2" s="1"/>
  <c r="F111" i="1"/>
  <c r="L111" i="1"/>
  <c r="N111" i="1" s="1"/>
  <c r="L97" i="1"/>
  <c r="N97" i="1" s="1"/>
  <c r="F84" i="1"/>
  <c r="L84" i="1"/>
  <c r="N84" i="1" s="1"/>
  <c r="J73" i="1"/>
  <c r="L73" i="1"/>
  <c r="N73" i="1" s="1"/>
  <c r="F64" i="1"/>
  <c r="L64" i="1"/>
  <c r="N64" i="1" s="1"/>
  <c r="F40" i="1"/>
  <c r="L40" i="1"/>
  <c r="N40" i="1" s="1"/>
  <c r="F29" i="1"/>
  <c r="L29" i="1"/>
  <c r="N29" i="1" s="1"/>
  <c r="L10" i="1"/>
  <c r="N10" i="1" s="1"/>
  <c r="F10" i="1"/>
  <c r="M240" i="13"/>
  <c r="M224" i="13"/>
  <c r="M208" i="13"/>
  <c r="M172" i="13"/>
  <c r="M164" i="13"/>
  <c r="M156" i="13"/>
  <c r="M148" i="13"/>
  <c r="L63" i="2"/>
  <c r="N63" i="2" s="1"/>
  <c r="F115" i="1"/>
  <c r="L115" i="1"/>
  <c r="N115" i="1" s="1"/>
  <c r="F72" i="2"/>
  <c r="G129" i="1"/>
  <c r="F28" i="1"/>
  <c r="F34" i="1"/>
  <c r="L58" i="2"/>
  <c r="N58" i="2" s="1"/>
  <c r="M71" i="1"/>
  <c r="W282" i="14"/>
  <c r="C282" i="14"/>
  <c r="O271" i="14"/>
  <c r="M265" i="14"/>
  <c r="N254" i="14"/>
  <c r="N246" i="14"/>
  <c r="M241" i="14"/>
  <c r="M233" i="14"/>
  <c r="M225" i="14"/>
  <c r="M217" i="14"/>
  <c r="O211" i="14"/>
  <c r="N206" i="14"/>
  <c r="O199" i="14"/>
  <c r="O191" i="14"/>
  <c r="O183" i="14"/>
  <c r="O171" i="14"/>
  <c r="U282" i="14"/>
  <c r="O269" i="14"/>
  <c r="N264" i="14"/>
  <c r="M259" i="14"/>
  <c r="O253" i="14"/>
  <c r="M247" i="14"/>
  <c r="N236" i="14"/>
  <c r="N228" i="14"/>
  <c r="N220" i="14"/>
  <c r="O213" i="14"/>
  <c r="N208" i="14"/>
  <c r="O201" i="14"/>
  <c r="O193" i="14"/>
  <c r="O185" i="14"/>
  <c r="O177" i="14"/>
  <c r="O241" i="14"/>
  <c r="O225" i="14"/>
  <c r="N200" i="14"/>
  <c r="N184" i="14"/>
  <c r="M163" i="14"/>
  <c r="M155" i="14"/>
  <c r="M147" i="14"/>
  <c r="N258" i="14"/>
  <c r="N194" i="14"/>
  <c r="O167" i="14"/>
  <c r="O159" i="14"/>
  <c r="O151" i="14"/>
  <c r="F282" i="14"/>
  <c r="O270" i="14"/>
  <c r="N265" i="14"/>
  <c r="M260" i="14"/>
  <c r="O254" i="14"/>
  <c r="N249" i="14"/>
  <c r="M244" i="14"/>
  <c r="N237" i="14"/>
  <c r="M232" i="14"/>
  <c r="O226" i="14"/>
  <c r="M220" i="14"/>
  <c r="O214" i="14"/>
  <c r="N209" i="14"/>
  <c r="O202" i="14"/>
  <c r="N197" i="14"/>
  <c r="M192" i="14"/>
  <c r="O186" i="14"/>
  <c r="N181" i="14"/>
  <c r="M176" i="14"/>
  <c r="O170" i="14"/>
  <c r="N165" i="14"/>
  <c r="M160" i="14"/>
  <c r="O154" i="14"/>
  <c r="N149" i="14"/>
  <c r="N145" i="14"/>
  <c r="M270" i="14"/>
  <c r="O264" i="14"/>
  <c r="N259" i="14"/>
  <c r="M254" i="14"/>
  <c r="O248" i="14"/>
  <c r="N243" i="14"/>
  <c r="M238" i="14"/>
  <c r="O232" i="14"/>
  <c r="N227" i="14"/>
  <c r="M222" i="14"/>
  <c r="O216" i="14"/>
  <c r="N211" i="14"/>
  <c r="M206" i="14"/>
  <c r="O200" i="14"/>
  <c r="M194" i="14"/>
  <c r="N187" i="14"/>
  <c r="O180" i="14"/>
  <c r="N175" i="14"/>
  <c r="M170" i="14"/>
  <c r="O164" i="14"/>
  <c r="N159" i="14"/>
  <c r="M154" i="14"/>
  <c r="O148" i="14"/>
  <c r="O144" i="14"/>
  <c r="Q282" i="13"/>
  <c r="O258" i="13"/>
  <c r="O250" i="13"/>
  <c r="O242" i="13"/>
  <c r="O234" i="13"/>
  <c r="O226" i="13"/>
  <c r="O218" i="13"/>
  <c r="O210" i="13"/>
  <c r="O202" i="13"/>
  <c r="O194" i="13"/>
  <c r="O186" i="13"/>
  <c r="O178" i="13"/>
  <c r="N191" i="14"/>
  <c r="S282" i="13"/>
  <c r="M258" i="13"/>
  <c r="M194" i="13"/>
  <c r="M186" i="13"/>
  <c r="M178" i="13"/>
  <c r="AB282" i="14"/>
  <c r="X282" i="14"/>
  <c r="M246" i="13"/>
  <c r="M230" i="13"/>
  <c r="M214" i="13"/>
  <c r="M198" i="13"/>
  <c r="M170" i="13"/>
  <c r="M162" i="13"/>
  <c r="M154" i="13"/>
  <c r="M146" i="13"/>
  <c r="O257" i="13"/>
  <c r="M247" i="13"/>
  <c r="O241" i="13"/>
  <c r="M231" i="13"/>
  <c r="O225" i="13"/>
  <c r="M215" i="13"/>
  <c r="O209" i="13"/>
  <c r="M199" i="13"/>
  <c r="V282" i="13"/>
  <c r="H282" i="13"/>
  <c r="O259" i="13"/>
  <c r="M249" i="13"/>
  <c r="O243" i="13"/>
  <c r="M233" i="13"/>
  <c r="O227" i="13"/>
  <c r="M217" i="13"/>
  <c r="O211" i="13"/>
  <c r="M201" i="13"/>
  <c r="O195" i="13"/>
  <c r="O183" i="13"/>
  <c r="M177" i="13"/>
  <c r="O171" i="13"/>
  <c r="O163" i="13"/>
  <c r="O155" i="13"/>
  <c r="O147" i="13"/>
  <c r="L104" i="2"/>
  <c r="N104" i="2" s="1"/>
  <c r="F104" i="2"/>
  <c r="L80" i="2"/>
  <c r="N80" i="2" s="1"/>
  <c r="F80" i="2"/>
  <c r="L64" i="2"/>
  <c r="N64" i="2" s="1"/>
  <c r="F64" i="2"/>
  <c r="L44" i="2"/>
  <c r="N44" i="2" s="1"/>
  <c r="F44" i="2"/>
  <c r="L30" i="2"/>
  <c r="N30" i="2" s="1"/>
  <c r="F30" i="2"/>
  <c r="L96" i="1"/>
  <c r="N96" i="1" s="1"/>
  <c r="N43" i="1"/>
  <c r="L17" i="2"/>
  <c r="N17" i="2" s="1"/>
  <c r="O189" i="13"/>
  <c r="O181" i="13"/>
  <c r="M175" i="13"/>
  <c r="O169" i="13"/>
  <c r="M159" i="13"/>
  <c r="O153" i="13"/>
  <c r="F99" i="2"/>
  <c r="L99" i="2"/>
  <c r="N99" i="2" s="1"/>
  <c r="J93" i="2"/>
  <c r="L93" i="2"/>
  <c r="N93" i="2" s="1"/>
  <c r="H79" i="2"/>
  <c r="D38" i="5"/>
  <c r="M68" i="2"/>
  <c r="F55" i="2"/>
  <c r="L55" i="2"/>
  <c r="N55" i="2" s="1"/>
  <c r="F46" i="2"/>
  <c r="L46" i="2"/>
  <c r="N46" i="2" s="1"/>
  <c r="F125" i="1"/>
  <c r="L125" i="1"/>
  <c r="N125" i="1" s="1"/>
  <c r="F93" i="1"/>
  <c r="L93" i="1"/>
  <c r="N93" i="1" s="1"/>
  <c r="F80" i="1"/>
  <c r="L80" i="1"/>
  <c r="N80" i="1" s="1"/>
  <c r="F72" i="1"/>
  <c r="L72" i="1"/>
  <c r="N72" i="1" s="1"/>
  <c r="F59" i="1"/>
  <c r="L59" i="1"/>
  <c r="N59" i="1" s="1"/>
  <c r="F54" i="1"/>
  <c r="L54" i="1"/>
  <c r="N54" i="1" s="1"/>
  <c r="F49" i="1"/>
  <c r="L49" i="1"/>
  <c r="N49" i="1" s="1"/>
  <c r="F36" i="1"/>
  <c r="L36" i="1"/>
  <c r="N36" i="1" s="1"/>
  <c r="F24" i="1"/>
  <c r="L24" i="1"/>
  <c r="N24" i="1" s="1"/>
  <c r="F15" i="1"/>
  <c r="L15" i="1"/>
  <c r="N15" i="1" s="1"/>
  <c r="F5" i="1"/>
  <c r="L5" i="1"/>
  <c r="N5" i="1" s="1"/>
  <c r="M236" i="13"/>
  <c r="M220" i="13"/>
  <c r="M204" i="13"/>
  <c r="O170" i="13"/>
  <c r="O162" i="13"/>
  <c r="O154" i="13"/>
  <c r="O146" i="13"/>
  <c r="K25" i="1"/>
  <c r="L70" i="2"/>
  <c r="N70" i="2" s="1"/>
  <c r="L117" i="1"/>
  <c r="N117" i="1" s="1"/>
  <c r="F45" i="2"/>
  <c r="L10" i="2"/>
  <c r="N10" i="2" s="1"/>
  <c r="K117" i="1"/>
  <c r="L85" i="1"/>
  <c r="N85" i="1" s="1"/>
  <c r="K28" i="1"/>
  <c r="F19" i="1"/>
  <c r="F121" i="2"/>
  <c r="K58" i="1"/>
  <c r="J43" i="1"/>
  <c r="L282" i="14"/>
  <c r="M279" i="14"/>
  <c r="M277" i="14"/>
  <c r="M276" i="14"/>
  <c r="M275" i="14"/>
  <c r="M274" i="14"/>
  <c r="M273" i="14"/>
  <c r="M278" i="14"/>
  <c r="M280" i="14"/>
  <c r="M281" i="14"/>
  <c r="M243" i="14"/>
  <c r="M171" i="14"/>
  <c r="M271" i="14"/>
  <c r="M173" i="14"/>
  <c r="M175" i="14"/>
  <c r="M169" i="14"/>
  <c r="M261" i="14"/>
  <c r="M177" i="14"/>
  <c r="M258" i="14"/>
  <c r="M242" i="14"/>
  <c r="M226" i="14"/>
  <c r="M210" i="14"/>
  <c r="M198" i="14"/>
  <c r="M186" i="14"/>
  <c r="M174" i="14"/>
  <c r="M158" i="14"/>
  <c r="M224" i="14"/>
  <c r="I282" i="13"/>
  <c r="K282" i="13"/>
  <c r="P282" i="14"/>
  <c r="M242" i="13"/>
  <c r="M226" i="13"/>
  <c r="M210" i="13"/>
  <c r="O168" i="13"/>
  <c r="O160" i="13"/>
  <c r="O152" i="13"/>
  <c r="O144" i="13"/>
  <c r="O261" i="13"/>
  <c r="M251" i="13"/>
  <c r="O245" i="13"/>
  <c r="M235" i="13"/>
  <c r="O229" i="13"/>
  <c r="M219" i="13"/>
  <c r="O213" i="13"/>
  <c r="M203" i="13"/>
  <c r="O197" i="13"/>
  <c r="M253" i="13"/>
  <c r="O247" i="13"/>
  <c r="M237" i="13"/>
  <c r="O231" i="13"/>
  <c r="M221" i="13"/>
  <c r="O215" i="13"/>
  <c r="M205" i="13"/>
  <c r="O199" i="13"/>
  <c r="M189" i="13"/>
  <c r="O175" i="13"/>
  <c r="M169" i="13"/>
  <c r="M161" i="13"/>
  <c r="M153" i="13"/>
  <c r="M145" i="13"/>
  <c r="L97" i="2"/>
  <c r="N97" i="2" s="1"/>
  <c r="F97" i="2"/>
  <c r="L85" i="2"/>
  <c r="N85" i="2" s="1"/>
  <c r="F85" i="2"/>
  <c r="M107" i="1"/>
  <c r="F107" i="1"/>
  <c r="M51" i="1"/>
  <c r="F51" i="1"/>
  <c r="O193" i="13"/>
  <c r="M187" i="13"/>
  <c r="O173" i="13"/>
  <c r="M163" i="13"/>
  <c r="O157" i="13"/>
  <c r="M147" i="13"/>
  <c r="D119" i="2"/>
  <c r="K119" i="2"/>
  <c r="D3" i="6" s="1"/>
  <c r="F112" i="2"/>
  <c r="L112" i="2"/>
  <c r="N112" i="2" s="1"/>
  <c r="F87" i="2"/>
  <c r="F74" i="2"/>
  <c r="F51" i="2"/>
  <c r="L51" i="2"/>
  <c r="N51" i="2" s="1"/>
  <c r="F37" i="2"/>
  <c r="L37" i="2"/>
  <c r="N37" i="2" s="1"/>
  <c r="F28" i="2"/>
  <c r="L28" i="2"/>
  <c r="N28" i="2" s="1"/>
  <c r="F18" i="2"/>
  <c r="L18" i="2"/>
  <c r="N18" i="2" s="1"/>
  <c r="J121" i="1"/>
  <c r="J129" i="1" s="1"/>
  <c r="H129" i="1"/>
  <c r="F116" i="1"/>
  <c r="L116" i="1"/>
  <c r="N116" i="1" s="1"/>
  <c r="F106" i="1"/>
  <c r="L106" i="1"/>
  <c r="N106" i="1" s="1"/>
  <c r="F88" i="1"/>
  <c r="L88" i="1"/>
  <c r="N88" i="1" s="1"/>
  <c r="F44" i="1"/>
  <c r="L44" i="1"/>
  <c r="N44" i="1" s="1"/>
  <c r="F20" i="1"/>
  <c r="L20" i="1"/>
  <c r="N20" i="1" s="1"/>
  <c r="J13" i="1"/>
  <c r="L13" i="1"/>
  <c r="N13" i="1" s="1"/>
  <c r="M256" i="13"/>
  <c r="M232" i="13"/>
  <c r="M216" i="13"/>
  <c r="M200" i="13"/>
  <c r="M168" i="13"/>
  <c r="M160" i="13"/>
  <c r="M152" i="13"/>
  <c r="M144" i="13"/>
  <c r="L48" i="2"/>
  <c r="N48" i="2" s="1"/>
  <c r="L67" i="2"/>
  <c r="N67" i="2" s="1"/>
  <c r="F67" i="2"/>
  <c r="K76" i="1"/>
  <c r="K51" i="1"/>
  <c r="L25" i="1"/>
  <c r="N25" i="1" s="1"/>
  <c r="K282" i="14"/>
  <c r="M269" i="14"/>
  <c r="O259" i="14"/>
  <c r="M249" i="14"/>
  <c r="O243" i="14"/>
  <c r="M237" i="14"/>
  <c r="M229" i="14"/>
  <c r="M221" i="14"/>
  <c r="N214" i="14"/>
  <c r="M209" i="14"/>
  <c r="O203" i="14"/>
  <c r="O195" i="14"/>
  <c r="O187" i="14"/>
  <c r="O179" i="14"/>
  <c r="I282" i="14"/>
  <c r="M267" i="14"/>
  <c r="O261" i="14"/>
  <c r="N256" i="14"/>
  <c r="M251" i="14"/>
  <c r="N240" i="14"/>
  <c r="N232" i="14"/>
  <c r="N224" i="14"/>
  <c r="N216" i="14"/>
  <c r="M211" i="14"/>
  <c r="O205" i="14"/>
  <c r="O197" i="14"/>
  <c r="O189" i="14"/>
  <c r="O181" i="14"/>
  <c r="O169" i="14"/>
  <c r="O233" i="14"/>
  <c r="O217" i="14"/>
  <c r="N192" i="14"/>
  <c r="M167" i="14"/>
  <c r="M159" i="14"/>
  <c r="M151" i="14"/>
  <c r="N266" i="14"/>
  <c r="N202" i="14"/>
  <c r="N186" i="14"/>
  <c r="O163" i="14"/>
  <c r="O155" i="14"/>
  <c r="O147" i="14"/>
  <c r="D282" i="14"/>
  <c r="M268" i="14"/>
  <c r="O262" i="14"/>
  <c r="N257" i="14"/>
  <c r="M252" i="14"/>
  <c r="O246" i="14"/>
  <c r="N241" i="14"/>
  <c r="O234" i="14"/>
  <c r="N229" i="14"/>
  <c r="O222" i="14"/>
  <c r="N217" i="14"/>
  <c r="M212" i="14"/>
  <c r="N205" i="14"/>
  <c r="M200" i="14"/>
  <c r="O194" i="14"/>
  <c r="N189" i="14"/>
  <c r="M184" i="14"/>
  <c r="O178" i="14"/>
  <c r="N173" i="14"/>
  <c r="M168" i="14"/>
  <c r="O162" i="14"/>
  <c r="N157" i="14"/>
  <c r="M152" i="14"/>
  <c r="O146" i="14"/>
  <c r="M144" i="14"/>
  <c r="O272" i="14"/>
  <c r="N267" i="14"/>
  <c r="M262" i="14"/>
  <c r="O256" i="14"/>
  <c r="N251" i="14"/>
  <c r="M246" i="14"/>
  <c r="O240" i="14"/>
  <c r="N235" i="14"/>
  <c r="M230" i="14"/>
  <c r="O224" i="14"/>
  <c r="N219" i="14"/>
  <c r="M214" i="14"/>
  <c r="O208" i="14"/>
  <c r="N203" i="14"/>
  <c r="O196" i="14"/>
  <c r="M190" i="14"/>
  <c r="O184" i="14"/>
  <c r="M178" i="14"/>
  <c r="O172" i="14"/>
  <c r="N167" i="14"/>
  <c r="M162" i="14"/>
  <c r="O156" i="14"/>
  <c r="N151" i="14"/>
  <c r="M146" i="14"/>
  <c r="M208" i="14"/>
  <c r="Y282" i="13"/>
  <c r="E282" i="13"/>
  <c r="O254" i="13"/>
  <c r="O246" i="13"/>
  <c r="O238" i="13"/>
  <c r="O230" i="13"/>
  <c r="O222" i="13"/>
  <c r="O214" i="13"/>
  <c r="O206" i="13"/>
  <c r="O198" i="13"/>
  <c r="O190" i="13"/>
  <c r="O182" i="13"/>
  <c r="O174" i="13"/>
  <c r="V282" i="14"/>
  <c r="AA282" i="13"/>
  <c r="G282" i="13"/>
  <c r="O260" i="13"/>
  <c r="M254" i="13"/>
  <c r="M190" i="13"/>
  <c r="M182" i="13"/>
  <c r="M174" i="13"/>
  <c r="T282" i="14"/>
  <c r="X282" i="13"/>
  <c r="M238" i="13"/>
  <c r="M222" i="13"/>
  <c r="M206" i="13"/>
  <c r="M166" i="13"/>
  <c r="M158" i="13"/>
  <c r="M150" i="13"/>
  <c r="F282" i="13"/>
  <c r="M255" i="13"/>
  <c r="O249" i="13"/>
  <c r="M239" i="13"/>
  <c r="O233" i="13"/>
  <c r="M223" i="13"/>
  <c r="O217" i="13"/>
  <c r="M207" i="13"/>
  <c r="O201" i="13"/>
  <c r="R282" i="13"/>
  <c r="M257" i="13"/>
  <c r="O251" i="13"/>
  <c r="M241" i="13"/>
  <c r="O235" i="13"/>
  <c r="M225" i="13"/>
  <c r="O219" i="13"/>
  <c r="M209" i="13"/>
  <c r="O203" i="13"/>
  <c r="M193" i="13"/>
  <c r="O187" i="13"/>
  <c r="M181" i="13"/>
  <c r="O167" i="13"/>
  <c r="O159" i="13"/>
  <c r="O151" i="13"/>
  <c r="L134" i="2"/>
  <c r="N134" i="2" s="1"/>
  <c r="F134" i="2"/>
  <c r="F40" i="2"/>
  <c r="L50" i="2"/>
  <c r="N50" i="2" s="1"/>
  <c r="N71" i="1"/>
  <c r="N53" i="1"/>
  <c r="N34" i="1"/>
  <c r="O185" i="13"/>
  <c r="M179" i="13"/>
  <c r="M167" i="13"/>
  <c r="O161" i="13"/>
  <c r="M151" i="13"/>
  <c r="O145" i="13"/>
  <c r="L141" i="2"/>
  <c r="N141" i="2" s="1"/>
  <c r="F141" i="2"/>
  <c r="L136" i="2"/>
  <c r="N136" i="2" s="1"/>
  <c r="F136" i="2"/>
  <c r="F117" i="2"/>
  <c r="L117" i="2"/>
  <c r="N117" i="2" s="1"/>
  <c r="F110" i="2"/>
  <c r="L110" i="2"/>
  <c r="N110" i="2" s="1"/>
  <c r="L102" i="2"/>
  <c r="N102" i="2" s="1"/>
  <c r="F102" i="2"/>
  <c r="F92" i="2"/>
  <c r="L92" i="2"/>
  <c r="N92" i="2" s="1"/>
  <c r="F78" i="2"/>
  <c r="L78" i="2"/>
  <c r="N78" i="2" s="1"/>
  <c r="F69" i="2"/>
  <c r="L69" i="2"/>
  <c r="N69" i="2" s="1"/>
  <c r="F42" i="2"/>
  <c r="L42" i="2"/>
  <c r="N42" i="2" s="1"/>
  <c r="F24" i="2"/>
  <c r="L24" i="2"/>
  <c r="N24" i="2" s="1"/>
  <c r="F5" i="2"/>
  <c r="L5" i="2"/>
  <c r="N5" i="2" s="1"/>
  <c r="F121" i="1"/>
  <c r="L121" i="1"/>
  <c r="F102" i="1"/>
  <c r="L102" i="1"/>
  <c r="N102" i="1" s="1"/>
  <c r="F75" i="1"/>
  <c r="L75" i="1"/>
  <c r="N75" i="1" s="1"/>
  <c r="F68" i="1"/>
  <c r="L68" i="1"/>
  <c r="N68" i="1" s="1"/>
  <c r="M58" i="1"/>
  <c r="N58" i="1" s="1"/>
  <c r="M53" i="1"/>
  <c r="F31" i="1"/>
  <c r="L31" i="1"/>
  <c r="N31" i="1" s="1"/>
  <c r="M244" i="13"/>
  <c r="M228" i="13"/>
  <c r="M212" i="13"/>
  <c r="M196" i="13"/>
  <c r="O166" i="13"/>
  <c r="O158" i="13"/>
  <c r="O150" i="13"/>
  <c r="L86" i="2"/>
  <c r="N86" i="2" s="1"/>
  <c r="L76" i="1"/>
  <c r="N76" i="1" s="1"/>
  <c r="L62" i="2"/>
  <c r="N62" i="2" s="1"/>
  <c r="L19" i="2"/>
  <c r="N19" i="2" s="1"/>
  <c r="F58" i="1"/>
  <c r="L51" i="1"/>
  <c r="N51" i="1" s="1"/>
  <c r="K79" i="2"/>
  <c r="K85" i="1"/>
  <c r="L13" i="2" l="1"/>
  <c r="N13" i="2" s="1"/>
  <c r="L61" i="2"/>
  <c r="N61" i="2" s="1"/>
  <c r="L56" i="2"/>
  <c r="N56" i="2" s="1"/>
  <c r="L101" i="2"/>
  <c r="N101" i="2" s="1"/>
  <c r="F6" i="1"/>
  <c r="L87" i="2"/>
  <c r="N87" i="2" s="1"/>
  <c r="L40" i="2"/>
  <c r="N40" i="2" s="1"/>
  <c r="F59" i="2"/>
  <c r="L27" i="2"/>
  <c r="N27" i="2" s="1"/>
  <c r="D129" i="1"/>
  <c r="L36" i="2"/>
  <c r="N36" i="2" s="1"/>
  <c r="N68" i="2"/>
  <c r="F68" i="2"/>
  <c r="K129" i="1"/>
  <c r="L74" i="2"/>
  <c r="N74" i="2" s="1"/>
  <c r="L119" i="2"/>
  <c r="N119" i="2" s="1"/>
  <c r="F119" i="2"/>
  <c r="N121" i="1"/>
  <c r="L129" i="1"/>
  <c r="M282" i="14"/>
  <c r="M282" i="13"/>
  <c r="N107" i="1"/>
  <c r="M129" i="1"/>
  <c r="J79" i="2"/>
  <c r="L79" i="2"/>
  <c r="N79" i="2" s="1"/>
  <c r="N282" i="14"/>
  <c r="F129" i="1"/>
  <c r="O282" i="13"/>
  <c r="O282" i="14"/>
  <c r="N129" i="1" l="1"/>
</calcChain>
</file>

<file path=xl/sharedStrings.xml><?xml version="1.0" encoding="utf-8"?>
<sst xmlns="http://schemas.openxmlformats.org/spreadsheetml/2006/main" count="3469" uniqueCount="585">
  <si>
    <t>ProductCode</t>
  </si>
  <si>
    <t>SPARKLING BEVERAGES NATIONAL STOCK STATUS</t>
  </si>
  <si>
    <t>PackCode</t>
  </si>
  <si>
    <t>ProductDescription</t>
  </si>
  <si>
    <t>OpeningStock</t>
  </si>
  <si>
    <t>CCOLTR0300024L</t>
  </si>
  <si>
    <t>Coke Light 300ML 24</t>
  </si>
  <si>
    <t>Pack</t>
  </si>
  <si>
    <t>Northern Region</t>
  </si>
  <si>
    <t>CCOREP0350012L</t>
  </si>
  <si>
    <t>Coca Cola 350mlx12 PET</t>
  </si>
  <si>
    <t>CCOREP0500012L</t>
  </si>
  <si>
    <t>T</t>
  </si>
  <si>
    <t>Coca Cola 500mlx12 PET</t>
  </si>
  <si>
    <t>CCOREP1250006L</t>
  </si>
  <si>
    <t>Coca Cola 1250mlx6 PET</t>
  </si>
  <si>
    <t>CCOREP2000006L</t>
  </si>
  <si>
    <t>Coca Cola 2Lx6 PET</t>
  </si>
  <si>
    <t>CCOREP0300024L</t>
  </si>
  <si>
    <t>Coca Cola 24X300ML R</t>
  </si>
  <si>
    <t>CCORER1000012L</t>
  </si>
  <si>
    <t>Coca Cola 12X 1000ML RET</t>
  </si>
  <si>
    <t>CCOZEP0350012L</t>
  </si>
  <si>
    <t>Southern Region</t>
  </si>
  <si>
    <t>Coke Zero 350mlx12 PET</t>
  </si>
  <si>
    <t>CCOZEP0500012L</t>
  </si>
  <si>
    <t>NATIONAL</t>
  </si>
  <si>
    <t>Coke Zero 500mlx12 PET</t>
  </si>
  <si>
    <t>CCOZEP2000006L</t>
  </si>
  <si>
    <t>Coke Zero 2Lx6 PET</t>
  </si>
  <si>
    <t>CFAGRP0350012L</t>
  </si>
  <si>
    <t>FANTA GRAPE 350ml12 PET</t>
  </si>
  <si>
    <t>CFAGRP0500012L</t>
  </si>
  <si>
    <t>Brand</t>
  </si>
  <si>
    <t>FANTA GRAPE 500mlx12 PET</t>
  </si>
  <si>
    <t>CFAGRP2000006L</t>
  </si>
  <si>
    <t>Stock Cases</t>
  </si>
  <si>
    <t>FANTA GRAPE 2Lx6 PET</t>
  </si>
  <si>
    <t>CFAGRP0300024L</t>
  </si>
  <si>
    <t>FANT GRAPE 24x300ML R</t>
  </si>
  <si>
    <t>Stock hls</t>
  </si>
  <si>
    <t>Weekly Demand</t>
  </si>
  <si>
    <t>CFAORP0350012L</t>
  </si>
  <si>
    <t>FANTA ORANGE 350mlx12 PET</t>
  </si>
  <si>
    <t>CFAORP0500012L</t>
  </si>
  <si>
    <t>FANTA 500mlx12 PET</t>
  </si>
  <si>
    <t>Days of Cover</t>
  </si>
  <si>
    <t>CFAORP1250006L</t>
  </si>
  <si>
    <t>FANTA ORANGE 1250mlx6 PET</t>
  </si>
  <si>
    <t>CFAORP2000006L</t>
  </si>
  <si>
    <t>FORANG 2Lx6 PET</t>
  </si>
  <si>
    <t>Comments</t>
  </si>
  <si>
    <t>COKE</t>
  </si>
  <si>
    <t>Mixers 200ml</t>
  </si>
  <si>
    <t>CFAORR0300024L</t>
  </si>
  <si>
    <t>FANT ORANG 24X300ML R</t>
  </si>
  <si>
    <t>CFAORR1000012L</t>
  </si>
  <si>
    <t>FANT ORANG 12X1000ML RET</t>
  </si>
  <si>
    <t>CFAPAP0500012L</t>
  </si>
  <si>
    <t>P0500012L_C</t>
  </si>
  <si>
    <t>FANTA PINEAP 500mlx12 PET</t>
  </si>
  <si>
    <t>CSPREP0350012L</t>
  </si>
  <si>
    <t>SPRITE 350mlx12 PET</t>
  </si>
  <si>
    <t>CSPREP0500012L</t>
  </si>
  <si>
    <t>Sprite 500mlx12 PET</t>
  </si>
  <si>
    <t>Coca-Cola_C</t>
  </si>
  <si>
    <t>CSPREP1250006L</t>
  </si>
  <si>
    <t>R0300024L_C</t>
  </si>
  <si>
    <t>Sch Ginger Ale_O</t>
  </si>
  <si>
    <t>Sprite 1250mlx6 PET</t>
  </si>
  <si>
    <t>CSPREP2000006L</t>
  </si>
  <si>
    <t>C0200024L_O</t>
  </si>
  <si>
    <t>SPRITE 2Lx6 PET</t>
  </si>
  <si>
    <t>CSPRER0300024L</t>
  </si>
  <si>
    <t>SPRITE 24X300ML R</t>
  </si>
  <si>
    <t>CSPRER1000012L</t>
  </si>
  <si>
    <t>SPRITE 12X1000ML RET</t>
  </si>
  <si>
    <t>CSPZEC0330024M</t>
  </si>
  <si>
    <t>C0330024M_C</t>
  </si>
  <si>
    <t>Sprite Zero 24 x 330ml Can</t>
  </si>
  <si>
    <t>NMOA0C0500024M</t>
  </si>
  <si>
    <t>Monster Assault</t>
  </si>
  <si>
    <t>NMOK3C0500024M</t>
  </si>
  <si>
    <t>Monster Khaos</t>
  </si>
  <si>
    <t>NMOREC0500024M</t>
  </si>
  <si>
    <t>Monster Regular</t>
  </si>
  <si>
    <t>NPPREC0250024L</t>
  </si>
  <si>
    <t>Powerplay 250ml Can</t>
  </si>
  <si>
    <t>NPPREC044024M</t>
  </si>
  <si>
    <t>C044024_N</t>
  </si>
  <si>
    <t>Powerplay 440 Can</t>
  </si>
  <si>
    <t>NXAREP0400012M</t>
  </si>
  <si>
    <t>P0400012M</t>
  </si>
  <si>
    <t>Burn 4400mlX12 PET</t>
  </si>
  <si>
    <t>OND4MO0400012L</t>
  </si>
  <si>
    <t>Novida Mandarin Malt 400ml</t>
  </si>
  <si>
    <t>R</t>
  </si>
  <si>
    <t>ONDPAP0400012L</t>
  </si>
  <si>
    <t>R1000012L_C</t>
  </si>
  <si>
    <t>Novida Pineapple 400ml</t>
  </si>
  <si>
    <t>OSABPC0330024L</t>
  </si>
  <si>
    <t>C0330024L_C</t>
  </si>
  <si>
    <t>SPAR SPBRY 330mlx24 Can</t>
  </si>
  <si>
    <t>OSABPR0300024L</t>
  </si>
  <si>
    <t>SPAR SPBRY 24X300ML R</t>
  </si>
  <si>
    <t>OSACPP0350012L</t>
  </si>
  <si>
    <t>Sch Lemonade_O</t>
  </si>
  <si>
    <t>Cherry 350mlx12</t>
  </si>
  <si>
    <t>OSACPP0500012L</t>
  </si>
  <si>
    <t>Cherry Plum 500mlx12 PET</t>
  </si>
  <si>
    <t>OSACPP2000006L</t>
  </si>
  <si>
    <t>SPAR Cherry Plum 2Lx6 PET</t>
  </si>
  <si>
    <t>OSACPR0300024L</t>
  </si>
  <si>
    <t>SPAR Cherry Plum 24X300ML RB</t>
  </si>
  <si>
    <t>OSACPR1000012L</t>
  </si>
  <si>
    <t>SPAR Cherry Plum 12X1000ML RB</t>
  </si>
  <si>
    <t>OSACSP0350012L</t>
  </si>
  <si>
    <t>Sch Soda Water_O</t>
  </si>
  <si>
    <t>creme Soda 350ml x 12</t>
  </si>
  <si>
    <t>OSACSP0500012L</t>
  </si>
  <si>
    <t>SPAR CSODA 500mlx12 PET</t>
  </si>
  <si>
    <t>OSACSP2000006L</t>
  </si>
  <si>
    <t>SPAR CREAM SODA 2Lx6 PET</t>
  </si>
  <si>
    <t>OSACSR0300024L</t>
  </si>
  <si>
    <t>SPAR CSODA 24X300ML R</t>
  </si>
  <si>
    <t>C</t>
  </si>
  <si>
    <t>C0440024L</t>
  </si>
  <si>
    <t>OSACSR1000012L</t>
  </si>
  <si>
    <t>SPAR CSODA 12X1000ML RET</t>
  </si>
  <si>
    <t>Sch Tonic Water_O</t>
  </si>
  <si>
    <t>OSAGBP0500012L</t>
  </si>
  <si>
    <t>SPAR STONY 500mlx12 PET</t>
  </si>
  <si>
    <t>OSAGBR0300024L</t>
  </si>
  <si>
    <t>SPAR STONY 24X300ML R</t>
  </si>
  <si>
    <t>OSAPNP0350012L</t>
  </si>
  <si>
    <t>Pinenut 350mlx 12</t>
  </si>
  <si>
    <t>P0350012L_C</t>
  </si>
  <si>
    <t>OSAPNP0500012L</t>
  </si>
  <si>
    <t>SPAR P/NUT 500mlx12 PET</t>
  </si>
  <si>
    <t>OSAPNP2000006L</t>
  </si>
  <si>
    <t>SPAR PINE NUT 2Lx6 PET</t>
  </si>
  <si>
    <t>Mixers 500ml</t>
  </si>
  <si>
    <t>OSAPNR0300024L</t>
  </si>
  <si>
    <t>SPAR PINUT 24X300ML R</t>
  </si>
  <si>
    <t>P0500012L</t>
  </si>
  <si>
    <t>OSAPNR1000012L</t>
  </si>
  <si>
    <t>P</t>
  </si>
  <si>
    <t>SPAR PINUT 12X 1000ML RET</t>
  </si>
  <si>
    <t>OSNGBP0350012L</t>
  </si>
  <si>
    <t>Stoney 350ml</t>
  </si>
  <si>
    <t>OSNGBP2000006L</t>
  </si>
  <si>
    <t>SPAR Stoney 2Lx6 PET</t>
  </si>
  <si>
    <t>OSWGAC0200024L</t>
  </si>
  <si>
    <t>SCH Ginger Ale 200ml Can</t>
  </si>
  <si>
    <t>OSWGAP0350012L</t>
  </si>
  <si>
    <t>Sch Ginger Ale 12x350ml PET</t>
  </si>
  <si>
    <t>P1000006L_C</t>
  </si>
  <si>
    <t>OSWGAP0500012L</t>
  </si>
  <si>
    <t>Schwep Ginger Ale 12x500ml</t>
  </si>
  <si>
    <t>OSWLEC0330024M</t>
  </si>
  <si>
    <t>Lemon Twist 330ml Can</t>
  </si>
  <si>
    <t>OSWLOC0200024L</t>
  </si>
  <si>
    <t>SCH Lemonade 200ml Can</t>
  </si>
  <si>
    <t>OSWLOP0350012L</t>
  </si>
  <si>
    <t>Sch Lemonade 12x350ml PET</t>
  </si>
  <si>
    <t>OSWLOP0500012L</t>
  </si>
  <si>
    <t>Schwep Lemonade 12x500ml PET</t>
  </si>
  <si>
    <t>P125006L_C</t>
  </si>
  <si>
    <t>OSWORP0350012L</t>
  </si>
  <si>
    <t>Schwepps Orange 350ml x 12</t>
  </si>
  <si>
    <t>OSWORP0500012L</t>
  </si>
  <si>
    <t>SCH ORANGE 500mlx12 PET</t>
  </si>
  <si>
    <t>OSWORP2000006L</t>
  </si>
  <si>
    <t>Sch Orange 2Lx6 PET</t>
  </si>
  <si>
    <t>OSWORR0300024L</t>
  </si>
  <si>
    <t>SCH ORANGE 24X300ML R</t>
  </si>
  <si>
    <t>OSWORR1000012L</t>
  </si>
  <si>
    <t>SCH ORANGE 12X 1000ML RB</t>
  </si>
  <si>
    <t>OSWS4P0350012L</t>
  </si>
  <si>
    <t>P2000006L_C</t>
  </si>
  <si>
    <t>Sch Lemon 350 x 12</t>
  </si>
  <si>
    <t>OSWS4P0500012L</t>
  </si>
  <si>
    <t>SCH LEMON 500mlx12 PET</t>
  </si>
  <si>
    <t>OSWS402000006L</t>
  </si>
  <si>
    <t>Sch Lemon 2Lx6 PET</t>
  </si>
  <si>
    <t>OSWS4R0300024L</t>
  </si>
  <si>
    <t>SCH LEMON24X300ML R</t>
  </si>
  <si>
    <t>OSWS4R1000012L</t>
  </si>
  <si>
    <t>COKE ZERO</t>
  </si>
  <si>
    <t>SCH LEMON 12X1000ML R</t>
  </si>
  <si>
    <t>ENERGY DRINKS</t>
  </si>
  <si>
    <t>OSWSWC0200024L</t>
  </si>
  <si>
    <t>SCH Soda Water 200ml Can</t>
  </si>
  <si>
    <t>OSWSWP0350012L</t>
  </si>
  <si>
    <t>T1</t>
  </si>
  <si>
    <t>Sch Soda Water 12x350ml PET</t>
  </si>
  <si>
    <t>Power Play_N</t>
  </si>
  <si>
    <t>Coke Zero_C</t>
  </si>
  <si>
    <t>C0250024L_N</t>
  </si>
  <si>
    <t>OSWSWP0500012L</t>
  </si>
  <si>
    <t>Schwep Soda Water 12x500ml PET</t>
  </si>
  <si>
    <t>OSWTWC0200024L</t>
  </si>
  <si>
    <t>SCH Tonic 200ml Can</t>
  </si>
  <si>
    <t>OSWTWP0350012L</t>
  </si>
  <si>
    <t>Sch Tonic Water 12x350ml PET</t>
  </si>
  <si>
    <t>OSWTWP0500012L</t>
  </si>
  <si>
    <t>Schwep Tonic Water 12x500ml PET</t>
  </si>
  <si>
    <t>330 ml CAN</t>
  </si>
  <si>
    <t>Coke Lite_C</t>
  </si>
  <si>
    <t>COKE LIGHT</t>
  </si>
  <si>
    <t>CCORER0300024L</t>
  </si>
  <si>
    <t>CFAGRR0300024L</t>
  </si>
  <si>
    <t>FANT GRAPE 24X300ML R</t>
  </si>
  <si>
    <t>Fanta Grape_C</t>
  </si>
  <si>
    <t>SPAR Cherry Plum 24X300ML R</t>
  </si>
  <si>
    <t xml:space="preserve">FANTA ORANGE </t>
  </si>
  <si>
    <t>Fanta Orange_C</t>
  </si>
  <si>
    <t>SCH LEMON 24X300ML R</t>
  </si>
  <si>
    <t>Fanta P/Apple_C</t>
  </si>
  <si>
    <t>Sprite_C</t>
  </si>
  <si>
    <t>Spar CherryPlum_O</t>
  </si>
  <si>
    <t>C0330024L_O</t>
  </si>
  <si>
    <t>Spar CreamSoda_O</t>
  </si>
  <si>
    <t>Spar Stony G/Beer_O</t>
  </si>
  <si>
    <t>CCOREP1000006L</t>
  </si>
  <si>
    <t>Coca Cola 1Lx6 PET</t>
  </si>
  <si>
    <t>Spar PineNut_O</t>
  </si>
  <si>
    <t>CCOZEP1000006L</t>
  </si>
  <si>
    <t>Coke Zero 1Lx6 PET</t>
  </si>
  <si>
    <t>FANTA GRAPE 350mlx12 PET</t>
  </si>
  <si>
    <t>Lemon Twist_O</t>
  </si>
  <si>
    <t>CFAGRP1000006L</t>
  </si>
  <si>
    <t>Fanta Grape 1Lx6 PET</t>
  </si>
  <si>
    <t>Sprite Zero_C</t>
  </si>
  <si>
    <t>C0330024M</t>
  </si>
  <si>
    <t>CFAORP1000006L</t>
  </si>
  <si>
    <t>Fanta Orange 1Lx6 PET</t>
  </si>
  <si>
    <t>CFAPAP0350012L</t>
  </si>
  <si>
    <t>FANT P/APPLE 350mlx12 PET</t>
  </si>
  <si>
    <t>CFAPAP1000006L</t>
  </si>
  <si>
    <t>Fanta Pine Apple 1Lx6 PET</t>
  </si>
  <si>
    <t>440 ml CAN</t>
  </si>
  <si>
    <t>CFAPAP2000006L</t>
  </si>
  <si>
    <t>FANTA P/APPLE 2Lx6 PET</t>
  </si>
  <si>
    <t>Sprite 500mlx12PET</t>
  </si>
  <si>
    <t>CSPREP1000006L</t>
  </si>
  <si>
    <t>Sprite 1Lx6 PET</t>
  </si>
  <si>
    <t>SPRITE 2:x6 PET</t>
  </si>
  <si>
    <t>FANTA GRAPE</t>
  </si>
  <si>
    <t>OSACPP1000006L</t>
  </si>
  <si>
    <t>Cherry Plum 1Lx6 PET</t>
  </si>
  <si>
    <t>OSACSP1000006L</t>
  </si>
  <si>
    <t>Cream soda 1Lx6 PET</t>
  </si>
  <si>
    <t>OSAGBP1000006L</t>
  </si>
  <si>
    <t>Stoney Ginger 1Lx6 PET</t>
  </si>
  <si>
    <t>SNGB Stoney G/Beer_O</t>
  </si>
  <si>
    <t>OSAPNP1000006L</t>
  </si>
  <si>
    <t>Pine Nut 1Lx6 PET</t>
  </si>
  <si>
    <t>OSWORP1000006L</t>
  </si>
  <si>
    <t>Sch Orange 1Lx6 PET</t>
  </si>
  <si>
    <t>350ml PET</t>
  </si>
  <si>
    <t>OSWS4P1000006L</t>
  </si>
  <si>
    <t>Sch Lemon 1Lx6 PET</t>
  </si>
  <si>
    <t>OSWS4P2000006L</t>
  </si>
  <si>
    <t>SPRITE</t>
  </si>
  <si>
    <t>NMSBAJ0200024L</t>
  </si>
  <si>
    <t>Shumba Maheu Banana Satchet 200ml x 24</t>
  </si>
  <si>
    <t>NMSBAP0500012L</t>
  </si>
  <si>
    <t>Shumba Banana</t>
  </si>
  <si>
    <t>NMSBQJ0200024L</t>
  </si>
  <si>
    <t>Shumba Maheu Buttercream 200ml x 24</t>
  </si>
  <si>
    <t>P0350012L_O</t>
  </si>
  <si>
    <t>NMSBQU0500012L</t>
  </si>
  <si>
    <t>SHUMBA MAHEU BUTTER CREAM 500mlx12</t>
  </si>
  <si>
    <t>NMSCXJ0200024L</t>
  </si>
  <si>
    <t>J0200024L</t>
  </si>
  <si>
    <t>Shumba Maheu Choc&amp;Milk Satchet 200ml x 24</t>
  </si>
  <si>
    <t>NMSCXP0500012L</t>
  </si>
  <si>
    <t>SHUMBA MAHEU CHOCOLATE &amp; MILK 500mlx12</t>
  </si>
  <si>
    <t>NMSEBJ0200024L</t>
  </si>
  <si>
    <t>Shumba Maheu Extra Malt Satchet 200mlx24</t>
  </si>
  <si>
    <t>NMSEBP0500012L</t>
  </si>
  <si>
    <t>Sh Maheu Trad Extra Malt</t>
  </si>
  <si>
    <t>NMSMAJ0200024L</t>
  </si>
  <si>
    <t>Shumba Malt Satchet 200ml x 24</t>
  </si>
  <si>
    <t>NMSMAU0500012L</t>
  </si>
  <si>
    <t>SHUMBA MAHEU MALT 500mlx12</t>
  </si>
  <si>
    <t>NMSORJ0200024L</t>
  </si>
  <si>
    <t>Shumba Maheu Orange Satchet x 24</t>
  </si>
  <si>
    <t>NMSORU0500012L</t>
  </si>
  <si>
    <t>U0500012L_N</t>
  </si>
  <si>
    <t>SHUMBA MAHEU OrANGE 500mlx12</t>
  </si>
  <si>
    <t>NMSPSJ0200024L</t>
  </si>
  <si>
    <t>Shumba Maheu Passion Satchet 200ml x 24</t>
  </si>
  <si>
    <t>NMSPSU0500012L</t>
  </si>
  <si>
    <t>SHUMBA MAHEU PASSION 500mlx12</t>
  </si>
  <si>
    <t>NMSS1J0200024L</t>
  </si>
  <si>
    <t>Strawberry and Milk Satchet 200ml x 24</t>
  </si>
  <si>
    <t>NMSS1P0500012L</t>
  </si>
  <si>
    <t>SHUMBA MAHEU S/BERRY AND MILK 500mlx12</t>
  </si>
  <si>
    <t>NMSSBJ0200024L</t>
  </si>
  <si>
    <t>Shumba Maheu Strawberry Satchet 200ml x 24</t>
  </si>
  <si>
    <t>NMSSBU0500012L</t>
  </si>
  <si>
    <t>SHUMBA MAHEU S/BERRY 500mlx12</t>
  </si>
  <si>
    <t>NMSTDJ0200024L</t>
  </si>
  <si>
    <t>Shumba Maheu Traditional Satchet 200ml x 24</t>
  </si>
  <si>
    <t>NMSTDU0500012L</t>
  </si>
  <si>
    <t>SHUMBA MAHEU TRADITIONAL 500mlx12</t>
  </si>
  <si>
    <t>NMSVKJ0200024L</t>
  </si>
  <si>
    <t>Shumba Maheu Vanilla and Milk Satchet 200ml x 24</t>
  </si>
  <si>
    <t>NMSVKP0500012L</t>
  </si>
  <si>
    <t>SHUMBA MAHEU VANILLA &amp; MILK 500mlx12</t>
  </si>
  <si>
    <t>NUPMNP0400012L</t>
  </si>
  <si>
    <t>SUP SIP DAIRY-MANGO 400mlX12 PET</t>
  </si>
  <si>
    <t>NUPORP0400012L</t>
  </si>
  <si>
    <t>SUP SIP DAIRY-ORANGE 400mlX12 PET</t>
  </si>
  <si>
    <t>NUPSBP0400012L</t>
  </si>
  <si>
    <t>SUPSIP DAIRY-STRBERRY 400mlX12 PET</t>
  </si>
  <si>
    <t>NUPTRP0400012L</t>
  </si>
  <si>
    <t>SUPSIP DAIRY-TROPICAL 400mlX12 PET</t>
  </si>
  <si>
    <t>NUPYBP0400012L</t>
  </si>
  <si>
    <t>Super Sip Yoghurt Strawberry &amp; Banana x 12</t>
  </si>
  <si>
    <t>Sch Orange_O</t>
  </si>
  <si>
    <t>NUPYMP0400012L</t>
  </si>
  <si>
    <t>Super Sip Yoghurt Mango</t>
  </si>
  <si>
    <t>NUPYOO0400012L</t>
  </si>
  <si>
    <t>Super Sip Yoghurt Pineapple</t>
  </si>
  <si>
    <t>Sch Lemon  _O</t>
  </si>
  <si>
    <t>NOVIDA</t>
  </si>
  <si>
    <t>Novida Mandarin Malt</t>
  </si>
  <si>
    <t>P0400012L</t>
  </si>
  <si>
    <t>STONEY</t>
  </si>
  <si>
    <t>R0300024L_O</t>
  </si>
  <si>
    <t>Novida Pine Apple</t>
  </si>
  <si>
    <t>500ml PET</t>
  </si>
  <si>
    <t>P1250006L_C</t>
  </si>
  <si>
    <t>P0500012L_O</t>
  </si>
  <si>
    <t>P1000006L_O</t>
  </si>
  <si>
    <t>P2000006L_O</t>
  </si>
  <si>
    <t>CHERRY</t>
  </si>
  <si>
    <t>C0500024M</t>
  </si>
  <si>
    <t>R1000012L_O</t>
  </si>
  <si>
    <t>C0440024M</t>
  </si>
  <si>
    <t>Spar Rasberry_O</t>
  </si>
  <si>
    <t>1L PET</t>
  </si>
  <si>
    <t>CREAM SODA</t>
  </si>
  <si>
    <t>PINENUT</t>
  </si>
  <si>
    <t>labels</t>
  </si>
  <si>
    <t>MONSTER</t>
  </si>
  <si>
    <t>SCHWEPPES ORANGE</t>
  </si>
  <si>
    <t>2L PET</t>
  </si>
  <si>
    <t>P1000012M</t>
  </si>
  <si>
    <t>Sch Sp/W  Litchi_O</t>
  </si>
  <si>
    <t>Sch Sp/W Lem/Lime_O</t>
  </si>
  <si>
    <t>SCHWEPPES LEMON</t>
  </si>
  <si>
    <t>Sch Sp/W S/Berry_O</t>
  </si>
  <si>
    <t>200ML MIXERS</t>
  </si>
  <si>
    <t>RGB 300ml</t>
  </si>
  <si>
    <t>OTHER 330ml CAN</t>
  </si>
  <si>
    <t>LITRE RGB</t>
  </si>
  <si>
    <t>MAHEU</t>
  </si>
  <si>
    <t>Sh Maheu Banana_N</t>
  </si>
  <si>
    <t>M</t>
  </si>
  <si>
    <t>Sh Maheu Malt_N</t>
  </si>
  <si>
    <t>Sh Maheu Trad_N</t>
  </si>
  <si>
    <t>Sh Maheu Trad Extra Malt_N</t>
  </si>
  <si>
    <t>Sh Maheu Choc&amp;Milk_N</t>
  </si>
  <si>
    <t>P0500012L_N</t>
  </si>
  <si>
    <t>1,25ml PET</t>
  </si>
  <si>
    <t>Sh Maheu B/Cream_N</t>
  </si>
  <si>
    <t>SUPERSIP</t>
  </si>
  <si>
    <t>Super Sip Dairy - Mango</t>
  </si>
  <si>
    <t>P0400012L_N</t>
  </si>
  <si>
    <t>SS</t>
  </si>
  <si>
    <t>Super Sip Dairy - Orange</t>
  </si>
  <si>
    <t>Super Sip Dairy - StrBerry</t>
  </si>
  <si>
    <t>Super Sip Dairy - Tropical</t>
  </si>
  <si>
    <t>Super Sip Yogh Pine Apple</t>
  </si>
  <si>
    <t>Super Sip Mango Yogh</t>
  </si>
  <si>
    <t>Super Sip Yogh SBery &amp;Banana</t>
  </si>
  <si>
    <t>Mixers 350ml</t>
  </si>
  <si>
    <t>P0350012L</t>
  </si>
  <si>
    <t>Maheu Satchet</t>
  </si>
  <si>
    <t>6678 - SHUMBA  MAHEU BANANA 200 ML</t>
  </si>
  <si>
    <t>6692 - SHUMBA  MAHEU TRADNAL 200 ML</t>
  </si>
  <si>
    <t>6632 - SHUMBA  MAHEU MALT 200 ML</t>
  </si>
  <si>
    <t>6698 - SHUMBA  MAHEU B/CREAM 200 ML</t>
  </si>
  <si>
    <t>Grand Total</t>
  </si>
  <si>
    <t>Sch Sp/W Natural_O</t>
  </si>
  <si>
    <t xml:space="preserve">Sh Maheu Banana_N </t>
  </si>
  <si>
    <t>Sh Maheu Trad  Extra Malt</t>
  </si>
  <si>
    <t>Sh Maheu Orange_N</t>
  </si>
  <si>
    <t>Sh Maheu Passion_N</t>
  </si>
  <si>
    <t>Sh Maheu S/Berry &amp; Milk_N</t>
  </si>
  <si>
    <t>Sh Maheu SBerry_N</t>
  </si>
  <si>
    <t>Sh Maheu Vannila &amp; Milk_N</t>
  </si>
  <si>
    <t>Super Sip Dairy - Grape</t>
  </si>
  <si>
    <t>Super Sip Yogh SBerry&amp;Banana</t>
  </si>
  <si>
    <t>Super Sip Yogh PineApple</t>
  </si>
  <si>
    <t>SBs Online StockSheet - Fulls</t>
  </si>
  <si>
    <t>St-Location</t>
  </si>
  <si>
    <t>(All)</t>
  </si>
  <si>
    <t>Unit</t>
  </si>
  <si>
    <t>CS</t>
  </si>
  <si>
    <t>North Onhand</t>
  </si>
  <si>
    <t>South Onhand</t>
  </si>
  <si>
    <t>pack</t>
  </si>
  <si>
    <t>Flavour</t>
  </si>
  <si>
    <t>StockCode</t>
  </si>
  <si>
    <t xml:space="preserve">Coca-Cola                               </t>
  </si>
  <si>
    <t>1010 - 1000ML SB</t>
  </si>
  <si>
    <t>1000rb</t>
  </si>
  <si>
    <t>1011 - 1000ML PET</t>
  </si>
  <si>
    <t>1000pet</t>
  </si>
  <si>
    <t>1030 - 300ML SB</t>
  </si>
  <si>
    <t>1041 - 2000ML SB</t>
  </si>
  <si>
    <t>1044 - 1.250ML PET</t>
  </si>
  <si>
    <t>1271 - 500ML SB</t>
  </si>
  <si>
    <t>1336 - 330ML SB CANS</t>
  </si>
  <si>
    <t>1463 - 350ML PET</t>
  </si>
  <si>
    <t>1323 - 440ML CANS</t>
  </si>
  <si>
    <t xml:space="preserve">Coke Light                              </t>
  </si>
  <si>
    <t>1609 - 330ML SB CANS</t>
  </si>
  <si>
    <t xml:space="preserve">Coke Zero                               </t>
  </si>
  <si>
    <t>1457 - 330ML SB CANS</t>
  </si>
  <si>
    <t>1741 - 2000ML SB</t>
  </si>
  <si>
    <t>1751 - 500ML SB</t>
  </si>
  <si>
    <t>5946 - 350ML PET</t>
  </si>
  <si>
    <t xml:space="preserve">Sprite                                  </t>
  </si>
  <si>
    <t>2009 - 330ML SB CANS</t>
  </si>
  <si>
    <t>2010 - 1000ML SB</t>
  </si>
  <si>
    <t>2011 - 1000ML PET</t>
  </si>
  <si>
    <t>2030 - 300ML SB</t>
  </si>
  <si>
    <t>2041 - 2000ML SB</t>
  </si>
  <si>
    <t>2044 - 1250ML PET</t>
  </si>
  <si>
    <t>2055 - 500ML SB</t>
  </si>
  <si>
    <t>2253 - 330ML SB CANS</t>
  </si>
  <si>
    <t>2376 - 350ML PET</t>
  </si>
  <si>
    <t>2117 - 440ML CANS</t>
  </si>
  <si>
    <t>2067 - 20L BIBS</t>
  </si>
  <si>
    <t xml:space="preserve">Cherry Plum                             </t>
  </si>
  <si>
    <t>6466 - 350ML PET</t>
  </si>
  <si>
    <t>6909 - 330ML SB CANS</t>
  </si>
  <si>
    <t>6910 - 1LTR SB</t>
  </si>
  <si>
    <t>6911 - 1 Litre PET</t>
  </si>
  <si>
    <t>6930 - 300ML SB</t>
  </si>
  <si>
    <t>6941 - 2000ML SB</t>
  </si>
  <si>
    <t>6951 - 500ML SB</t>
  </si>
  <si>
    <t xml:space="preserve">Cream Soda                              </t>
  </si>
  <si>
    <t>6011 - 1000ML PET</t>
  </si>
  <si>
    <t>6030 - 300ML SB</t>
  </si>
  <si>
    <t>6032 - 330ML SB CANS</t>
  </si>
  <si>
    <t>6041 - 2000ML SB</t>
  </si>
  <si>
    <t>6051 - 500ML SB</t>
  </si>
  <si>
    <t>6076 - 350ML PET</t>
  </si>
  <si>
    <t>6067 - 20L BIBS</t>
  </si>
  <si>
    <t>6010 - 1000ML SB</t>
  </si>
  <si>
    <t xml:space="preserve">Fanta Grape  </t>
  </si>
  <si>
    <t>3230 - 300ML SB</t>
  </si>
  <si>
    <t>3236 - 330ML SB CANS</t>
  </si>
  <si>
    <t>3241 - 2000ML SB</t>
  </si>
  <si>
    <t>3251 - 500ML SB</t>
  </si>
  <si>
    <t>4796 - 350ML PET</t>
  </si>
  <si>
    <t xml:space="preserve">Fanta Grape                                   </t>
  </si>
  <si>
    <t>3211 - 1000ML PET</t>
  </si>
  <si>
    <t xml:space="preserve">Fanta Orange                                  </t>
  </si>
  <si>
    <t>3004 - 500ML SB</t>
  </si>
  <si>
    <t>3009 - 330ML SB CANS</t>
  </si>
  <si>
    <t>3010 - 1000ML SB</t>
  </si>
  <si>
    <t>3011 - 1000ML PET</t>
  </si>
  <si>
    <t>3030 - 300ML SB</t>
  </si>
  <si>
    <t>3041 - 2000ML SB</t>
  </si>
  <si>
    <t>3044 - 1250ML PET</t>
  </si>
  <si>
    <t>3336 - 350ML PET</t>
  </si>
  <si>
    <t>3181 - 440ML CANS</t>
  </si>
  <si>
    <t>3067 - 20L BIBS</t>
  </si>
  <si>
    <t xml:space="preserve">Fanta Pineapple </t>
  </si>
  <si>
    <t>4736 - 330ML SB CANS</t>
  </si>
  <si>
    <t xml:space="preserve">Pine Nut                                </t>
  </si>
  <si>
    <t>6211 - 1000ML PET</t>
  </si>
  <si>
    <t>6230 - 300ML SB</t>
  </si>
  <si>
    <t>6241 - 2000ML SB</t>
  </si>
  <si>
    <t>6251 - 500ML SB</t>
  </si>
  <si>
    <t>6266 - 350ML PET</t>
  </si>
  <si>
    <t>6809 - 330ML SB CANS</t>
  </si>
  <si>
    <t>6210 - 1000ML SB</t>
  </si>
  <si>
    <t xml:space="preserve">Sparberry                               </t>
  </si>
  <si>
    <t>6136 - 330ML SB CANS</t>
  </si>
  <si>
    <t xml:space="preserve">Ginger Beer                             </t>
  </si>
  <si>
    <t>6511 - 1000ML PET</t>
  </si>
  <si>
    <t>6530 - 300ML SB</t>
  </si>
  <si>
    <t>6536 - 330ML SB CANS</t>
  </si>
  <si>
    <t>6541 - 2000ML SB</t>
  </si>
  <si>
    <t>6551 - 500ML SB</t>
  </si>
  <si>
    <t>6566 - 350ML PET</t>
  </si>
  <si>
    <t>6504 - 440ML CANS</t>
  </si>
  <si>
    <t xml:space="preserve">Lemon Twist                             </t>
  </si>
  <si>
    <t>5716 - 330ML SB CANS</t>
  </si>
  <si>
    <t xml:space="preserve">Mandarin                                </t>
  </si>
  <si>
    <t>2395 - 400ML PET</t>
  </si>
  <si>
    <t xml:space="preserve">Burn                                    </t>
  </si>
  <si>
    <t>7306 - 250ML</t>
  </si>
  <si>
    <t>Power Play</t>
  </si>
  <si>
    <t>7307 - 250ML</t>
  </si>
  <si>
    <t>1314 - Power Play 440ML CAN</t>
  </si>
  <si>
    <t>440c</t>
  </si>
  <si>
    <t xml:space="preserve">Pineapple                               </t>
  </si>
  <si>
    <t>5195 - 400ML PET</t>
  </si>
  <si>
    <t>400p</t>
  </si>
  <si>
    <t xml:space="preserve">Schweppes Ginger Ale                              </t>
  </si>
  <si>
    <t>5921 - 200ML SB</t>
  </si>
  <si>
    <t>5951 - 500ML SB</t>
  </si>
  <si>
    <t>Schweppes Lemonade</t>
  </si>
  <si>
    <t>5821 - 200ML SB</t>
  </si>
  <si>
    <t>5851 - 500ML SB</t>
  </si>
  <si>
    <t>Schweppes Orange</t>
  </si>
  <si>
    <t>2311 - 1000ML PET</t>
  </si>
  <si>
    <t>2330 - 300ML SB</t>
  </si>
  <si>
    <t>2341 - 2000ML SB</t>
  </si>
  <si>
    <t>5751 - 500ML SB</t>
  </si>
  <si>
    <t xml:space="preserve">Schweppes Orange                                  </t>
  </si>
  <si>
    <t>2310 - 1000ML SB</t>
  </si>
  <si>
    <t>5075 - 350ML PET</t>
  </si>
  <si>
    <t xml:space="preserve">Schweppes S/Lemon                         </t>
  </si>
  <si>
    <t>5010 - 1000ML SB</t>
  </si>
  <si>
    <t>prdhat</t>
  </si>
  <si>
    <t>5011 - 1000ML PET</t>
  </si>
  <si>
    <t>5030 - 300ML SB</t>
  </si>
  <si>
    <t>5031 - 350ML PET</t>
  </si>
  <si>
    <t>5041 - 2000ML SB</t>
  </si>
  <si>
    <t>5051 - 500ML SB</t>
  </si>
  <si>
    <t xml:space="preserve">Schweppes Soda Water                              </t>
  </si>
  <si>
    <t>5321 - 200ML SB</t>
  </si>
  <si>
    <t>5358 - 500ML SB</t>
  </si>
  <si>
    <t xml:space="preserve">Schweppes Tonic Water                             </t>
  </si>
  <si>
    <t>5421 - 200ML SB</t>
  </si>
  <si>
    <t>5451 - 500ML SB</t>
  </si>
  <si>
    <t>Maheu</t>
  </si>
  <si>
    <t>6682 - SHUMBA  MAHEU EXTRA MALT 200ML</t>
  </si>
  <si>
    <t>1870 - SHUMBA MAHEU BUTTER CREAM500ML</t>
  </si>
  <si>
    <t>500m</t>
  </si>
  <si>
    <t>1871 - SHUMBA  MAHEU ORANGE 500 ML</t>
  </si>
  <si>
    <t>1874 - SHUMBA MAHEU TRADITIONAL 500ML</t>
  </si>
  <si>
    <t>1875 - SHUMBA MAHEU BANANA 500ml</t>
  </si>
  <si>
    <t>1876 - SHUMBA MAHEU MALT 500ML</t>
  </si>
  <si>
    <t>1878 - SHUMBA MAHEU CHOCOLATE &amp; MILK 500ML</t>
  </si>
  <si>
    <t>9081 - Traditional Extra Malt 500ML</t>
  </si>
  <si>
    <t>6628 - SHUMBA  MAHEU S/BERRY 200 ML</t>
  </si>
  <si>
    <t>200m</t>
  </si>
  <si>
    <t>Drinking Yoghurt</t>
  </si>
  <si>
    <t>8512 - Pineapple  400ML</t>
  </si>
  <si>
    <t>400yg</t>
  </si>
  <si>
    <t>8522 - Banana 400ML</t>
  </si>
  <si>
    <t>8532 - Dairy Mango 400ML</t>
  </si>
  <si>
    <t>Monster</t>
  </si>
  <si>
    <t>6575 - Khaos 500ML CAN</t>
  </si>
  <si>
    <t>500e</t>
  </si>
  <si>
    <t>6595 - Assault 500ML CAN</t>
  </si>
  <si>
    <t>6865 - Regular 500ML CAN</t>
  </si>
  <si>
    <t>SuperSip</t>
  </si>
  <si>
    <t>8517 - Dairy Orange 400ML</t>
  </si>
  <si>
    <t>400ss</t>
  </si>
  <si>
    <t>8527 - Dairy Tropic 400ML</t>
  </si>
  <si>
    <t>8537 - Dairy Mango 400ML</t>
  </si>
  <si>
    <t>8547 - Dairy Strawberry 400ML</t>
  </si>
  <si>
    <t xml:space="preserve">Schweppes Lemonade                       </t>
  </si>
  <si>
    <t>5856 - Schweppes Lemonade 350ML</t>
  </si>
  <si>
    <t>350mixer</t>
  </si>
  <si>
    <t>Schweppes Soda Water</t>
  </si>
  <si>
    <t>6009 - Schweppes Soda Water 350ML</t>
  </si>
  <si>
    <t xml:space="preserve">Schweppes Ginger Ale             </t>
  </si>
  <si>
    <t>5996 - Schweppes Ginger Ale   350ML</t>
  </si>
  <si>
    <t>Schweppes Tonic Water</t>
  </si>
  <si>
    <t>6008 - Schweppes Tonic Water 350ML</t>
  </si>
  <si>
    <t>13wma</t>
  </si>
  <si>
    <t>8wma</t>
  </si>
  <si>
    <t>4wma</t>
  </si>
  <si>
    <t>O20LT001L</t>
  </si>
  <si>
    <t>O10LT001L</t>
  </si>
  <si>
    <t>P2000006M</t>
  </si>
  <si>
    <t>#ERROR!</t>
  </si>
  <si>
    <t>Region</t>
  </si>
  <si>
    <t>North</t>
  </si>
  <si>
    <t>South</t>
  </si>
  <si>
    <t>Onhand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</si>
</sst>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3009]dd\-mmm\-yy"/>
    <numFmt numFmtId="165" formatCode="_(* #,##0_);_(* \(#,##0\);_(* &quot;-&quot;??_);_(@_)"/>
    <numFmt numFmtId="166" formatCode="0.00000"/>
    <numFmt numFmtId="167" formatCode="_(* #,##0.0_);_(* \(#,##0.0\);_(* &quot;-&quot;??_);_(@_)"/>
    <numFmt numFmtId="168" formatCode="0.0%"/>
  </numFmts>
  <fonts count="25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b/>
      <sz val="13"/>
      <color rgb="FFFFFFFF"/>
      <name val="Arial"/>
      <family val="2"/>
    </font>
    <font>
      <b/>
      <sz val="13"/>
      <color rgb="FF1F497D"/>
      <name val="Calibri"/>
      <family val="2"/>
    </font>
    <font>
      <sz val="13"/>
      <name val="Arial"/>
      <family val="2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1F497D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FF0000"/>
      <name val="Calibri"/>
      <family val="2"/>
    </font>
    <font>
      <sz val="10"/>
      <color rgb="FF305496"/>
      <name val="Calibri"/>
      <family val="2"/>
    </font>
    <font>
      <sz val="10"/>
      <color rgb="FF31859B"/>
      <name val="Calibri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66FFFF"/>
        <bgColor rgb="FF66FFFF"/>
      </patternFill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rgb="FF000000"/>
        <bgColor rgb="FF000000"/>
      </patternFill>
    </fill>
    <fill>
      <patternFill patternType="solid">
        <fgColor rgb="FFDBE5F1"/>
        <bgColor rgb="FFDBE5F1"/>
      </patternFill>
    </fill>
    <fill>
      <patternFill patternType="solid">
        <fgColor rgb="FFBFBFBF"/>
        <bgColor rgb="FFBFBFBF"/>
      </patternFill>
    </fill>
    <fill>
      <patternFill patternType="solid">
        <fgColor rgb="FF00CC00"/>
        <bgColor rgb="FF00CC00"/>
      </patternFill>
    </fill>
    <fill>
      <patternFill patternType="solid">
        <fgColor rgb="FFB2A1C7"/>
        <bgColor rgb="FFB2A1C7"/>
      </patternFill>
    </fill>
    <fill>
      <patternFill patternType="solid">
        <fgColor rgb="FF953734"/>
        <bgColor rgb="FF953734"/>
      </patternFill>
    </fill>
    <fill>
      <patternFill patternType="solid">
        <fgColor rgb="FFD9E1F2"/>
        <bgColor rgb="FFD9E1F2"/>
      </patternFill>
    </fill>
    <fill>
      <patternFill patternType="solid">
        <fgColor rgb="FFC6D9F0"/>
        <bgColor rgb="FFC6D9F0"/>
      </patternFill>
    </fill>
    <fill>
      <patternFill patternType="solid">
        <fgColor rgb="FFC4BD97"/>
        <bgColor rgb="FFC4BD97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D9E1F2"/>
      </top>
      <bottom style="thin">
        <color rgb="FFD9E1F2"/>
      </bottom>
      <diagonal/>
    </border>
    <border>
      <left/>
      <right style="thin">
        <color rgb="FF4472C4"/>
      </right>
      <top style="thin">
        <color rgb="FFD9E1F2"/>
      </top>
      <bottom style="thin">
        <color rgb="FFD9E1F2"/>
      </bottom>
      <diagonal/>
    </border>
    <border>
      <left/>
      <right/>
      <top style="thin">
        <color rgb="FFD9E1F2"/>
      </top>
      <bottom style="thin">
        <color rgb="FFFFFFFF"/>
      </bottom>
      <diagonal/>
    </border>
    <border>
      <left/>
      <right style="thin">
        <color rgb="FF4472C4"/>
      </right>
      <top style="thin">
        <color rgb="FFD9E1F2"/>
      </top>
      <bottom/>
      <diagonal/>
    </border>
    <border>
      <left/>
      <right/>
      <top style="thin">
        <color rgb="FFD9E1F2"/>
      </top>
      <bottom style="thin">
        <color rgb="FFD9E1F2"/>
      </bottom>
      <diagonal/>
    </border>
    <border>
      <left/>
      <right/>
      <top style="thin">
        <color rgb="FFDAEEF3"/>
      </top>
      <bottom style="thin">
        <color rgb="FFDAEEF3"/>
      </bottom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/>
    <xf numFmtId="164" fontId="1" fillId="3" borderId="7" xfId="0" applyNumberFormat="1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" fontId="3" fillId="0" borderId="0" xfId="0" applyNumberFormat="1" applyFont="1"/>
    <xf numFmtId="0" fontId="1" fillId="6" borderId="5" xfId="0" applyFont="1" applyFill="1" applyBorder="1" applyAlignment="1">
      <alignment horizontal="center"/>
    </xf>
    <xf numFmtId="0" fontId="0" fillId="0" borderId="7" xfId="0" applyFont="1" applyBorder="1"/>
    <xf numFmtId="15" fontId="1" fillId="0" borderId="8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5" fontId="1" fillId="0" borderId="14" xfId="0" applyNumberFormat="1" applyFont="1" applyBorder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4" fillId="2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7" borderId="7" xfId="0" applyFont="1" applyFill="1" applyBorder="1"/>
    <xf numFmtId="1" fontId="5" fillId="0" borderId="8" xfId="0" applyNumberFormat="1" applyFont="1" applyBorder="1"/>
    <xf numFmtId="0" fontId="5" fillId="0" borderId="0" xfId="0" applyFont="1"/>
    <xf numFmtId="1" fontId="1" fillId="2" borderId="8" xfId="0" applyNumberFormat="1" applyFont="1" applyFill="1" applyBorder="1"/>
    <xf numFmtId="0" fontId="0" fillId="3" borderId="0" xfId="0" applyFont="1" applyFill="1" applyAlignment="1"/>
    <xf numFmtId="1" fontId="6" fillId="0" borderId="8" xfId="0" applyNumberFormat="1" applyFont="1" applyBorder="1"/>
    <xf numFmtId="0" fontId="0" fillId="0" borderId="8" xfId="0" applyFont="1" applyBorder="1"/>
    <xf numFmtId="0" fontId="4" fillId="2" borderId="19" xfId="0" applyFont="1" applyFill="1" applyBorder="1" applyAlignment="1">
      <alignment horizontal="center"/>
    </xf>
    <xf numFmtId="0" fontId="7" fillId="0" borderId="0" xfId="0" applyFont="1"/>
    <xf numFmtId="15" fontId="8" fillId="0" borderId="0" xfId="0" applyNumberFormat="1" applyFont="1"/>
    <xf numFmtId="15" fontId="9" fillId="8" borderId="5" xfId="0" applyNumberFormat="1" applyFont="1" applyFill="1" applyBorder="1"/>
    <xf numFmtId="0" fontId="9" fillId="8" borderId="5" xfId="0" applyFont="1" applyFill="1" applyBorder="1"/>
    <xf numFmtId="1" fontId="10" fillId="0" borderId="0" xfId="0" applyNumberFormat="1" applyFont="1"/>
    <xf numFmtId="165" fontId="11" fillId="0" borderId="0" xfId="0" applyNumberFormat="1" applyFont="1"/>
    <xf numFmtId="0" fontId="11" fillId="0" borderId="0" xfId="0" applyFont="1"/>
    <xf numFmtId="0" fontId="7" fillId="6" borderId="5" xfId="0" applyFont="1" applyFill="1" applyBorder="1"/>
    <xf numFmtId="0" fontId="0" fillId="9" borderId="7" xfId="0" applyFont="1" applyFill="1" applyBorder="1"/>
    <xf numFmtId="0" fontId="0" fillId="9" borderId="8" xfId="0" applyFont="1" applyFill="1" applyBorder="1" applyAlignment="1">
      <alignment horizontal="right"/>
    </xf>
    <xf numFmtId="0" fontId="4" fillId="10" borderId="15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4" fillId="10" borderId="19" xfId="0" applyFont="1" applyFill="1" applyBorder="1" applyAlignment="1">
      <alignment horizontal="center"/>
    </xf>
    <xf numFmtId="0" fontId="7" fillId="11" borderId="5" xfId="0" applyFont="1" applyFill="1" applyBorder="1"/>
    <xf numFmtId="165" fontId="11" fillId="11" borderId="5" xfId="0" applyNumberFormat="1" applyFont="1" applyFill="1" applyBorder="1"/>
    <xf numFmtId="0" fontId="11" fillId="11" borderId="5" xfId="0" applyFont="1" applyFill="1" applyBorder="1"/>
    <xf numFmtId="0" fontId="5" fillId="2" borderId="7" xfId="0" applyFont="1" applyFill="1" applyBorder="1"/>
    <xf numFmtId="0" fontId="5" fillId="2" borderId="8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8" xfId="0" applyFont="1" applyFill="1" applyBorder="1"/>
    <xf numFmtId="0" fontId="12" fillId="0" borderId="0" xfId="0" applyFont="1" applyAlignment="1">
      <alignment horizontal="left"/>
    </xf>
    <xf numFmtId="1" fontId="5" fillId="2" borderId="8" xfId="0" applyNumberFormat="1" applyFont="1" applyFill="1" applyBorder="1"/>
    <xf numFmtId="0" fontId="0" fillId="0" borderId="20" xfId="0" applyFont="1" applyBorder="1"/>
    <xf numFmtId="0" fontId="0" fillId="0" borderId="21" xfId="0" applyFont="1" applyBorder="1" applyAlignment="1">
      <alignment horizontal="right"/>
    </xf>
    <xf numFmtId="1" fontId="1" fillId="0" borderId="8" xfId="0" applyNumberFormat="1" applyFont="1" applyBorder="1"/>
    <xf numFmtId="1" fontId="5" fillId="0" borderId="21" xfId="0" applyNumberFormat="1" applyFont="1" applyBorder="1"/>
    <xf numFmtId="1" fontId="5" fillId="0" borderId="22" xfId="0" applyNumberFormat="1" applyFont="1" applyBorder="1"/>
    <xf numFmtId="0" fontId="0" fillId="0" borderId="0" xfId="0" applyFont="1"/>
    <xf numFmtId="0" fontId="13" fillId="8" borderId="5" xfId="0" applyFont="1" applyFill="1" applyBorder="1"/>
    <xf numFmtId="15" fontId="13" fillId="8" borderId="5" xfId="0" applyNumberFormat="1" applyFont="1" applyFill="1" applyBorder="1"/>
    <xf numFmtId="1" fontId="14" fillId="0" borderId="0" xfId="0" applyNumberFormat="1" applyFont="1"/>
    <xf numFmtId="0" fontId="0" fillId="12" borderId="5" xfId="0" applyFont="1" applyFill="1" applyBorder="1"/>
    <xf numFmtId="165" fontId="0" fillId="0" borderId="0" xfId="0" applyNumberFormat="1" applyFont="1"/>
    <xf numFmtId="0" fontId="13" fillId="13" borderId="5" xfId="0" applyFont="1" applyFill="1" applyBorder="1"/>
    <xf numFmtId="165" fontId="13" fillId="13" borderId="5" xfId="0" applyNumberFormat="1" applyFont="1" applyFill="1" applyBorder="1"/>
    <xf numFmtId="15" fontId="13" fillId="0" borderId="0" xfId="0" applyNumberFormat="1" applyFont="1"/>
    <xf numFmtId="15" fontId="0" fillId="0" borderId="0" xfId="0" applyNumberFormat="1" applyFont="1"/>
    <xf numFmtId="0" fontId="0" fillId="14" borderId="5" xfId="0" applyFont="1" applyFill="1" applyBorder="1"/>
    <xf numFmtId="0" fontId="0" fillId="15" borderId="5" xfId="0" applyFont="1" applyFill="1" applyBorder="1"/>
    <xf numFmtId="1" fontId="4" fillId="16" borderId="5" xfId="0" applyNumberFormat="1" applyFont="1" applyFill="1" applyBorder="1"/>
    <xf numFmtId="1" fontId="4" fillId="0" borderId="0" xfId="0" applyNumberFormat="1" applyFont="1"/>
    <xf numFmtId="167" fontId="13" fillId="13" borderId="5" xfId="0" applyNumberFormat="1" applyFont="1" applyFill="1" applyBorder="1"/>
    <xf numFmtId="0" fontId="15" fillId="9" borderId="5" xfId="0" applyFont="1" applyFill="1" applyBorder="1"/>
    <xf numFmtId="0" fontId="0" fillId="0" borderId="0" xfId="0" applyFont="1" applyAlignment="1">
      <alignment horizontal="right"/>
    </xf>
    <xf numFmtId="0" fontId="15" fillId="17" borderId="5" xfId="0" applyFont="1" applyFill="1" applyBorder="1"/>
    <xf numFmtId="0" fontId="15" fillId="9" borderId="5" xfId="0" applyFont="1" applyFill="1" applyBorder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6" borderId="5" xfId="0" applyFont="1" applyFill="1" applyBorder="1" applyAlignment="1">
      <alignment horizontal="center"/>
    </xf>
    <xf numFmtId="0" fontId="12" fillId="0" borderId="0" xfId="0" applyFont="1" applyAlignment="1">
      <alignment horizontal="right" vertical="center" wrapText="1"/>
    </xf>
    <xf numFmtId="3" fontId="12" fillId="0" borderId="0" xfId="0" applyNumberFormat="1" applyFont="1"/>
    <xf numFmtId="3" fontId="12" fillId="0" borderId="0" xfId="0" applyNumberFormat="1" applyFont="1" applyAlignment="1">
      <alignment horizontal="right"/>
    </xf>
    <xf numFmtId="0" fontId="4" fillId="9" borderId="5" xfId="0" applyFont="1" applyFill="1" applyBorder="1"/>
    <xf numFmtId="0" fontId="15" fillId="18" borderId="5" xfId="0" applyFont="1" applyFill="1" applyBorder="1"/>
    <xf numFmtId="0" fontId="15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4" fillId="0" borderId="0" xfId="0" applyFont="1"/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  <xf numFmtId="3" fontId="18" fillId="0" borderId="0" xfId="0" applyNumberFormat="1" applyFont="1"/>
    <xf numFmtId="3" fontId="0" fillId="0" borderId="0" xfId="0" applyNumberFormat="1" applyFont="1"/>
    <xf numFmtId="0" fontId="16" fillId="19" borderId="23" xfId="0" applyFont="1" applyFill="1" applyBorder="1" applyAlignment="1">
      <alignment horizontal="left"/>
    </xf>
    <xf numFmtId="0" fontId="19" fillId="0" borderId="24" xfId="0" applyFont="1" applyBorder="1" applyAlignment="1">
      <alignment horizontal="left"/>
    </xf>
    <xf numFmtId="0" fontId="16" fillId="19" borderId="23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0" fontId="19" fillId="0" borderId="26" xfId="0" applyFont="1" applyBorder="1" applyAlignment="1">
      <alignment horizontal="left"/>
    </xf>
    <xf numFmtId="0" fontId="19" fillId="0" borderId="27" xfId="0" applyFont="1" applyBorder="1"/>
    <xf numFmtId="0" fontId="20" fillId="0" borderId="28" xfId="0" applyFont="1" applyBorder="1"/>
    <xf numFmtId="0" fontId="21" fillId="8" borderId="5" xfId="0" applyFont="1" applyFill="1" applyBorder="1"/>
    <xf numFmtId="15" fontId="21" fillId="8" borderId="5" xfId="0" applyNumberFormat="1" applyFont="1" applyFill="1" applyBorder="1"/>
    <xf numFmtId="15" fontId="22" fillId="6" borderId="5" xfId="0" applyNumberFormat="1" applyFont="1" applyFill="1" applyBorder="1"/>
    <xf numFmtId="0" fontId="23" fillId="0" borderId="0" xfId="0" applyFont="1"/>
    <xf numFmtId="0" fontId="23" fillId="20" borderId="5" xfId="0" applyFont="1" applyFill="1" applyBorder="1"/>
    <xf numFmtId="165" fontId="0" fillId="21" borderId="5" xfId="0" applyNumberFormat="1" applyFont="1" applyFill="1" applyBorder="1"/>
    <xf numFmtId="165" fontId="0" fillId="6" borderId="5" xfId="0" applyNumberFormat="1" applyFont="1" applyFill="1" applyBorder="1"/>
    <xf numFmtId="0" fontId="16" fillId="0" borderId="27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21" fillId="13" borderId="5" xfId="0" applyFont="1" applyFill="1" applyBorder="1"/>
    <xf numFmtId="165" fontId="21" fillId="13" borderId="5" xfId="0" applyNumberFormat="1" applyFont="1" applyFill="1" applyBorder="1"/>
    <xf numFmtId="168" fontId="0" fillId="21" borderId="5" xfId="0" applyNumberFormat="1" applyFont="1" applyFill="1" applyBorder="1"/>
    <xf numFmtId="168" fontId="0" fillId="6" borderId="5" xfId="0" applyNumberFormat="1" applyFont="1" applyFill="1" applyBorder="1"/>
    <xf numFmtId="168" fontId="0" fillId="0" borderId="0" xfId="0" applyNumberFormat="1" applyFont="1"/>
    <xf numFmtId="168" fontId="21" fillId="13" borderId="5" xfId="0" applyNumberFormat="1" applyFont="1" applyFill="1" applyBorder="1"/>
    <xf numFmtId="0" fontId="12" fillId="22" borderId="0" xfId="0" applyFont="1" applyFill="1" applyAlignment="1">
      <alignment horizontal="left"/>
    </xf>
    <xf numFmtId="0" fontId="12" fillId="22" borderId="0" xfId="0" applyFont="1" applyFill="1"/>
    <xf numFmtId="0" fontId="16" fillId="2" borderId="5" xfId="0" applyFont="1" applyFill="1" applyBorder="1" applyAlignment="1">
      <alignment horizontal="left" vertical="center"/>
    </xf>
    <xf numFmtId="164" fontId="16" fillId="3" borderId="7" xfId="0" applyNumberFormat="1" applyFont="1" applyFill="1" applyBorder="1" applyAlignment="1">
      <alignment horizontal="left"/>
    </xf>
    <xf numFmtId="0" fontId="16" fillId="3" borderId="8" xfId="0" applyFont="1" applyFill="1" applyBorder="1" applyAlignment="1">
      <alignment horizontal="left"/>
    </xf>
    <xf numFmtId="0" fontId="16" fillId="6" borderId="5" xfId="0" applyFont="1" applyFill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15" fontId="16" fillId="0" borderId="8" xfId="0" applyNumberFormat="1" applyFont="1" applyBorder="1" applyAlignment="1">
      <alignment horizontal="left" wrapText="1"/>
    </xf>
    <xf numFmtId="0" fontId="16" fillId="0" borderId="8" xfId="0" applyFont="1" applyBorder="1" applyAlignment="1">
      <alignment horizontal="left" wrapText="1"/>
    </xf>
    <xf numFmtId="15" fontId="16" fillId="0" borderId="14" xfId="0" applyNumberFormat="1" applyFont="1" applyBorder="1" applyAlignment="1">
      <alignment horizontal="left" wrapText="1"/>
    </xf>
    <xf numFmtId="15" fontId="16" fillId="0" borderId="0" xfId="0" applyNumberFormat="1" applyFont="1" applyAlignment="1">
      <alignment horizontal="left" wrapText="1"/>
    </xf>
    <xf numFmtId="1" fontId="12" fillId="0" borderId="8" xfId="0" applyNumberFormat="1" applyFont="1" applyBorder="1" applyAlignment="1">
      <alignment horizontal="left"/>
    </xf>
    <xf numFmtId="0" fontId="12" fillId="7" borderId="7" xfId="0" applyFont="1" applyFill="1" applyBorder="1" applyAlignment="1">
      <alignment horizontal="left"/>
    </xf>
    <xf numFmtId="1" fontId="18" fillId="0" borderId="8" xfId="0" applyNumberFormat="1" applyFont="1" applyBorder="1" applyAlignment="1">
      <alignment horizontal="left"/>
    </xf>
    <xf numFmtId="166" fontId="12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0" fillId="0" borderId="0" xfId="0" applyFont="1" applyAlignment="1"/>
    <xf numFmtId="0" fontId="1" fillId="4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3" fillId="0" borderId="13" xfId="0" applyFont="1" applyBorder="1"/>
    <xf numFmtId="0" fontId="16" fillId="2" borderId="1" xfId="0" applyFont="1" applyFill="1" applyBorder="1" applyAlignment="1">
      <alignment horizontal="left" vertical="center"/>
    </xf>
    <xf numFmtId="0" fontId="24" fillId="0" borderId="6" xfId="0" applyFont="1" applyBorder="1" applyAlignment="1">
      <alignment horizontal="left"/>
    </xf>
    <xf numFmtId="0" fontId="24" fillId="0" borderId="9" xfId="0" applyFont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0" fontId="24" fillId="0" borderId="11" xfId="0" applyFont="1" applyBorder="1" applyAlignment="1">
      <alignment horizontal="left"/>
    </xf>
    <xf numFmtId="0" fontId="24" fillId="0" borderId="13" xfId="0" applyFont="1" applyBorder="1" applyAlignment="1">
      <alignment horizontal="left"/>
    </xf>
    <xf numFmtId="0" fontId="16" fillId="5" borderId="10" xfId="0" applyFont="1" applyFill="1" applyBorder="1" applyAlignment="1">
      <alignment horizontal="left"/>
    </xf>
    <xf numFmtId="0" fontId="24" fillId="0" borderId="12" xfId="0" applyFont="1" applyBorder="1" applyAlignment="1">
      <alignment horizontal="left"/>
    </xf>
    <xf numFmtId="0" fontId="16" fillId="6" borderId="10" xfId="0" applyFont="1" applyFill="1" applyBorder="1" applyAlignment="1">
      <alignment horizontal="left"/>
    </xf>
    <xf numFmtId="0" fontId="16" fillId="4" borderId="10" xfId="0" applyFont="1" applyFill="1" applyBorder="1" applyAlignment="1">
      <alignment horizontal="left"/>
    </xf>
    <xf numFmtId="0" fontId="16" fillId="10" borderId="16" xfId="0" applyFont="1" applyFill="1" applyBorder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465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33CC33"/>
          <bgColor rgb="FF33CC33"/>
        </patternFill>
      </fill>
    </dxf>
    <dxf>
      <fill>
        <patternFill patternType="solid">
          <fgColor rgb="FFFF3399"/>
          <bgColor rgb="FFFF33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CC00"/>
          <bgColor rgb="FF00CC00"/>
        </patternFill>
      </fill>
    </dxf>
    <dxf>
      <fill>
        <patternFill patternType="solid">
          <fgColor rgb="FFFF33CC"/>
          <bgColor rgb="FFFF33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ColWidth="14.42578125" defaultRowHeight="15" customHeight="1" x14ac:dyDescent="0.25"/>
  <cols>
    <col min="1" max="1" width="31.140625" customWidth="1"/>
    <col min="2" max="2" width="13.42578125" customWidth="1"/>
    <col min="3" max="14" width="8.28515625" customWidth="1"/>
    <col min="15" max="15" width="10.42578125" hidden="1" customWidth="1"/>
    <col min="16" max="16" width="11.42578125" customWidth="1"/>
    <col min="17" max="19" width="10.140625" customWidth="1"/>
    <col min="20" max="26" width="8.7109375" customWidth="1"/>
  </cols>
  <sheetData>
    <row r="1" spans="1:26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>
        <v>43416</v>
      </c>
      <c r="B2" s="9" t="s">
        <v>7</v>
      </c>
      <c r="C2" s="138" t="s">
        <v>8</v>
      </c>
      <c r="D2" s="139"/>
      <c r="E2" s="139"/>
      <c r="F2" s="140"/>
      <c r="G2" s="141" t="s">
        <v>23</v>
      </c>
      <c r="H2" s="139"/>
      <c r="I2" s="139"/>
      <c r="J2" s="140"/>
      <c r="K2" s="142" t="s">
        <v>26</v>
      </c>
      <c r="L2" s="139"/>
      <c r="M2" s="139"/>
      <c r="N2" s="143"/>
      <c r="O2" s="11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1.25" customHeight="1" x14ac:dyDescent="0.25">
      <c r="A3" s="12" t="s">
        <v>33</v>
      </c>
      <c r="B3" s="9" t="s">
        <v>7</v>
      </c>
      <c r="C3" s="13" t="s">
        <v>36</v>
      </c>
      <c r="D3" s="13" t="s">
        <v>40</v>
      </c>
      <c r="E3" s="14" t="s">
        <v>41</v>
      </c>
      <c r="F3" s="13" t="s">
        <v>46</v>
      </c>
      <c r="G3" s="13" t="s">
        <v>36</v>
      </c>
      <c r="H3" s="13" t="s">
        <v>40</v>
      </c>
      <c r="I3" s="14" t="s">
        <v>41</v>
      </c>
      <c r="J3" s="13" t="s">
        <v>46</v>
      </c>
      <c r="K3" s="13" t="s">
        <v>36</v>
      </c>
      <c r="L3" s="13" t="s">
        <v>40</v>
      </c>
      <c r="M3" s="14" t="s">
        <v>41</v>
      </c>
      <c r="N3" s="15" t="s">
        <v>46</v>
      </c>
      <c r="O3" s="16"/>
      <c r="P3" s="7" t="s">
        <v>51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1.25" customHeight="1" x14ac:dyDescent="0.25">
      <c r="A4" s="17" t="s">
        <v>53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1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1.25" customHeight="1" x14ac:dyDescent="0.25">
      <c r="A5" s="20" t="s">
        <v>68</v>
      </c>
      <c r="B5" s="9" t="s">
        <v>71</v>
      </c>
      <c r="C5" s="21">
        <f>+onlinestocksheet!C100</f>
        <v>0</v>
      </c>
      <c r="D5" s="21">
        <f t="shared" ref="D5:D8" si="0">+C5/O5</f>
        <v>0</v>
      </c>
      <c r="E5" s="21">
        <f>+dpnorth!D93</f>
        <v>36.5</v>
      </c>
      <c r="F5" s="21">
        <f t="shared" ref="F5:F8" si="1">+D5/E5*6</f>
        <v>0</v>
      </c>
      <c r="G5" s="21">
        <f>+onlinestocksheet!G100</f>
        <v>1</v>
      </c>
      <c r="H5" s="21">
        <f t="shared" ref="H5:H8" si="2">+G5/O5</f>
        <v>4.8000000000000008E-2</v>
      </c>
      <c r="I5" s="21">
        <f>+dpsouth!D92</f>
        <v>7.5</v>
      </c>
      <c r="J5" s="21">
        <f t="shared" ref="J5:J8" si="3">+H5/I5*6</f>
        <v>3.8400000000000004E-2</v>
      </c>
      <c r="K5" s="21">
        <f t="shared" ref="K5:L5" si="4">+C5+G5</f>
        <v>1</v>
      </c>
      <c r="L5" s="21">
        <f t="shared" si="4"/>
        <v>4.8000000000000008E-2</v>
      </c>
      <c r="M5" s="21">
        <f t="shared" ref="M5:M8" si="5">+I5+E5</f>
        <v>44</v>
      </c>
      <c r="N5" s="21">
        <f t="shared" ref="N5:N8" si="6">+L5/M5*6</f>
        <v>6.545454545454547E-3</v>
      </c>
      <c r="O5" s="22">
        <f t="shared" ref="O5:O8" si="7">100/(0.2*24)</f>
        <v>20.833333333333329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1.25" customHeight="1" x14ac:dyDescent="0.25">
      <c r="A6" s="20" t="s">
        <v>106</v>
      </c>
      <c r="B6" s="9" t="s">
        <v>71</v>
      </c>
      <c r="C6" s="21">
        <f>+onlinestocksheet!C103</f>
        <v>0</v>
      </c>
      <c r="D6" s="21">
        <f t="shared" si="0"/>
        <v>0</v>
      </c>
      <c r="E6" s="21">
        <f>+dpnorth!D103</f>
        <v>26.5</v>
      </c>
      <c r="F6" s="21">
        <f t="shared" si="1"/>
        <v>0</v>
      </c>
      <c r="G6" s="21">
        <f>+onlinestocksheet!G103</f>
        <v>0</v>
      </c>
      <c r="H6" s="21">
        <f t="shared" si="2"/>
        <v>0</v>
      </c>
      <c r="I6" s="21">
        <f>+dpsouth!D101</f>
        <v>10.5</v>
      </c>
      <c r="J6" s="21">
        <f t="shared" si="3"/>
        <v>0</v>
      </c>
      <c r="K6" s="21">
        <f t="shared" ref="K6:L6" si="8">+C6+G6</f>
        <v>0</v>
      </c>
      <c r="L6" s="21">
        <f t="shared" si="8"/>
        <v>0</v>
      </c>
      <c r="M6" s="21">
        <f t="shared" si="5"/>
        <v>37</v>
      </c>
      <c r="N6" s="21">
        <f t="shared" si="6"/>
        <v>0</v>
      </c>
      <c r="O6" s="22">
        <f t="shared" si="7"/>
        <v>20.833333333333329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1.25" customHeight="1" x14ac:dyDescent="0.25">
      <c r="A7" s="20" t="s">
        <v>117</v>
      </c>
      <c r="B7" s="9" t="s">
        <v>71</v>
      </c>
      <c r="C7" s="21">
        <f>+onlinestocksheet!C120</f>
        <v>0</v>
      </c>
      <c r="D7" s="21">
        <f t="shared" si="0"/>
        <v>0</v>
      </c>
      <c r="E7" s="21">
        <f>+dpnorth!D120</f>
        <v>38</v>
      </c>
      <c r="F7" s="21">
        <f t="shared" si="1"/>
        <v>0</v>
      </c>
      <c r="G7" s="21">
        <f>+onlinestocksheet!G120</f>
        <v>1</v>
      </c>
      <c r="H7" s="21">
        <f t="shared" si="2"/>
        <v>4.8000000000000008E-2</v>
      </c>
      <c r="I7" s="21">
        <f>+dpsouth!D118</f>
        <v>15.5</v>
      </c>
      <c r="J7" s="21">
        <f t="shared" si="3"/>
        <v>1.8580645161290325E-2</v>
      </c>
      <c r="K7" s="21">
        <f t="shared" ref="K7:L7" si="9">+C7+G7</f>
        <v>1</v>
      </c>
      <c r="L7" s="21">
        <f t="shared" si="9"/>
        <v>4.8000000000000008E-2</v>
      </c>
      <c r="M7" s="21">
        <f t="shared" si="5"/>
        <v>53.5</v>
      </c>
      <c r="N7" s="21">
        <f t="shared" si="6"/>
        <v>5.3831775700934588E-3</v>
      </c>
      <c r="O7" s="22">
        <f t="shared" si="7"/>
        <v>20.833333333333329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1.25" customHeight="1" x14ac:dyDescent="0.25">
      <c r="A8" s="20" t="s">
        <v>129</v>
      </c>
      <c r="B8" s="9" t="s">
        <v>71</v>
      </c>
      <c r="C8" s="21">
        <f>+onlinestocksheet!C123</f>
        <v>0</v>
      </c>
      <c r="D8" s="21">
        <f t="shared" si="0"/>
        <v>0</v>
      </c>
      <c r="E8" s="21">
        <f>+dpnorth!D125</f>
        <v>26.5</v>
      </c>
      <c r="F8" s="23">
        <f t="shared" si="1"/>
        <v>0</v>
      </c>
      <c r="G8" s="21">
        <f>+onlinestocksheet!G123</f>
        <v>1</v>
      </c>
      <c r="H8" s="21">
        <f t="shared" si="2"/>
        <v>4.8000000000000008E-2</v>
      </c>
      <c r="I8" s="21">
        <f>+dpsouth!D122</f>
        <v>15</v>
      </c>
      <c r="J8" s="23">
        <f t="shared" si="3"/>
        <v>1.9200000000000002E-2</v>
      </c>
      <c r="K8" s="21">
        <f t="shared" ref="K8:L8" si="10">+C8+G8</f>
        <v>1</v>
      </c>
      <c r="L8" s="21">
        <f t="shared" si="10"/>
        <v>4.8000000000000008E-2</v>
      </c>
      <c r="M8" s="21">
        <f t="shared" si="5"/>
        <v>41.5</v>
      </c>
      <c r="N8" s="21">
        <f t="shared" si="6"/>
        <v>6.9397590361445789E-3</v>
      </c>
      <c r="O8" s="22">
        <f t="shared" si="7"/>
        <v>20.833333333333329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1.25" customHeight="1" x14ac:dyDescent="0.25">
      <c r="A9" s="17" t="s">
        <v>141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6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1.25" customHeight="1" x14ac:dyDescent="0.25">
      <c r="A10" s="12" t="s">
        <v>68</v>
      </c>
      <c r="B10" s="9" t="s">
        <v>144</v>
      </c>
      <c r="C10" s="21">
        <f>+onlinestocksheet!C101</f>
        <v>1917</v>
      </c>
      <c r="D10" s="21">
        <f t="shared" ref="D10:D13" si="11">+C10/O10</f>
        <v>115.02</v>
      </c>
      <c r="E10" s="25">
        <v>6.333333333333333</v>
      </c>
      <c r="F10" s="21">
        <f t="shared" ref="F10:F13" si="12">+D10/E10*6</f>
        <v>108.96631578947368</v>
      </c>
      <c r="G10" s="21">
        <f>+onlinestocksheet!G101</f>
        <v>0</v>
      </c>
      <c r="H10" s="21">
        <f t="shared" ref="H10:H13" si="13">+G10/O10</f>
        <v>0</v>
      </c>
      <c r="I10" s="25">
        <v>5</v>
      </c>
      <c r="J10" s="21">
        <f t="shared" ref="J10:J13" si="14">+H10/I10*6</f>
        <v>0</v>
      </c>
      <c r="K10" s="21">
        <f t="shared" ref="K10:L10" si="15">+C10+G10</f>
        <v>1917</v>
      </c>
      <c r="L10" s="21">
        <f t="shared" si="15"/>
        <v>115.02</v>
      </c>
      <c r="M10" s="21">
        <f t="shared" ref="M10:M13" si="16">+I10+E10</f>
        <v>11.333333333333332</v>
      </c>
      <c r="N10" s="21">
        <f t="shared" ref="N10:N13" si="17">+L10/M10*6</f>
        <v>60.8929411764706</v>
      </c>
      <c r="O10" s="22">
        <f t="shared" ref="O10:O13" si="18">100000/500/12</f>
        <v>16.666666666666668</v>
      </c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1.25" customHeight="1" x14ac:dyDescent="0.25">
      <c r="A11" s="12" t="s">
        <v>106</v>
      </c>
      <c r="B11" s="9" t="s">
        <v>144</v>
      </c>
      <c r="C11" s="21">
        <f>+onlinestocksheet!C104</f>
        <v>0</v>
      </c>
      <c r="D11" s="21">
        <f t="shared" si="11"/>
        <v>0</v>
      </c>
      <c r="E11" s="25">
        <v>8</v>
      </c>
      <c r="F11" s="21">
        <f t="shared" si="12"/>
        <v>0</v>
      </c>
      <c r="G11" s="21">
        <f>+onlinestocksheet!G104</f>
        <v>1</v>
      </c>
      <c r="H11" s="21">
        <f t="shared" si="13"/>
        <v>0.06</v>
      </c>
      <c r="I11" s="25">
        <v>14.666666666666666</v>
      </c>
      <c r="J11" s="21">
        <f t="shared" si="14"/>
        <v>2.4545454545454547E-2</v>
      </c>
      <c r="K11" s="21">
        <f t="shared" ref="K11:L11" si="19">+C11+G11</f>
        <v>1</v>
      </c>
      <c r="L11" s="21">
        <f t="shared" si="19"/>
        <v>0.06</v>
      </c>
      <c r="M11" s="21">
        <f t="shared" si="16"/>
        <v>22.666666666666664</v>
      </c>
      <c r="N11" s="21">
        <f t="shared" si="17"/>
        <v>1.5882352941176472E-2</v>
      </c>
      <c r="O11" s="22">
        <f t="shared" si="18"/>
        <v>16.666666666666668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1.25" customHeight="1" x14ac:dyDescent="0.25">
      <c r="A12" s="12" t="s">
        <v>117</v>
      </c>
      <c r="B12" s="9" t="s">
        <v>144</v>
      </c>
      <c r="C12" s="21">
        <f>+onlinestocksheet!C121</f>
        <v>6079</v>
      </c>
      <c r="D12" s="21">
        <f t="shared" si="11"/>
        <v>364.73999999999995</v>
      </c>
      <c r="E12" s="25">
        <v>4.333333333333333</v>
      </c>
      <c r="F12" s="21">
        <f t="shared" si="12"/>
        <v>505.02461538461534</v>
      </c>
      <c r="G12" s="21">
        <f>+onlinestocksheet!G121</f>
        <v>0</v>
      </c>
      <c r="H12" s="21">
        <f t="shared" si="13"/>
        <v>0</v>
      </c>
      <c r="I12" s="25">
        <v>7.666666666666667</v>
      </c>
      <c r="J12" s="21">
        <f t="shared" si="14"/>
        <v>0</v>
      </c>
      <c r="K12" s="21">
        <f t="shared" ref="K12:L12" si="20">+C12+G12</f>
        <v>6079</v>
      </c>
      <c r="L12" s="21">
        <f t="shared" si="20"/>
        <v>364.73999999999995</v>
      </c>
      <c r="M12" s="21">
        <f t="shared" si="16"/>
        <v>12</v>
      </c>
      <c r="N12" s="21">
        <f t="shared" si="17"/>
        <v>182.36999999999998</v>
      </c>
      <c r="O12" s="22">
        <f t="shared" si="18"/>
        <v>16.666666666666668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1.25" customHeight="1" x14ac:dyDescent="0.25">
      <c r="A13" s="12" t="s">
        <v>129</v>
      </c>
      <c r="B13" s="9" t="s">
        <v>144</v>
      </c>
      <c r="C13" s="21">
        <f>+onlinestocksheet!C124</f>
        <v>3949</v>
      </c>
      <c r="D13" s="21">
        <f t="shared" si="11"/>
        <v>236.93999999999997</v>
      </c>
      <c r="E13" s="25">
        <v>7</v>
      </c>
      <c r="F13" s="21">
        <f t="shared" si="12"/>
        <v>203.09142857142854</v>
      </c>
      <c r="G13" s="21">
        <f>+onlinestocksheet!G124</f>
        <v>1</v>
      </c>
      <c r="H13" s="21">
        <f t="shared" si="13"/>
        <v>0.06</v>
      </c>
      <c r="I13" s="25">
        <v>8.6666666666666661</v>
      </c>
      <c r="J13" s="21">
        <f t="shared" si="14"/>
        <v>4.1538461538461538E-2</v>
      </c>
      <c r="K13" s="21">
        <f t="shared" ref="K13:L13" si="21">+C13+G13</f>
        <v>3950</v>
      </c>
      <c r="L13" s="21">
        <f t="shared" si="21"/>
        <v>236.99999999999997</v>
      </c>
      <c r="M13" s="21">
        <f t="shared" si="16"/>
        <v>15.666666666666666</v>
      </c>
      <c r="N13" s="21">
        <f t="shared" si="17"/>
        <v>90.7659574468085</v>
      </c>
      <c r="O13" s="22">
        <f t="shared" si="18"/>
        <v>16.666666666666668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1.25" customHeight="1" x14ac:dyDescent="0.25">
      <c r="A14" s="17" t="s">
        <v>190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1.25" customHeight="1" x14ac:dyDescent="0.25">
      <c r="A15" s="20" t="s">
        <v>196</v>
      </c>
      <c r="B15" s="9" t="s">
        <v>198</v>
      </c>
      <c r="C15" s="21" t="e">
        <f>+onlinestocksheet!C96</f>
        <v>#REF!</v>
      </c>
      <c r="D15" s="21" t="e">
        <f>+C15/O15</f>
        <v>#REF!</v>
      </c>
      <c r="E15" s="21">
        <f>+dpnorth!D47</f>
        <v>0</v>
      </c>
      <c r="F15" s="21" t="e">
        <f>+D15/E15*6</f>
        <v>#REF!</v>
      </c>
      <c r="G15" s="21" t="e">
        <f>+onlinestocksheet!G96</f>
        <v>#REF!</v>
      </c>
      <c r="H15" s="21" t="e">
        <f>+G15/O15</f>
        <v>#REF!</v>
      </c>
      <c r="I15" s="21">
        <f>+dpsouth!D46</f>
        <v>2</v>
      </c>
      <c r="J15" s="21" t="e">
        <f>+H15/I15*6</f>
        <v>#REF!</v>
      </c>
      <c r="K15" s="21" t="e">
        <f t="shared" ref="K15:M15" si="22">+C15+G15</f>
        <v>#REF!</v>
      </c>
      <c r="L15" s="21" t="e">
        <f t="shared" si="22"/>
        <v>#REF!</v>
      </c>
      <c r="M15" s="21">
        <f t="shared" si="22"/>
        <v>2</v>
      </c>
      <c r="N15" s="21" t="e">
        <f>+L15/M15*6</f>
        <v>#REF!</v>
      </c>
      <c r="O15" s="22">
        <f>100/(0.25*24)</f>
        <v>16.666666666666668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1.25" customHeight="1" x14ac:dyDescent="0.25">
      <c r="A16" s="17" t="s">
        <v>207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1.25" customHeight="1" x14ac:dyDescent="0.25">
      <c r="A17" s="12" t="s">
        <v>208</v>
      </c>
      <c r="B17" s="9" t="s">
        <v>101</v>
      </c>
      <c r="C17" s="21">
        <f>+onlinestocksheet!C19</f>
        <v>48</v>
      </c>
      <c r="D17" s="21">
        <f t="shared" ref="D17:D29" si="23">+C17/O17</f>
        <v>3.8016000000000001</v>
      </c>
      <c r="E17" s="21">
        <f>+dpnorth!D2</f>
        <v>8.5</v>
      </c>
      <c r="F17" s="21">
        <f t="shared" ref="F17:F29" si="24">+D17/E17*6</f>
        <v>2.6834823529411764</v>
      </c>
      <c r="G17" s="21">
        <f>+onlinestocksheet!G19</f>
        <v>1</v>
      </c>
      <c r="H17" s="21">
        <f t="shared" ref="H17:H25" si="25">+G17/O17</f>
        <v>7.9200000000000007E-2</v>
      </c>
      <c r="I17" s="21">
        <f>+dpsouth!D2</f>
        <v>6.5</v>
      </c>
      <c r="J17" s="21">
        <f t="shared" ref="J17:J29" si="26">+H17/I17*6</f>
        <v>7.3107692307692318E-2</v>
      </c>
      <c r="K17" s="21">
        <f t="shared" ref="K17:M17" si="27">+C17+G17</f>
        <v>49</v>
      </c>
      <c r="L17" s="21">
        <f t="shared" si="27"/>
        <v>3.8808000000000002</v>
      </c>
      <c r="M17" s="21">
        <f t="shared" si="27"/>
        <v>15</v>
      </c>
      <c r="N17" s="21">
        <f t="shared" ref="N17:N29" si="28">+L17/M17*6</f>
        <v>1.5523199999999999</v>
      </c>
      <c r="O17" s="22">
        <f t="shared" ref="O17:O29" si="29">100/(0.33*24)</f>
        <v>12.626262626262626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1.25" customHeight="1" x14ac:dyDescent="0.25">
      <c r="A18" s="12" t="s">
        <v>65</v>
      </c>
      <c r="B18" s="9" t="s">
        <v>101</v>
      </c>
      <c r="C18" s="21">
        <f>+onlinestocksheet!C15</f>
        <v>21</v>
      </c>
      <c r="D18" s="21">
        <f t="shared" si="23"/>
        <v>1.6632</v>
      </c>
      <c r="E18" s="21">
        <f>+dpnorth!D5</f>
        <v>684.5</v>
      </c>
      <c r="F18" s="21">
        <f t="shared" si="24"/>
        <v>1.457881665449233E-2</v>
      </c>
      <c r="G18" s="21">
        <f>+onlinestocksheet!G15</f>
        <v>7</v>
      </c>
      <c r="H18" s="21">
        <f t="shared" si="25"/>
        <v>0.5544</v>
      </c>
      <c r="I18" s="21">
        <f>+dpsouth!D5</f>
        <v>141.5</v>
      </c>
      <c r="J18" s="21">
        <f t="shared" si="26"/>
        <v>2.3508127208480563E-2</v>
      </c>
      <c r="K18" s="21">
        <f t="shared" ref="K18:M18" si="30">+C18+G18</f>
        <v>28</v>
      </c>
      <c r="L18" s="21">
        <f t="shared" si="30"/>
        <v>2.2176</v>
      </c>
      <c r="M18" s="21">
        <f t="shared" si="30"/>
        <v>826</v>
      </c>
      <c r="N18" s="21">
        <f t="shared" si="28"/>
        <v>1.6108474576271185E-2</v>
      </c>
      <c r="O18" s="22">
        <f t="shared" si="29"/>
        <v>12.626262626262626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1.25" customHeight="1" x14ac:dyDescent="0.25">
      <c r="A19" s="12" t="s">
        <v>197</v>
      </c>
      <c r="B19" s="9" t="s">
        <v>101</v>
      </c>
      <c r="C19" s="21">
        <f>+onlinestocksheet!C21</f>
        <v>1</v>
      </c>
      <c r="D19" s="21">
        <f t="shared" si="23"/>
        <v>7.9200000000000007E-2</v>
      </c>
      <c r="E19" s="21">
        <f>+dpnorth!D14</f>
        <v>294.5</v>
      </c>
      <c r="F19" s="21">
        <f t="shared" si="24"/>
        <v>1.61358234295416E-3</v>
      </c>
      <c r="G19" s="21">
        <f>+onlinestocksheet!G21</f>
        <v>16</v>
      </c>
      <c r="H19" s="21">
        <f t="shared" si="25"/>
        <v>1.2672000000000001</v>
      </c>
      <c r="I19" s="21">
        <f>+dpsouth!D14</f>
        <v>53.5</v>
      </c>
      <c r="J19" s="21">
        <f t="shared" si="26"/>
        <v>0.1421158878504673</v>
      </c>
      <c r="K19" s="21">
        <f t="shared" ref="K19:M19" si="31">+C19+G19</f>
        <v>17</v>
      </c>
      <c r="L19" s="21">
        <f t="shared" si="31"/>
        <v>1.3464</v>
      </c>
      <c r="M19" s="21">
        <f t="shared" si="31"/>
        <v>348</v>
      </c>
      <c r="N19" s="21">
        <f t="shared" si="28"/>
        <v>2.3213793103448274E-2</v>
      </c>
      <c r="O19" s="22">
        <f t="shared" si="29"/>
        <v>12.626262626262626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1.25" customHeight="1" x14ac:dyDescent="0.25">
      <c r="A20" s="12" t="s">
        <v>213</v>
      </c>
      <c r="B20" s="9" t="s">
        <v>101</v>
      </c>
      <c r="C20" s="21">
        <f>+onlinestocksheet!C56</f>
        <v>0</v>
      </c>
      <c r="D20" s="21">
        <f t="shared" si="23"/>
        <v>0</v>
      </c>
      <c r="E20" s="21">
        <f>+dpnorth!D20</f>
        <v>173.5</v>
      </c>
      <c r="F20" s="21">
        <f t="shared" si="24"/>
        <v>0</v>
      </c>
      <c r="G20" s="21">
        <f>+onlinestocksheet!G56</f>
        <v>0</v>
      </c>
      <c r="H20" s="21">
        <f t="shared" si="25"/>
        <v>0</v>
      </c>
      <c r="I20" s="21">
        <f>+dpsouth!D20</f>
        <v>57.5</v>
      </c>
      <c r="J20" s="21">
        <f t="shared" si="26"/>
        <v>0</v>
      </c>
      <c r="K20" s="21">
        <f t="shared" ref="K20:M20" si="32">+C20+G20</f>
        <v>0</v>
      </c>
      <c r="L20" s="21">
        <f t="shared" si="32"/>
        <v>0</v>
      </c>
      <c r="M20" s="21">
        <f t="shared" si="32"/>
        <v>231</v>
      </c>
      <c r="N20" s="21">
        <f t="shared" si="28"/>
        <v>0</v>
      </c>
      <c r="O20" s="22">
        <f t="shared" si="29"/>
        <v>12.626262626262626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1.25" customHeight="1" x14ac:dyDescent="0.25">
      <c r="A21" s="12" t="s">
        <v>216</v>
      </c>
      <c r="B21" s="9" t="s">
        <v>101</v>
      </c>
      <c r="C21" s="21">
        <f>+onlinestocksheet!C63</f>
        <v>0</v>
      </c>
      <c r="D21" s="21">
        <f t="shared" si="23"/>
        <v>0</v>
      </c>
      <c r="E21" s="21">
        <f>+dpnorth!D27</f>
        <v>547.5</v>
      </c>
      <c r="F21" s="21">
        <f t="shared" si="24"/>
        <v>0</v>
      </c>
      <c r="G21" s="21">
        <f>+onlinestocksheet!G63</f>
        <v>0</v>
      </c>
      <c r="H21" s="21">
        <f t="shared" si="25"/>
        <v>0</v>
      </c>
      <c r="I21" s="21">
        <f>+dpsouth!D27</f>
        <v>115</v>
      </c>
      <c r="J21" s="21">
        <f t="shared" si="26"/>
        <v>0</v>
      </c>
      <c r="K21" s="21">
        <f t="shared" ref="K21:M21" si="33">+C21+G21</f>
        <v>0</v>
      </c>
      <c r="L21" s="21">
        <f t="shared" si="33"/>
        <v>0</v>
      </c>
      <c r="M21" s="21">
        <f t="shared" si="33"/>
        <v>662.5</v>
      </c>
      <c r="N21" s="21">
        <f t="shared" si="28"/>
        <v>0</v>
      </c>
      <c r="O21" s="22">
        <f t="shared" si="29"/>
        <v>12.626262626262626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1.25" customHeight="1" x14ac:dyDescent="0.25">
      <c r="A22" s="12" t="s">
        <v>218</v>
      </c>
      <c r="B22" s="9" t="s">
        <v>101</v>
      </c>
      <c r="C22" s="21" t="e">
        <f>+onlinestocksheet!C73</f>
        <v>#REF!</v>
      </c>
      <c r="D22" s="21" t="e">
        <f t="shared" si="23"/>
        <v>#REF!</v>
      </c>
      <c r="E22" s="21">
        <f>+dpnorth!D36</f>
        <v>0</v>
      </c>
      <c r="F22" s="21" t="e">
        <f t="shared" si="24"/>
        <v>#REF!</v>
      </c>
      <c r="G22" s="21" t="e">
        <f>+onlinestocksheet!G73</f>
        <v>#REF!</v>
      </c>
      <c r="H22" s="21" t="e">
        <f t="shared" si="25"/>
        <v>#REF!</v>
      </c>
      <c r="I22" s="21">
        <f>+dpsouth!D36</f>
        <v>0</v>
      </c>
      <c r="J22" s="21" t="e">
        <f t="shared" si="26"/>
        <v>#REF!</v>
      </c>
      <c r="K22" s="21" t="e">
        <f t="shared" ref="K22:M22" si="34">+C22+G22</f>
        <v>#REF!</v>
      </c>
      <c r="L22" s="21" t="e">
        <f t="shared" si="34"/>
        <v>#REF!</v>
      </c>
      <c r="M22" s="21">
        <f t="shared" si="34"/>
        <v>0</v>
      </c>
      <c r="N22" s="21" t="e">
        <f t="shared" si="28"/>
        <v>#REF!</v>
      </c>
      <c r="O22" s="22">
        <f t="shared" si="29"/>
        <v>12.626262626262626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1.25" customHeight="1" x14ac:dyDescent="0.25">
      <c r="A23" s="12" t="s">
        <v>219</v>
      </c>
      <c r="B23" s="9" t="s">
        <v>101</v>
      </c>
      <c r="C23" s="21">
        <f>+onlinestocksheet!C27</f>
        <v>256</v>
      </c>
      <c r="D23" s="21">
        <f t="shared" si="23"/>
        <v>20.275200000000002</v>
      </c>
      <c r="E23" s="21">
        <f>+dpnorth!D83</f>
        <v>104.5</v>
      </c>
      <c r="F23" s="21">
        <f t="shared" si="24"/>
        <v>1.1641263157894737</v>
      </c>
      <c r="G23" s="21">
        <f>+onlinestocksheet!G27</f>
        <v>2</v>
      </c>
      <c r="H23" s="21">
        <f t="shared" si="25"/>
        <v>0.15840000000000001</v>
      </c>
      <c r="I23" s="21">
        <f>+dpsouth!D82</f>
        <v>56.5</v>
      </c>
      <c r="J23" s="21">
        <f t="shared" si="26"/>
        <v>1.6821238938053099E-2</v>
      </c>
      <c r="K23" s="21">
        <f t="shared" ref="K23:M23" si="35">+C23+G23</f>
        <v>258</v>
      </c>
      <c r="L23" s="21">
        <f t="shared" si="35"/>
        <v>20.433600000000002</v>
      </c>
      <c r="M23" s="21">
        <f t="shared" si="35"/>
        <v>161</v>
      </c>
      <c r="N23" s="21">
        <f t="shared" si="28"/>
        <v>0.76150062111801242</v>
      </c>
      <c r="O23" s="22">
        <f t="shared" si="29"/>
        <v>12.626262626262626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1.25" customHeight="1" x14ac:dyDescent="0.25">
      <c r="A24" s="12" t="s">
        <v>220</v>
      </c>
      <c r="B24" s="9" t="s">
        <v>221</v>
      </c>
      <c r="C24" s="21">
        <f>+onlinestocksheet!C40</f>
        <v>1</v>
      </c>
      <c r="D24" s="21">
        <f t="shared" si="23"/>
        <v>7.9200000000000007E-2</v>
      </c>
      <c r="E24" s="21">
        <f>+dpnorth!D55</f>
        <v>260.5</v>
      </c>
      <c r="F24" s="21">
        <f t="shared" si="24"/>
        <v>1.8241842610364684E-3</v>
      </c>
      <c r="G24" s="21">
        <f>+onlinestocksheet!G40</f>
        <v>0</v>
      </c>
      <c r="H24" s="21">
        <f t="shared" si="25"/>
        <v>0</v>
      </c>
      <c r="I24" s="21">
        <f>+dpsouth!D53</f>
        <v>67</v>
      </c>
      <c r="J24" s="21">
        <f t="shared" si="26"/>
        <v>0</v>
      </c>
      <c r="K24" s="21">
        <f t="shared" ref="K24:M24" si="36">+C24+G24</f>
        <v>1</v>
      </c>
      <c r="L24" s="21">
        <f t="shared" si="36"/>
        <v>7.9200000000000007E-2</v>
      </c>
      <c r="M24" s="21">
        <f t="shared" si="36"/>
        <v>327.5</v>
      </c>
      <c r="N24" s="21">
        <f t="shared" si="28"/>
        <v>1.4509923664122138E-3</v>
      </c>
      <c r="O24" s="22">
        <f t="shared" si="29"/>
        <v>12.626262626262626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1.25" customHeight="1" x14ac:dyDescent="0.25">
      <c r="A25" s="12" t="s">
        <v>222</v>
      </c>
      <c r="B25" s="9" t="s">
        <v>221</v>
      </c>
      <c r="C25" s="21">
        <f>+onlinestocksheet!C49</f>
        <v>2352</v>
      </c>
      <c r="D25" s="21">
        <f t="shared" si="23"/>
        <v>186.2784</v>
      </c>
      <c r="E25" s="21">
        <f>+dpnorth!D62</f>
        <v>182</v>
      </c>
      <c r="F25" s="21">
        <f t="shared" si="24"/>
        <v>6.1410461538461529</v>
      </c>
      <c r="G25" s="21">
        <f>+onlinestocksheet!G49</f>
        <v>2885</v>
      </c>
      <c r="H25" s="21">
        <f t="shared" si="25"/>
        <v>228.49199999999999</v>
      </c>
      <c r="I25" s="21">
        <f>+dpsouth!D60</f>
        <v>57.5</v>
      </c>
      <c r="J25" s="21">
        <f t="shared" si="26"/>
        <v>23.842643478260868</v>
      </c>
      <c r="K25" s="21">
        <f t="shared" ref="K25:M25" si="37">+C25+G25</f>
        <v>5237</v>
      </c>
      <c r="L25" s="21">
        <f t="shared" si="37"/>
        <v>414.7704</v>
      </c>
      <c r="M25" s="21">
        <f t="shared" si="37"/>
        <v>239.5</v>
      </c>
      <c r="N25" s="21">
        <f t="shared" si="28"/>
        <v>10.390907724425887</v>
      </c>
      <c r="O25" s="22">
        <f t="shared" si="29"/>
        <v>12.626262626262626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1.25" customHeight="1" x14ac:dyDescent="0.25">
      <c r="A26" s="12" t="s">
        <v>223</v>
      </c>
      <c r="B26" s="9" t="s">
        <v>221</v>
      </c>
      <c r="C26" s="21">
        <f>+onlinestocksheet!C86</f>
        <v>0</v>
      </c>
      <c r="D26" s="21">
        <f t="shared" si="23"/>
        <v>0</v>
      </c>
      <c r="E26" s="21">
        <f>+dpnorth!D69</f>
        <v>122</v>
      </c>
      <c r="F26" s="21">
        <f t="shared" si="24"/>
        <v>0</v>
      </c>
      <c r="G26" s="21">
        <f>+onlinestocksheet!G86</f>
        <v>0</v>
      </c>
      <c r="H26" s="21">
        <v>0.125</v>
      </c>
      <c r="I26" s="21">
        <f>+dpsouth!D67</f>
        <v>113.5</v>
      </c>
      <c r="J26" s="21">
        <f t="shared" si="26"/>
        <v>6.6079295154185032E-3</v>
      </c>
      <c r="K26" s="21">
        <f t="shared" ref="K26:M26" si="38">+C26+G26</f>
        <v>0</v>
      </c>
      <c r="L26" s="21">
        <f t="shared" si="38"/>
        <v>0.125</v>
      </c>
      <c r="M26" s="21">
        <f t="shared" si="38"/>
        <v>235.5</v>
      </c>
      <c r="N26" s="21">
        <f t="shared" si="28"/>
        <v>3.1847133757961785E-3</v>
      </c>
      <c r="O26" s="22">
        <f t="shared" si="29"/>
        <v>12.626262626262626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1.25" customHeight="1" x14ac:dyDescent="0.25">
      <c r="A27" s="12" t="s">
        <v>226</v>
      </c>
      <c r="B27" s="9" t="s">
        <v>221</v>
      </c>
      <c r="C27" s="21">
        <f>+onlinestocksheet!C80</f>
        <v>0</v>
      </c>
      <c r="D27" s="21">
        <f t="shared" si="23"/>
        <v>0</v>
      </c>
      <c r="E27" s="21">
        <f>+dpnorth!D72</f>
        <v>284.5</v>
      </c>
      <c r="F27" s="21">
        <f t="shared" si="24"/>
        <v>0</v>
      </c>
      <c r="G27" s="21">
        <f>+onlinestocksheet!G80</f>
        <v>0</v>
      </c>
      <c r="H27" s="21">
        <f t="shared" ref="H27:H29" si="39">+G27/O27</f>
        <v>0</v>
      </c>
      <c r="I27" s="21">
        <f>+dpsouth!D71</f>
        <v>85</v>
      </c>
      <c r="J27" s="21">
        <f t="shared" si="26"/>
        <v>0</v>
      </c>
      <c r="K27" s="21">
        <f t="shared" ref="K27:M27" si="40">+C27+G27</f>
        <v>0</v>
      </c>
      <c r="L27" s="21">
        <f t="shared" si="40"/>
        <v>0</v>
      </c>
      <c r="M27" s="21">
        <f t="shared" si="40"/>
        <v>369.5</v>
      </c>
      <c r="N27" s="21">
        <f t="shared" si="28"/>
        <v>0</v>
      </c>
      <c r="O27" s="22">
        <f t="shared" si="29"/>
        <v>12.626262626262626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1.25" customHeight="1" x14ac:dyDescent="0.25">
      <c r="A28" s="20" t="s">
        <v>230</v>
      </c>
      <c r="B28" s="9" t="s">
        <v>221</v>
      </c>
      <c r="C28" s="21" t="e">
        <f>+onlinestocksheet!C92</f>
        <v>#REF!</v>
      </c>
      <c r="D28" s="21" t="e">
        <f t="shared" si="23"/>
        <v>#REF!</v>
      </c>
      <c r="E28" s="21">
        <f>+dpnorth!D100</f>
        <v>0</v>
      </c>
      <c r="F28" s="21" t="e">
        <f t="shared" si="24"/>
        <v>#REF!</v>
      </c>
      <c r="G28" s="21" t="e">
        <f>+onlinestocksheet!G92</f>
        <v>#REF!</v>
      </c>
      <c r="H28" s="21" t="e">
        <f t="shared" si="39"/>
        <v>#REF!</v>
      </c>
      <c r="I28" s="21">
        <f>+dpsouth!D98</f>
        <v>0</v>
      </c>
      <c r="J28" s="21" t="e">
        <f t="shared" si="26"/>
        <v>#REF!</v>
      </c>
      <c r="K28" s="21" t="e">
        <f t="shared" ref="K28:M28" si="41">+C28+G28</f>
        <v>#REF!</v>
      </c>
      <c r="L28" s="21" t="e">
        <f t="shared" si="41"/>
        <v>#REF!</v>
      </c>
      <c r="M28" s="21">
        <f t="shared" si="41"/>
        <v>0</v>
      </c>
      <c r="N28" s="21" t="e">
        <f t="shared" si="28"/>
        <v>#REF!</v>
      </c>
      <c r="O28" s="22">
        <f t="shared" si="29"/>
        <v>12.626262626262626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1.25" customHeight="1" x14ac:dyDescent="0.25">
      <c r="A29" s="20" t="s">
        <v>233</v>
      </c>
      <c r="B29" s="9" t="s">
        <v>234</v>
      </c>
      <c r="C29" s="21">
        <f>+onlinestocksheet!C34</f>
        <v>0</v>
      </c>
      <c r="D29" s="21">
        <f t="shared" si="23"/>
        <v>0</v>
      </c>
      <c r="E29" s="21">
        <v>10.0015</v>
      </c>
      <c r="F29" s="21">
        <f t="shared" si="24"/>
        <v>0</v>
      </c>
      <c r="G29" s="21">
        <f>+onlinestocksheet!G34</f>
        <v>0</v>
      </c>
      <c r="H29" s="21">
        <f t="shared" si="39"/>
        <v>0</v>
      </c>
      <c r="I29" s="21">
        <f>+dpsouth!D91</f>
        <v>0</v>
      </c>
      <c r="J29" s="21" t="e">
        <f t="shared" si="26"/>
        <v>#DIV/0!</v>
      </c>
      <c r="K29" s="21">
        <f t="shared" ref="K29:M29" si="42">+C29+G29</f>
        <v>0</v>
      </c>
      <c r="L29" s="21">
        <f t="shared" si="42"/>
        <v>0</v>
      </c>
      <c r="M29" s="21">
        <f t="shared" si="42"/>
        <v>10.0015</v>
      </c>
      <c r="N29" s="21">
        <f t="shared" si="28"/>
        <v>0</v>
      </c>
      <c r="O29" s="22">
        <f t="shared" si="29"/>
        <v>12.626262626262626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1.25" customHeight="1" x14ac:dyDescent="0.25">
      <c r="A30" s="17" t="s">
        <v>241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1.25" customHeight="1" x14ac:dyDescent="0.25">
      <c r="A31" s="12" t="s">
        <v>65</v>
      </c>
      <c r="B31" s="9" t="s">
        <v>126</v>
      </c>
      <c r="C31" s="21">
        <f>+onlinestocksheet!C17</f>
        <v>0</v>
      </c>
      <c r="D31" s="21">
        <f t="shared" ref="D31:D34" si="43">+C31/O31</f>
        <v>0</v>
      </c>
      <c r="E31" s="21">
        <f>+dpnorth!D6</f>
        <v>360.5</v>
      </c>
      <c r="F31" s="21">
        <f t="shared" ref="F31:F34" si="44">+D31/E31*6</f>
        <v>0</v>
      </c>
      <c r="G31" s="21">
        <f>+onlinestocksheet!G17</f>
        <v>0</v>
      </c>
      <c r="H31" s="21">
        <f t="shared" ref="H31:H34" si="45">+G31/O31</f>
        <v>0</v>
      </c>
      <c r="I31" s="21">
        <f>+dpsouth!D6</f>
        <v>123</v>
      </c>
      <c r="J31" s="21">
        <f t="shared" ref="J31:J34" si="46">+H31/I31*6</f>
        <v>0</v>
      </c>
      <c r="K31" s="21">
        <f t="shared" ref="K31:M31" si="47">+C31+G31</f>
        <v>0</v>
      </c>
      <c r="L31" s="21">
        <f t="shared" si="47"/>
        <v>0</v>
      </c>
      <c r="M31" s="21">
        <f t="shared" si="47"/>
        <v>483.5</v>
      </c>
      <c r="N31" s="21">
        <f t="shared" ref="N31:N34" si="48">+L31/M31*6</f>
        <v>0</v>
      </c>
      <c r="O31" s="22">
        <f t="shared" ref="O31:O34" si="49">100/(0.44*24)</f>
        <v>9.4696969696969688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1.25" customHeight="1" x14ac:dyDescent="0.25">
      <c r="A32" s="12" t="s">
        <v>216</v>
      </c>
      <c r="B32" s="9" t="s">
        <v>126</v>
      </c>
      <c r="C32" s="21">
        <f>+onlinestocksheet!C70</f>
        <v>0</v>
      </c>
      <c r="D32" s="21">
        <f t="shared" si="43"/>
        <v>0</v>
      </c>
      <c r="E32" s="21">
        <f>+dpnorth!D28</f>
        <v>208.5</v>
      </c>
      <c r="F32" s="21">
        <f t="shared" si="44"/>
        <v>0</v>
      </c>
      <c r="G32" s="21">
        <f>+onlinestocksheet!G70</f>
        <v>0</v>
      </c>
      <c r="H32" s="21">
        <f t="shared" si="45"/>
        <v>0</v>
      </c>
      <c r="I32" s="21">
        <f>+dpsouth!D28</f>
        <v>86.5</v>
      </c>
      <c r="J32" s="21">
        <f t="shared" si="46"/>
        <v>0</v>
      </c>
      <c r="K32" s="21">
        <f t="shared" ref="K32:M32" si="50">+C32+G32</f>
        <v>0</v>
      </c>
      <c r="L32" s="21">
        <f t="shared" si="50"/>
        <v>0</v>
      </c>
      <c r="M32" s="21">
        <f t="shared" si="50"/>
        <v>295</v>
      </c>
      <c r="N32" s="21">
        <f t="shared" si="48"/>
        <v>0</v>
      </c>
      <c r="O32" s="22">
        <f t="shared" si="49"/>
        <v>9.4696969696969688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1.25" customHeight="1" x14ac:dyDescent="0.25">
      <c r="A33" s="12" t="s">
        <v>255</v>
      </c>
      <c r="B33" s="9" t="s">
        <v>126</v>
      </c>
      <c r="C33" s="21">
        <f>+onlinestocksheet!C90</f>
        <v>0</v>
      </c>
      <c r="D33" s="21">
        <f t="shared" si="43"/>
        <v>0</v>
      </c>
      <c r="E33" s="21">
        <f>+dpnorth!D79</f>
        <v>104.5</v>
      </c>
      <c r="F33" s="21">
        <f t="shared" si="44"/>
        <v>0</v>
      </c>
      <c r="G33" s="21">
        <f>+onlinestocksheet!G90</f>
        <v>0</v>
      </c>
      <c r="H33" s="21">
        <f t="shared" si="45"/>
        <v>0</v>
      </c>
      <c r="I33" s="21">
        <f>+dpsouth!D78</f>
        <v>94.5</v>
      </c>
      <c r="J33" s="21">
        <f t="shared" si="46"/>
        <v>0</v>
      </c>
      <c r="K33" s="21">
        <f t="shared" ref="K33:M33" si="51">+C33+G33</f>
        <v>0</v>
      </c>
      <c r="L33" s="21">
        <f t="shared" si="51"/>
        <v>0</v>
      </c>
      <c r="M33" s="21">
        <f t="shared" si="51"/>
        <v>199</v>
      </c>
      <c r="N33" s="21">
        <f t="shared" si="48"/>
        <v>0</v>
      </c>
      <c r="O33" s="22">
        <f t="shared" si="49"/>
        <v>9.4696969696969688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1.25" customHeight="1" x14ac:dyDescent="0.25">
      <c r="A34" s="12" t="s">
        <v>219</v>
      </c>
      <c r="B34" s="9" t="s">
        <v>126</v>
      </c>
      <c r="C34" s="21">
        <f>+onlinestocksheet!C36</f>
        <v>15683</v>
      </c>
      <c r="D34" s="21">
        <f t="shared" si="43"/>
        <v>1656.1248000000001</v>
      </c>
      <c r="E34" s="21">
        <f>+dpnorth!D84</f>
        <v>87</v>
      </c>
      <c r="F34" s="21">
        <f t="shared" si="44"/>
        <v>114.21550344827588</v>
      </c>
      <c r="G34" s="21">
        <f>+onlinestocksheet!G36</f>
        <v>6385</v>
      </c>
      <c r="H34" s="21">
        <f t="shared" si="45"/>
        <v>674.25600000000009</v>
      </c>
      <c r="I34" s="21">
        <f>+dpsouth!D83</f>
        <v>38</v>
      </c>
      <c r="J34" s="21">
        <f t="shared" si="46"/>
        <v>106.46147368421055</v>
      </c>
      <c r="K34" s="21">
        <f t="shared" ref="K34:M34" si="52">+C34+G34</f>
        <v>22068</v>
      </c>
      <c r="L34" s="21">
        <f t="shared" si="52"/>
        <v>2330.3807999999999</v>
      </c>
      <c r="M34" s="21">
        <f t="shared" si="52"/>
        <v>125</v>
      </c>
      <c r="N34" s="21">
        <f t="shared" si="48"/>
        <v>111.85827839999999</v>
      </c>
      <c r="O34" s="22">
        <f t="shared" si="49"/>
        <v>9.4696969696969688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1.25" customHeight="1" x14ac:dyDescent="0.25">
      <c r="A35" s="17" t="s">
        <v>260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1.25" customHeight="1" x14ac:dyDescent="0.25">
      <c r="A36" s="12" t="s">
        <v>65</v>
      </c>
      <c r="B36" s="9" t="s">
        <v>136</v>
      </c>
      <c r="C36" s="21">
        <f>+onlinestocksheet!C16</f>
        <v>810</v>
      </c>
      <c r="D36" s="21">
        <f t="shared" ref="D36:D46" si="53">+C36/O36</f>
        <v>34.019999999999996</v>
      </c>
      <c r="E36" s="21">
        <f>+dpnorth!D7</f>
        <v>278.5</v>
      </c>
      <c r="F36" s="21">
        <f t="shared" ref="F36:F46" si="54">+D36/E36*6</f>
        <v>0.73292639138240567</v>
      </c>
      <c r="G36" s="21">
        <f>+onlinestocksheet!G16</f>
        <v>0</v>
      </c>
      <c r="H36" s="21">
        <f t="shared" ref="H36:H46" si="55">+G36/O36</f>
        <v>0</v>
      </c>
      <c r="I36" s="21">
        <f>+dpsouth!D7</f>
        <v>198.5</v>
      </c>
      <c r="J36" s="21">
        <f t="shared" ref="J36:J46" si="56">+H36/I36*6</f>
        <v>0</v>
      </c>
      <c r="K36" s="21">
        <f t="shared" ref="K36:M36" si="57">+C36+G36</f>
        <v>810</v>
      </c>
      <c r="L36" s="21">
        <f t="shared" si="57"/>
        <v>34.019999999999996</v>
      </c>
      <c r="M36" s="21">
        <f t="shared" si="57"/>
        <v>477</v>
      </c>
      <c r="N36" s="21">
        <f t="shared" ref="N36:N46" si="58">+L36/M36*6</f>
        <v>0.42792452830188676</v>
      </c>
      <c r="O36" s="22">
        <f t="shared" ref="O36:O46" si="59">100/(0.35*12)</f>
        <v>23.809523809523814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1.25" customHeight="1" x14ac:dyDescent="0.25">
      <c r="A37" s="12" t="s">
        <v>197</v>
      </c>
      <c r="B37" s="9" t="s">
        <v>136</v>
      </c>
      <c r="C37" s="21">
        <f>+onlinestocksheet!C25</f>
        <v>0</v>
      </c>
      <c r="D37" s="21">
        <f t="shared" si="53"/>
        <v>0</v>
      </c>
      <c r="E37" s="21">
        <f>+dpnorth!D15</f>
        <v>54.5</v>
      </c>
      <c r="F37" s="21">
        <f t="shared" si="54"/>
        <v>0</v>
      </c>
      <c r="G37" s="21">
        <f>+onlinestocksheet!G25</f>
        <v>1</v>
      </c>
      <c r="H37" s="21">
        <f t="shared" si="55"/>
        <v>4.1999999999999996E-2</v>
      </c>
      <c r="I37" s="21">
        <f>+dpsouth!D15</f>
        <v>11.5</v>
      </c>
      <c r="J37" s="21">
        <f t="shared" si="56"/>
        <v>2.1913043478260869E-2</v>
      </c>
      <c r="K37" s="21">
        <f t="shared" ref="K37:M37" si="60">+C37+G37</f>
        <v>1</v>
      </c>
      <c r="L37" s="21">
        <f t="shared" si="60"/>
        <v>4.1999999999999996E-2</v>
      </c>
      <c r="M37" s="21">
        <f t="shared" si="60"/>
        <v>66</v>
      </c>
      <c r="N37" s="21">
        <f t="shared" si="58"/>
        <v>3.8181818181818178E-3</v>
      </c>
      <c r="O37" s="22">
        <f t="shared" si="59"/>
        <v>23.809523809523814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1.25" customHeight="1" x14ac:dyDescent="0.25">
      <c r="A38" s="12" t="s">
        <v>213</v>
      </c>
      <c r="B38" s="9" t="s">
        <v>136</v>
      </c>
      <c r="C38" s="21">
        <f>+onlinestocksheet!C59</f>
        <v>0</v>
      </c>
      <c r="D38" s="21">
        <f t="shared" si="53"/>
        <v>0</v>
      </c>
      <c r="E38" s="21">
        <f>+dpnorth!D21</f>
        <v>17</v>
      </c>
      <c r="F38" s="21">
        <f t="shared" si="54"/>
        <v>0</v>
      </c>
      <c r="G38" s="21">
        <f>+onlinestocksheet!G59</f>
        <v>0</v>
      </c>
      <c r="H38" s="21">
        <f t="shared" si="55"/>
        <v>0</v>
      </c>
      <c r="I38" s="21">
        <f>+dpsouth!D21</f>
        <v>14.5</v>
      </c>
      <c r="J38" s="21">
        <f t="shared" si="56"/>
        <v>0</v>
      </c>
      <c r="K38" s="21">
        <f t="shared" ref="K38:M38" si="61">+C38+G38</f>
        <v>0</v>
      </c>
      <c r="L38" s="21">
        <f t="shared" si="61"/>
        <v>0</v>
      </c>
      <c r="M38" s="21">
        <f t="shared" si="61"/>
        <v>31.5</v>
      </c>
      <c r="N38" s="21">
        <f t="shared" si="58"/>
        <v>0</v>
      </c>
      <c r="O38" s="22">
        <f t="shared" si="59"/>
        <v>23.809523809523814</v>
      </c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1.25" customHeight="1" x14ac:dyDescent="0.25">
      <c r="A39" s="12" t="s">
        <v>216</v>
      </c>
      <c r="B39" s="9" t="s">
        <v>136</v>
      </c>
      <c r="C39" s="21">
        <f>+onlinestocksheet!C69</f>
        <v>1021</v>
      </c>
      <c r="D39" s="21">
        <f t="shared" si="53"/>
        <v>42.881999999999991</v>
      </c>
      <c r="E39" s="21">
        <f>+dpnorth!D29</f>
        <v>164</v>
      </c>
      <c r="F39" s="21">
        <f t="shared" si="54"/>
        <v>1.5688536585365851</v>
      </c>
      <c r="G39" s="21">
        <f>+onlinestocksheet!G69</f>
        <v>4</v>
      </c>
      <c r="H39" s="21">
        <f t="shared" si="55"/>
        <v>0.16799999999999998</v>
      </c>
      <c r="I39" s="21">
        <f>+dpsouth!D29</f>
        <v>96</v>
      </c>
      <c r="J39" s="21">
        <f t="shared" si="56"/>
        <v>1.0499999999999999E-2</v>
      </c>
      <c r="K39" s="21">
        <f t="shared" ref="K39:M39" si="62">+C39+G39</f>
        <v>1025</v>
      </c>
      <c r="L39" s="21">
        <f t="shared" si="62"/>
        <v>43.04999999999999</v>
      </c>
      <c r="M39" s="21">
        <f t="shared" si="62"/>
        <v>260</v>
      </c>
      <c r="N39" s="21">
        <f t="shared" si="58"/>
        <v>0.99346153846153817</v>
      </c>
      <c r="O39" s="22">
        <f t="shared" si="59"/>
        <v>23.809523809523814</v>
      </c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1.25" customHeight="1" x14ac:dyDescent="0.25">
      <c r="A40" s="12" t="s">
        <v>219</v>
      </c>
      <c r="B40" s="9" t="s">
        <v>136</v>
      </c>
      <c r="C40" s="21">
        <f>+onlinestocksheet!C35</f>
        <v>0</v>
      </c>
      <c r="D40" s="21">
        <f t="shared" si="53"/>
        <v>0</v>
      </c>
      <c r="E40" s="21">
        <f>+dpnorth!D85</f>
        <v>26.5</v>
      </c>
      <c r="F40" s="21">
        <f t="shared" si="54"/>
        <v>0</v>
      </c>
      <c r="G40" s="21">
        <f>+onlinestocksheet!G35</f>
        <v>0</v>
      </c>
      <c r="H40" s="21">
        <f t="shared" si="55"/>
        <v>0</v>
      </c>
      <c r="I40" s="21">
        <f>+dpsouth!D84</f>
        <v>53.5</v>
      </c>
      <c r="J40" s="21">
        <f t="shared" si="56"/>
        <v>0</v>
      </c>
      <c r="K40" s="21">
        <f t="shared" ref="K40:M40" si="63">+C40+G40</f>
        <v>0</v>
      </c>
      <c r="L40" s="21">
        <f t="shared" si="63"/>
        <v>0</v>
      </c>
      <c r="M40" s="21">
        <f t="shared" si="63"/>
        <v>80</v>
      </c>
      <c r="N40" s="21">
        <f t="shared" si="58"/>
        <v>0</v>
      </c>
      <c r="O40" s="22">
        <f t="shared" si="59"/>
        <v>23.809523809523814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1.25" customHeight="1" x14ac:dyDescent="0.25">
      <c r="A41" s="12" t="s">
        <v>220</v>
      </c>
      <c r="B41" s="9" t="s">
        <v>271</v>
      </c>
      <c r="C41" s="21">
        <f>+onlinestocksheet!C39</f>
        <v>0</v>
      </c>
      <c r="D41" s="21">
        <f t="shared" si="53"/>
        <v>0</v>
      </c>
      <c r="E41" s="21">
        <f>+dpnorth!D56</f>
        <v>75.5</v>
      </c>
      <c r="F41" s="21">
        <f t="shared" si="54"/>
        <v>0</v>
      </c>
      <c r="G41" s="21">
        <f>+onlinestocksheet!G39</f>
        <v>0</v>
      </c>
      <c r="H41" s="21">
        <f t="shared" si="55"/>
        <v>0</v>
      </c>
      <c r="I41" s="21">
        <f>+dpsouth!D54</f>
        <v>61.5</v>
      </c>
      <c r="J41" s="21">
        <f t="shared" si="56"/>
        <v>0</v>
      </c>
      <c r="K41" s="21">
        <f t="shared" ref="K41:M41" si="64">+C41+G41</f>
        <v>0</v>
      </c>
      <c r="L41" s="21">
        <f t="shared" si="64"/>
        <v>0</v>
      </c>
      <c r="M41" s="21">
        <f t="shared" si="64"/>
        <v>137</v>
      </c>
      <c r="N41" s="21">
        <f t="shared" si="58"/>
        <v>0</v>
      </c>
      <c r="O41" s="22">
        <f t="shared" si="59"/>
        <v>23.809523809523814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1.25" customHeight="1" x14ac:dyDescent="0.25">
      <c r="A42" s="12" t="s">
        <v>222</v>
      </c>
      <c r="B42" s="9" t="s">
        <v>271</v>
      </c>
      <c r="C42" s="21">
        <f>+onlinestocksheet!C52</f>
        <v>159</v>
      </c>
      <c r="D42" s="21">
        <f t="shared" si="53"/>
        <v>6.677999999999999</v>
      </c>
      <c r="E42" s="21">
        <f>+dpnorth!D63</f>
        <v>174</v>
      </c>
      <c r="F42" s="21">
        <f t="shared" si="54"/>
        <v>0.2302758620689655</v>
      </c>
      <c r="G42" s="21">
        <f>+onlinestocksheet!G52</f>
        <v>0</v>
      </c>
      <c r="H42" s="21">
        <f t="shared" si="55"/>
        <v>0</v>
      </c>
      <c r="I42" s="21">
        <f>+dpsouth!D61</f>
        <v>66</v>
      </c>
      <c r="J42" s="21">
        <f t="shared" si="56"/>
        <v>0</v>
      </c>
      <c r="K42" s="21">
        <f t="shared" ref="K42:M42" si="65">+C42+G42</f>
        <v>159</v>
      </c>
      <c r="L42" s="21">
        <f t="shared" si="65"/>
        <v>6.677999999999999</v>
      </c>
      <c r="M42" s="21">
        <f t="shared" si="65"/>
        <v>240</v>
      </c>
      <c r="N42" s="21">
        <f t="shared" si="58"/>
        <v>0.16694999999999999</v>
      </c>
      <c r="O42" s="22">
        <f t="shared" si="59"/>
        <v>23.809523809523814</v>
      </c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1.25" customHeight="1" x14ac:dyDescent="0.25">
      <c r="A43" s="12" t="s">
        <v>226</v>
      </c>
      <c r="B43" s="9" t="s">
        <v>271</v>
      </c>
      <c r="C43" s="21">
        <f>+onlinestocksheet!C79</f>
        <v>0</v>
      </c>
      <c r="D43" s="21">
        <f t="shared" si="53"/>
        <v>0</v>
      </c>
      <c r="E43" s="21">
        <f>+dpnorth!D73</f>
        <v>286</v>
      </c>
      <c r="F43" s="21">
        <f t="shared" si="54"/>
        <v>0</v>
      </c>
      <c r="G43" s="21">
        <f>+onlinestocksheet!G79</f>
        <v>0</v>
      </c>
      <c r="H43" s="21">
        <f t="shared" si="55"/>
        <v>0</v>
      </c>
      <c r="I43" s="21">
        <f>+dpsouth!D72</f>
        <v>54</v>
      </c>
      <c r="J43" s="21">
        <f t="shared" si="56"/>
        <v>0</v>
      </c>
      <c r="K43" s="21">
        <f t="shared" ref="K43:M43" si="66">+C43+G43</f>
        <v>0</v>
      </c>
      <c r="L43" s="21">
        <f t="shared" si="66"/>
        <v>0</v>
      </c>
      <c r="M43" s="21">
        <f t="shared" si="66"/>
        <v>340</v>
      </c>
      <c r="N43" s="21">
        <f t="shared" si="58"/>
        <v>0</v>
      </c>
      <c r="O43" s="22">
        <f t="shared" si="59"/>
        <v>23.809523809523814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1.25" customHeight="1" x14ac:dyDescent="0.25">
      <c r="A44" s="12" t="s">
        <v>255</v>
      </c>
      <c r="B44" s="9" t="s">
        <v>271</v>
      </c>
      <c r="C44" s="21">
        <f>+onlinestocksheet!C89</f>
        <v>0</v>
      </c>
      <c r="D44" s="21">
        <f t="shared" si="53"/>
        <v>0</v>
      </c>
      <c r="E44" s="21">
        <f>+dpnorth!D80</f>
        <v>62.5</v>
      </c>
      <c r="F44" s="21">
        <f t="shared" si="54"/>
        <v>0</v>
      </c>
      <c r="G44" s="21">
        <f>+onlinestocksheet!G89</f>
        <v>1</v>
      </c>
      <c r="H44" s="21">
        <f t="shared" si="55"/>
        <v>4.1999999999999996E-2</v>
      </c>
      <c r="I44" s="21">
        <f>+dpsouth!D79</f>
        <v>66</v>
      </c>
      <c r="J44" s="21">
        <f t="shared" si="56"/>
        <v>3.8181818181818178E-3</v>
      </c>
      <c r="K44" s="21">
        <f t="shared" ref="K44:M44" si="67">+C44+G44</f>
        <v>1</v>
      </c>
      <c r="L44" s="21">
        <f t="shared" si="67"/>
        <v>4.1999999999999996E-2</v>
      </c>
      <c r="M44" s="21">
        <f t="shared" si="67"/>
        <v>128.5</v>
      </c>
      <c r="N44" s="21">
        <f t="shared" si="58"/>
        <v>1.9610894941634238E-3</v>
      </c>
      <c r="O44" s="22">
        <f t="shared" si="59"/>
        <v>23.809523809523814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1.25" customHeight="1" x14ac:dyDescent="0.25">
      <c r="A45" s="12" t="s">
        <v>322</v>
      </c>
      <c r="B45" s="9" t="s">
        <v>271</v>
      </c>
      <c r="C45" s="21">
        <f>+onlinestocksheet!C111</f>
        <v>0</v>
      </c>
      <c r="D45" s="21">
        <f t="shared" si="53"/>
        <v>0</v>
      </c>
      <c r="E45" s="21">
        <f>+dpnorth!D107</f>
        <v>38</v>
      </c>
      <c r="F45" s="21">
        <f t="shared" si="54"/>
        <v>0</v>
      </c>
      <c r="G45" s="21">
        <f>+onlinestocksheet!G111</f>
        <v>0</v>
      </c>
      <c r="H45" s="21">
        <f t="shared" si="55"/>
        <v>0</v>
      </c>
      <c r="I45" s="21">
        <f>+dpsouth!D105</f>
        <v>9.5</v>
      </c>
      <c r="J45" s="21">
        <f t="shared" si="56"/>
        <v>0</v>
      </c>
      <c r="K45" s="21">
        <f t="shared" ref="K45:M45" si="68">+C45+G45</f>
        <v>0</v>
      </c>
      <c r="L45" s="21">
        <f t="shared" si="68"/>
        <v>0</v>
      </c>
      <c r="M45" s="21">
        <f t="shared" si="68"/>
        <v>47.5</v>
      </c>
      <c r="N45" s="21">
        <f t="shared" si="58"/>
        <v>0</v>
      </c>
      <c r="O45" s="22">
        <f t="shared" si="59"/>
        <v>23.809523809523814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1.25" customHeight="1" x14ac:dyDescent="0.25">
      <c r="A46" s="12" t="s">
        <v>327</v>
      </c>
      <c r="B46" s="9" t="s">
        <v>271</v>
      </c>
      <c r="C46" s="21">
        <f>+onlinestocksheet!C116</f>
        <v>0</v>
      </c>
      <c r="D46" s="21">
        <f t="shared" si="53"/>
        <v>0</v>
      </c>
      <c r="E46" s="21">
        <f>+dpnorth!D113</f>
        <v>11.5</v>
      </c>
      <c r="F46" s="23">
        <f t="shared" si="54"/>
        <v>0</v>
      </c>
      <c r="G46" s="21">
        <f>+onlinestocksheet!G116</f>
        <v>1</v>
      </c>
      <c r="H46" s="21">
        <f t="shared" si="55"/>
        <v>4.1999999999999996E-2</v>
      </c>
      <c r="I46" s="21">
        <f>+dpsouth!D111</f>
        <v>15</v>
      </c>
      <c r="J46" s="23">
        <f t="shared" si="56"/>
        <v>1.6799999999999995E-2</v>
      </c>
      <c r="K46" s="21">
        <f t="shared" ref="K46:M46" si="69">+C46+G46</f>
        <v>1</v>
      </c>
      <c r="L46" s="21">
        <f t="shared" si="69"/>
        <v>4.1999999999999996E-2</v>
      </c>
      <c r="M46" s="21">
        <f t="shared" si="69"/>
        <v>26.5</v>
      </c>
      <c r="N46" s="23">
        <f t="shared" si="58"/>
        <v>9.5094339622641515E-3</v>
      </c>
      <c r="O46" s="22">
        <f t="shared" si="59"/>
        <v>23.809523809523814</v>
      </c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1.25" customHeight="1" x14ac:dyDescent="0.25">
      <c r="A47" s="17" t="s">
        <v>328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1.25" customHeight="1" x14ac:dyDescent="0.25">
      <c r="A48" s="12" t="s">
        <v>329</v>
      </c>
      <c r="B48" s="9" t="s">
        <v>330</v>
      </c>
      <c r="C48" s="21">
        <f>+onlinestocksheet!C94</f>
        <v>0</v>
      </c>
      <c r="D48" s="21">
        <f t="shared" ref="D48:D49" si="70">+C48/O48</f>
        <v>0</v>
      </c>
      <c r="E48" s="21">
        <f>+dpnorth!D45</f>
        <v>19</v>
      </c>
      <c r="F48" s="21">
        <f t="shared" ref="F48:F49" si="71">+D48/E48*6</f>
        <v>0</v>
      </c>
      <c r="G48" s="21">
        <f>+onlinestocksheet!G94</f>
        <v>0</v>
      </c>
      <c r="H48" s="21">
        <f t="shared" ref="H48:H49" si="72">+G48/O48</f>
        <v>0</v>
      </c>
      <c r="I48" s="21">
        <f>+dpsouth!D44</f>
        <v>4</v>
      </c>
      <c r="J48" s="21">
        <f t="shared" ref="J48:J49" si="73">+H48/I48*6</f>
        <v>0</v>
      </c>
      <c r="K48" s="21">
        <f t="shared" ref="K48:M48" si="74">+C48+G48</f>
        <v>0</v>
      </c>
      <c r="L48" s="21">
        <f t="shared" si="74"/>
        <v>0</v>
      </c>
      <c r="M48" s="21">
        <f t="shared" si="74"/>
        <v>23</v>
      </c>
      <c r="N48" s="21">
        <f t="shared" ref="N48:N49" si="75">+L48/M48*6</f>
        <v>0</v>
      </c>
      <c r="O48" s="22">
        <f t="shared" ref="O48:O49" si="76">100/(0.4*12)</f>
        <v>20.833333333333329</v>
      </c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1.25" customHeight="1" x14ac:dyDescent="0.25">
      <c r="A49" s="12" t="s">
        <v>333</v>
      </c>
      <c r="B49" s="9" t="s">
        <v>330</v>
      </c>
      <c r="C49" s="21">
        <f>+onlinestocksheet!C98</f>
        <v>0</v>
      </c>
      <c r="D49" s="21">
        <f t="shared" si="70"/>
        <v>0</v>
      </c>
      <c r="E49" s="21">
        <f>+dpnorth!D46</f>
        <v>17</v>
      </c>
      <c r="F49" s="23">
        <f t="shared" si="71"/>
        <v>0</v>
      </c>
      <c r="G49" s="21">
        <f>+onlinestocksheet!G98</f>
        <v>0</v>
      </c>
      <c r="H49" s="21">
        <f t="shared" si="72"/>
        <v>0</v>
      </c>
      <c r="I49" s="21">
        <f>+dpsouth!D45</f>
        <v>5</v>
      </c>
      <c r="J49" s="23">
        <f t="shared" si="73"/>
        <v>0</v>
      </c>
      <c r="K49" s="21">
        <f t="shared" ref="K49:M49" si="77">+C49+G49</f>
        <v>0</v>
      </c>
      <c r="L49" s="21">
        <f t="shared" si="77"/>
        <v>0</v>
      </c>
      <c r="M49" s="21">
        <f t="shared" si="77"/>
        <v>22</v>
      </c>
      <c r="N49" s="23">
        <f t="shared" si="75"/>
        <v>0</v>
      </c>
      <c r="O49" s="22">
        <f t="shared" si="76"/>
        <v>20.833333333333329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1.25" customHeight="1" x14ac:dyDescent="0.25">
      <c r="A50" s="17" t="s">
        <v>334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1.25" customHeight="1" x14ac:dyDescent="0.25">
      <c r="A51" s="12" t="s">
        <v>65</v>
      </c>
      <c r="B51" s="9" t="s">
        <v>59</v>
      </c>
      <c r="C51" s="21">
        <f>+onlinestocksheet!C14</f>
        <v>7744</v>
      </c>
      <c r="D51" s="21">
        <f t="shared" ref="D51:D61" si="78">+C51/O51</f>
        <v>464.64</v>
      </c>
      <c r="E51" s="21">
        <f>+dpnorth!D8</f>
        <v>643.5</v>
      </c>
      <c r="F51" s="21">
        <f t="shared" ref="F51:F61" si="79">+D51/E51*6</f>
        <v>4.3323076923076922</v>
      </c>
      <c r="G51" s="21">
        <f>+onlinestocksheet!G14</f>
        <v>21102</v>
      </c>
      <c r="H51" s="21">
        <f t="shared" ref="H51:H61" si="80">+G51/O51</f>
        <v>1266.1199999999999</v>
      </c>
      <c r="I51" s="21">
        <f>+dpsouth!D8</f>
        <v>380.5</v>
      </c>
      <c r="J51" s="21">
        <f t="shared" ref="J51:J61" si="81">+H51/I51*6</f>
        <v>19.965098554533505</v>
      </c>
      <c r="K51" s="21">
        <f t="shared" ref="K51:M51" si="82">+C51+G51</f>
        <v>28846</v>
      </c>
      <c r="L51" s="21">
        <f t="shared" si="82"/>
        <v>1730.7599999999998</v>
      </c>
      <c r="M51" s="21">
        <f t="shared" si="82"/>
        <v>1024</v>
      </c>
      <c r="N51" s="21">
        <f t="shared" ref="N51:N61" si="83">+L51/M51*6</f>
        <v>10.141171874999998</v>
      </c>
      <c r="O51" s="22">
        <f t="shared" ref="O51:O61" si="84">100/(0.5*12)</f>
        <v>16.666666666666668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1.25" customHeight="1" x14ac:dyDescent="0.25">
      <c r="A52" s="12" t="s">
        <v>197</v>
      </c>
      <c r="B52" s="9" t="s">
        <v>59</v>
      </c>
      <c r="C52" s="21">
        <f>+onlinestocksheet!C24</f>
        <v>2</v>
      </c>
      <c r="D52" s="21">
        <f t="shared" si="78"/>
        <v>0.12</v>
      </c>
      <c r="E52" s="21">
        <f>+dpnorth!D16</f>
        <v>137.5</v>
      </c>
      <c r="F52" s="21">
        <f t="shared" si="79"/>
        <v>5.2363636363636362E-3</v>
      </c>
      <c r="G52" s="21">
        <f>+onlinestocksheet!G24</f>
        <v>1</v>
      </c>
      <c r="H52" s="21">
        <f t="shared" si="80"/>
        <v>0.06</v>
      </c>
      <c r="I52" s="21">
        <f>+dpsouth!D16</f>
        <v>35</v>
      </c>
      <c r="J52" s="21">
        <f t="shared" si="81"/>
        <v>1.0285714285714285E-2</v>
      </c>
      <c r="K52" s="21">
        <f t="shared" ref="K52:M52" si="85">+C52+G52</f>
        <v>3</v>
      </c>
      <c r="L52" s="21">
        <f t="shared" si="85"/>
        <v>0.18</v>
      </c>
      <c r="M52" s="21">
        <f t="shared" si="85"/>
        <v>172.5</v>
      </c>
      <c r="N52" s="21">
        <f t="shared" si="83"/>
        <v>6.2608695652173908E-3</v>
      </c>
      <c r="O52" s="22">
        <f t="shared" si="84"/>
        <v>16.666666666666668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1.25" customHeight="1" x14ac:dyDescent="0.25">
      <c r="A53" s="12" t="s">
        <v>213</v>
      </c>
      <c r="B53" s="9" t="s">
        <v>59</v>
      </c>
      <c r="C53" s="21">
        <f>+onlinestocksheet!C58</f>
        <v>0</v>
      </c>
      <c r="D53" s="21">
        <f t="shared" si="78"/>
        <v>0</v>
      </c>
      <c r="E53" s="21">
        <f>+dpnorth!D22</f>
        <v>174</v>
      </c>
      <c r="F53" s="21">
        <f t="shared" si="79"/>
        <v>0</v>
      </c>
      <c r="G53" s="21">
        <f>+onlinestocksheet!G58</f>
        <v>0</v>
      </c>
      <c r="H53" s="21">
        <f t="shared" si="80"/>
        <v>0</v>
      </c>
      <c r="I53" s="21">
        <f>+dpsouth!D22</f>
        <v>66</v>
      </c>
      <c r="J53" s="21">
        <f t="shared" si="81"/>
        <v>0</v>
      </c>
      <c r="K53" s="21">
        <f t="shared" ref="K53:M53" si="86">+C53+G53</f>
        <v>0</v>
      </c>
      <c r="L53" s="21">
        <f t="shared" si="86"/>
        <v>0</v>
      </c>
      <c r="M53" s="21">
        <f t="shared" si="86"/>
        <v>240</v>
      </c>
      <c r="N53" s="21">
        <f t="shared" si="83"/>
        <v>0</v>
      </c>
      <c r="O53" s="22">
        <f t="shared" si="84"/>
        <v>16.666666666666668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1.25" customHeight="1" x14ac:dyDescent="0.25">
      <c r="A54" s="12" t="s">
        <v>216</v>
      </c>
      <c r="B54" s="9" t="s">
        <v>59</v>
      </c>
      <c r="C54" s="21">
        <f>+onlinestocksheet!C62</f>
        <v>7</v>
      </c>
      <c r="D54" s="21">
        <f t="shared" si="78"/>
        <v>0.42</v>
      </c>
      <c r="E54" s="21">
        <f>+dpnorth!D30</f>
        <v>365</v>
      </c>
      <c r="F54" s="21">
        <f t="shared" si="79"/>
        <v>6.9041095890410957E-3</v>
      </c>
      <c r="G54" s="21">
        <f>+onlinestocksheet!G62</f>
        <v>1</v>
      </c>
      <c r="H54" s="21">
        <f t="shared" si="80"/>
        <v>0.06</v>
      </c>
      <c r="I54" s="21">
        <f>+dpsouth!D30</f>
        <v>113.5</v>
      </c>
      <c r="J54" s="21">
        <f t="shared" si="81"/>
        <v>3.1718061674008806E-3</v>
      </c>
      <c r="K54" s="21">
        <f t="shared" ref="K54:M54" si="87">+C54+G54</f>
        <v>8</v>
      </c>
      <c r="L54" s="21">
        <f t="shared" si="87"/>
        <v>0.48</v>
      </c>
      <c r="M54" s="21">
        <f t="shared" si="87"/>
        <v>478.5</v>
      </c>
      <c r="N54" s="21">
        <f t="shared" si="83"/>
        <v>6.0188087774294668E-3</v>
      </c>
      <c r="O54" s="22">
        <f t="shared" si="84"/>
        <v>16.666666666666668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1.25" customHeight="1" x14ac:dyDescent="0.25">
      <c r="A55" s="12" t="s">
        <v>219</v>
      </c>
      <c r="B55" s="9" t="s">
        <v>59</v>
      </c>
      <c r="C55" s="21">
        <f>+onlinestocksheet!C33</f>
        <v>0</v>
      </c>
      <c r="D55" s="21">
        <f t="shared" si="78"/>
        <v>0</v>
      </c>
      <c r="E55" s="21">
        <f>+dpnorth!D86</f>
        <v>26.5</v>
      </c>
      <c r="F55" s="21">
        <f t="shared" si="79"/>
        <v>0</v>
      </c>
      <c r="G55" s="21">
        <f>+onlinestocksheet!G33</f>
        <v>22</v>
      </c>
      <c r="H55" s="21">
        <f t="shared" si="80"/>
        <v>1.3199999999999998</v>
      </c>
      <c r="I55" s="21">
        <f>+dpsouth!D85</f>
        <v>105.5</v>
      </c>
      <c r="J55" s="21">
        <f t="shared" si="81"/>
        <v>7.5071090047393346E-2</v>
      </c>
      <c r="K55" s="21">
        <f t="shared" ref="K55:M55" si="88">+C55+G55</f>
        <v>22</v>
      </c>
      <c r="L55" s="21">
        <f t="shared" si="88"/>
        <v>1.3199999999999998</v>
      </c>
      <c r="M55" s="21">
        <f t="shared" si="88"/>
        <v>132</v>
      </c>
      <c r="N55" s="21">
        <f t="shared" si="83"/>
        <v>5.9999999999999991E-2</v>
      </c>
      <c r="O55" s="22">
        <f t="shared" si="84"/>
        <v>16.666666666666668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1.25" customHeight="1" x14ac:dyDescent="0.25">
      <c r="A56" s="36" t="s">
        <v>220</v>
      </c>
      <c r="B56" s="37" t="s">
        <v>336</v>
      </c>
      <c r="C56" s="21">
        <f>+onlinestocksheet!C45</f>
        <v>0</v>
      </c>
      <c r="D56" s="21">
        <f t="shared" si="78"/>
        <v>0</v>
      </c>
      <c r="E56" s="21">
        <f>+dpnorth!D57</f>
        <v>208.5</v>
      </c>
      <c r="F56" s="21">
        <f t="shared" si="79"/>
        <v>0</v>
      </c>
      <c r="G56" s="21">
        <v>2532</v>
      </c>
      <c r="H56" s="21">
        <f t="shared" si="80"/>
        <v>151.91999999999999</v>
      </c>
      <c r="I56" s="21">
        <f>+dpsouth!D55</f>
        <v>66</v>
      </c>
      <c r="J56" s="21">
        <f t="shared" si="81"/>
        <v>13.810909090909091</v>
      </c>
      <c r="K56" s="21">
        <f t="shared" ref="K56:M56" si="89">+C56+G56</f>
        <v>2532</v>
      </c>
      <c r="L56" s="21">
        <f t="shared" si="89"/>
        <v>151.91999999999999</v>
      </c>
      <c r="M56" s="21">
        <f t="shared" si="89"/>
        <v>274.5</v>
      </c>
      <c r="N56" s="21">
        <f t="shared" si="83"/>
        <v>3.3206557377049175</v>
      </c>
      <c r="O56" s="22">
        <f t="shared" si="84"/>
        <v>16.666666666666668</v>
      </c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1.25" customHeight="1" x14ac:dyDescent="0.25">
      <c r="A57" s="12" t="s">
        <v>222</v>
      </c>
      <c r="B57" s="9" t="s">
        <v>336</v>
      </c>
      <c r="C57" s="21">
        <f>+onlinestocksheet!C51</f>
        <v>394</v>
      </c>
      <c r="D57" s="21">
        <f t="shared" si="78"/>
        <v>23.639999999999997</v>
      </c>
      <c r="E57" s="21">
        <f>+dpnorth!D64</f>
        <v>50</v>
      </c>
      <c r="F57" s="21">
        <f t="shared" si="79"/>
        <v>2.8367999999999998</v>
      </c>
      <c r="G57" s="21">
        <f>+onlinestocksheet!G51</f>
        <v>0</v>
      </c>
      <c r="H57" s="21">
        <f t="shared" si="80"/>
        <v>0</v>
      </c>
      <c r="I57" s="21">
        <f>+dpsouth!D62</f>
        <v>15</v>
      </c>
      <c r="J57" s="21">
        <f t="shared" si="81"/>
        <v>0</v>
      </c>
      <c r="K57" s="21">
        <f t="shared" ref="K57:M57" si="90">+C57+G57</f>
        <v>394</v>
      </c>
      <c r="L57" s="21">
        <f t="shared" si="90"/>
        <v>23.639999999999997</v>
      </c>
      <c r="M57" s="21">
        <f t="shared" si="90"/>
        <v>65</v>
      </c>
      <c r="N57" s="21">
        <f t="shared" si="83"/>
        <v>2.1821538461538461</v>
      </c>
      <c r="O57" s="22">
        <f t="shared" si="84"/>
        <v>16.666666666666668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1.25" customHeight="1" x14ac:dyDescent="0.25">
      <c r="A58" s="12" t="s">
        <v>223</v>
      </c>
      <c r="B58" s="9" t="s">
        <v>336</v>
      </c>
      <c r="C58" s="21">
        <f>+onlinestocksheet!C88</f>
        <v>0</v>
      </c>
      <c r="D58" s="21">
        <f t="shared" si="78"/>
        <v>0</v>
      </c>
      <c r="E58" s="21">
        <f>+dpnorth!D70</f>
        <v>208.5</v>
      </c>
      <c r="F58" s="21">
        <f t="shared" si="79"/>
        <v>0</v>
      </c>
      <c r="G58" s="21">
        <f>+onlinestocksheet!G88</f>
        <v>68</v>
      </c>
      <c r="H58" s="21">
        <f t="shared" si="80"/>
        <v>4.08</v>
      </c>
      <c r="I58" s="21">
        <f>+dpsouth!D68</f>
        <v>94.5</v>
      </c>
      <c r="J58" s="21">
        <f t="shared" si="81"/>
        <v>0.25904761904761908</v>
      </c>
      <c r="K58" s="21">
        <f t="shared" ref="K58:M58" si="91">+C58+G58</f>
        <v>68</v>
      </c>
      <c r="L58" s="21">
        <f t="shared" si="91"/>
        <v>4.08</v>
      </c>
      <c r="M58" s="21">
        <f t="shared" si="91"/>
        <v>303</v>
      </c>
      <c r="N58" s="21">
        <f t="shared" si="83"/>
        <v>8.0792079207920794E-2</v>
      </c>
      <c r="O58" s="22">
        <f t="shared" si="84"/>
        <v>16.666666666666668</v>
      </c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1.25" customHeight="1" x14ac:dyDescent="0.25">
      <c r="A59" s="12" t="s">
        <v>226</v>
      </c>
      <c r="B59" s="9" t="s">
        <v>336</v>
      </c>
      <c r="C59" s="21">
        <f>+onlinestocksheet!C78</f>
        <v>0</v>
      </c>
      <c r="D59" s="21">
        <f t="shared" si="78"/>
        <v>0</v>
      </c>
      <c r="E59" s="21">
        <f>+dpnorth!D74</f>
        <v>107.5</v>
      </c>
      <c r="F59" s="21">
        <f t="shared" si="79"/>
        <v>0</v>
      </c>
      <c r="G59" s="21">
        <f>+onlinestocksheet!G78</f>
        <v>1</v>
      </c>
      <c r="H59" s="21">
        <f t="shared" si="80"/>
        <v>0.06</v>
      </c>
      <c r="I59" s="21">
        <f>+dpsouth!D73</f>
        <v>66</v>
      </c>
      <c r="J59" s="21">
        <f t="shared" si="81"/>
        <v>5.454545454545455E-3</v>
      </c>
      <c r="K59" s="21">
        <f t="shared" ref="K59:M59" si="92">+C59+G59</f>
        <v>1</v>
      </c>
      <c r="L59" s="21">
        <f t="shared" si="92"/>
        <v>0.06</v>
      </c>
      <c r="M59" s="21">
        <f t="shared" si="92"/>
        <v>173.5</v>
      </c>
      <c r="N59" s="21">
        <f t="shared" si="83"/>
        <v>2.0749279538904899E-3</v>
      </c>
      <c r="O59" s="22">
        <f t="shared" si="84"/>
        <v>16.666666666666668</v>
      </c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1.25" customHeight="1" x14ac:dyDescent="0.25">
      <c r="A60" s="12" t="s">
        <v>322</v>
      </c>
      <c r="B60" s="9" t="s">
        <v>336</v>
      </c>
      <c r="C60" s="21">
        <f>+onlinestocksheet!C109</f>
        <v>0</v>
      </c>
      <c r="D60" s="21">
        <f t="shared" si="78"/>
        <v>0</v>
      </c>
      <c r="E60" s="21">
        <f>+dpnorth!D108</f>
        <v>75.5</v>
      </c>
      <c r="F60" s="21">
        <f t="shared" si="79"/>
        <v>0</v>
      </c>
      <c r="G60" s="21">
        <f>+onlinestocksheet!G109</f>
        <v>27</v>
      </c>
      <c r="H60" s="21">
        <f t="shared" si="80"/>
        <v>1.6199999999999999</v>
      </c>
      <c r="I60" s="21">
        <f>+dpsouth!D106</f>
        <v>7.5</v>
      </c>
      <c r="J60" s="21">
        <f t="shared" si="81"/>
        <v>1.296</v>
      </c>
      <c r="K60" s="21">
        <f t="shared" ref="K60:M60" si="93">+C60+G60</f>
        <v>27</v>
      </c>
      <c r="L60" s="21">
        <f t="shared" si="93"/>
        <v>1.6199999999999999</v>
      </c>
      <c r="M60" s="21">
        <f t="shared" si="93"/>
        <v>83</v>
      </c>
      <c r="N60" s="21">
        <f t="shared" si="83"/>
        <v>0.11710843373493976</v>
      </c>
      <c r="O60" s="22">
        <f t="shared" si="84"/>
        <v>16.666666666666668</v>
      </c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1.25" customHeight="1" x14ac:dyDescent="0.25">
      <c r="A61" s="12" t="s">
        <v>327</v>
      </c>
      <c r="B61" s="9" t="s">
        <v>336</v>
      </c>
      <c r="C61" s="21">
        <f>+onlinestocksheet!C118</f>
        <v>0</v>
      </c>
      <c r="D61" s="21">
        <f t="shared" si="78"/>
        <v>0</v>
      </c>
      <c r="E61" s="21">
        <f>+dpnorth!D114</f>
        <v>11.5</v>
      </c>
      <c r="F61" s="21">
        <f t="shared" si="79"/>
        <v>0</v>
      </c>
      <c r="G61" s="21">
        <f>+onlinestocksheet!G118</f>
        <v>0</v>
      </c>
      <c r="H61" s="21">
        <f t="shared" si="80"/>
        <v>0</v>
      </c>
      <c r="I61" s="21">
        <f>+dpsouth!D112</f>
        <v>13.5</v>
      </c>
      <c r="J61" s="21">
        <f t="shared" si="81"/>
        <v>0</v>
      </c>
      <c r="K61" s="21">
        <f t="shared" ref="K61:M61" si="94">+C61+G61</f>
        <v>0</v>
      </c>
      <c r="L61" s="21">
        <f t="shared" si="94"/>
        <v>0</v>
      </c>
      <c r="M61" s="21">
        <f t="shared" si="94"/>
        <v>25</v>
      </c>
      <c r="N61" s="21">
        <f t="shared" si="83"/>
        <v>0</v>
      </c>
      <c r="O61" s="22">
        <f t="shared" si="84"/>
        <v>16.666666666666668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1.25" customHeight="1" x14ac:dyDescent="0.25">
      <c r="A62" s="17" t="s">
        <v>344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1.25" customHeight="1" x14ac:dyDescent="0.25">
      <c r="A63" s="12" t="s">
        <v>65</v>
      </c>
      <c r="B63" s="9" t="s">
        <v>156</v>
      </c>
      <c r="C63" s="21">
        <f>+onlinestocksheet!C10</f>
        <v>0</v>
      </c>
      <c r="D63" s="21">
        <f t="shared" ref="D63:D73" si="95">+C63/O63</f>
        <v>0</v>
      </c>
      <c r="E63" s="21">
        <f>+dpnorth!D9</f>
        <v>121.5</v>
      </c>
      <c r="F63" s="21">
        <f t="shared" ref="F63:F67" si="96">+D63/E63*6</f>
        <v>0</v>
      </c>
      <c r="G63" s="21">
        <f>+onlinestocksheet!G10</f>
        <v>0</v>
      </c>
      <c r="H63" s="21">
        <f t="shared" ref="H63:H73" si="97">+G63/O63</f>
        <v>0</v>
      </c>
      <c r="I63" s="21">
        <f>+dpsouth!D9</f>
        <v>123</v>
      </c>
      <c r="J63" s="21">
        <f t="shared" ref="J63:J67" si="98">+H63/I63*6</f>
        <v>0</v>
      </c>
      <c r="K63" s="21">
        <f t="shared" ref="K63:M63" si="99">+C63+G63</f>
        <v>0</v>
      </c>
      <c r="L63" s="21">
        <f t="shared" si="99"/>
        <v>0</v>
      </c>
      <c r="M63" s="21">
        <f t="shared" si="99"/>
        <v>244.5</v>
      </c>
      <c r="N63" s="21">
        <f t="shared" ref="N63:N67" si="100">+L63/M63*6</f>
        <v>0</v>
      </c>
      <c r="O63" s="22">
        <f t="shared" ref="O63:O73" si="101">100/(1*6)</f>
        <v>16.666666666666668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1.25" customHeight="1" x14ac:dyDescent="0.25">
      <c r="A64" s="12" t="s">
        <v>197</v>
      </c>
      <c r="B64" s="9" t="s">
        <v>156</v>
      </c>
      <c r="C64" s="21">
        <f>+onlinestocksheet!C22</f>
        <v>0</v>
      </c>
      <c r="D64" s="21">
        <f t="shared" si="95"/>
        <v>0</v>
      </c>
      <c r="E64" s="21">
        <f>+dpnorth!D17</f>
        <v>0</v>
      </c>
      <c r="F64" s="21" t="e">
        <f t="shared" si="96"/>
        <v>#DIV/0!</v>
      </c>
      <c r="G64" s="21">
        <f>+onlinestocksheet!G22</f>
        <v>0</v>
      </c>
      <c r="H64" s="21">
        <f t="shared" si="97"/>
        <v>0</v>
      </c>
      <c r="I64" s="21">
        <f>+dpsouth!D17</f>
        <v>0</v>
      </c>
      <c r="J64" s="21" t="e">
        <f t="shared" si="98"/>
        <v>#DIV/0!</v>
      </c>
      <c r="K64" s="21">
        <f t="shared" ref="K64:M64" si="102">+C64+G64</f>
        <v>0</v>
      </c>
      <c r="L64" s="21">
        <f t="shared" si="102"/>
        <v>0</v>
      </c>
      <c r="M64" s="21">
        <f t="shared" si="102"/>
        <v>0</v>
      </c>
      <c r="N64" s="21" t="e">
        <f t="shared" si="100"/>
        <v>#DIV/0!</v>
      </c>
      <c r="O64" s="22">
        <f t="shared" si="101"/>
        <v>16.666666666666668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1.25" customHeight="1" x14ac:dyDescent="0.25">
      <c r="A65" s="12" t="s">
        <v>213</v>
      </c>
      <c r="B65" s="9" t="s">
        <v>156</v>
      </c>
      <c r="C65" s="21">
        <f>+onlinestocksheet!C60</f>
        <v>0</v>
      </c>
      <c r="D65" s="21">
        <f t="shared" si="95"/>
        <v>0</v>
      </c>
      <c r="E65" s="21">
        <f>+dpnorth!D23</f>
        <v>35</v>
      </c>
      <c r="F65" s="21">
        <f t="shared" si="96"/>
        <v>0</v>
      </c>
      <c r="G65" s="21">
        <f>+onlinestocksheet!G60</f>
        <v>0</v>
      </c>
      <c r="H65" s="21">
        <f t="shared" si="97"/>
        <v>0</v>
      </c>
      <c r="I65" s="21">
        <f>+dpsouth!D23</f>
        <v>28.5</v>
      </c>
      <c r="J65" s="21">
        <f t="shared" si="98"/>
        <v>0</v>
      </c>
      <c r="K65" s="21">
        <f t="shared" ref="K65:M65" si="103">+C65+G65</f>
        <v>0</v>
      </c>
      <c r="L65" s="21">
        <f t="shared" si="103"/>
        <v>0</v>
      </c>
      <c r="M65" s="21">
        <f t="shared" si="103"/>
        <v>63.5</v>
      </c>
      <c r="N65" s="21">
        <f t="shared" si="100"/>
        <v>0</v>
      </c>
      <c r="O65" s="22">
        <f t="shared" si="101"/>
        <v>16.666666666666668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1.25" customHeight="1" x14ac:dyDescent="0.25">
      <c r="A66" s="12" t="s">
        <v>216</v>
      </c>
      <c r="B66" s="9" t="s">
        <v>156</v>
      </c>
      <c r="C66" s="21">
        <f>+onlinestocksheet!C65</f>
        <v>0</v>
      </c>
      <c r="D66" s="21">
        <f t="shared" si="95"/>
        <v>0</v>
      </c>
      <c r="E66" s="21">
        <f>+dpnorth!D31</f>
        <v>52</v>
      </c>
      <c r="F66" s="21">
        <f t="shared" si="96"/>
        <v>0</v>
      </c>
      <c r="G66" s="21">
        <f>+onlinestocksheet!G65</f>
        <v>1</v>
      </c>
      <c r="H66" s="21">
        <f t="shared" si="97"/>
        <v>0.06</v>
      </c>
      <c r="I66" s="21">
        <f>+dpsouth!D31</f>
        <v>57.5</v>
      </c>
      <c r="J66" s="21">
        <f t="shared" si="98"/>
        <v>6.2608695652173908E-3</v>
      </c>
      <c r="K66" s="21">
        <f t="shared" ref="K66:M66" si="104">+C66+G66</f>
        <v>1</v>
      </c>
      <c r="L66" s="21">
        <f t="shared" si="104"/>
        <v>0.06</v>
      </c>
      <c r="M66" s="21">
        <f t="shared" si="104"/>
        <v>109.5</v>
      </c>
      <c r="N66" s="21">
        <f t="shared" si="100"/>
        <v>3.2876712328767121E-3</v>
      </c>
      <c r="O66" s="22">
        <f t="shared" si="101"/>
        <v>16.666666666666668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1.25" customHeight="1" x14ac:dyDescent="0.25">
      <c r="A67" s="12" t="s">
        <v>219</v>
      </c>
      <c r="B67" s="9" t="s">
        <v>156</v>
      </c>
      <c r="C67" s="21">
        <f>+onlinestocksheet!C29</f>
        <v>0</v>
      </c>
      <c r="D67" s="21">
        <f t="shared" si="95"/>
        <v>0</v>
      </c>
      <c r="E67" s="21">
        <f>+dpnorth!D87</f>
        <v>45.5</v>
      </c>
      <c r="F67" s="21">
        <f t="shared" si="96"/>
        <v>0</v>
      </c>
      <c r="G67" s="21">
        <f>+onlinestocksheet!G29</f>
        <v>0</v>
      </c>
      <c r="H67" s="21">
        <f t="shared" si="97"/>
        <v>0</v>
      </c>
      <c r="I67" s="21">
        <f>+dpsouth!D86</f>
        <v>66</v>
      </c>
      <c r="J67" s="21">
        <f t="shared" si="98"/>
        <v>0</v>
      </c>
      <c r="K67" s="21">
        <f t="shared" ref="K67:M67" si="105">+C67+G67</f>
        <v>0</v>
      </c>
      <c r="L67" s="21">
        <f t="shared" si="105"/>
        <v>0</v>
      </c>
      <c r="M67" s="21">
        <f t="shared" si="105"/>
        <v>111.5</v>
      </c>
      <c r="N67" s="21">
        <f t="shared" si="100"/>
        <v>0</v>
      </c>
      <c r="O67" s="22">
        <f t="shared" si="101"/>
        <v>16.666666666666668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1.25" customHeight="1" x14ac:dyDescent="0.25">
      <c r="A68" s="12" t="s">
        <v>220</v>
      </c>
      <c r="B68" s="9" t="s">
        <v>337</v>
      </c>
      <c r="C68" s="21">
        <f>+onlinestocksheet!C42</f>
        <v>0</v>
      </c>
      <c r="D68" s="21">
        <f t="shared" si="95"/>
        <v>0</v>
      </c>
      <c r="E68" s="21">
        <f>+dpnorth!D58</f>
        <v>0</v>
      </c>
      <c r="F68" s="21">
        <f t="shared" ref="F68:F73" si="106">IFERROR(D68/E68*6,0)</f>
        <v>0</v>
      </c>
      <c r="G68" s="21">
        <f>+onlinestocksheet!G42</f>
        <v>0</v>
      </c>
      <c r="H68" s="21">
        <f t="shared" si="97"/>
        <v>0</v>
      </c>
      <c r="I68" s="21">
        <f>+dpsouth!D56</f>
        <v>9.5</v>
      </c>
      <c r="J68" s="21">
        <f t="shared" ref="J68:J73" si="107">IFERROR(H68/I68*6,0)</f>
        <v>0</v>
      </c>
      <c r="K68" s="21">
        <f t="shared" ref="K68:M68" si="108">+C68+G68</f>
        <v>0</v>
      </c>
      <c r="L68" s="21">
        <f t="shared" si="108"/>
        <v>0</v>
      </c>
      <c r="M68" s="21">
        <f t="shared" si="108"/>
        <v>9.5</v>
      </c>
      <c r="N68" s="21">
        <f t="shared" ref="N68:N73" si="109">IFERROR(L68/M68*6,0)</f>
        <v>0</v>
      </c>
      <c r="O68" s="22">
        <f t="shared" si="101"/>
        <v>16.666666666666668</v>
      </c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1.25" customHeight="1" x14ac:dyDescent="0.25">
      <c r="A69" s="12" t="s">
        <v>222</v>
      </c>
      <c r="B69" s="9" t="s">
        <v>337</v>
      </c>
      <c r="C69" s="21">
        <f>+onlinestocksheet!C47</f>
        <v>0</v>
      </c>
      <c r="D69" s="21">
        <f t="shared" si="95"/>
        <v>0</v>
      </c>
      <c r="E69" s="21">
        <f>+dpnorth!D65</f>
        <v>35</v>
      </c>
      <c r="F69" s="21">
        <f t="shared" si="106"/>
        <v>0</v>
      </c>
      <c r="G69" s="21">
        <f>+onlinestocksheet!G47</f>
        <v>0</v>
      </c>
      <c r="H69" s="21">
        <f t="shared" si="97"/>
        <v>0</v>
      </c>
      <c r="I69" s="21">
        <f>+dpsouth!D63</f>
        <v>19</v>
      </c>
      <c r="J69" s="21">
        <f t="shared" si="107"/>
        <v>0</v>
      </c>
      <c r="K69" s="21">
        <f t="shared" ref="K69:M69" si="110">+C69+G69</f>
        <v>0</v>
      </c>
      <c r="L69" s="21">
        <f t="shared" si="110"/>
        <v>0</v>
      </c>
      <c r="M69" s="21">
        <f t="shared" si="110"/>
        <v>54</v>
      </c>
      <c r="N69" s="21">
        <f t="shared" si="109"/>
        <v>0</v>
      </c>
      <c r="O69" s="22">
        <f t="shared" si="101"/>
        <v>16.666666666666668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1.25" customHeight="1" x14ac:dyDescent="0.25">
      <c r="A70" s="12" t="s">
        <v>223</v>
      </c>
      <c r="B70" s="9" t="s">
        <v>337</v>
      </c>
      <c r="C70" s="21">
        <f>+onlinestocksheet!C84</f>
        <v>0</v>
      </c>
      <c r="D70" s="21">
        <f t="shared" si="95"/>
        <v>0</v>
      </c>
      <c r="E70" s="21">
        <f>+dpnorth!D81</f>
        <v>52</v>
      </c>
      <c r="F70" s="21">
        <f t="shared" si="106"/>
        <v>0</v>
      </c>
      <c r="G70" s="21">
        <f>+onlinestocksheet!G84</f>
        <v>0</v>
      </c>
      <c r="H70" s="21">
        <f t="shared" si="97"/>
        <v>0</v>
      </c>
      <c r="I70" s="21" t="e">
        <f>+dpsouth!D69</f>
        <v>#DIV/0!</v>
      </c>
      <c r="J70" s="21">
        <f t="shared" si="107"/>
        <v>0</v>
      </c>
      <c r="K70" s="21">
        <f t="shared" ref="K70:M70" si="111">+C70+G70</f>
        <v>0</v>
      </c>
      <c r="L70" s="21">
        <f t="shared" si="111"/>
        <v>0</v>
      </c>
      <c r="M70" s="21" t="e">
        <f t="shared" si="111"/>
        <v>#DIV/0!</v>
      </c>
      <c r="N70" s="21">
        <f t="shared" si="109"/>
        <v>0</v>
      </c>
      <c r="O70" s="22">
        <f t="shared" si="101"/>
        <v>16.666666666666668</v>
      </c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1.25" customHeight="1" x14ac:dyDescent="0.25">
      <c r="A71" s="12" t="s">
        <v>226</v>
      </c>
      <c r="B71" s="9" t="s">
        <v>337</v>
      </c>
      <c r="C71" s="21">
        <f>+onlinestocksheet!C75</f>
        <v>0</v>
      </c>
      <c r="D71" s="21">
        <f t="shared" si="95"/>
        <v>0</v>
      </c>
      <c r="E71" s="21">
        <f>+dpnorth!D75</f>
        <v>0</v>
      </c>
      <c r="F71" s="21">
        <f t="shared" si="106"/>
        <v>0</v>
      </c>
      <c r="G71" s="21">
        <f>+onlinestocksheet!G75</f>
        <v>0</v>
      </c>
      <c r="H71" s="21">
        <f t="shared" si="97"/>
        <v>0</v>
      </c>
      <c r="I71" s="21">
        <f>+dpsouth!D74</f>
        <v>0</v>
      </c>
      <c r="J71" s="21">
        <f t="shared" si="107"/>
        <v>0</v>
      </c>
      <c r="K71" s="21">
        <f t="shared" ref="K71:M71" si="112">+C71+G71</f>
        <v>0</v>
      </c>
      <c r="L71" s="21">
        <f t="shared" si="112"/>
        <v>0</v>
      </c>
      <c r="M71" s="21">
        <f t="shared" si="112"/>
        <v>0</v>
      </c>
      <c r="N71" s="21">
        <f t="shared" si="109"/>
        <v>0</v>
      </c>
      <c r="O71" s="22">
        <f t="shared" si="101"/>
        <v>16.666666666666668</v>
      </c>
      <c r="P71" s="22" t="s">
        <v>347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1.25" customHeight="1" x14ac:dyDescent="0.25">
      <c r="A72" s="12" t="s">
        <v>322</v>
      </c>
      <c r="B72" s="9" t="s">
        <v>337</v>
      </c>
      <c r="C72" s="21">
        <f>+onlinestocksheet!C106</f>
        <v>0</v>
      </c>
      <c r="D72" s="21">
        <f t="shared" si="95"/>
        <v>0</v>
      </c>
      <c r="E72" s="21">
        <f>+dpnorth!D109</f>
        <v>0</v>
      </c>
      <c r="F72" s="21">
        <f t="shared" si="106"/>
        <v>0</v>
      </c>
      <c r="G72" s="21">
        <f>+onlinestocksheet!G106</f>
        <v>0</v>
      </c>
      <c r="H72" s="21">
        <f t="shared" si="97"/>
        <v>0</v>
      </c>
      <c r="I72" s="21">
        <f>+dpsouth!D107</f>
        <v>0</v>
      </c>
      <c r="J72" s="21">
        <f t="shared" si="107"/>
        <v>0</v>
      </c>
      <c r="K72" s="21">
        <f t="shared" ref="K72:M72" si="113">+C72+G72</f>
        <v>0</v>
      </c>
      <c r="L72" s="21">
        <f t="shared" si="113"/>
        <v>0</v>
      </c>
      <c r="M72" s="21">
        <f t="shared" si="113"/>
        <v>0</v>
      </c>
      <c r="N72" s="21">
        <f t="shared" si="109"/>
        <v>0</v>
      </c>
      <c r="O72" s="22">
        <f t="shared" si="101"/>
        <v>16.666666666666668</v>
      </c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1.25" customHeight="1" x14ac:dyDescent="0.25">
      <c r="A73" s="12" t="s">
        <v>327</v>
      </c>
      <c r="B73" s="9" t="s">
        <v>337</v>
      </c>
      <c r="C73" s="21">
        <f>+onlinestocksheet!C114</f>
        <v>0</v>
      </c>
      <c r="D73" s="21">
        <f t="shared" si="95"/>
        <v>0</v>
      </c>
      <c r="E73" s="21">
        <v>1</v>
      </c>
      <c r="F73" s="21">
        <f t="shared" si="106"/>
        <v>0</v>
      </c>
      <c r="G73" s="21">
        <f>+onlinestocksheet!G114</f>
        <v>0</v>
      </c>
      <c r="H73" s="21">
        <f t="shared" si="97"/>
        <v>0</v>
      </c>
      <c r="I73" s="21">
        <v>1</v>
      </c>
      <c r="J73" s="21">
        <f t="shared" si="107"/>
        <v>0</v>
      </c>
      <c r="K73" s="21">
        <f t="shared" ref="K73:M73" si="114">+C73+G73</f>
        <v>0</v>
      </c>
      <c r="L73" s="21">
        <f t="shared" si="114"/>
        <v>0</v>
      </c>
      <c r="M73" s="21">
        <f t="shared" si="114"/>
        <v>2</v>
      </c>
      <c r="N73" s="21">
        <f t="shared" si="109"/>
        <v>0</v>
      </c>
      <c r="O73" s="22">
        <f t="shared" si="101"/>
        <v>16.666666666666668</v>
      </c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38" t="s">
        <v>348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40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12" t="s">
        <v>81</v>
      </c>
      <c r="B75" s="9" t="s">
        <v>340</v>
      </c>
      <c r="C75" s="21">
        <f>+onlinestocksheet!C144</f>
        <v>1323</v>
      </c>
      <c r="D75" s="21">
        <f t="shared" ref="D75:D77" si="115">+C75/O75</f>
        <v>99.224999999999994</v>
      </c>
      <c r="E75" s="21">
        <f>+dpnorth!D42</f>
        <v>12</v>
      </c>
      <c r="F75" s="21">
        <f t="shared" ref="F75:F77" si="116">+D75/E75*6</f>
        <v>49.612499999999997</v>
      </c>
      <c r="G75" s="21">
        <f>+onlinestocksheet!G144</f>
        <v>19</v>
      </c>
      <c r="H75" s="21">
        <f t="shared" ref="H75:H77" si="117">+G75/O75</f>
        <v>1.425</v>
      </c>
      <c r="I75" s="21">
        <f>+dpsouth!D41</f>
        <v>4</v>
      </c>
      <c r="J75" s="21">
        <f t="shared" ref="J75:J77" si="118">+H75/I75*6</f>
        <v>2.1375000000000002</v>
      </c>
      <c r="K75" s="21">
        <f t="shared" ref="K75:M75" si="119">+C75+G75</f>
        <v>1342</v>
      </c>
      <c r="L75" s="21">
        <f t="shared" si="119"/>
        <v>100.64999999999999</v>
      </c>
      <c r="M75" s="21">
        <f t="shared" si="119"/>
        <v>16</v>
      </c>
      <c r="N75" s="21">
        <f t="shared" ref="N75:N77" si="120">+L75/M75*6</f>
        <v>37.743749999999999</v>
      </c>
      <c r="O75" s="22">
        <f t="shared" ref="O75:O77" si="121">100/(1.25*6)</f>
        <v>13.333333333333334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12" t="s">
        <v>83</v>
      </c>
      <c r="B76" s="9" t="s">
        <v>340</v>
      </c>
      <c r="C76" s="21">
        <f>+onlinestocksheet!C143</f>
        <v>30</v>
      </c>
      <c r="D76" s="21">
        <f t="shared" si="115"/>
        <v>2.25</v>
      </c>
      <c r="E76" s="21">
        <f>+dpnorth!D43</f>
        <v>11.5</v>
      </c>
      <c r="F76" s="21">
        <f t="shared" si="116"/>
        <v>1.173913043478261</v>
      </c>
      <c r="G76" s="21">
        <f>+onlinestocksheet!G143</f>
        <v>28</v>
      </c>
      <c r="H76" s="21">
        <f t="shared" si="117"/>
        <v>2.1</v>
      </c>
      <c r="I76" s="21">
        <f>+dpsouth!D42</f>
        <v>3</v>
      </c>
      <c r="J76" s="21">
        <f t="shared" si="118"/>
        <v>4.2</v>
      </c>
      <c r="K76" s="21">
        <f t="shared" ref="K76:M76" si="122">+C76+G76</f>
        <v>58</v>
      </c>
      <c r="L76" s="21">
        <f t="shared" si="122"/>
        <v>4.3499999999999996</v>
      </c>
      <c r="M76" s="21">
        <f t="shared" si="122"/>
        <v>14.5</v>
      </c>
      <c r="N76" s="21">
        <f t="shared" si="120"/>
        <v>1.7999999999999998</v>
      </c>
      <c r="O76" s="22">
        <f t="shared" si="121"/>
        <v>13.333333333333334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12" t="s">
        <v>85</v>
      </c>
      <c r="B77" s="9" t="s">
        <v>340</v>
      </c>
      <c r="C77" s="21">
        <f>+onlinestocksheet!C145</f>
        <v>28</v>
      </c>
      <c r="D77" s="21">
        <f t="shared" si="115"/>
        <v>2.1</v>
      </c>
      <c r="E77" s="21">
        <f>+dpnorth!D44</f>
        <v>6.5</v>
      </c>
      <c r="F77" s="21">
        <f t="shared" si="116"/>
        <v>1.9384615384615387</v>
      </c>
      <c r="G77" s="21">
        <f>+onlinestocksheet!G145</f>
        <v>23</v>
      </c>
      <c r="H77" s="21">
        <f t="shared" si="117"/>
        <v>1.7249999999999999</v>
      </c>
      <c r="I77" s="21">
        <f>+dpsouth!D43</f>
        <v>10.5</v>
      </c>
      <c r="J77" s="21">
        <f t="shared" si="118"/>
        <v>0.98571428571428577</v>
      </c>
      <c r="K77" s="21">
        <f t="shared" ref="K77:M77" si="123">+C77+G77</f>
        <v>51</v>
      </c>
      <c r="L77" s="21">
        <f t="shared" si="123"/>
        <v>3.8250000000000002</v>
      </c>
      <c r="M77" s="21">
        <f t="shared" si="123"/>
        <v>17</v>
      </c>
      <c r="N77" s="21">
        <f t="shared" si="120"/>
        <v>1.35</v>
      </c>
      <c r="O77" s="22">
        <f t="shared" si="121"/>
        <v>13.333333333333334</v>
      </c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1.25" customHeight="1" x14ac:dyDescent="0.25">
      <c r="A78" s="17" t="s">
        <v>350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1.25" customHeight="1" x14ac:dyDescent="0.25">
      <c r="A79" s="12" t="s">
        <v>65</v>
      </c>
      <c r="B79" s="9" t="s">
        <v>179</v>
      </c>
      <c r="C79" s="21">
        <f>+onlinestocksheet!C12</f>
        <v>1</v>
      </c>
      <c r="D79" s="21">
        <f t="shared" ref="D79:D89" si="124">+C79/O79</f>
        <v>0.12</v>
      </c>
      <c r="E79" s="21">
        <f>+dpnorth!D11</f>
        <v>834.5</v>
      </c>
      <c r="F79" s="21">
        <f t="shared" ref="F79:F89" si="125">+D79/E79*6</f>
        <v>8.6279209107249853E-4</v>
      </c>
      <c r="G79" s="21">
        <f>+onlinestocksheet!G12</f>
        <v>9</v>
      </c>
      <c r="H79" s="21">
        <f t="shared" ref="H79:H89" si="126">+G79/O79</f>
        <v>1.0799999999999998</v>
      </c>
      <c r="I79" s="21">
        <f>+dpsouth!D11</f>
        <v>869.5</v>
      </c>
      <c r="J79" s="21">
        <f t="shared" ref="J79:J89" si="127">+H79/I79*6</f>
        <v>7.4525589419206419E-3</v>
      </c>
      <c r="K79" s="21">
        <f t="shared" ref="K79:M79" si="128">+C79+G79</f>
        <v>10</v>
      </c>
      <c r="L79" s="21">
        <f t="shared" si="128"/>
        <v>1.1999999999999997</v>
      </c>
      <c r="M79" s="21">
        <f t="shared" si="128"/>
        <v>1704</v>
      </c>
      <c r="N79" s="21">
        <f t="shared" ref="N79:N89" si="129">+L79/M79*6</f>
        <v>4.225352112676055E-3</v>
      </c>
      <c r="O79" s="22">
        <f t="shared" ref="O79:O89" si="130">100/(2*6)</f>
        <v>8.3333333333333339</v>
      </c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1.25" customHeight="1" x14ac:dyDescent="0.25">
      <c r="A80" s="12" t="s">
        <v>197</v>
      </c>
      <c r="B80" s="9" t="s">
        <v>179</v>
      </c>
      <c r="C80" s="21">
        <f>+onlinestocksheet!C23</f>
        <v>0</v>
      </c>
      <c r="D80" s="21">
        <f t="shared" si="124"/>
        <v>0</v>
      </c>
      <c r="E80" s="21">
        <f>+dpnorth!D19</f>
        <v>139</v>
      </c>
      <c r="F80" s="21">
        <f t="shared" si="125"/>
        <v>0</v>
      </c>
      <c r="G80" s="21">
        <f>+onlinestocksheet!G23</f>
        <v>1</v>
      </c>
      <c r="H80" s="21">
        <f t="shared" si="126"/>
        <v>0.12</v>
      </c>
      <c r="I80" s="21">
        <f>+dpsouth!D19</f>
        <v>52</v>
      </c>
      <c r="J80" s="21">
        <f t="shared" si="127"/>
        <v>1.3846153846153845E-2</v>
      </c>
      <c r="K80" s="21">
        <f t="shared" ref="K80:M80" si="131">+C80+G80</f>
        <v>1</v>
      </c>
      <c r="L80" s="21">
        <f t="shared" si="131"/>
        <v>0.12</v>
      </c>
      <c r="M80" s="21">
        <f t="shared" si="131"/>
        <v>191</v>
      </c>
      <c r="N80" s="21">
        <f t="shared" si="129"/>
        <v>3.7696335078534031E-3</v>
      </c>
      <c r="O80" s="22">
        <f t="shared" si="130"/>
        <v>8.3333333333333339</v>
      </c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1.25" customHeight="1" x14ac:dyDescent="0.25">
      <c r="A81" s="12" t="s">
        <v>213</v>
      </c>
      <c r="B81" s="9" t="s">
        <v>179</v>
      </c>
      <c r="C81" s="21">
        <f>+onlinestocksheet!C57</f>
        <v>0</v>
      </c>
      <c r="D81" s="21">
        <f t="shared" si="124"/>
        <v>0</v>
      </c>
      <c r="E81" s="21">
        <f>+dpnorth!D25</f>
        <v>217</v>
      </c>
      <c r="F81" s="21">
        <f t="shared" si="125"/>
        <v>0</v>
      </c>
      <c r="G81" s="21">
        <f>+onlinestocksheet!G57</f>
        <v>0</v>
      </c>
      <c r="H81" s="21">
        <f t="shared" si="126"/>
        <v>0</v>
      </c>
      <c r="I81" s="21">
        <f>+dpsouth!D25</f>
        <v>113.5</v>
      </c>
      <c r="J81" s="21">
        <f t="shared" si="127"/>
        <v>0</v>
      </c>
      <c r="K81" s="21">
        <f t="shared" ref="K81:M81" si="132">+C81+G81</f>
        <v>0</v>
      </c>
      <c r="L81" s="21">
        <f t="shared" si="132"/>
        <v>0</v>
      </c>
      <c r="M81" s="21">
        <f t="shared" si="132"/>
        <v>330.5</v>
      </c>
      <c r="N81" s="21">
        <f t="shared" si="129"/>
        <v>0</v>
      </c>
      <c r="O81" s="22">
        <f t="shared" si="130"/>
        <v>8.3333333333333339</v>
      </c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1.25" customHeight="1" x14ac:dyDescent="0.25">
      <c r="A82" s="12" t="s">
        <v>216</v>
      </c>
      <c r="B82" s="9" t="s">
        <v>179</v>
      </c>
      <c r="C82" s="21">
        <f>+onlinestocksheet!C67</f>
        <v>1</v>
      </c>
      <c r="D82" s="21">
        <f t="shared" si="124"/>
        <v>0.12</v>
      </c>
      <c r="E82" s="21">
        <f>+dpnorth!D33</f>
        <v>605</v>
      </c>
      <c r="F82" s="21">
        <f t="shared" si="125"/>
        <v>1.190082644628099E-3</v>
      </c>
      <c r="G82" s="21">
        <f>+onlinestocksheet!G67</f>
        <v>0</v>
      </c>
      <c r="H82" s="21">
        <f t="shared" si="126"/>
        <v>0</v>
      </c>
      <c r="I82" s="21">
        <f>+dpsouth!D33</f>
        <v>349.5</v>
      </c>
      <c r="J82" s="21">
        <f t="shared" si="127"/>
        <v>0</v>
      </c>
      <c r="K82" s="21">
        <f t="shared" ref="K82:M82" si="133">+C82+G82</f>
        <v>1</v>
      </c>
      <c r="L82" s="21">
        <f t="shared" si="133"/>
        <v>0.12</v>
      </c>
      <c r="M82" s="21">
        <f t="shared" si="133"/>
        <v>954.5</v>
      </c>
      <c r="N82" s="21">
        <f t="shared" si="129"/>
        <v>7.5432163436354104E-4</v>
      </c>
      <c r="O82" s="22">
        <f t="shared" si="130"/>
        <v>8.3333333333333339</v>
      </c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1.25" customHeight="1" x14ac:dyDescent="0.25">
      <c r="A83" s="12" t="s">
        <v>219</v>
      </c>
      <c r="B83" s="9" t="s">
        <v>179</v>
      </c>
      <c r="C83" s="21">
        <f>+onlinestocksheet!C31</f>
        <v>0</v>
      </c>
      <c r="D83" s="21">
        <f t="shared" si="124"/>
        <v>0</v>
      </c>
      <c r="E83" s="21">
        <f>+dpnorth!D89</f>
        <v>320</v>
      </c>
      <c r="F83" s="21">
        <f t="shared" si="125"/>
        <v>0</v>
      </c>
      <c r="G83" s="21">
        <f>+onlinestocksheet!G31</f>
        <v>3</v>
      </c>
      <c r="H83" s="21">
        <f t="shared" si="126"/>
        <v>0.36</v>
      </c>
      <c r="I83" s="21">
        <f>+dpsouth!D88</f>
        <v>141.5</v>
      </c>
      <c r="J83" s="21">
        <f t="shared" si="127"/>
        <v>1.5265017667844522E-2</v>
      </c>
      <c r="K83" s="21">
        <f t="shared" ref="K83:M83" si="134">+C83+G83</f>
        <v>3</v>
      </c>
      <c r="L83" s="21">
        <f t="shared" si="134"/>
        <v>0.36</v>
      </c>
      <c r="M83" s="21">
        <f t="shared" si="134"/>
        <v>461.5</v>
      </c>
      <c r="N83" s="21">
        <f t="shared" si="129"/>
        <v>4.6803900325027084E-3</v>
      </c>
      <c r="O83" s="22">
        <f t="shared" si="130"/>
        <v>8.3333333333333339</v>
      </c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1.25" customHeight="1" x14ac:dyDescent="0.25">
      <c r="A84" s="12" t="s">
        <v>220</v>
      </c>
      <c r="B84" s="9" t="s">
        <v>338</v>
      </c>
      <c r="C84" s="21">
        <f>+onlinestocksheet!C44</f>
        <v>0</v>
      </c>
      <c r="D84" s="21">
        <f t="shared" si="124"/>
        <v>0</v>
      </c>
      <c r="E84" s="21">
        <f>+dpnorth!D59</f>
        <v>347.5</v>
      </c>
      <c r="F84" s="21">
        <f t="shared" si="125"/>
        <v>0</v>
      </c>
      <c r="G84" s="21">
        <f>+onlinestocksheet!G44</f>
        <v>0</v>
      </c>
      <c r="H84" s="21">
        <f t="shared" si="126"/>
        <v>0</v>
      </c>
      <c r="I84" s="21">
        <f>+dpsouth!D57</f>
        <v>105</v>
      </c>
      <c r="J84" s="21">
        <f t="shared" si="127"/>
        <v>0</v>
      </c>
      <c r="K84" s="21">
        <f t="shared" ref="K84:M84" si="135">+C84+G84</f>
        <v>0</v>
      </c>
      <c r="L84" s="21">
        <f t="shared" si="135"/>
        <v>0</v>
      </c>
      <c r="M84" s="21">
        <f t="shared" si="135"/>
        <v>452.5</v>
      </c>
      <c r="N84" s="21">
        <f t="shared" si="129"/>
        <v>0</v>
      </c>
      <c r="O84" s="22">
        <f t="shared" si="130"/>
        <v>8.3333333333333339</v>
      </c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1.25" customHeight="1" x14ac:dyDescent="0.25">
      <c r="A85" s="12" t="s">
        <v>222</v>
      </c>
      <c r="B85" s="9" t="s">
        <v>338</v>
      </c>
      <c r="C85" s="21">
        <f>+onlinestocksheet!C50</f>
        <v>0</v>
      </c>
      <c r="D85" s="21">
        <f t="shared" si="124"/>
        <v>0</v>
      </c>
      <c r="E85" s="21">
        <f>+dpnorth!D66</f>
        <v>96</v>
      </c>
      <c r="F85" s="21">
        <f t="shared" si="125"/>
        <v>0</v>
      </c>
      <c r="G85" s="21">
        <f>+onlinestocksheet!G50</f>
        <v>2</v>
      </c>
      <c r="H85" s="21">
        <f t="shared" si="126"/>
        <v>0.24</v>
      </c>
      <c r="I85" s="21">
        <f>+dpsouth!D64</f>
        <v>56.5</v>
      </c>
      <c r="J85" s="21">
        <f t="shared" si="127"/>
        <v>2.5486725663716812E-2</v>
      </c>
      <c r="K85" s="21">
        <f t="shared" ref="K85:M85" si="136">+C85+G85</f>
        <v>2</v>
      </c>
      <c r="L85" s="21">
        <f t="shared" si="136"/>
        <v>0.24</v>
      </c>
      <c r="M85" s="21">
        <f t="shared" si="136"/>
        <v>152.5</v>
      </c>
      <c r="N85" s="21">
        <f t="shared" si="129"/>
        <v>9.4426229508196707E-3</v>
      </c>
      <c r="O85" s="22">
        <f t="shared" si="130"/>
        <v>8.3333333333333339</v>
      </c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1.25" customHeight="1" x14ac:dyDescent="0.25">
      <c r="A86" s="12" t="s">
        <v>226</v>
      </c>
      <c r="B86" s="9" t="s">
        <v>338</v>
      </c>
      <c r="C86" s="21">
        <f>+onlinestocksheet!C77</f>
        <v>0</v>
      </c>
      <c r="D86" s="21">
        <f t="shared" si="124"/>
        <v>0</v>
      </c>
      <c r="E86" s="21">
        <f>+dpnorth!D76</f>
        <v>476.5</v>
      </c>
      <c r="F86" s="21">
        <f t="shared" si="125"/>
        <v>0</v>
      </c>
      <c r="G86" s="21">
        <f>+onlinestocksheet!G77</f>
        <v>0</v>
      </c>
      <c r="H86" s="21">
        <f t="shared" si="126"/>
        <v>0</v>
      </c>
      <c r="I86" s="21">
        <f>+dpsouth!D75</f>
        <v>71</v>
      </c>
      <c r="J86" s="21">
        <f t="shared" si="127"/>
        <v>0</v>
      </c>
      <c r="K86" s="21">
        <f t="shared" ref="K86:M86" si="137">+C86+G86</f>
        <v>0</v>
      </c>
      <c r="L86" s="21">
        <f t="shared" si="137"/>
        <v>0</v>
      </c>
      <c r="M86" s="21">
        <f t="shared" si="137"/>
        <v>547.5</v>
      </c>
      <c r="N86" s="21">
        <f t="shared" si="129"/>
        <v>0</v>
      </c>
      <c r="O86" s="22">
        <f t="shared" si="130"/>
        <v>8.3333333333333339</v>
      </c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1.25" customHeight="1" x14ac:dyDescent="0.25">
      <c r="A87" s="12" t="s">
        <v>255</v>
      </c>
      <c r="B87" s="9" t="s">
        <v>338</v>
      </c>
      <c r="C87" s="21">
        <f>+onlinestocksheet!C87</f>
        <v>0</v>
      </c>
      <c r="D87" s="21">
        <f t="shared" si="124"/>
        <v>0</v>
      </c>
      <c r="E87" s="21">
        <f>+dpnorth!D82</f>
        <v>320</v>
      </c>
      <c r="F87" s="21">
        <f t="shared" si="125"/>
        <v>0</v>
      </c>
      <c r="G87" s="21">
        <f>+onlinestocksheet!G87</f>
        <v>1</v>
      </c>
      <c r="H87" s="21">
        <f t="shared" si="126"/>
        <v>0.12</v>
      </c>
      <c r="I87" s="21">
        <f>+dpsouth!D81</f>
        <v>151</v>
      </c>
      <c r="J87" s="21">
        <f t="shared" si="127"/>
        <v>4.7682119205298013E-3</v>
      </c>
      <c r="K87" s="21">
        <f t="shared" ref="K87:M87" si="138">+C87+G87</f>
        <v>1</v>
      </c>
      <c r="L87" s="21">
        <f t="shared" si="138"/>
        <v>0.12</v>
      </c>
      <c r="M87" s="21">
        <f t="shared" si="138"/>
        <v>471</v>
      </c>
      <c r="N87" s="21">
        <f t="shared" si="129"/>
        <v>1.5286624203821654E-3</v>
      </c>
      <c r="O87" s="22">
        <f t="shared" si="130"/>
        <v>8.3333333333333339</v>
      </c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1.25" customHeight="1" x14ac:dyDescent="0.25">
      <c r="A88" s="12" t="s">
        <v>322</v>
      </c>
      <c r="B88" s="9" t="s">
        <v>338</v>
      </c>
      <c r="C88" s="21">
        <f>+onlinestocksheet!C108</f>
        <v>0</v>
      </c>
      <c r="D88" s="21">
        <f t="shared" si="124"/>
        <v>0</v>
      </c>
      <c r="E88" s="21">
        <f>+dpnorth!D110</f>
        <v>75.5</v>
      </c>
      <c r="F88" s="21">
        <f t="shared" si="125"/>
        <v>0</v>
      </c>
      <c r="G88" s="21">
        <f>+onlinestocksheet!G108</f>
        <v>1</v>
      </c>
      <c r="H88" s="21">
        <f t="shared" si="126"/>
        <v>0.12</v>
      </c>
      <c r="I88" s="21">
        <f>+dpsouth!D108</f>
        <v>19</v>
      </c>
      <c r="J88" s="21">
        <f t="shared" si="127"/>
        <v>3.7894736842105259E-2</v>
      </c>
      <c r="K88" s="21">
        <f t="shared" ref="K88:M88" si="139">+C88+G88</f>
        <v>1</v>
      </c>
      <c r="L88" s="21">
        <f t="shared" si="139"/>
        <v>0.12</v>
      </c>
      <c r="M88" s="21">
        <f t="shared" si="139"/>
        <v>94.5</v>
      </c>
      <c r="N88" s="21">
        <f t="shared" si="129"/>
        <v>7.619047619047619E-3</v>
      </c>
      <c r="O88" s="22">
        <f t="shared" si="130"/>
        <v>8.3333333333333339</v>
      </c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1.25" customHeight="1" x14ac:dyDescent="0.25">
      <c r="A89" s="12" t="s">
        <v>327</v>
      </c>
      <c r="B89" s="9" t="s">
        <v>338</v>
      </c>
      <c r="C89" s="21">
        <f>+onlinestocksheet!C117</f>
        <v>0</v>
      </c>
      <c r="D89" s="21">
        <f t="shared" si="124"/>
        <v>0</v>
      </c>
      <c r="E89" s="21">
        <f>+dpnorth!D116</f>
        <v>69.5</v>
      </c>
      <c r="F89" s="21">
        <f t="shared" si="125"/>
        <v>0</v>
      </c>
      <c r="G89" s="21">
        <f>+onlinestocksheet!G117</f>
        <v>0</v>
      </c>
      <c r="H89" s="21">
        <f t="shared" si="126"/>
        <v>0</v>
      </c>
      <c r="I89" s="21">
        <f>+dpsouth!D114</f>
        <v>76.5</v>
      </c>
      <c r="J89" s="21">
        <f t="shared" si="127"/>
        <v>0</v>
      </c>
      <c r="K89" s="21">
        <f t="shared" ref="K89:M89" si="140">+C89+G89</f>
        <v>0</v>
      </c>
      <c r="L89" s="21">
        <f t="shared" si="140"/>
        <v>0</v>
      </c>
      <c r="M89" s="21">
        <f t="shared" si="140"/>
        <v>146</v>
      </c>
      <c r="N89" s="21">
        <f t="shared" si="129"/>
        <v>0</v>
      </c>
      <c r="O89" s="22">
        <f t="shared" si="130"/>
        <v>8.3333333333333339</v>
      </c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1.25" customHeight="1" x14ac:dyDescent="0.25">
      <c r="A90" s="17" t="s">
        <v>357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2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1.25" customHeight="1" x14ac:dyDescent="0.25">
      <c r="A91" s="12" t="s">
        <v>65</v>
      </c>
      <c r="B91" s="9" t="s">
        <v>67</v>
      </c>
      <c r="C91" s="21">
        <f>+onlinestocksheet!C11</f>
        <v>14022</v>
      </c>
      <c r="D91" s="21">
        <f t="shared" ref="D91:D100" si="141">+C91/O91</f>
        <v>1009.5839999999998</v>
      </c>
      <c r="E91" s="21">
        <f>+dpnorth!D12</f>
        <v>2523</v>
      </c>
      <c r="F91" s="21">
        <f t="shared" ref="F91:F100" si="142">+D91/E91*6</f>
        <v>2.4009131985731269</v>
      </c>
      <c r="G91" s="21">
        <f>+onlinestocksheet!G11</f>
        <v>537</v>
      </c>
      <c r="H91" s="21">
        <f t="shared" ref="H91:H100" si="143">+G91/O91</f>
        <v>38.663999999999994</v>
      </c>
      <c r="I91" s="21">
        <f>+dpsouth!D12</f>
        <v>1795.5</v>
      </c>
      <c r="J91" s="21">
        <f t="shared" ref="J91:J100" si="144">+H91/I91*6</f>
        <v>0.12920300751879699</v>
      </c>
      <c r="K91" s="21">
        <f t="shared" ref="K91:M91" si="145">+C91+G91</f>
        <v>14559</v>
      </c>
      <c r="L91" s="21">
        <f t="shared" si="145"/>
        <v>1048.2479999999998</v>
      </c>
      <c r="M91" s="21">
        <f t="shared" si="145"/>
        <v>4318.5</v>
      </c>
      <c r="N91" s="21">
        <f t="shared" ref="N91:N100" si="146">+L91/M91*6</f>
        <v>1.4564056964223686</v>
      </c>
      <c r="O91" s="22">
        <f t="shared" ref="O91:O100" si="147">100/(0.3*24)</f>
        <v>13.888888888888891</v>
      </c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1.25" customHeight="1" x14ac:dyDescent="0.25">
      <c r="A92" s="12" t="s">
        <v>213</v>
      </c>
      <c r="B92" s="9" t="s">
        <v>67</v>
      </c>
      <c r="C92" s="21">
        <f>+onlinestocksheet!C55</f>
        <v>0</v>
      </c>
      <c r="D92" s="21">
        <f t="shared" si="141"/>
        <v>0</v>
      </c>
      <c r="E92" s="21">
        <f>+dpnorth!D26</f>
        <v>3.5</v>
      </c>
      <c r="F92" s="21">
        <f t="shared" si="142"/>
        <v>0</v>
      </c>
      <c r="G92" s="21">
        <f>+onlinestocksheet!G55</f>
        <v>0</v>
      </c>
      <c r="H92" s="21">
        <f t="shared" si="143"/>
        <v>0</v>
      </c>
      <c r="I92" s="21">
        <f>+dpsouth!D26</f>
        <v>44.5</v>
      </c>
      <c r="J92" s="21">
        <f t="shared" si="144"/>
        <v>0</v>
      </c>
      <c r="K92" s="21">
        <f t="shared" ref="K92:M92" si="148">+C92+G92</f>
        <v>0</v>
      </c>
      <c r="L92" s="21">
        <f t="shared" si="148"/>
        <v>0</v>
      </c>
      <c r="M92" s="21">
        <f t="shared" si="148"/>
        <v>48</v>
      </c>
      <c r="N92" s="21">
        <f t="shared" si="146"/>
        <v>0</v>
      </c>
      <c r="O92" s="22">
        <f t="shared" si="147"/>
        <v>13.888888888888891</v>
      </c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1.25" customHeight="1" x14ac:dyDescent="0.25">
      <c r="A93" s="12" t="s">
        <v>216</v>
      </c>
      <c r="B93" s="9" t="s">
        <v>67</v>
      </c>
      <c r="C93" s="21">
        <f>+onlinestocksheet!C66</f>
        <v>11327</v>
      </c>
      <c r="D93" s="21">
        <f t="shared" si="141"/>
        <v>815.54399999999987</v>
      </c>
      <c r="E93" s="21">
        <f>+dpnorth!D34</f>
        <v>958</v>
      </c>
      <c r="F93" s="21">
        <f t="shared" si="142"/>
        <v>5.1077912317327758</v>
      </c>
      <c r="G93" s="21">
        <f>+onlinestocksheet!G66</f>
        <v>1839</v>
      </c>
      <c r="H93" s="21">
        <f t="shared" si="143"/>
        <v>132.40799999999999</v>
      </c>
      <c r="I93" s="21">
        <f>+dpsouth!D34</f>
        <v>520</v>
      </c>
      <c r="J93" s="21">
        <f t="shared" si="144"/>
        <v>1.5277846153846153</v>
      </c>
      <c r="K93" s="21">
        <f t="shared" ref="K93:M93" si="149">+C93+G93</f>
        <v>13166</v>
      </c>
      <c r="L93" s="21">
        <f t="shared" si="149"/>
        <v>947.95199999999988</v>
      </c>
      <c r="M93" s="21">
        <f t="shared" si="149"/>
        <v>1478</v>
      </c>
      <c r="N93" s="21">
        <f t="shared" si="146"/>
        <v>3.8482489851150201</v>
      </c>
      <c r="O93" s="22">
        <f t="shared" si="147"/>
        <v>13.888888888888891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1.25" customHeight="1" x14ac:dyDescent="0.25">
      <c r="A94" s="12" t="s">
        <v>219</v>
      </c>
      <c r="B94" s="9" t="s">
        <v>67</v>
      </c>
      <c r="C94" s="21">
        <f>+onlinestocksheet!C30</f>
        <v>0</v>
      </c>
      <c r="D94" s="21">
        <f t="shared" si="141"/>
        <v>0</v>
      </c>
      <c r="E94" s="21">
        <f>+dpnorth!D90</f>
        <v>383.5</v>
      </c>
      <c r="F94" s="21">
        <f t="shared" si="142"/>
        <v>0</v>
      </c>
      <c r="G94" s="21">
        <f>+onlinestocksheet!G30</f>
        <v>33</v>
      </c>
      <c r="H94" s="21">
        <f t="shared" si="143"/>
        <v>2.3759999999999994</v>
      </c>
      <c r="I94" s="21">
        <f>+dpsouth!D89</f>
        <v>454</v>
      </c>
      <c r="J94" s="21">
        <f t="shared" si="144"/>
        <v>3.1400881057268709E-2</v>
      </c>
      <c r="K94" s="21">
        <f t="shared" ref="K94:M94" si="150">+C94+G94</f>
        <v>33</v>
      </c>
      <c r="L94" s="21">
        <f t="shared" si="150"/>
        <v>2.3759999999999994</v>
      </c>
      <c r="M94" s="21">
        <f t="shared" si="150"/>
        <v>837.5</v>
      </c>
      <c r="N94" s="21">
        <f t="shared" si="146"/>
        <v>1.70220895522388E-2</v>
      </c>
      <c r="O94" s="22">
        <f t="shared" si="147"/>
        <v>13.888888888888891</v>
      </c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1.25" customHeight="1" x14ac:dyDescent="0.25">
      <c r="A95" s="12" t="s">
        <v>220</v>
      </c>
      <c r="B95" s="9" t="s">
        <v>332</v>
      </c>
      <c r="C95" s="21">
        <f>+onlinestocksheet!C43</f>
        <v>156</v>
      </c>
      <c r="D95" s="21">
        <f t="shared" si="141"/>
        <v>11.231999999999998</v>
      </c>
      <c r="E95" s="21">
        <f>+dpnorth!D60</f>
        <v>591</v>
      </c>
      <c r="F95" s="21">
        <f t="shared" si="142"/>
        <v>0.11403045685279185</v>
      </c>
      <c r="G95" s="21">
        <f>+onlinestocksheet!G43</f>
        <v>17</v>
      </c>
      <c r="H95" s="21">
        <f t="shared" si="143"/>
        <v>1.2239999999999998</v>
      </c>
      <c r="I95" s="21">
        <f>+dpsouth!D58</f>
        <v>123</v>
      </c>
      <c r="J95" s="21">
        <f t="shared" si="144"/>
        <v>5.9707317073170722E-2</v>
      </c>
      <c r="K95" s="21">
        <f t="shared" ref="K95:M95" si="151">+C95+G95</f>
        <v>173</v>
      </c>
      <c r="L95" s="21">
        <f t="shared" si="151"/>
        <v>12.455999999999998</v>
      </c>
      <c r="M95" s="21">
        <f t="shared" si="151"/>
        <v>714</v>
      </c>
      <c r="N95" s="21">
        <f t="shared" si="146"/>
        <v>0.10467226890756301</v>
      </c>
      <c r="O95" s="22">
        <f t="shared" si="147"/>
        <v>13.888888888888891</v>
      </c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1.25" customHeight="1" x14ac:dyDescent="0.25">
      <c r="A96" s="12" t="s">
        <v>222</v>
      </c>
      <c r="B96" s="9" t="s">
        <v>332</v>
      </c>
      <c r="C96" s="21">
        <f>+onlinestocksheet!C48</f>
        <v>684</v>
      </c>
      <c r="D96" s="21">
        <f t="shared" si="141"/>
        <v>49.24799999999999</v>
      </c>
      <c r="E96" s="21">
        <f>+dpnorth!D67</f>
        <v>264.5</v>
      </c>
      <c r="F96" s="21">
        <f t="shared" si="142"/>
        <v>1.117156899810964</v>
      </c>
      <c r="G96" s="21">
        <f>+onlinestocksheet!G48</f>
        <v>13099</v>
      </c>
      <c r="H96" s="21">
        <f t="shared" si="143"/>
        <v>943.12799999999982</v>
      </c>
      <c r="I96" s="21">
        <f>+dpsouth!D65</f>
        <v>52</v>
      </c>
      <c r="J96" s="21">
        <f t="shared" si="144"/>
        <v>108.82246153846151</v>
      </c>
      <c r="K96" s="21">
        <f t="shared" ref="K96:M96" si="152">+C96+G96</f>
        <v>13783</v>
      </c>
      <c r="L96" s="21">
        <f t="shared" si="152"/>
        <v>992.37599999999975</v>
      </c>
      <c r="M96" s="21">
        <f t="shared" si="152"/>
        <v>316.5</v>
      </c>
      <c r="N96" s="21">
        <f t="shared" si="146"/>
        <v>18.812815165876771</v>
      </c>
      <c r="O96" s="22">
        <f t="shared" si="147"/>
        <v>13.888888888888891</v>
      </c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1.25" customHeight="1" x14ac:dyDescent="0.25">
      <c r="A97" s="12" t="s">
        <v>223</v>
      </c>
      <c r="B97" s="9" t="s">
        <v>332</v>
      </c>
      <c r="C97" s="21">
        <f>+onlinestocksheet!C85</f>
        <v>0</v>
      </c>
      <c r="D97" s="21">
        <f t="shared" si="141"/>
        <v>0</v>
      </c>
      <c r="E97" s="21">
        <f>+dpnorth!D71</f>
        <v>347.5</v>
      </c>
      <c r="F97" s="21">
        <f t="shared" si="142"/>
        <v>0</v>
      </c>
      <c r="G97" s="21">
        <f>+onlinestocksheet!G85</f>
        <v>55</v>
      </c>
      <c r="H97" s="21">
        <f t="shared" si="143"/>
        <v>3.9599999999999995</v>
      </c>
      <c r="I97" s="21">
        <f>+dpsouth!D70</f>
        <v>330.5</v>
      </c>
      <c r="J97" s="21">
        <f t="shared" si="144"/>
        <v>7.1891074130105898E-2</v>
      </c>
      <c r="K97" s="21">
        <f t="shared" ref="K97:M97" si="153">+C97+G97</f>
        <v>55</v>
      </c>
      <c r="L97" s="21">
        <f t="shared" si="153"/>
        <v>3.9599999999999995</v>
      </c>
      <c r="M97" s="21">
        <f t="shared" si="153"/>
        <v>678</v>
      </c>
      <c r="N97" s="21">
        <f t="shared" si="146"/>
        <v>3.5044247787610616E-2</v>
      </c>
      <c r="O97" s="22">
        <f t="shared" si="147"/>
        <v>13.888888888888891</v>
      </c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1.25" customHeight="1" x14ac:dyDescent="0.25">
      <c r="A98" s="12" t="s">
        <v>226</v>
      </c>
      <c r="B98" s="9" t="s">
        <v>332</v>
      </c>
      <c r="C98" s="21">
        <f>+onlinestocksheet!C76</f>
        <v>2951</v>
      </c>
      <c r="D98" s="21">
        <f t="shared" si="141"/>
        <v>212.47199999999998</v>
      </c>
      <c r="E98" s="21">
        <f>+dpnorth!D77</f>
        <v>312.5</v>
      </c>
      <c r="F98" s="21">
        <f t="shared" si="142"/>
        <v>4.0794623999999997</v>
      </c>
      <c r="G98" s="21">
        <f>+onlinestocksheet!G76</f>
        <v>2799</v>
      </c>
      <c r="H98" s="21">
        <f t="shared" si="143"/>
        <v>201.52799999999996</v>
      </c>
      <c r="I98" s="21">
        <f>+dpsouth!D76</f>
        <v>160.5</v>
      </c>
      <c r="J98" s="21">
        <f t="shared" si="144"/>
        <v>7.5337570093457931</v>
      </c>
      <c r="K98" s="21">
        <f t="shared" ref="K98:M98" si="154">+C98+G98</f>
        <v>5750</v>
      </c>
      <c r="L98" s="21">
        <f t="shared" si="154"/>
        <v>413.99999999999994</v>
      </c>
      <c r="M98" s="21">
        <f t="shared" si="154"/>
        <v>473</v>
      </c>
      <c r="N98" s="21">
        <f t="shared" si="146"/>
        <v>5.2515856236786469</v>
      </c>
      <c r="O98" s="22">
        <f t="shared" si="147"/>
        <v>13.888888888888891</v>
      </c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1.25" customHeight="1" x14ac:dyDescent="0.25">
      <c r="A99" s="12" t="s">
        <v>322</v>
      </c>
      <c r="B99" s="9" t="s">
        <v>332</v>
      </c>
      <c r="C99" s="21">
        <f>+onlinestocksheet!C107</f>
        <v>0</v>
      </c>
      <c r="D99" s="21">
        <f t="shared" si="141"/>
        <v>0</v>
      </c>
      <c r="E99" s="21">
        <f>+dpnorth!D111</f>
        <v>83</v>
      </c>
      <c r="F99" s="21">
        <f t="shared" si="142"/>
        <v>0</v>
      </c>
      <c r="G99" s="21">
        <f>+onlinestocksheet!G107</f>
        <v>0</v>
      </c>
      <c r="H99" s="21">
        <f t="shared" si="143"/>
        <v>0</v>
      </c>
      <c r="I99" s="21">
        <f>+dpsouth!D109</f>
        <v>34.5</v>
      </c>
      <c r="J99" s="21">
        <f t="shared" si="144"/>
        <v>0</v>
      </c>
      <c r="K99" s="21">
        <f t="shared" ref="K99:M99" si="155">+C99+G99</f>
        <v>0</v>
      </c>
      <c r="L99" s="21">
        <f t="shared" si="155"/>
        <v>0</v>
      </c>
      <c r="M99" s="21">
        <f t="shared" si="155"/>
        <v>117.5</v>
      </c>
      <c r="N99" s="21">
        <f t="shared" si="146"/>
        <v>0</v>
      </c>
      <c r="O99" s="22">
        <f t="shared" si="147"/>
        <v>13.888888888888891</v>
      </c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1.25" customHeight="1" x14ac:dyDescent="0.25">
      <c r="A100" s="12" t="s">
        <v>327</v>
      </c>
      <c r="B100" s="9" t="s">
        <v>332</v>
      </c>
      <c r="C100" s="21">
        <f>+onlinestocksheet!C115</f>
        <v>796</v>
      </c>
      <c r="D100" s="21">
        <f t="shared" si="141"/>
        <v>57.311999999999991</v>
      </c>
      <c r="E100" s="21">
        <f>+dpnorth!D117</f>
        <v>87</v>
      </c>
      <c r="F100" s="21">
        <f t="shared" si="142"/>
        <v>3.9525517241379307</v>
      </c>
      <c r="G100" s="21">
        <f>+onlinestocksheet!G115</f>
        <v>0</v>
      </c>
      <c r="H100" s="21">
        <f t="shared" si="143"/>
        <v>0</v>
      </c>
      <c r="I100" s="21">
        <f>+dpsouth!D115</f>
        <v>134</v>
      </c>
      <c r="J100" s="21">
        <f t="shared" si="144"/>
        <v>0</v>
      </c>
      <c r="K100" s="21">
        <f t="shared" ref="K100:M100" si="156">+C100+G100</f>
        <v>796</v>
      </c>
      <c r="L100" s="21">
        <f t="shared" si="156"/>
        <v>57.311999999999991</v>
      </c>
      <c r="M100" s="21">
        <f t="shared" si="156"/>
        <v>221</v>
      </c>
      <c r="N100" s="21">
        <f t="shared" si="146"/>
        <v>1.5559819004524884</v>
      </c>
      <c r="O100" s="22">
        <f t="shared" si="147"/>
        <v>13.888888888888891</v>
      </c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1.25" customHeight="1" x14ac:dyDescent="0.25">
      <c r="A101" s="17" t="s">
        <v>359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2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1.25" customHeight="1" x14ac:dyDescent="0.25">
      <c r="A102" s="12" t="s">
        <v>65</v>
      </c>
      <c r="B102" s="9" t="s">
        <v>98</v>
      </c>
      <c r="C102" s="21">
        <f>+onlinestocksheet!C9</f>
        <v>0</v>
      </c>
      <c r="D102" s="21">
        <f t="shared" ref="D102:D109" si="157">+C102/O102</f>
        <v>0</v>
      </c>
      <c r="E102" s="21">
        <f>+dpnorth!D13</f>
        <v>1652</v>
      </c>
      <c r="F102" s="21">
        <f t="shared" ref="F102:F109" si="158">+D102/E102*6</f>
        <v>0</v>
      </c>
      <c r="G102" s="21">
        <f>+onlinestocksheet!G9</f>
        <v>0</v>
      </c>
      <c r="H102" s="21">
        <f t="shared" ref="H102:H109" si="159">+G102/O102</f>
        <v>0</v>
      </c>
      <c r="I102" s="21">
        <f>+dpsouth!D13</f>
        <v>422</v>
      </c>
      <c r="J102" s="21">
        <f t="shared" ref="J102:J109" si="160">+H102/I102*6</f>
        <v>0</v>
      </c>
      <c r="K102" s="21">
        <f t="shared" ref="K102:M102" si="161">+C102+G102</f>
        <v>0</v>
      </c>
      <c r="L102" s="21">
        <f t="shared" si="161"/>
        <v>0</v>
      </c>
      <c r="M102" s="21">
        <f t="shared" si="161"/>
        <v>2074</v>
      </c>
      <c r="N102" s="21">
        <f t="shared" ref="N102:N109" si="162">+L102/M102*6</f>
        <v>0</v>
      </c>
      <c r="O102" s="22">
        <f t="shared" ref="O102:O109" si="163">100/(1*12)</f>
        <v>8.3333333333333339</v>
      </c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1.25" customHeight="1" x14ac:dyDescent="0.25">
      <c r="A103" s="12" t="s">
        <v>216</v>
      </c>
      <c r="B103" s="9" t="s">
        <v>98</v>
      </c>
      <c r="C103" s="21">
        <f>+onlinestocksheet!C64</f>
        <v>0</v>
      </c>
      <c r="D103" s="21">
        <f t="shared" si="157"/>
        <v>0</v>
      </c>
      <c r="E103" s="21">
        <f>+dpnorth!D35</f>
        <v>756.5</v>
      </c>
      <c r="F103" s="21">
        <f t="shared" si="158"/>
        <v>0</v>
      </c>
      <c r="G103" s="21">
        <f>+onlinestocksheet!G64</f>
        <v>1</v>
      </c>
      <c r="H103" s="21">
        <f t="shared" si="159"/>
        <v>0.12</v>
      </c>
      <c r="I103" s="21">
        <f>+dpsouth!D35</f>
        <v>269</v>
      </c>
      <c r="J103" s="21">
        <f t="shared" si="160"/>
        <v>2.6765799256505576E-3</v>
      </c>
      <c r="K103" s="21">
        <f t="shared" ref="K103:M103" si="164">+C103+G103</f>
        <v>1</v>
      </c>
      <c r="L103" s="21">
        <f t="shared" si="164"/>
        <v>0.12</v>
      </c>
      <c r="M103" s="21">
        <f t="shared" si="164"/>
        <v>1025.5</v>
      </c>
      <c r="N103" s="21">
        <f t="shared" si="162"/>
        <v>7.0209653827401264E-4</v>
      </c>
      <c r="O103" s="22">
        <f t="shared" si="163"/>
        <v>8.3333333333333339</v>
      </c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1.25" customHeight="1" x14ac:dyDescent="0.25">
      <c r="A104" s="12" t="s">
        <v>219</v>
      </c>
      <c r="B104" s="9" t="s">
        <v>98</v>
      </c>
      <c r="C104" s="21">
        <f>+onlinestocksheet!C28</f>
        <v>0</v>
      </c>
      <c r="D104" s="21">
        <f t="shared" si="157"/>
        <v>0</v>
      </c>
      <c r="E104" s="21">
        <f>+dpnorth!D91</f>
        <v>522</v>
      </c>
      <c r="F104" s="21">
        <f t="shared" si="158"/>
        <v>0</v>
      </c>
      <c r="G104" s="21">
        <f>+onlinestocksheet!G28</f>
        <v>0</v>
      </c>
      <c r="H104" s="21">
        <f t="shared" si="159"/>
        <v>0</v>
      </c>
      <c r="I104" s="21">
        <f>+dpsouth!D90</f>
        <v>208</v>
      </c>
      <c r="J104" s="21">
        <f t="shared" si="160"/>
        <v>0</v>
      </c>
      <c r="K104" s="21">
        <f t="shared" ref="K104:M104" si="165">+C104+G104</f>
        <v>0</v>
      </c>
      <c r="L104" s="21">
        <f t="shared" si="165"/>
        <v>0</v>
      </c>
      <c r="M104" s="21">
        <f t="shared" si="165"/>
        <v>730</v>
      </c>
      <c r="N104" s="21">
        <f t="shared" si="162"/>
        <v>0</v>
      </c>
      <c r="O104" s="22">
        <f t="shared" si="163"/>
        <v>8.3333333333333339</v>
      </c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1.25" customHeight="1" x14ac:dyDescent="0.25">
      <c r="A105" s="12" t="s">
        <v>220</v>
      </c>
      <c r="B105" s="9" t="s">
        <v>341</v>
      </c>
      <c r="C105" s="21">
        <f>+onlinestocksheet!C41</f>
        <v>0</v>
      </c>
      <c r="D105" s="21">
        <f t="shared" si="157"/>
        <v>0</v>
      </c>
      <c r="E105" s="21">
        <f>+dpnorth!D61</f>
        <v>347.5</v>
      </c>
      <c r="F105" s="21">
        <f t="shared" si="158"/>
        <v>0</v>
      </c>
      <c r="G105" s="21">
        <f>+onlinestocksheet!G41</f>
        <v>3</v>
      </c>
      <c r="H105" s="21">
        <f t="shared" si="159"/>
        <v>0.36</v>
      </c>
      <c r="I105" s="21">
        <f>+dpsouth!D59</f>
        <v>134</v>
      </c>
      <c r="J105" s="21">
        <f t="shared" si="160"/>
        <v>1.6119402985074624E-2</v>
      </c>
      <c r="K105" s="21">
        <f t="shared" ref="K105:M105" si="166">+C105+G105</f>
        <v>3</v>
      </c>
      <c r="L105" s="21">
        <f t="shared" si="166"/>
        <v>0.36</v>
      </c>
      <c r="M105" s="21">
        <f t="shared" si="166"/>
        <v>481.5</v>
      </c>
      <c r="N105" s="21">
        <f t="shared" si="162"/>
        <v>4.485981308411215E-3</v>
      </c>
      <c r="O105" s="22">
        <f t="shared" si="163"/>
        <v>8.3333333333333339</v>
      </c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1.25" customHeight="1" x14ac:dyDescent="0.25">
      <c r="A106" s="12" t="s">
        <v>222</v>
      </c>
      <c r="B106" s="9" t="s">
        <v>341</v>
      </c>
      <c r="C106" s="21">
        <f>+onlinestocksheet!C54</f>
        <v>0</v>
      </c>
      <c r="D106" s="21">
        <f t="shared" si="157"/>
        <v>0</v>
      </c>
      <c r="E106" s="21">
        <f>+dpnorth!D68</f>
        <v>2</v>
      </c>
      <c r="F106" s="21">
        <f t="shared" si="158"/>
        <v>0</v>
      </c>
      <c r="G106" s="21">
        <f>+onlinestocksheet!G54</f>
        <v>0</v>
      </c>
      <c r="H106" s="21">
        <f t="shared" si="159"/>
        <v>0</v>
      </c>
      <c r="I106" s="21">
        <f>+dpsouth!D66</f>
        <v>50</v>
      </c>
      <c r="J106" s="21">
        <f t="shared" si="160"/>
        <v>0</v>
      </c>
      <c r="K106" s="21">
        <f t="shared" ref="K106:M106" si="167">+C106+G106</f>
        <v>0</v>
      </c>
      <c r="L106" s="21">
        <f t="shared" si="167"/>
        <v>0</v>
      </c>
      <c r="M106" s="21">
        <f t="shared" si="167"/>
        <v>52</v>
      </c>
      <c r="N106" s="21">
        <f t="shared" si="162"/>
        <v>0</v>
      </c>
      <c r="O106" s="22">
        <f t="shared" si="163"/>
        <v>8.3333333333333339</v>
      </c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1.25" customHeight="1" x14ac:dyDescent="0.25">
      <c r="A107" s="12" t="s">
        <v>226</v>
      </c>
      <c r="B107" s="9" t="s">
        <v>341</v>
      </c>
      <c r="C107" s="21">
        <f>+onlinestocksheet!C81</f>
        <v>0</v>
      </c>
      <c r="D107" s="21">
        <f t="shared" si="157"/>
        <v>0</v>
      </c>
      <c r="E107" s="21">
        <f>+dpnorth!D78</f>
        <v>156.5</v>
      </c>
      <c r="F107" s="21">
        <f t="shared" si="158"/>
        <v>0</v>
      </c>
      <c r="G107" s="21">
        <f>+onlinestocksheet!G81</f>
        <v>0</v>
      </c>
      <c r="H107" s="21">
        <f t="shared" si="159"/>
        <v>0</v>
      </c>
      <c r="I107" s="21">
        <f>+dpsouth!D77</f>
        <v>42.5</v>
      </c>
      <c r="J107" s="21">
        <f t="shared" si="160"/>
        <v>0</v>
      </c>
      <c r="K107" s="21">
        <f t="shared" ref="K107:M107" si="168">+C107+G107</f>
        <v>0</v>
      </c>
      <c r="L107" s="21">
        <f t="shared" si="168"/>
        <v>0</v>
      </c>
      <c r="M107" s="21">
        <f t="shared" si="168"/>
        <v>199</v>
      </c>
      <c r="N107" s="21">
        <f t="shared" si="162"/>
        <v>0</v>
      </c>
      <c r="O107" s="22">
        <f t="shared" si="163"/>
        <v>8.3333333333333339</v>
      </c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1.25" customHeight="1" x14ac:dyDescent="0.25">
      <c r="A108" s="12" t="s">
        <v>322</v>
      </c>
      <c r="B108" s="9" t="s">
        <v>341</v>
      </c>
      <c r="C108" s="21">
        <f>+onlinestocksheet!C110</f>
        <v>0</v>
      </c>
      <c r="D108" s="21">
        <f t="shared" si="157"/>
        <v>0</v>
      </c>
      <c r="E108" s="21">
        <f>+dpnorth!D112</f>
        <v>53</v>
      </c>
      <c r="F108" s="21">
        <f t="shared" si="158"/>
        <v>0</v>
      </c>
      <c r="G108" s="21">
        <f>+onlinestocksheet!G110</f>
        <v>0</v>
      </c>
      <c r="H108" s="21">
        <f t="shared" si="159"/>
        <v>0</v>
      </c>
      <c r="I108" s="21">
        <f>+dpsouth!D110</f>
        <v>33</v>
      </c>
      <c r="J108" s="21">
        <f t="shared" si="160"/>
        <v>0</v>
      </c>
      <c r="K108" s="21">
        <f t="shared" ref="K108:M108" si="169">+C108+G108</f>
        <v>0</v>
      </c>
      <c r="L108" s="21">
        <f t="shared" si="169"/>
        <v>0</v>
      </c>
      <c r="M108" s="21">
        <f t="shared" si="169"/>
        <v>86</v>
      </c>
      <c r="N108" s="21">
        <f t="shared" si="162"/>
        <v>0</v>
      </c>
      <c r="O108" s="22">
        <f t="shared" si="163"/>
        <v>8.3333333333333339</v>
      </c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1.25" customHeight="1" x14ac:dyDescent="0.25">
      <c r="A109" s="12" t="s">
        <v>327</v>
      </c>
      <c r="B109" s="9" t="s">
        <v>341</v>
      </c>
      <c r="C109" s="21">
        <f>+onlinestocksheet!C113</f>
        <v>0</v>
      </c>
      <c r="D109" s="21">
        <f t="shared" si="157"/>
        <v>0</v>
      </c>
      <c r="E109" s="21">
        <f>+dpnorth!D118</f>
        <v>266.5</v>
      </c>
      <c r="F109" s="21">
        <f t="shared" si="158"/>
        <v>0</v>
      </c>
      <c r="G109" s="21">
        <f>+onlinestocksheet!G113</f>
        <v>0</v>
      </c>
      <c r="H109" s="21">
        <f t="shared" si="159"/>
        <v>0</v>
      </c>
      <c r="I109" s="21">
        <f>+dpsouth!D116</f>
        <v>94.5</v>
      </c>
      <c r="J109" s="21">
        <f t="shared" si="160"/>
        <v>0</v>
      </c>
      <c r="K109" s="21">
        <f t="shared" ref="K109:M109" si="170">+C109+G109</f>
        <v>0</v>
      </c>
      <c r="L109" s="21">
        <f t="shared" si="170"/>
        <v>0</v>
      </c>
      <c r="M109" s="21">
        <f t="shared" si="170"/>
        <v>361</v>
      </c>
      <c r="N109" s="21">
        <f t="shared" si="162"/>
        <v>0</v>
      </c>
      <c r="O109" s="22">
        <f t="shared" si="163"/>
        <v>8.3333333333333339</v>
      </c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1.25" customHeight="1" x14ac:dyDescent="0.25">
      <c r="A110" s="17" t="s">
        <v>368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27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1.25" customHeight="1" x14ac:dyDescent="0.25">
      <c r="A111" s="26" t="s">
        <v>65</v>
      </c>
      <c r="B111" s="9" t="s">
        <v>167</v>
      </c>
      <c r="C111" s="21">
        <f>+onlinestocksheet!C13</f>
        <v>1</v>
      </c>
      <c r="D111" s="21">
        <f t="shared" ref="D111:D113" si="171">+C111/O111</f>
        <v>7.4999999999999997E-2</v>
      </c>
      <c r="E111" s="21">
        <f>+dpnorth!D10</f>
        <v>24.5</v>
      </c>
      <c r="F111" s="21">
        <f t="shared" ref="F111:F113" si="172">+D111/E111*6</f>
        <v>1.8367346938775508E-2</v>
      </c>
      <c r="G111" s="21">
        <f>+onlinestocksheet!G13</f>
        <v>0</v>
      </c>
      <c r="H111" s="21">
        <f t="shared" ref="H111:H113" si="173">+G111/O111</f>
        <v>0</v>
      </c>
      <c r="I111" s="21">
        <f>+dpsouth!D10</f>
        <v>11</v>
      </c>
      <c r="J111" s="21">
        <f t="shared" ref="J111:J113" si="174">+H111/I111*6</f>
        <v>0</v>
      </c>
      <c r="K111" s="21">
        <f t="shared" ref="K111:M111" si="175">+C111+G111</f>
        <v>1</v>
      </c>
      <c r="L111" s="21">
        <f t="shared" si="175"/>
        <v>7.4999999999999997E-2</v>
      </c>
      <c r="M111" s="21">
        <f t="shared" si="175"/>
        <v>35.5</v>
      </c>
      <c r="N111" s="21">
        <f t="shared" ref="N111:N113" si="176">+L111/M111*6</f>
        <v>1.2676056338028168E-2</v>
      </c>
      <c r="O111" s="22">
        <f t="shared" ref="O111:O113" si="177">100/(1.25*6)</f>
        <v>13.333333333333334</v>
      </c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1.25" customHeight="1" x14ac:dyDescent="0.25">
      <c r="A112" s="26" t="s">
        <v>216</v>
      </c>
      <c r="B112" s="9" t="s">
        <v>167</v>
      </c>
      <c r="C112" s="21">
        <f>+onlinestocksheet!C68</f>
        <v>0</v>
      </c>
      <c r="D112" s="21">
        <f t="shared" si="171"/>
        <v>0</v>
      </c>
      <c r="E112" s="21">
        <f>+dpnorth!D32</f>
        <v>0</v>
      </c>
      <c r="F112" s="21" t="e">
        <f t="shared" si="172"/>
        <v>#DIV/0!</v>
      </c>
      <c r="G112" s="21">
        <f>+onlinestocksheet!G68</f>
        <v>2</v>
      </c>
      <c r="H112" s="21">
        <f t="shared" si="173"/>
        <v>0.15</v>
      </c>
      <c r="I112" s="21">
        <f>+dpsouth!D32</f>
        <v>9.5</v>
      </c>
      <c r="J112" s="21">
        <f t="shared" si="174"/>
        <v>9.4736842105263161E-2</v>
      </c>
      <c r="K112" s="21">
        <f t="shared" ref="K112:M112" si="178">+C112+G112</f>
        <v>2</v>
      </c>
      <c r="L112" s="21">
        <f t="shared" si="178"/>
        <v>0.15</v>
      </c>
      <c r="M112" s="21">
        <f t="shared" si="178"/>
        <v>9.5</v>
      </c>
      <c r="N112" s="21">
        <f t="shared" si="176"/>
        <v>9.4736842105263161E-2</v>
      </c>
      <c r="O112" s="22">
        <f t="shared" si="177"/>
        <v>13.333333333333334</v>
      </c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1.25" customHeight="1" x14ac:dyDescent="0.25">
      <c r="A113" s="26" t="s">
        <v>219</v>
      </c>
      <c r="B113" s="9" t="s">
        <v>167</v>
      </c>
      <c r="C113" s="21">
        <f>+onlinestocksheet!C32</f>
        <v>1</v>
      </c>
      <c r="D113" s="21">
        <f t="shared" si="171"/>
        <v>7.4999999999999997E-2</v>
      </c>
      <c r="E113" s="21">
        <f>+dpnorth!D88</f>
        <v>0</v>
      </c>
      <c r="F113" s="21" t="e">
        <f t="shared" si="172"/>
        <v>#DIV/0!</v>
      </c>
      <c r="G113" s="21">
        <f>+onlinestocksheet!G32</f>
        <v>0</v>
      </c>
      <c r="H113" s="21">
        <f t="shared" si="173"/>
        <v>0</v>
      </c>
      <c r="I113" s="21">
        <f>+dpsouth!D87</f>
        <v>1</v>
      </c>
      <c r="J113" s="21">
        <f t="shared" si="174"/>
        <v>0</v>
      </c>
      <c r="K113" s="21">
        <f t="shared" ref="K113:M113" si="179">+C113+G113</f>
        <v>1</v>
      </c>
      <c r="L113" s="21">
        <f t="shared" si="179"/>
        <v>7.4999999999999997E-2</v>
      </c>
      <c r="M113" s="21">
        <f t="shared" si="179"/>
        <v>1</v>
      </c>
      <c r="N113" s="21">
        <f t="shared" si="176"/>
        <v>0.44999999999999996</v>
      </c>
      <c r="O113" s="22">
        <f t="shared" si="177"/>
        <v>13.333333333333334</v>
      </c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1.25" customHeight="1" x14ac:dyDescent="0.25">
      <c r="A114" s="17" t="s">
        <v>360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27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1.25" customHeight="1" x14ac:dyDescent="0.25">
      <c r="A115" s="12" t="s">
        <v>361</v>
      </c>
      <c r="B115" s="9" t="s">
        <v>290</v>
      </c>
      <c r="C115" s="21">
        <f>+onlinestocksheet!C129</f>
        <v>402</v>
      </c>
      <c r="D115" s="21">
        <f t="shared" ref="D115:D119" si="180">+C115/O115</f>
        <v>24.119999999999997</v>
      </c>
      <c r="E115" s="21">
        <f>+maheunorth!R3</f>
        <v>599</v>
      </c>
      <c r="F115" s="21">
        <f t="shared" ref="F115:F119" si="181">+D115/E115*6</f>
        <v>0.24160267111853084</v>
      </c>
      <c r="G115" s="21">
        <f>+onlinestocksheet!G129</f>
        <v>66</v>
      </c>
      <c r="H115" s="21">
        <f t="shared" ref="H115:H119" si="182">+G115/O115</f>
        <v>3.9599999999999995</v>
      </c>
      <c r="I115" s="21">
        <f>+maheusouth!C3</f>
        <v>823</v>
      </c>
      <c r="J115" s="21">
        <f t="shared" ref="J115:J119" si="183">+H115/I115*6</f>
        <v>2.8869987849331709E-2</v>
      </c>
      <c r="K115" s="21">
        <f t="shared" ref="K115:M115" si="184">+C115+G115</f>
        <v>468</v>
      </c>
      <c r="L115" s="21">
        <f t="shared" si="184"/>
        <v>28.08</v>
      </c>
      <c r="M115" s="21">
        <f t="shared" si="184"/>
        <v>1422</v>
      </c>
      <c r="N115" s="21">
        <f t="shared" ref="N115:N119" si="185">+L115/M115*6</f>
        <v>0.11848101265822786</v>
      </c>
      <c r="O115" s="22">
        <f t="shared" ref="O115:O119" si="186">100/(0.5*12)</f>
        <v>16.666666666666668</v>
      </c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1.25" customHeight="1" x14ac:dyDescent="0.25">
      <c r="A116" s="12" t="s">
        <v>363</v>
      </c>
      <c r="B116" s="9" t="s">
        <v>290</v>
      </c>
      <c r="C116" s="21">
        <f>+onlinestocksheet!C130</f>
        <v>686</v>
      </c>
      <c r="D116" s="21">
        <f t="shared" si="180"/>
        <v>41.16</v>
      </c>
      <c r="E116" s="21">
        <f>+maheunorth!R11</f>
        <v>420</v>
      </c>
      <c r="F116" s="21">
        <f t="shared" si="181"/>
        <v>0.58799999999999997</v>
      </c>
      <c r="G116" s="21">
        <f>+onlinestocksheet!G130</f>
        <v>993</v>
      </c>
      <c r="H116" s="21">
        <f t="shared" si="182"/>
        <v>59.58</v>
      </c>
      <c r="I116" s="21">
        <f>+maheusouth!C11</f>
        <v>207</v>
      </c>
      <c r="J116" s="21">
        <f t="shared" si="183"/>
        <v>1.7269565217391305</v>
      </c>
      <c r="K116" s="21">
        <f t="shared" ref="K116:M116" si="187">+C116+G116</f>
        <v>1679</v>
      </c>
      <c r="L116" s="21">
        <f t="shared" si="187"/>
        <v>100.74</v>
      </c>
      <c r="M116" s="21">
        <f t="shared" si="187"/>
        <v>627</v>
      </c>
      <c r="N116" s="21">
        <f t="shared" si="185"/>
        <v>0.96401913875598078</v>
      </c>
      <c r="O116" s="22">
        <f t="shared" si="186"/>
        <v>16.666666666666668</v>
      </c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1.25" customHeight="1" x14ac:dyDescent="0.25">
      <c r="A117" s="12" t="s">
        <v>364</v>
      </c>
      <c r="B117" s="9" t="s">
        <v>290</v>
      </c>
      <c r="C117" s="21">
        <f>+onlinestocksheet!C128</f>
        <v>7385</v>
      </c>
      <c r="D117" s="21">
        <f t="shared" si="180"/>
        <v>443.09999999999997</v>
      </c>
      <c r="E117" s="21">
        <f>+maheunorth!R21</f>
        <v>638</v>
      </c>
      <c r="F117" s="21">
        <f t="shared" si="181"/>
        <v>4.167084639498432</v>
      </c>
      <c r="G117" s="21">
        <f>+onlinestocksheet!G128</f>
        <v>11189</v>
      </c>
      <c r="H117" s="21">
        <f t="shared" si="182"/>
        <v>671.33999999999992</v>
      </c>
      <c r="I117" s="21">
        <f>+maheusouth!C21</f>
        <v>769</v>
      </c>
      <c r="J117" s="21">
        <f t="shared" si="183"/>
        <v>5.2380234070221059</v>
      </c>
      <c r="K117" s="21">
        <f t="shared" ref="K117:M117" si="188">+C117+G117</f>
        <v>18574</v>
      </c>
      <c r="L117" s="21">
        <f t="shared" si="188"/>
        <v>1114.4399999999998</v>
      </c>
      <c r="M117" s="21">
        <f t="shared" si="188"/>
        <v>1407</v>
      </c>
      <c r="N117" s="21">
        <f t="shared" si="185"/>
        <v>4.7524093816631128</v>
      </c>
      <c r="O117" s="22">
        <f t="shared" si="186"/>
        <v>16.666666666666668</v>
      </c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1.25" customHeight="1" x14ac:dyDescent="0.25">
      <c r="A118" s="12" t="s">
        <v>365</v>
      </c>
      <c r="B118" s="9" t="s">
        <v>290</v>
      </c>
      <c r="C118" s="21">
        <f>+onlinestocksheet!C132</f>
        <v>40</v>
      </c>
      <c r="D118" s="21">
        <f t="shared" si="180"/>
        <v>2.4</v>
      </c>
      <c r="E118" s="21">
        <f>+maheunorth!R9</f>
        <v>287</v>
      </c>
      <c r="F118" s="21">
        <f t="shared" si="181"/>
        <v>5.0174216027874564E-2</v>
      </c>
      <c r="G118" s="21">
        <f>+onlinestocksheet!G132</f>
        <v>18</v>
      </c>
      <c r="H118" s="21">
        <f t="shared" si="182"/>
        <v>1.0799999999999998</v>
      </c>
      <c r="I118" s="21">
        <f>+maheusouth!C9</f>
        <v>214</v>
      </c>
      <c r="J118" s="21">
        <f t="shared" si="183"/>
        <v>3.0280373831775696E-2</v>
      </c>
      <c r="K118" s="21">
        <f t="shared" ref="K118:M118" si="189">+C118+G118</f>
        <v>58</v>
      </c>
      <c r="L118" s="21">
        <f t="shared" si="189"/>
        <v>3.4799999999999995</v>
      </c>
      <c r="M118" s="21">
        <f t="shared" si="189"/>
        <v>501</v>
      </c>
      <c r="N118" s="21">
        <f t="shared" si="185"/>
        <v>4.1676646706586822E-2</v>
      </c>
      <c r="O118" s="22">
        <f t="shared" si="186"/>
        <v>16.666666666666668</v>
      </c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1.25" customHeight="1" x14ac:dyDescent="0.25">
      <c r="A119" s="12" t="s">
        <v>366</v>
      </c>
      <c r="B119" s="9" t="s">
        <v>367</v>
      </c>
      <c r="C119" s="21">
        <f>+onlinestocksheet!C131</f>
        <v>0</v>
      </c>
      <c r="D119" s="21">
        <f t="shared" si="180"/>
        <v>0</v>
      </c>
      <c r="E119" s="21">
        <f>+maheunorth!R7</f>
        <v>144</v>
      </c>
      <c r="F119" s="21">
        <f t="shared" si="181"/>
        <v>0</v>
      </c>
      <c r="G119" s="21">
        <f>+onlinestocksheet!G131</f>
        <v>0</v>
      </c>
      <c r="H119" s="21">
        <f t="shared" si="182"/>
        <v>0</v>
      </c>
      <c r="I119" s="21">
        <f>+maheusouth!C7</f>
        <v>183</v>
      </c>
      <c r="J119" s="21">
        <f t="shared" si="183"/>
        <v>0</v>
      </c>
      <c r="K119" s="21">
        <f t="shared" ref="K119:M119" si="190">+C119+G119</f>
        <v>0</v>
      </c>
      <c r="L119" s="21">
        <f t="shared" si="190"/>
        <v>0</v>
      </c>
      <c r="M119" s="21">
        <f t="shared" si="190"/>
        <v>327</v>
      </c>
      <c r="N119" s="21">
        <f t="shared" si="185"/>
        <v>0</v>
      </c>
      <c r="O119" s="22">
        <f t="shared" si="186"/>
        <v>16.666666666666668</v>
      </c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1.25" customHeight="1" x14ac:dyDescent="0.25">
      <c r="A120" s="17" t="s">
        <v>370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2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1.25" customHeight="1" x14ac:dyDescent="0.25">
      <c r="A121" s="12" t="s">
        <v>371</v>
      </c>
      <c r="B121" s="9" t="s">
        <v>372</v>
      </c>
      <c r="C121" s="21">
        <f>+onlinestocksheet!C149</f>
        <v>0</v>
      </c>
      <c r="D121" s="21">
        <f t="shared" ref="D121:D127" si="191">+C121/O121</f>
        <v>0</v>
      </c>
      <c r="E121" s="21">
        <f>+maheunorth!R26</f>
        <v>83</v>
      </c>
      <c r="F121" s="21">
        <f t="shared" ref="F121:F127" si="192">+D121/E121*6</f>
        <v>0</v>
      </c>
      <c r="G121" s="21">
        <f>+onlinestocksheet!G149</f>
        <v>0</v>
      </c>
      <c r="H121" s="21">
        <f t="shared" ref="H121:H127" si="193">+G121/O121</f>
        <v>0</v>
      </c>
      <c r="I121" s="21">
        <f>+maheusouth!C25</f>
        <v>24</v>
      </c>
      <c r="J121" s="21">
        <f t="shared" ref="J121:J127" si="194">+H121/I121*6</f>
        <v>0</v>
      </c>
      <c r="K121" s="21">
        <f t="shared" ref="K121:M121" si="195">+C121+G121</f>
        <v>0</v>
      </c>
      <c r="L121" s="21">
        <f t="shared" si="195"/>
        <v>0</v>
      </c>
      <c r="M121" s="21">
        <f t="shared" si="195"/>
        <v>107</v>
      </c>
      <c r="N121" s="21">
        <f t="shared" ref="N121:N127" si="196">+L121/M121*6</f>
        <v>0</v>
      </c>
      <c r="O121" s="22">
        <f t="shared" ref="O121:O127" si="197">100/(0.4*12)</f>
        <v>20.833333333333329</v>
      </c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1.25" customHeight="1" x14ac:dyDescent="0.25">
      <c r="A122" s="12" t="s">
        <v>374</v>
      </c>
      <c r="B122" s="9" t="s">
        <v>372</v>
      </c>
      <c r="C122" s="21">
        <f>+onlinestocksheet!C147</f>
        <v>0</v>
      </c>
      <c r="D122" s="21">
        <f t="shared" si="191"/>
        <v>0</v>
      </c>
      <c r="E122" s="21">
        <f>+maheunorth!R28</f>
        <v>73</v>
      </c>
      <c r="F122" s="21">
        <f t="shared" si="192"/>
        <v>0</v>
      </c>
      <c r="G122" s="21">
        <f>+onlinestocksheet!G147</f>
        <v>0</v>
      </c>
      <c r="H122" s="21">
        <f t="shared" si="193"/>
        <v>0</v>
      </c>
      <c r="I122" s="21">
        <f>+maheusouth!C27</f>
        <v>21</v>
      </c>
      <c r="J122" s="21">
        <f t="shared" si="194"/>
        <v>0</v>
      </c>
      <c r="K122" s="21">
        <f t="shared" ref="K122:M122" si="198">+C122+G122</f>
        <v>0</v>
      </c>
      <c r="L122" s="21">
        <f t="shared" si="198"/>
        <v>0</v>
      </c>
      <c r="M122" s="21">
        <f t="shared" si="198"/>
        <v>94</v>
      </c>
      <c r="N122" s="21">
        <f t="shared" si="196"/>
        <v>0</v>
      </c>
      <c r="O122" s="22">
        <f t="shared" si="197"/>
        <v>20.833333333333329</v>
      </c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1.25" customHeight="1" x14ac:dyDescent="0.25">
      <c r="A123" s="12" t="s">
        <v>375</v>
      </c>
      <c r="B123" s="9" t="s">
        <v>372</v>
      </c>
      <c r="C123" s="21">
        <f>+onlinestocksheet!C150</f>
        <v>0</v>
      </c>
      <c r="D123" s="21">
        <f t="shared" si="191"/>
        <v>0</v>
      </c>
      <c r="E123" s="21">
        <f>+maheunorth!R29</f>
        <v>97</v>
      </c>
      <c r="F123" s="21">
        <f t="shared" si="192"/>
        <v>0</v>
      </c>
      <c r="G123" s="21">
        <f>+onlinestocksheet!G150</f>
        <v>0</v>
      </c>
      <c r="H123" s="21">
        <f t="shared" si="193"/>
        <v>0</v>
      </c>
      <c r="I123" s="21">
        <f>+maheusouth!C29</f>
        <v>29</v>
      </c>
      <c r="J123" s="21">
        <f t="shared" si="194"/>
        <v>0</v>
      </c>
      <c r="K123" s="21">
        <f t="shared" ref="K123:M123" si="199">+C123+G123</f>
        <v>0</v>
      </c>
      <c r="L123" s="21">
        <f t="shared" si="199"/>
        <v>0</v>
      </c>
      <c r="M123" s="21">
        <f t="shared" si="199"/>
        <v>126</v>
      </c>
      <c r="N123" s="21">
        <f t="shared" si="196"/>
        <v>0</v>
      </c>
      <c r="O123" s="22">
        <f t="shared" si="197"/>
        <v>20.833333333333329</v>
      </c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1.25" customHeight="1" x14ac:dyDescent="0.25">
      <c r="A124" s="12" t="s">
        <v>376</v>
      </c>
      <c r="B124" s="9" t="s">
        <v>372</v>
      </c>
      <c r="C124" s="21">
        <f>+onlinestocksheet!C148</f>
        <v>0</v>
      </c>
      <c r="D124" s="21">
        <f t="shared" si="191"/>
        <v>0</v>
      </c>
      <c r="E124" s="21">
        <f>+maheunorth!R31</f>
        <v>81</v>
      </c>
      <c r="F124" s="21">
        <f t="shared" si="192"/>
        <v>0</v>
      </c>
      <c r="G124" s="21">
        <f>+onlinestocksheet!G148</f>
        <v>0</v>
      </c>
      <c r="H124" s="21">
        <f t="shared" si="193"/>
        <v>0</v>
      </c>
      <c r="I124" s="21">
        <f>+maheusouth!C31</f>
        <v>28</v>
      </c>
      <c r="J124" s="21">
        <f t="shared" si="194"/>
        <v>0</v>
      </c>
      <c r="K124" s="21">
        <f t="shared" ref="K124:M124" si="200">+C124+G124</f>
        <v>0</v>
      </c>
      <c r="L124" s="21">
        <f t="shared" si="200"/>
        <v>0</v>
      </c>
      <c r="M124" s="21">
        <f t="shared" si="200"/>
        <v>109</v>
      </c>
      <c r="N124" s="21">
        <f t="shared" si="196"/>
        <v>0</v>
      </c>
      <c r="O124" s="22">
        <f t="shared" si="197"/>
        <v>20.833333333333329</v>
      </c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1.25" customHeight="1" x14ac:dyDescent="0.25">
      <c r="A125" s="12" t="s">
        <v>377</v>
      </c>
      <c r="B125" s="9" t="s">
        <v>372</v>
      </c>
      <c r="C125" s="21">
        <f>+onlinestocksheet!C139</f>
        <v>0</v>
      </c>
      <c r="D125" s="21">
        <f t="shared" si="191"/>
        <v>0</v>
      </c>
      <c r="E125" s="21">
        <f>+maheunorth!R35</f>
        <v>24</v>
      </c>
      <c r="F125" s="21">
        <f t="shared" si="192"/>
        <v>0</v>
      </c>
      <c r="G125" s="21">
        <f>+onlinestocksheet!G139</f>
        <v>0</v>
      </c>
      <c r="H125" s="21">
        <f t="shared" si="193"/>
        <v>0</v>
      </c>
      <c r="I125" s="21">
        <f>+maheusouth!C37</f>
        <v>9</v>
      </c>
      <c r="J125" s="21">
        <f t="shared" si="194"/>
        <v>0</v>
      </c>
      <c r="K125" s="21">
        <f t="shared" ref="K125:M125" si="201">+C125+G125</f>
        <v>0</v>
      </c>
      <c r="L125" s="21">
        <f t="shared" si="201"/>
        <v>0</v>
      </c>
      <c r="M125" s="21">
        <f t="shared" si="201"/>
        <v>33</v>
      </c>
      <c r="N125" s="21">
        <f t="shared" si="196"/>
        <v>0</v>
      </c>
      <c r="O125" s="22">
        <f t="shared" si="197"/>
        <v>20.833333333333329</v>
      </c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1.25" customHeight="1" x14ac:dyDescent="0.25">
      <c r="A126" s="12" t="s">
        <v>378</v>
      </c>
      <c r="B126" s="9" t="s">
        <v>372</v>
      </c>
      <c r="C126" s="21">
        <f>+onlinestocksheet!C141</f>
        <v>0</v>
      </c>
      <c r="D126" s="21">
        <f t="shared" si="191"/>
        <v>0</v>
      </c>
      <c r="E126" s="21">
        <f>+maheunorth!R34</f>
        <v>21</v>
      </c>
      <c r="F126" s="21">
        <f t="shared" si="192"/>
        <v>0</v>
      </c>
      <c r="G126" s="21">
        <f>+onlinestocksheet!G141</f>
        <v>0</v>
      </c>
      <c r="H126" s="21">
        <f t="shared" si="193"/>
        <v>0</v>
      </c>
      <c r="I126" s="21">
        <f>+maheusouth!C35</f>
        <v>5</v>
      </c>
      <c r="J126" s="21">
        <f t="shared" si="194"/>
        <v>0</v>
      </c>
      <c r="K126" s="21">
        <f t="shared" ref="K126:M126" si="202">+C126+G126</f>
        <v>0</v>
      </c>
      <c r="L126" s="21">
        <f t="shared" si="202"/>
        <v>0</v>
      </c>
      <c r="M126" s="21">
        <f t="shared" si="202"/>
        <v>26</v>
      </c>
      <c r="N126" s="21">
        <f t="shared" si="196"/>
        <v>0</v>
      </c>
      <c r="O126" s="22">
        <f t="shared" si="197"/>
        <v>20.833333333333329</v>
      </c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1.25" customHeight="1" x14ac:dyDescent="0.25">
      <c r="A127" s="12" t="s">
        <v>379</v>
      </c>
      <c r="B127" s="9" t="s">
        <v>372</v>
      </c>
      <c r="C127" s="21">
        <f>+onlinestocksheet!C140</f>
        <v>0</v>
      </c>
      <c r="D127" s="21">
        <f t="shared" si="191"/>
        <v>0</v>
      </c>
      <c r="E127" s="21">
        <f>+maheunorth!R33</f>
        <v>28</v>
      </c>
      <c r="F127" s="21">
        <f t="shared" si="192"/>
        <v>0</v>
      </c>
      <c r="G127" s="21">
        <f>+onlinestocksheet!G140</f>
        <v>10</v>
      </c>
      <c r="H127" s="21">
        <f t="shared" si="193"/>
        <v>0.48000000000000009</v>
      </c>
      <c r="I127" s="21">
        <f>+maheusouth!C33</f>
        <v>7</v>
      </c>
      <c r="J127" s="21">
        <f t="shared" si="194"/>
        <v>0.41142857142857153</v>
      </c>
      <c r="K127" s="21">
        <f t="shared" ref="K127:M127" si="203">+C127+G127</f>
        <v>10</v>
      </c>
      <c r="L127" s="21">
        <f t="shared" si="203"/>
        <v>0.48000000000000009</v>
      </c>
      <c r="M127" s="21">
        <f t="shared" si="203"/>
        <v>35</v>
      </c>
      <c r="N127" s="21">
        <f t="shared" si="196"/>
        <v>8.2285714285714295E-2</v>
      </c>
      <c r="O127" s="22">
        <f t="shared" si="197"/>
        <v>20.833333333333329</v>
      </c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1.25" customHeight="1" x14ac:dyDescent="0.25">
      <c r="A128" s="44"/>
      <c r="B128" s="45"/>
      <c r="C128" s="47"/>
      <c r="D128" s="47"/>
      <c r="E128" s="47"/>
      <c r="F128" s="49"/>
      <c r="G128" s="47"/>
      <c r="H128" s="47"/>
      <c r="I128" s="47"/>
      <c r="J128" s="49"/>
      <c r="K128" s="47"/>
      <c r="L128" s="47"/>
      <c r="M128" s="47"/>
      <c r="N128" s="49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" customHeight="1" x14ac:dyDescent="0.25">
      <c r="A129" s="50" t="s">
        <v>387</v>
      </c>
      <c r="B129" s="51"/>
      <c r="C129" s="52" t="e">
        <f>SUM(C121:C127,C115:C119,C111:C113,C102:C109,C91:C100,C79:C89,C75:C77,C63:C73,C51:C61,C48:C49,C36:C46,C31:C34,C17:C29,C15,C5:C8,C10:C13)</f>
        <v>#REF!</v>
      </c>
      <c r="D129" s="52" t="e">
        <f t="shared" ref="D129:F129" si="204">SUM(D121:D127,D115:D119,D111:D113,D102:D109,D91:D100,D79:D89,D75:D77,D63:D67,D51:D61,D48:D49,D36:D46,D31:D34,D17:D29,D15,D5:D8)</f>
        <v>#REF!</v>
      </c>
      <c r="E129" s="52">
        <f t="shared" si="204"/>
        <v>22405.501499999998</v>
      </c>
      <c r="F129" s="52" t="e">
        <f t="shared" si="204"/>
        <v>#DIV/0!</v>
      </c>
      <c r="G129" s="52" t="e">
        <f>SUM(G121:G127,G115:G119,G111:G113,G102:G109,G91:G100,G79:G89,G75:G77,G63:G73,G51:G61,G48:G49,G36:G46,G31:G34,G17:G29,G15,G5:G8,G10:G13)</f>
        <v>#REF!</v>
      </c>
      <c r="H129" s="52" t="e">
        <f t="shared" ref="H129:J129" si="205">SUM(H121:H127,H115:H119,H111:H113,H102:H109,H91:H100,H79:H89,H75:H77,H63:H67,H51:H61,H48:H49,H36:H46,H31:H34,H17:H29,H15,H5:H8)</f>
        <v>#REF!</v>
      </c>
      <c r="I129" s="52">
        <f t="shared" si="205"/>
        <v>12303.5</v>
      </c>
      <c r="J129" s="52" t="e">
        <f t="shared" si="205"/>
        <v>#DIV/0!</v>
      </c>
      <c r="K129" s="52" t="e">
        <f>SUM(K121:K127,K115:K119,K111:K113,K102:K109,K91:K100,K79:K89,K75:K77,K63:K73,K51:K61,K48:K49,K36:K46,K31:K34,K17:K29,K15,K5:K8,K10:K13)</f>
        <v>#REF!</v>
      </c>
      <c r="L129" s="52" t="e">
        <f t="shared" ref="L129:N129" si="206">SUM(L121:L127,L115:L119,L111:L113,L102:L109,L91:L100,L79:L89,L75:L77,L63:L67,L51:L61,L48:L49,L36:L46,L31:L34,L17:L29,L15,L5:L8)</f>
        <v>#REF!</v>
      </c>
      <c r="M129" s="52">
        <f t="shared" si="206"/>
        <v>34709.001499999998</v>
      </c>
      <c r="N129" s="52" t="e">
        <f t="shared" si="206"/>
        <v>#DIV/0!</v>
      </c>
      <c r="O129" s="53">
        <f>SUM(O5:O127)</f>
        <v>1645.3138528138504</v>
      </c>
      <c r="P129" s="54"/>
      <c r="Q129" s="54"/>
      <c r="R129" s="54"/>
      <c r="S129" s="54"/>
      <c r="T129" s="22"/>
      <c r="U129" s="22"/>
      <c r="V129" s="22"/>
      <c r="W129" s="22"/>
      <c r="X129" s="22"/>
      <c r="Y129" s="22"/>
      <c r="Z129" s="22"/>
    </row>
    <row r="130" spans="1:26" ht="11.25" customHeight="1" x14ac:dyDescent="0.25">
      <c r="A130" s="22"/>
      <c r="B130" s="46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1.25" customHeight="1" x14ac:dyDescent="0.25">
      <c r="A131" s="22"/>
      <c r="B131" s="46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1.25" customHeight="1" x14ac:dyDescent="0.25">
      <c r="A132" s="22"/>
      <c r="B132" s="46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1.25" customHeight="1" x14ac:dyDescent="0.25">
      <c r="A133" s="22"/>
      <c r="B133" s="46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1.25" customHeight="1" x14ac:dyDescent="0.25">
      <c r="A134" s="22"/>
      <c r="B134" s="46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1.25" customHeight="1" x14ac:dyDescent="0.25">
      <c r="A135" s="22"/>
      <c r="B135" s="46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1.25" customHeight="1" x14ac:dyDescent="0.25">
      <c r="A136" s="22"/>
      <c r="B136" s="46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1.25" customHeight="1" x14ac:dyDescent="0.25">
      <c r="A137" s="22"/>
      <c r="B137" s="46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1.25" customHeight="1" x14ac:dyDescent="0.25">
      <c r="A138" s="22"/>
      <c r="B138" s="46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1.25" customHeight="1" x14ac:dyDescent="0.25">
      <c r="A139" s="22"/>
      <c r="B139" s="46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1.25" customHeight="1" x14ac:dyDescent="0.25">
      <c r="A140" s="22"/>
      <c r="B140" s="46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1.25" customHeight="1" x14ac:dyDescent="0.25">
      <c r="A141" s="22"/>
      <c r="B141" s="46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1.25" customHeight="1" x14ac:dyDescent="0.25">
      <c r="A142" s="22"/>
      <c r="B142" s="46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1.25" customHeight="1" x14ac:dyDescent="0.25">
      <c r="A143" s="22"/>
      <c r="B143" s="46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1.25" customHeight="1" x14ac:dyDescent="0.25">
      <c r="A144" s="22"/>
      <c r="B144" s="46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1.25" customHeight="1" x14ac:dyDescent="0.25">
      <c r="A145" s="22"/>
      <c r="B145" s="46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1.25" customHeight="1" x14ac:dyDescent="0.25">
      <c r="A146" s="22"/>
      <c r="B146" s="46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1.25" customHeight="1" x14ac:dyDescent="0.25">
      <c r="A147" s="22"/>
      <c r="B147" s="46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1.25" customHeight="1" x14ac:dyDescent="0.25">
      <c r="A148" s="22"/>
      <c r="B148" s="46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1.25" customHeight="1" x14ac:dyDescent="0.25">
      <c r="A149" s="22"/>
      <c r="B149" s="46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1.25" customHeight="1" x14ac:dyDescent="0.25">
      <c r="A150" s="22"/>
      <c r="B150" s="46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1.25" customHeight="1" x14ac:dyDescent="0.25">
      <c r="A151" s="22"/>
      <c r="B151" s="46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1.25" customHeight="1" x14ac:dyDescent="0.25">
      <c r="A152" s="22"/>
      <c r="B152" s="46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1.25" customHeight="1" x14ac:dyDescent="0.25">
      <c r="A153" s="22"/>
      <c r="B153" s="46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1.25" customHeight="1" x14ac:dyDescent="0.25">
      <c r="A154" s="22"/>
      <c r="B154" s="46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1.25" customHeight="1" x14ac:dyDescent="0.25">
      <c r="A155" s="22"/>
      <c r="B155" s="46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1.25" customHeight="1" x14ac:dyDescent="0.25">
      <c r="A156" s="22"/>
      <c r="B156" s="46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1.25" customHeight="1" x14ac:dyDescent="0.25">
      <c r="A157" s="22"/>
      <c r="B157" s="46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1.25" customHeight="1" x14ac:dyDescent="0.25">
      <c r="A158" s="22"/>
      <c r="B158" s="46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1.25" customHeight="1" x14ac:dyDescent="0.25">
      <c r="A159" s="22"/>
      <c r="B159" s="46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1.25" customHeight="1" x14ac:dyDescent="0.25">
      <c r="A160" s="22"/>
      <c r="B160" s="46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1.25" customHeight="1" x14ac:dyDescent="0.25">
      <c r="A161" s="22"/>
      <c r="B161" s="46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1.25" customHeight="1" x14ac:dyDescent="0.25">
      <c r="A162" s="22"/>
      <c r="B162" s="46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1.25" customHeight="1" x14ac:dyDescent="0.25">
      <c r="A163" s="22"/>
      <c r="B163" s="46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1.25" customHeight="1" x14ac:dyDescent="0.25">
      <c r="A164" s="22"/>
      <c r="B164" s="46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1.25" customHeight="1" x14ac:dyDescent="0.25">
      <c r="A165" s="22"/>
      <c r="B165" s="46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1.25" customHeight="1" x14ac:dyDescent="0.25">
      <c r="A166" s="22"/>
      <c r="B166" s="46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1.25" customHeight="1" x14ac:dyDescent="0.25">
      <c r="A167" s="22"/>
      <c r="B167" s="46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1.25" customHeight="1" x14ac:dyDescent="0.25">
      <c r="A168" s="22"/>
      <c r="B168" s="46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1.25" customHeight="1" x14ac:dyDescent="0.25">
      <c r="A169" s="22"/>
      <c r="B169" s="46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1.25" customHeight="1" x14ac:dyDescent="0.25">
      <c r="A170" s="22"/>
      <c r="B170" s="46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1.25" customHeight="1" x14ac:dyDescent="0.25">
      <c r="A171" s="22"/>
      <c r="B171" s="46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1.25" customHeight="1" x14ac:dyDescent="0.25">
      <c r="A172" s="22"/>
      <c r="B172" s="46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1.25" customHeight="1" x14ac:dyDescent="0.25">
      <c r="A173" s="22"/>
      <c r="B173" s="46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1.25" customHeight="1" x14ac:dyDescent="0.25">
      <c r="A174" s="22"/>
      <c r="B174" s="46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1.25" customHeight="1" x14ac:dyDescent="0.25">
      <c r="A175" s="22"/>
      <c r="B175" s="46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1.25" customHeight="1" x14ac:dyDescent="0.25">
      <c r="A176" s="22"/>
      <c r="B176" s="46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1.25" customHeight="1" x14ac:dyDescent="0.25">
      <c r="A177" s="22"/>
      <c r="B177" s="46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1.25" customHeight="1" x14ac:dyDescent="0.25">
      <c r="A178" s="22"/>
      <c r="B178" s="46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1.25" customHeight="1" x14ac:dyDescent="0.25">
      <c r="A179" s="22"/>
      <c r="B179" s="46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1.25" customHeight="1" x14ac:dyDescent="0.25">
      <c r="A180" s="22"/>
      <c r="B180" s="46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1.25" customHeight="1" x14ac:dyDescent="0.25">
      <c r="A181" s="22"/>
      <c r="B181" s="46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1.25" customHeight="1" x14ac:dyDescent="0.25">
      <c r="A182" s="22"/>
      <c r="B182" s="46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1.25" customHeight="1" x14ac:dyDescent="0.25">
      <c r="A183" s="22"/>
      <c r="B183" s="46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1.25" customHeight="1" x14ac:dyDescent="0.25">
      <c r="A184" s="22"/>
      <c r="B184" s="46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1.25" customHeight="1" x14ac:dyDescent="0.25">
      <c r="A185" s="22"/>
      <c r="B185" s="46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1.25" customHeight="1" x14ac:dyDescent="0.25">
      <c r="A186" s="22"/>
      <c r="B186" s="46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1.25" customHeight="1" x14ac:dyDescent="0.25">
      <c r="A187" s="22"/>
      <c r="B187" s="46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1.25" customHeight="1" x14ac:dyDescent="0.25">
      <c r="A188" s="22"/>
      <c r="B188" s="46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1.25" customHeight="1" x14ac:dyDescent="0.25">
      <c r="A189" s="22"/>
      <c r="B189" s="46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1.25" customHeight="1" x14ac:dyDescent="0.25">
      <c r="A190" s="22"/>
      <c r="B190" s="46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1.25" customHeight="1" x14ac:dyDescent="0.25">
      <c r="A191" s="22"/>
      <c r="B191" s="46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1.25" customHeight="1" x14ac:dyDescent="0.25">
      <c r="A192" s="22"/>
      <c r="B192" s="46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1.25" customHeight="1" x14ac:dyDescent="0.25">
      <c r="A193" s="22"/>
      <c r="B193" s="46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1.25" customHeight="1" x14ac:dyDescent="0.25">
      <c r="A194" s="22"/>
      <c r="B194" s="46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1.25" customHeight="1" x14ac:dyDescent="0.25">
      <c r="A195" s="22"/>
      <c r="B195" s="46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1.25" customHeight="1" x14ac:dyDescent="0.25">
      <c r="A196" s="22"/>
      <c r="B196" s="46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1.25" customHeight="1" x14ac:dyDescent="0.25">
      <c r="A197" s="22"/>
      <c r="B197" s="46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1.25" customHeight="1" x14ac:dyDescent="0.25">
      <c r="A198" s="22"/>
      <c r="B198" s="46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1.25" customHeight="1" x14ac:dyDescent="0.25">
      <c r="A199" s="22"/>
      <c r="B199" s="46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1.25" customHeight="1" x14ac:dyDescent="0.25">
      <c r="A200" s="22"/>
      <c r="B200" s="46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1.25" customHeight="1" x14ac:dyDescent="0.25">
      <c r="A201" s="22"/>
      <c r="B201" s="46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1.25" customHeight="1" x14ac:dyDescent="0.25">
      <c r="A202" s="22"/>
      <c r="B202" s="46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1.25" customHeight="1" x14ac:dyDescent="0.25">
      <c r="A203" s="22"/>
      <c r="B203" s="46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1.25" customHeight="1" x14ac:dyDescent="0.25">
      <c r="A204" s="22"/>
      <c r="B204" s="46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1.25" customHeight="1" x14ac:dyDescent="0.25">
      <c r="A205" s="22"/>
      <c r="B205" s="46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1.25" customHeight="1" x14ac:dyDescent="0.25">
      <c r="A206" s="22"/>
      <c r="B206" s="46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1.25" customHeight="1" x14ac:dyDescent="0.25">
      <c r="A207" s="22"/>
      <c r="B207" s="46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1.25" customHeight="1" x14ac:dyDescent="0.25">
      <c r="A208" s="22"/>
      <c r="B208" s="46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1.25" customHeight="1" x14ac:dyDescent="0.25">
      <c r="A209" s="22"/>
      <c r="B209" s="46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1.25" customHeight="1" x14ac:dyDescent="0.25">
      <c r="A210" s="22"/>
      <c r="B210" s="46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1.25" customHeight="1" x14ac:dyDescent="0.25">
      <c r="A211" s="22"/>
      <c r="B211" s="46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1.25" customHeight="1" x14ac:dyDescent="0.25">
      <c r="A212" s="22"/>
      <c r="B212" s="46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1.25" customHeight="1" x14ac:dyDescent="0.25">
      <c r="A213" s="22"/>
      <c r="B213" s="46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1.25" customHeight="1" x14ac:dyDescent="0.25">
      <c r="A214" s="22"/>
      <c r="B214" s="46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1.25" customHeight="1" x14ac:dyDescent="0.25">
      <c r="A215" s="22"/>
      <c r="B215" s="46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1.25" customHeight="1" x14ac:dyDescent="0.25">
      <c r="A216" s="22"/>
      <c r="B216" s="46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1.25" customHeight="1" x14ac:dyDescent="0.25">
      <c r="A217" s="22"/>
      <c r="B217" s="46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1.25" customHeight="1" x14ac:dyDescent="0.25">
      <c r="A218" s="22"/>
      <c r="B218" s="46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1.25" customHeight="1" x14ac:dyDescent="0.25">
      <c r="A219" s="22"/>
      <c r="B219" s="46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1.25" customHeight="1" x14ac:dyDescent="0.25">
      <c r="A220" s="22"/>
      <c r="B220" s="46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1.25" customHeight="1" x14ac:dyDescent="0.25">
      <c r="A221" s="22"/>
      <c r="B221" s="46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1.25" customHeight="1" x14ac:dyDescent="0.25">
      <c r="A222" s="22"/>
      <c r="B222" s="46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1.25" customHeight="1" x14ac:dyDescent="0.25">
      <c r="A223" s="22"/>
      <c r="B223" s="46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1.25" customHeight="1" x14ac:dyDescent="0.25">
      <c r="A224" s="22"/>
      <c r="B224" s="46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1.25" customHeight="1" x14ac:dyDescent="0.25">
      <c r="A225" s="22"/>
      <c r="B225" s="46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1.25" customHeight="1" x14ac:dyDescent="0.25">
      <c r="A226" s="22"/>
      <c r="B226" s="46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1.25" customHeight="1" x14ac:dyDescent="0.25">
      <c r="A227" s="22"/>
      <c r="B227" s="46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1.25" customHeight="1" x14ac:dyDescent="0.25">
      <c r="A228" s="22"/>
      <c r="B228" s="46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1.25" customHeight="1" x14ac:dyDescent="0.25">
      <c r="A229" s="22"/>
      <c r="B229" s="46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1.25" customHeight="1" x14ac:dyDescent="0.25">
      <c r="A230" s="22"/>
      <c r="B230" s="46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1.25" customHeight="1" x14ac:dyDescent="0.25">
      <c r="A231" s="22"/>
      <c r="B231" s="46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1.25" customHeight="1" x14ac:dyDescent="0.25">
      <c r="A232" s="22"/>
      <c r="B232" s="46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1.25" customHeight="1" x14ac:dyDescent="0.25">
      <c r="A233" s="22"/>
      <c r="B233" s="46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1.25" customHeight="1" x14ac:dyDescent="0.25">
      <c r="A234" s="22"/>
      <c r="B234" s="46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1.25" customHeight="1" x14ac:dyDescent="0.25">
      <c r="A235" s="22"/>
      <c r="B235" s="46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1.25" customHeight="1" x14ac:dyDescent="0.25">
      <c r="A236" s="22"/>
      <c r="B236" s="46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1.25" customHeight="1" x14ac:dyDescent="0.25">
      <c r="A237" s="22"/>
      <c r="B237" s="46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1.25" customHeight="1" x14ac:dyDescent="0.25">
      <c r="A238" s="22"/>
      <c r="B238" s="46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1.25" customHeight="1" x14ac:dyDescent="0.25">
      <c r="A239" s="22"/>
      <c r="B239" s="46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1.25" customHeight="1" x14ac:dyDescent="0.25">
      <c r="A240" s="22"/>
      <c r="B240" s="46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1.25" customHeight="1" x14ac:dyDescent="0.25">
      <c r="A241" s="22"/>
      <c r="B241" s="46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1.25" customHeight="1" x14ac:dyDescent="0.25">
      <c r="A242" s="22"/>
      <c r="B242" s="46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1.25" customHeight="1" x14ac:dyDescent="0.25">
      <c r="A243" s="22"/>
      <c r="B243" s="46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1.25" customHeight="1" x14ac:dyDescent="0.25">
      <c r="A244" s="22"/>
      <c r="B244" s="46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1.25" customHeight="1" x14ac:dyDescent="0.25">
      <c r="A245" s="22"/>
      <c r="B245" s="46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1.25" customHeight="1" x14ac:dyDescent="0.25">
      <c r="A246" s="22"/>
      <c r="B246" s="46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1.25" customHeight="1" x14ac:dyDescent="0.25">
      <c r="A247" s="22"/>
      <c r="B247" s="46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1.25" customHeight="1" x14ac:dyDescent="0.25">
      <c r="A248" s="22"/>
      <c r="B248" s="46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1.25" customHeight="1" x14ac:dyDescent="0.25">
      <c r="A249" s="22"/>
      <c r="B249" s="46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1.25" customHeight="1" x14ac:dyDescent="0.25">
      <c r="A250" s="22"/>
      <c r="B250" s="46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1.25" customHeight="1" x14ac:dyDescent="0.25">
      <c r="A251" s="22"/>
      <c r="B251" s="46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1.25" customHeight="1" x14ac:dyDescent="0.25">
      <c r="A252" s="22"/>
      <c r="B252" s="46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1.25" customHeight="1" x14ac:dyDescent="0.25">
      <c r="A253" s="22"/>
      <c r="B253" s="46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1.25" customHeight="1" x14ac:dyDescent="0.25">
      <c r="A254" s="22"/>
      <c r="B254" s="46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1.25" customHeight="1" x14ac:dyDescent="0.25">
      <c r="A255" s="22"/>
      <c r="B255" s="46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1.25" customHeight="1" x14ac:dyDescent="0.25">
      <c r="A256" s="22"/>
      <c r="B256" s="46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1.25" customHeight="1" x14ac:dyDescent="0.25">
      <c r="A257" s="22"/>
      <c r="B257" s="46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1.25" customHeight="1" x14ac:dyDescent="0.25">
      <c r="A258" s="22"/>
      <c r="B258" s="46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1.25" customHeight="1" x14ac:dyDescent="0.25">
      <c r="A259" s="22"/>
      <c r="B259" s="46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1.25" customHeight="1" x14ac:dyDescent="0.25">
      <c r="A260" s="22"/>
      <c r="B260" s="46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1.25" customHeight="1" x14ac:dyDescent="0.25">
      <c r="A261" s="22"/>
      <c r="B261" s="46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1.25" customHeight="1" x14ac:dyDescent="0.25">
      <c r="A262" s="22"/>
      <c r="B262" s="46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1.25" customHeight="1" x14ac:dyDescent="0.25">
      <c r="A263" s="22"/>
      <c r="B263" s="46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1.25" customHeight="1" x14ac:dyDescent="0.25">
      <c r="A264" s="22"/>
      <c r="B264" s="46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1.25" customHeight="1" x14ac:dyDescent="0.25">
      <c r="A265" s="22"/>
      <c r="B265" s="46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1.25" customHeight="1" x14ac:dyDescent="0.25">
      <c r="A266" s="22"/>
      <c r="B266" s="46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1.25" customHeight="1" x14ac:dyDescent="0.25">
      <c r="A267" s="22"/>
      <c r="B267" s="46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1.25" customHeight="1" x14ac:dyDescent="0.25">
      <c r="A268" s="22"/>
      <c r="B268" s="46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1.25" customHeight="1" x14ac:dyDescent="0.25">
      <c r="A269" s="22"/>
      <c r="B269" s="46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1.25" customHeight="1" x14ac:dyDescent="0.25">
      <c r="A270" s="22"/>
      <c r="B270" s="46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1.25" customHeight="1" x14ac:dyDescent="0.25">
      <c r="A271" s="22"/>
      <c r="B271" s="46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1.25" customHeight="1" x14ac:dyDescent="0.25">
      <c r="A272" s="22"/>
      <c r="B272" s="46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1.25" customHeight="1" x14ac:dyDescent="0.25">
      <c r="A273" s="22"/>
      <c r="B273" s="46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1.25" customHeight="1" x14ac:dyDescent="0.25">
      <c r="A274" s="22"/>
      <c r="B274" s="46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1.25" customHeight="1" x14ac:dyDescent="0.25">
      <c r="A275" s="22"/>
      <c r="B275" s="46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1.25" customHeight="1" x14ac:dyDescent="0.25">
      <c r="A276" s="22"/>
      <c r="B276" s="46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1.25" customHeight="1" x14ac:dyDescent="0.25">
      <c r="A277" s="22"/>
      <c r="B277" s="46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1.25" customHeight="1" x14ac:dyDescent="0.25">
      <c r="A278" s="22"/>
      <c r="B278" s="46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1.25" customHeight="1" x14ac:dyDescent="0.25">
      <c r="A279" s="22"/>
      <c r="B279" s="46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1.25" customHeight="1" x14ac:dyDescent="0.25">
      <c r="A280" s="22"/>
      <c r="B280" s="46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1.25" customHeight="1" x14ac:dyDescent="0.25">
      <c r="A281" s="22"/>
      <c r="B281" s="46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1.25" customHeight="1" x14ac:dyDescent="0.25">
      <c r="A282" s="22"/>
      <c r="B282" s="46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1.25" customHeight="1" x14ac:dyDescent="0.25">
      <c r="A283" s="22"/>
      <c r="B283" s="46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1.25" customHeight="1" x14ac:dyDescent="0.25">
      <c r="A284" s="22"/>
      <c r="B284" s="46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1.25" customHeight="1" x14ac:dyDescent="0.25">
      <c r="A285" s="22"/>
      <c r="B285" s="46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1.25" customHeight="1" x14ac:dyDescent="0.25">
      <c r="A286" s="22"/>
      <c r="B286" s="46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1.25" customHeight="1" x14ac:dyDescent="0.25">
      <c r="A287" s="22"/>
      <c r="B287" s="46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1.25" customHeight="1" x14ac:dyDescent="0.25">
      <c r="A288" s="22"/>
      <c r="B288" s="46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1.25" customHeight="1" x14ac:dyDescent="0.25">
      <c r="A289" s="22"/>
      <c r="B289" s="46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1.25" customHeight="1" x14ac:dyDescent="0.25">
      <c r="A290" s="22"/>
      <c r="B290" s="46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1.25" customHeight="1" x14ac:dyDescent="0.25">
      <c r="A291" s="22"/>
      <c r="B291" s="46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1.25" customHeight="1" x14ac:dyDescent="0.25">
      <c r="A292" s="22"/>
      <c r="B292" s="46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1.25" customHeight="1" x14ac:dyDescent="0.25">
      <c r="A293" s="22"/>
      <c r="B293" s="46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1.25" customHeight="1" x14ac:dyDescent="0.25">
      <c r="A294" s="22"/>
      <c r="B294" s="46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1.25" customHeight="1" x14ac:dyDescent="0.25">
      <c r="A295" s="22"/>
      <c r="B295" s="46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1.25" customHeight="1" x14ac:dyDescent="0.25">
      <c r="A296" s="22"/>
      <c r="B296" s="46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1.25" customHeight="1" x14ac:dyDescent="0.25">
      <c r="A297" s="22"/>
      <c r="B297" s="46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1.25" customHeight="1" x14ac:dyDescent="0.25">
      <c r="A298" s="22"/>
      <c r="B298" s="46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1.25" customHeight="1" x14ac:dyDescent="0.25">
      <c r="A299" s="22"/>
      <c r="B299" s="46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1.25" customHeight="1" x14ac:dyDescent="0.25">
      <c r="A300" s="22"/>
      <c r="B300" s="46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1.25" customHeight="1" x14ac:dyDescent="0.25">
      <c r="A301" s="22"/>
      <c r="B301" s="46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1.25" customHeight="1" x14ac:dyDescent="0.25">
      <c r="A302" s="22"/>
      <c r="B302" s="46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1.25" customHeight="1" x14ac:dyDescent="0.25">
      <c r="A303" s="22"/>
      <c r="B303" s="46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1.25" customHeight="1" x14ac:dyDescent="0.25">
      <c r="A304" s="22"/>
      <c r="B304" s="46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1.25" customHeight="1" x14ac:dyDescent="0.25">
      <c r="A305" s="22"/>
      <c r="B305" s="46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1.25" customHeight="1" x14ac:dyDescent="0.25">
      <c r="A306" s="22"/>
      <c r="B306" s="46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1.25" customHeight="1" x14ac:dyDescent="0.25">
      <c r="A307" s="22"/>
      <c r="B307" s="46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1.25" customHeight="1" x14ac:dyDescent="0.25">
      <c r="A308" s="22"/>
      <c r="B308" s="46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1.25" customHeight="1" x14ac:dyDescent="0.25">
      <c r="A309" s="22"/>
      <c r="B309" s="46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1.25" customHeight="1" x14ac:dyDescent="0.25">
      <c r="A310" s="22"/>
      <c r="B310" s="46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1.25" customHeight="1" x14ac:dyDescent="0.25">
      <c r="A311" s="22"/>
      <c r="B311" s="46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1.25" customHeight="1" x14ac:dyDescent="0.25">
      <c r="A312" s="22"/>
      <c r="B312" s="46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1.25" customHeight="1" x14ac:dyDescent="0.25">
      <c r="A313" s="22"/>
      <c r="B313" s="46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1.25" customHeight="1" x14ac:dyDescent="0.25">
      <c r="A314" s="22"/>
      <c r="B314" s="46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1.25" customHeight="1" x14ac:dyDescent="0.25">
      <c r="A315" s="22"/>
      <c r="B315" s="46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1.25" customHeight="1" x14ac:dyDescent="0.25">
      <c r="A316" s="22"/>
      <c r="B316" s="46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1.25" customHeight="1" x14ac:dyDescent="0.25">
      <c r="A317" s="22"/>
      <c r="B317" s="46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1.25" customHeight="1" x14ac:dyDescent="0.25">
      <c r="A318" s="22"/>
      <c r="B318" s="46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1.25" customHeight="1" x14ac:dyDescent="0.25">
      <c r="A319" s="22"/>
      <c r="B319" s="46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1.25" customHeight="1" x14ac:dyDescent="0.25">
      <c r="A320" s="22"/>
      <c r="B320" s="46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1.25" customHeight="1" x14ac:dyDescent="0.25">
      <c r="A321" s="22"/>
      <c r="B321" s="46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1.25" customHeight="1" x14ac:dyDescent="0.25">
      <c r="A322" s="22"/>
      <c r="B322" s="46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1.25" customHeight="1" x14ac:dyDescent="0.25">
      <c r="A323" s="22"/>
      <c r="B323" s="46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1.25" customHeight="1" x14ac:dyDescent="0.25">
      <c r="A324" s="22"/>
      <c r="B324" s="46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1.25" customHeight="1" x14ac:dyDescent="0.25">
      <c r="A325" s="22"/>
      <c r="B325" s="46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1.25" customHeight="1" x14ac:dyDescent="0.25">
      <c r="A326" s="22"/>
      <c r="B326" s="46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1.25" customHeight="1" x14ac:dyDescent="0.25">
      <c r="A327" s="22"/>
      <c r="B327" s="46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1.25" customHeight="1" x14ac:dyDescent="0.25">
      <c r="A328" s="22"/>
      <c r="B328" s="46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1.25" customHeight="1" x14ac:dyDescent="0.25">
      <c r="A329" s="22"/>
      <c r="B329" s="46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1.25" customHeight="1" x14ac:dyDescent="0.25">
      <c r="A330" s="22"/>
      <c r="B330" s="46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1.25" customHeight="1" x14ac:dyDescent="0.25">
      <c r="A331" s="22"/>
      <c r="B331" s="46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1.25" customHeight="1" x14ac:dyDescent="0.25">
      <c r="A332" s="22"/>
      <c r="B332" s="46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1.25" customHeight="1" x14ac:dyDescent="0.25">
      <c r="A333" s="22"/>
      <c r="B333" s="46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1.25" customHeight="1" x14ac:dyDescent="0.25">
      <c r="A334" s="22"/>
      <c r="B334" s="46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1.25" customHeight="1" x14ac:dyDescent="0.25">
      <c r="A335" s="22"/>
      <c r="B335" s="46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1.25" customHeight="1" x14ac:dyDescent="0.25">
      <c r="A336" s="22"/>
      <c r="B336" s="46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1.25" customHeight="1" x14ac:dyDescent="0.25">
      <c r="A337" s="22"/>
      <c r="B337" s="46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1.25" customHeight="1" x14ac:dyDescent="0.25">
      <c r="A338" s="22"/>
      <c r="B338" s="46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1.25" customHeight="1" x14ac:dyDescent="0.25">
      <c r="A339" s="22"/>
      <c r="B339" s="46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1.25" customHeight="1" x14ac:dyDescent="0.25">
      <c r="A340" s="22"/>
      <c r="B340" s="46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1.25" customHeight="1" x14ac:dyDescent="0.25">
      <c r="A341" s="22"/>
      <c r="B341" s="46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1.25" customHeight="1" x14ac:dyDescent="0.25">
      <c r="A342" s="22"/>
      <c r="B342" s="46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1.25" customHeight="1" x14ac:dyDescent="0.25">
      <c r="A343" s="22"/>
      <c r="B343" s="46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1.25" customHeight="1" x14ac:dyDescent="0.25">
      <c r="A344" s="22"/>
      <c r="B344" s="46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1.25" customHeight="1" x14ac:dyDescent="0.25">
      <c r="A345" s="22"/>
      <c r="B345" s="46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1.25" customHeight="1" x14ac:dyDescent="0.25">
      <c r="A346" s="22"/>
      <c r="B346" s="46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1.25" customHeight="1" x14ac:dyDescent="0.25">
      <c r="A347" s="22"/>
      <c r="B347" s="46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1.25" customHeight="1" x14ac:dyDescent="0.25">
      <c r="A348" s="22"/>
      <c r="B348" s="46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1.25" customHeight="1" x14ac:dyDescent="0.25">
      <c r="A349" s="22"/>
      <c r="B349" s="46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1.25" customHeight="1" x14ac:dyDescent="0.25">
      <c r="A350" s="22"/>
      <c r="B350" s="46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1.25" customHeight="1" x14ac:dyDescent="0.25">
      <c r="A351" s="22"/>
      <c r="B351" s="46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1.25" customHeight="1" x14ac:dyDescent="0.25">
      <c r="A352" s="22"/>
      <c r="B352" s="46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1.25" customHeight="1" x14ac:dyDescent="0.25">
      <c r="A353" s="22"/>
      <c r="B353" s="46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1.25" customHeight="1" x14ac:dyDescent="0.25">
      <c r="A354" s="22"/>
      <c r="B354" s="46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1.25" customHeight="1" x14ac:dyDescent="0.25">
      <c r="A355" s="22"/>
      <c r="B355" s="46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1.25" customHeight="1" x14ac:dyDescent="0.25">
      <c r="A356" s="22"/>
      <c r="B356" s="46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1.25" customHeight="1" x14ac:dyDescent="0.25">
      <c r="A357" s="22"/>
      <c r="B357" s="46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1.25" customHeight="1" x14ac:dyDescent="0.25">
      <c r="A358" s="22"/>
      <c r="B358" s="46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1.25" customHeight="1" x14ac:dyDescent="0.25">
      <c r="A359" s="22"/>
      <c r="B359" s="46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1.25" customHeight="1" x14ac:dyDescent="0.25">
      <c r="A360" s="22"/>
      <c r="B360" s="46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1.25" customHeight="1" x14ac:dyDescent="0.25">
      <c r="A361" s="22"/>
      <c r="B361" s="46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1.25" customHeight="1" x14ac:dyDescent="0.25">
      <c r="A362" s="22"/>
      <c r="B362" s="46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1.25" customHeight="1" x14ac:dyDescent="0.25">
      <c r="A363" s="22"/>
      <c r="B363" s="46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1.25" customHeight="1" x14ac:dyDescent="0.25">
      <c r="A364" s="22"/>
      <c r="B364" s="46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1.25" customHeight="1" x14ac:dyDescent="0.25">
      <c r="A365" s="22"/>
      <c r="B365" s="46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1.25" customHeight="1" x14ac:dyDescent="0.25">
      <c r="A366" s="22"/>
      <c r="B366" s="46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1.25" customHeight="1" x14ac:dyDescent="0.25">
      <c r="A367" s="22"/>
      <c r="B367" s="46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1.25" customHeight="1" x14ac:dyDescent="0.25">
      <c r="A368" s="22"/>
      <c r="B368" s="46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1.25" customHeight="1" x14ac:dyDescent="0.25">
      <c r="A369" s="22"/>
      <c r="B369" s="46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1.25" customHeight="1" x14ac:dyDescent="0.25">
      <c r="A370" s="22"/>
      <c r="B370" s="46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1.25" customHeight="1" x14ac:dyDescent="0.25">
      <c r="A371" s="22"/>
      <c r="B371" s="46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1.25" customHeight="1" x14ac:dyDescent="0.25">
      <c r="A372" s="22"/>
      <c r="B372" s="46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1.25" customHeight="1" x14ac:dyDescent="0.25">
      <c r="A373" s="22"/>
      <c r="B373" s="46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1.25" customHeight="1" x14ac:dyDescent="0.25">
      <c r="A374" s="22"/>
      <c r="B374" s="46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1.25" customHeight="1" x14ac:dyDescent="0.25">
      <c r="A375" s="22"/>
      <c r="B375" s="46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1.25" customHeight="1" x14ac:dyDescent="0.25">
      <c r="A376" s="22"/>
      <c r="B376" s="46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1.25" customHeight="1" x14ac:dyDescent="0.25">
      <c r="A377" s="22"/>
      <c r="B377" s="46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1.25" customHeight="1" x14ac:dyDescent="0.25">
      <c r="A378" s="22"/>
      <c r="B378" s="46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1.25" customHeight="1" x14ac:dyDescent="0.25">
      <c r="A379" s="22"/>
      <c r="B379" s="46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1.25" customHeight="1" x14ac:dyDescent="0.25">
      <c r="A380" s="22"/>
      <c r="B380" s="46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1.25" customHeight="1" x14ac:dyDescent="0.25">
      <c r="A381" s="22"/>
      <c r="B381" s="46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1.25" customHeight="1" x14ac:dyDescent="0.25">
      <c r="A382" s="22"/>
      <c r="B382" s="46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1.25" customHeight="1" x14ac:dyDescent="0.25">
      <c r="A383" s="22"/>
      <c r="B383" s="46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1.25" customHeight="1" x14ac:dyDescent="0.25">
      <c r="A384" s="22"/>
      <c r="B384" s="46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1.25" customHeight="1" x14ac:dyDescent="0.25">
      <c r="A385" s="22"/>
      <c r="B385" s="46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1.25" customHeight="1" x14ac:dyDescent="0.25">
      <c r="A386" s="22"/>
      <c r="B386" s="46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1.25" customHeight="1" x14ac:dyDescent="0.25">
      <c r="A387" s="22"/>
      <c r="B387" s="46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1.25" customHeight="1" x14ac:dyDescent="0.25">
      <c r="A388" s="22"/>
      <c r="B388" s="46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1.25" customHeight="1" x14ac:dyDescent="0.25">
      <c r="A389" s="22"/>
      <c r="B389" s="46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1.25" customHeight="1" x14ac:dyDescent="0.25">
      <c r="A390" s="22"/>
      <c r="B390" s="46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1.25" customHeight="1" x14ac:dyDescent="0.25">
      <c r="A391" s="22"/>
      <c r="B391" s="46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1.25" customHeight="1" x14ac:dyDescent="0.25">
      <c r="A392" s="22"/>
      <c r="B392" s="46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1.25" customHeight="1" x14ac:dyDescent="0.25">
      <c r="A393" s="22"/>
      <c r="B393" s="46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1.25" customHeight="1" x14ac:dyDescent="0.25">
      <c r="A394" s="22"/>
      <c r="B394" s="46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1.25" customHeight="1" x14ac:dyDescent="0.25">
      <c r="A395" s="22"/>
      <c r="B395" s="46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1.25" customHeight="1" x14ac:dyDescent="0.25">
      <c r="A396" s="22"/>
      <c r="B396" s="46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1.25" customHeight="1" x14ac:dyDescent="0.25">
      <c r="A397" s="22"/>
      <c r="B397" s="46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1.25" customHeight="1" x14ac:dyDescent="0.25">
      <c r="A398" s="22"/>
      <c r="B398" s="46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1.25" customHeight="1" x14ac:dyDescent="0.25">
      <c r="A399" s="22"/>
      <c r="B399" s="46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1.25" customHeight="1" x14ac:dyDescent="0.25">
      <c r="A400" s="22"/>
      <c r="B400" s="46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1.25" customHeight="1" x14ac:dyDescent="0.25">
      <c r="A401" s="22"/>
      <c r="B401" s="46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1.25" customHeight="1" x14ac:dyDescent="0.25">
      <c r="A402" s="22"/>
      <c r="B402" s="46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1.25" customHeight="1" x14ac:dyDescent="0.25">
      <c r="A403" s="22"/>
      <c r="B403" s="46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1.25" customHeight="1" x14ac:dyDescent="0.25">
      <c r="A404" s="22"/>
      <c r="B404" s="46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1.25" customHeight="1" x14ac:dyDescent="0.25">
      <c r="A405" s="22"/>
      <c r="B405" s="46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1.25" customHeight="1" x14ac:dyDescent="0.25">
      <c r="A406" s="22"/>
      <c r="B406" s="46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1.25" customHeight="1" x14ac:dyDescent="0.25">
      <c r="A407" s="22"/>
      <c r="B407" s="46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1.25" customHeight="1" x14ac:dyDescent="0.25">
      <c r="A408" s="22"/>
      <c r="B408" s="46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1.25" customHeight="1" x14ac:dyDescent="0.25">
      <c r="A409" s="22"/>
      <c r="B409" s="46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1.25" customHeight="1" x14ac:dyDescent="0.25">
      <c r="A410" s="22"/>
      <c r="B410" s="46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1.25" customHeight="1" x14ac:dyDescent="0.25">
      <c r="A411" s="22"/>
      <c r="B411" s="46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1.25" customHeight="1" x14ac:dyDescent="0.25">
      <c r="A412" s="22"/>
      <c r="B412" s="46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1.25" customHeight="1" x14ac:dyDescent="0.25">
      <c r="A413" s="22"/>
      <c r="B413" s="46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1.25" customHeight="1" x14ac:dyDescent="0.25">
      <c r="A414" s="22"/>
      <c r="B414" s="46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1.25" customHeight="1" x14ac:dyDescent="0.25">
      <c r="A415" s="22"/>
      <c r="B415" s="46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1.25" customHeight="1" x14ac:dyDescent="0.25">
      <c r="A416" s="22"/>
      <c r="B416" s="46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1.25" customHeight="1" x14ac:dyDescent="0.25">
      <c r="A417" s="22"/>
      <c r="B417" s="46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1.25" customHeight="1" x14ac:dyDescent="0.25">
      <c r="A418" s="22"/>
      <c r="B418" s="46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1.25" customHeight="1" x14ac:dyDescent="0.25">
      <c r="A419" s="22"/>
      <c r="B419" s="46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1.25" customHeight="1" x14ac:dyDescent="0.25">
      <c r="A420" s="22"/>
      <c r="B420" s="46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1.25" customHeight="1" x14ac:dyDescent="0.25">
      <c r="A421" s="22"/>
      <c r="B421" s="46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1.25" customHeight="1" x14ac:dyDescent="0.25">
      <c r="A422" s="22"/>
      <c r="B422" s="46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1.25" customHeight="1" x14ac:dyDescent="0.25">
      <c r="A423" s="22"/>
      <c r="B423" s="46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1.25" customHeight="1" x14ac:dyDescent="0.25">
      <c r="A424" s="22"/>
      <c r="B424" s="46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1.25" customHeight="1" x14ac:dyDescent="0.25">
      <c r="A425" s="22"/>
      <c r="B425" s="46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1.25" customHeight="1" x14ac:dyDescent="0.25">
      <c r="A426" s="22"/>
      <c r="B426" s="46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1.25" customHeight="1" x14ac:dyDescent="0.25">
      <c r="A427" s="22"/>
      <c r="B427" s="46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1.25" customHeight="1" x14ac:dyDescent="0.25">
      <c r="A428" s="22"/>
      <c r="B428" s="46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1.25" customHeight="1" x14ac:dyDescent="0.25">
      <c r="A429" s="22"/>
      <c r="B429" s="46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1.25" customHeight="1" x14ac:dyDescent="0.25">
      <c r="A430" s="22"/>
      <c r="B430" s="46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1.25" customHeight="1" x14ac:dyDescent="0.25">
      <c r="A431" s="22"/>
      <c r="B431" s="46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1.25" customHeight="1" x14ac:dyDescent="0.25">
      <c r="A432" s="22"/>
      <c r="B432" s="46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1.25" customHeight="1" x14ac:dyDescent="0.25">
      <c r="A433" s="22"/>
      <c r="B433" s="46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1.25" customHeight="1" x14ac:dyDescent="0.25">
      <c r="A434" s="22"/>
      <c r="B434" s="46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1.25" customHeight="1" x14ac:dyDescent="0.25">
      <c r="A435" s="22"/>
      <c r="B435" s="46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1.25" customHeight="1" x14ac:dyDescent="0.25">
      <c r="A436" s="22"/>
      <c r="B436" s="46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1.25" customHeight="1" x14ac:dyDescent="0.25">
      <c r="A437" s="22"/>
      <c r="B437" s="46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1.25" customHeight="1" x14ac:dyDescent="0.25">
      <c r="A438" s="22"/>
      <c r="B438" s="46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1.25" customHeight="1" x14ac:dyDescent="0.25">
      <c r="A439" s="22"/>
      <c r="B439" s="46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1.25" customHeight="1" x14ac:dyDescent="0.25">
      <c r="A440" s="22"/>
      <c r="B440" s="46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1.25" customHeight="1" x14ac:dyDescent="0.25">
      <c r="A441" s="22"/>
      <c r="B441" s="46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1.25" customHeight="1" x14ac:dyDescent="0.25">
      <c r="A442" s="22"/>
      <c r="B442" s="46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1.25" customHeight="1" x14ac:dyDescent="0.25">
      <c r="A443" s="22"/>
      <c r="B443" s="46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1.25" customHeight="1" x14ac:dyDescent="0.25">
      <c r="A444" s="22"/>
      <c r="B444" s="46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1.25" customHeight="1" x14ac:dyDescent="0.25">
      <c r="A445" s="22"/>
      <c r="B445" s="46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1.25" customHeight="1" x14ac:dyDescent="0.25">
      <c r="A446" s="22"/>
      <c r="B446" s="46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1.25" customHeight="1" x14ac:dyDescent="0.25">
      <c r="A447" s="22"/>
      <c r="B447" s="46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1.25" customHeight="1" x14ac:dyDescent="0.25">
      <c r="A448" s="22"/>
      <c r="B448" s="46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1.25" customHeight="1" x14ac:dyDescent="0.25">
      <c r="A449" s="22"/>
      <c r="B449" s="46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1.25" customHeight="1" x14ac:dyDescent="0.25">
      <c r="A450" s="22"/>
      <c r="B450" s="46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1.25" customHeight="1" x14ac:dyDescent="0.25">
      <c r="A451" s="22"/>
      <c r="B451" s="46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1.25" customHeight="1" x14ac:dyDescent="0.25">
      <c r="A452" s="22"/>
      <c r="B452" s="46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1.25" customHeight="1" x14ac:dyDescent="0.25">
      <c r="A453" s="22"/>
      <c r="B453" s="46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1.25" customHeight="1" x14ac:dyDescent="0.25">
      <c r="A454" s="22"/>
      <c r="B454" s="46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1.25" customHeight="1" x14ac:dyDescent="0.25">
      <c r="A455" s="22"/>
      <c r="B455" s="46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1.25" customHeight="1" x14ac:dyDescent="0.25">
      <c r="A456" s="22"/>
      <c r="B456" s="46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1.25" customHeight="1" x14ac:dyDescent="0.25">
      <c r="A457" s="22"/>
      <c r="B457" s="46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1.25" customHeight="1" x14ac:dyDescent="0.25">
      <c r="A458" s="22"/>
      <c r="B458" s="46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1.25" customHeight="1" x14ac:dyDescent="0.25">
      <c r="A459" s="22"/>
      <c r="B459" s="46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1.25" customHeight="1" x14ac:dyDescent="0.25">
      <c r="A460" s="22"/>
      <c r="B460" s="46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1.25" customHeight="1" x14ac:dyDescent="0.25">
      <c r="A461" s="22"/>
      <c r="B461" s="46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1.25" customHeight="1" x14ac:dyDescent="0.25">
      <c r="A462" s="22"/>
      <c r="B462" s="46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1.25" customHeight="1" x14ac:dyDescent="0.25">
      <c r="A463" s="22"/>
      <c r="B463" s="46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1.25" customHeight="1" x14ac:dyDescent="0.25">
      <c r="A464" s="22"/>
      <c r="B464" s="46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1.25" customHeight="1" x14ac:dyDescent="0.25">
      <c r="A465" s="22"/>
      <c r="B465" s="46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1.25" customHeight="1" x14ac:dyDescent="0.25">
      <c r="A466" s="22"/>
      <c r="B466" s="46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1.25" customHeight="1" x14ac:dyDescent="0.25">
      <c r="A467" s="22"/>
      <c r="B467" s="46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1.25" customHeight="1" x14ac:dyDescent="0.25">
      <c r="A468" s="22"/>
      <c r="B468" s="46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1.25" customHeight="1" x14ac:dyDescent="0.25">
      <c r="A469" s="22"/>
      <c r="B469" s="46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1.25" customHeight="1" x14ac:dyDescent="0.25">
      <c r="A470" s="22"/>
      <c r="B470" s="46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1.25" customHeight="1" x14ac:dyDescent="0.25">
      <c r="A471" s="22"/>
      <c r="B471" s="46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1.25" customHeight="1" x14ac:dyDescent="0.25">
      <c r="A472" s="22"/>
      <c r="B472" s="46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1.25" customHeight="1" x14ac:dyDescent="0.25">
      <c r="A473" s="22"/>
      <c r="B473" s="46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1.25" customHeight="1" x14ac:dyDescent="0.25">
      <c r="A474" s="22"/>
      <c r="B474" s="46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1.25" customHeight="1" x14ac:dyDescent="0.25">
      <c r="A475" s="22"/>
      <c r="B475" s="46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1.25" customHeight="1" x14ac:dyDescent="0.25">
      <c r="A476" s="22"/>
      <c r="B476" s="46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1.25" customHeight="1" x14ac:dyDescent="0.25">
      <c r="A477" s="22"/>
      <c r="B477" s="46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1.25" customHeight="1" x14ac:dyDescent="0.25">
      <c r="A478" s="22"/>
      <c r="B478" s="46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1.25" customHeight="1" x14ac:dyDescent="0.25">
      <c r="A479" s="22"/>
      <c r="B479" s="46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1.25" customHeight="1" x14ac:dyDescent="0.25">
      <c r="A480" s="22"/>
      <c r="B480" s="46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1.25" customHeight="1" x14ac:dyDescent="0.25">
      <c r="A481" s="22"/>
      <c r="B481" s="46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1.25" customHeight="1" x14ac:dyDescent="0.25">
      <c r="A482" s="22"/>
      <c r="B482" s="46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1.25" customHeight="1" x14ac:dyDescent="0.25">
      <c r="A483" s="22"/>
      <c r="B483" s="46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1.25" customHeight="1" x14ac:dyDescent="0.25">
      <c r="A484" s="22"/>
      <c r="B484" s="46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1.25" customHeight="1" x14ac:dyDescent="0.25">
      <c r="A485" s="22"/>
      <c r="B485" s="46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1.25" customHeight="1" x14ac:dyDescent="0.25">
      <c r="A486" s="22"/>
      <c r="B486" s="46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1.25" customHeight="1" x14ac:dyDescent="0.25">
      <c r="A487" s="22"/>
      <c r="B487" s="46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1.25" customHeight="1" x14ac:dyDescent="0.25">
      <c r="A488" s="22"/>
      <c r="B488" s="46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1.25" customHeight="1" x14ac:dyDescent="0.25">
      <c r="A489" s="22"/>
      <c r="B489" s="46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1.25" customHeight="1" x14ac:dyDescent="0.25">
      <c r="A490" s="22"/>
      <c r="B490" s="46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1.25" customHeight="1" x14ac:dyDescent="0.25">
      <c r="A491" s="22"/>
      <c r="B491" s="46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1.25" customHeight="1" x14ac:dyDescent="0.25">
      <c r="A492" s="22"/>
      <c r="B492" s="46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1.25" customHeight="1" x14ac:dyDescent="0.25">
      <c r="A493" s="22"/>
      <c r="B493" s="46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1.25" customHeight="1" x14ac:dyDescent="0.25">
      <c r="A494" s="22"/>
      <c r="B494" s="46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1.25" customHeight="1" x14ac:dyDescent="0.25">
      <c r="A495" s="22"/>
      <c r="B495" s="46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1.25" customHeight="1" x14ac:dyDescent="0.25">
      <c r="A496" s="22"/>
      <c r="B496" s="46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1.25" customHeight="1" x14ac:dyDescent="0.25">
      <c r="A497" s="22"/>
      <c r="B497" s="46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1.25" customHeight="1" x14ac:dyDescent="0.25">
      <c r="A498" s="22"/>
      <c r="B498" s="46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1.25" customHeight="1" x14ac:dyDescent="0.25">
      <c r="A499" s="22"/>
      <c r="B499" s="46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1.25" customHeight="1" x14ac:dyDescent="0.25">
      <c r="A500" s="22"/>
      <c r="B500" s="46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1.25" customHeight="1" x14ac:dyDescent="0.25">
      <c r="A501" s="22"/>
      <c r="B501" s="46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1.25" customHeight="1" x14ac:dyDescent="0.25">
      <c r="A502" s="22"/>
      <c r="B502" s="46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1.25" customHeight="1" x14ac:dyDescent="0.25">
      <c r="A503" s="22"/>
      <c r="B503" s="46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1.25" customHeight="1" x14ac:dyDescent="0.25">
      <c r="A504" s="22"/>
      <c r="B504" s="46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1.25" customHeight="1" x14ac:dyDescent="0.25">
      <c r="A505" s="22"/>
      <c r="B505" s="46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1.25" customHeight="1" x14ac:dyDescent="0.25">
      <c r="A506" s="22"/>
      <c r="B506" s="46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1.25" customHeight="1" x14ac:dyDescent="0.25">
      <c r="A507" s="22"/>
      <c r="B507" s="46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1.25" customHeight="1" x14ac:dyDescent="0.25">
      <c r="A508" s="22"/>
      <c r="B508" s="46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1.25" customHeight="1" x14ac:dyDescent="0.25">
      <c r="A509" s="22"/>
      <c r="B509" s="46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1.25" customHeight="1" x14ac:dyDescent="0.25">
      <c r="A510" s="22"/>
      <c r="B510" s="46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1.25" customHeight="1" x14ac:dyDescent="0.25">
      <c r="A511" s="22"/>
      <c r="B511" s="46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1.25" customHeight="1" x14ac:dyDescent="0.25">
      <c r="A512" s="22"/>
      <c r="B512" s="46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1.25" customHeight="1" x14ac:dyDescent="0.25">
      <c r="A513" s="22"/>
      <c r="B513" s="46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1.25" customHeight="1" x14ac:dyDescent="0.25">
      <c r="A514" s="22"/>
      <c r="B514" s="46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1.25" customHeight="1" x14ac:dyDescent="0.25">
      <c r="A515" s="22"/>
      <c r="B515" s="46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1.25" customHeight="1" x14ac:dyDescent="0.25">
      <c r="A516" s="22"/>
      <c r="B516" s="46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1.25" customHeight="1" x14ac:dyDescent="0.25">
      <c r="A517" s="22"/>
      <c r="B517" s="46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1.25" customHeight="1" x14ac:dyDescent="0.25">
      <c r="A518" s="22"/>
      <c r="B518" s="46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1.25" customHeight="1" x14ac:dyDescent="0.25">
      <c r="A519" s="22"/>
      <c r="B519" s="46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1.25" customHeight="1" x14ac:dyDescent="0.25">
      <c r="A520" s="22"/>
      <c r="B520" s="46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1.25" customHeight="1" x14ac:dyDescent="0.25">
      <c r="A521" s="22"/>
      <c r="B521" s="46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1.25" customHeight="1" x14ac:dyDescent="0.25">
      <c r="A522" s="22"/>
      <c r="B522" s="46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1.25" customHeight="1" x14ac:dyDescent="0.25">
      <c r="A523" s="22"/>
      <c r="B523" s="46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1.25" customHeight="1" x14ac:dyDescent="0.25">
      <c r="A524" s="22"/>
      <c r="B524" s="46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1.25" customHeight="1" x14ac:dyDescent="0.25">
      <c r="A525" s="22"/>
      <c r="B525" s="46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1.25" customHeight="1" x14ac:dyDescent="0.25">
      <c r="A526" s="22"/>
      <c r="B526" s="46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1.25" customHeight="1" x14ac:dyDescent="0.25">
      <c r="A527" s="22"/>
      <c r="B527" s="46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1.25" customHeight="1" x14ac:dyDescent="0.25">
      <c r="A528" s="22"/>
      <c r="B528" s="46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1.25" customHeight="1" x14ac:dyDescent="0.25">
      <c r="A529" s="22"/>
      <c r="B529" s="46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1.25" customHeight="1" x14ac:dyDescent="0.25">
      <c r="A530" s="22"/>
      <c r="B530" s="46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1.25" customHeight="1" x14ac:dyDescent="0.25">
      <c r="A531" s="22"/>
      <c r="B531" s="46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1.25" customHeight="1" x14ac:dyDescent="0.25">
      <c r="A532" s="22"/>
      <c r="B532" s="46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1.25" customHeight="1" x14ac:dyDescent="0.25">
      <c r="A533" s="22"/>
      <c r="B533" s="46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1.25" customHeight="1" x14ac:dyDescent="0.25">
      <c r="A534" s="22"/>
      <c r="B534" s="46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1.25" customHeight="1" x14ac:dyDescent="0.25">
      <c r="A535" s="22"/>
      <c r="B535" s="46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1.25" customHeight="1" x14ac:dyDescent="0.25">
      <c r="A536" s="22"/>
      <c r="B536" s="46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1.25" customHeight="1" x14ac:dyDescent="0.25">
      <c r="A537" s="22"/>
      <c r="B537" s="46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1.25" customHeight="1" x14ac:dyDescent="0.25">
      <c r="A538" s="22"/>
      <c r="B538" s="46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1.25" customHeight="1" x14ac:dyDescent="0.25">
      <c r="A539" s="22"/>
      <c r="B539" s="46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1.25" customHeight="1" x14ac:dyDescent="0.25">
      <c r="A540" s="22"/>
      <c r="B540" s="46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1.25" customHeight="1" x14ac:dyDescent="0.25">
      <c r="A541" s="22"/>
      <c r="B541" s="46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1.25" customHeight="1" x14ac:dyDescent="0.25">
      <c r="A542" s="22"/>
      <c r="B542" s="46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1.25" customHeight="1" x14ac:dyDescent="0.25">
      <c r="A543" s="22"/>
      <c r="B543" s="46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1.25" customHeight="1" x14ac:dyDescent="0.25">
      <c r="A544" s="22"/>
      <c r="B544" s="46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1.25" customHeight="1" x14ac:dyDescent="0.25">
      <c r="A545" s="22"/>
      <c r="B545" s="46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1.25" customHeight="1" x14ac:dyDescent="0.25">
      <c r="A546" s="22"/>
      <c r="B546" s="46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1.25" customHeight="1" x14ac:dyDescent="0.25">
      <c r="A547" s="22"/>
      <c r="B547" s="46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1.25" customHeight="1" x14ac:dyDescent="0.25">
      <c r="A548" s="22"/>
      <c r="B548" s="46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1.25" customHeight="1" x14ac:dyDescent="0.25">
      <c r="A549" s="22"/>
      <c r="B549" s="46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1.25" customHeight="1" x14ac:dyDescent="0.25">
      <c r="A550" s="22"/>
      <c r="B550" s="46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1.25" customHeight="1" x14ac:dyDescent="0.25">
      <c r="A551" s="22"/>
      <c r="B551" s="46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1.25" customHeight="1" x14ac:dyDescent="0.25">
      <c r="A552" s="22"/>
      <c r="B552" s="46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1.25" customHeight="1" x14ac:dyDescent="0.25">
      <c r="A553" s="22"/>
      <c r="B553" s="46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1.25" customHeight="1" x14ac:dyDescent="0.25">
      <c r="A554" s="22"/>
      <c r="B554" s="46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1.25" customHeight="1" x14ac:dyDescent="0.25">
      <c r="A555" s="22"/>
      <c r="B555" s="46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1.25" customHeight="1" x14ac:dyDescent="0.25">
      <c r="A556" s="22"/>
      <c r="B556" s="46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1.25" customHeight="1" x14ac:dyDescent="0.25">
      <c r="A557" s="22"/>
      <c r="B557" s="46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1.25" customHeight="1" x14ac:dyDescent="0.25">
      <c r="A558" s="22"/>
      <c r="B558" s="46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1.25" customHeight="1" x14ac:dyDescent="0.25">
      <c r="A559" s="22"/>
      <c r="B559" s="46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1.25" customHeight="1" x14ac:dyDescent="0.25">
      <c r="A560" s="22"/>
      <c r="B560" s="46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1.25" customHeight="1" x14ac:dyDescent="0.25">
      <c r="A561" s="22"/>
      <c r="B561" s="46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1.25" customHeight="1" x14ac:dyDescent="0.25">
      <c r="A562" s="22"/>
      <c r="B562" s="46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1.25" customHeight="1" x14ac:dyDescent="0.25">
      <c r="A563" s="22"/>
      <c r="B563" s="46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1.25" customHeight="1" x14ac:dyDescent="0.25">
      <c r="A564" s="22"/>
      <c r="B564" s="46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1.25" customHeight="1" x14ac:dyDescent="0.25">
      <c r="A565" s="22"/>
      <c r="B565" s="46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1.25" customHeight="1" x14ac:dyDescent="0.25">
      <c r="A566" s="22"/>
      <c r="B566" s="46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1.25" customHeight="1" x14ac:dyDescent="0.25">
      <c r="A567" s="22"/>
      <c r="B567" s="46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1.25" customHeight="1" x14ac:dyDescent="0.25">
      <c r="A568" s="22"/>
      <c r="B568" s="46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1.25" customHeight="1" x14ac:dyDescent="0.25">
      <c r="A569" s="22"/>
      <c r="B569" s="46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1.25" customHeight="1" x14ac:dyDescent="0.25">
      <c r="A570" s="22"/>
      <c r="B570" s="46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1.25" customHeight="1" x14ac:dyDescent="0.25">
      <c r="A571" s="22"/>
      <c r="B571" s="46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1.25" customHeight="1" x14ac:dyDescent="0.25">
      <c r="A572" s="22"/>
      <c r="B572" s="46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1.25" customHeight="1" x14ac:dyDescent="0.25">
      <c r="A573" s="22"/>
      <c r="B573" s="46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1.25" customHeight="1" x14ac:dyDescent="0.25">
      <c r="A574" s="22"/>
      <c r="B574" s="46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1.25" customHeight="1" x14ac:dyDescent="0.25">
      <c r="A575" s="22"/>
      <c r="B575" s="46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1.25" customHeight="1" x14ac:dyDescent="0.25">
      <c r="A576" s="22"/>
      <c r="B576" s="46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1.25" customHeight="1" x14ac:dyDescent="0.25">
      <c r="A577" s="22"/>
      <c r="B577" s="46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1.25" customHeight="1" x14ac:dyDescent="0.25">
      <c r="A578" s="22"/>
      <c r="B578" s="46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1.25" customHeight="1" x14ac:dyDescent="0.25">
      <c r="A579" s="22"/>
      <c r="B579" s="46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1.25" customHeight="1" x14ac:dyDescent="0.25">
      <c r="A580" s="22"/>
      <c r="B580" s="46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1.25" customHeight="1" x14ac:dyDescent="0.25">
      <c r="A581" s="22"/>
      <c r="B581" s="46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1.25" customHeight="1" x14ac:dyDescent="0.25">
      <c r="A582" s="22"/>
      <c r="B582" s="46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1.25" customHeight="1" x14ac:dyDescent="0.25">
      <c r="A583" s="22"/>
      <c r="B583" s="46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1.25" customHeight="1" x14ac:dyDescent="0.25">
      <c r="A584" s="22"/>
      <c r="B584" s="46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1.25" customHeight="1" x14ac:dyDescent="0.25">
      <c r="A585" s="22"/>
      <c r="B585" s="46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1.25" customHeight="1" x14ac:dyDescent="0.25">
      <c r="A586" s="22"/>
      <c r="B586" s="46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1.25" customHeight="1" x14ac:dyDescent="0.25">
      <c r="A587" s="22"/>
      <c r="B587" s="46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1.25" customHeight="1" x14ac:dyDescent="0.25">
      <c r="A588" s="22"/>
      <c r="B588" s="46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1.25" customHeight="1" x14ac:dyDescent="0.25">
      <c r="A589" s="22"/>
      <c r="B589" s="46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1.25" customHeight="1" x14ac:dyDescent="0.25">
      <c r="A590" s="22"/>
      <c r="B590" s="46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1.25" customHeight="1" x14ac:dyDescent="0.25">
      <c r="A591" s="22"/>
      <c r="B591" s="46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1.25" customHeight="1" x14ac:dyDescent="0.25">
      <c r="A592" s="22"/>
      <c r="B592" s="46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1.25" customHeight="1" x14ac:dyDescent="0.25">
      <c r="A593" s="22"/>
      <c r="B593" s="46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1.25" customHeight="1" x14ac:dyDescent="0.25">
      <c r="A594" s="22"/>
      <c r="B594" s="46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1.25" customHeight="1" x14ac:dyDescent="0.25">
      <c r="A595" s="22"/>
      <c r="B595" s="46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1.25" customHeight="1" x14ac:dyDescent="0.25">
      <c r="A596" s="22"/>
      <c r="B596" s="46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1.25" customHeight="1" x14ac:dyDescent="0.25">
      <c r="A597" s="22"/>
      <c r="B597" s="46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1.25" customHeight="1" x14ac:dyDescent="0.25">
      <c r="A598" s="22"/>
      <c r="B598" s="46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1.25" customHeight="1" x14ac:dyDescent="0.25">
      <c r="A599" s="22"/>
      <c r="B599" s="46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1.25" customHeight="1" x14ac:dyDescent="0.25">
      <c r="A600" s="22"/>
      <c r="B600" s="46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1.25" customHeight="1" x14ac:dyDescent="0.25">
      <c r="A601" s="22"/>
      <c r="B601" s="46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1.25" customHeight="1" x14ac:dyDescent="0.25">
      <c r="A602" s="22"/>
      <c r="B602" s="46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1.25" customHeight="1" x14ac:dyDescent="0.25">
      <c r="A603" s="22"/>
      <c r="B603" s="46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1.25" customHeight="1" x14ac:dyDescent="0.25">
      <c r="A604" s="22"/>
      <c r="B604" s="46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1.25" customHeight="1" x14ac:dyDescent="0.25">
      <c r="A605" s="22"/>
      <c r="B605" s="46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1.25" customHeight="1" x14ac:dyDescent="0.25">
      <c r="A606" s="22"/>
      <c r="B606" s="46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1.25" customHeight="1" x14ac:dyDescent="0.25">
      <c r="A607" s="22"/>
      <c r="B607" s="46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1.25" customHeight="1" x14ac:dyDescent="0.25">
      <c r="A608" s="22"/>
      <c r="B608" s="46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1.25" customHeight="1" x14ac:dyDescent="0.25">
      <c r="A609" s="22"/>
      <c r="B609" s="46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1.25" customHeight="1" x14ac:dyDescent="0.25">
      <c r="A610" s="22"/>
      <c r="B610" s="46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1.25" customHeight="1" x14ac:dyDescent="0.25">
      <c r="A611" s="22"/>
      <c r="B611" s="46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1.25" customHeight="1" x14ac:dyDescent="0.25">
      <c r="A612" s="22"/>
      <c r="B612" s="46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1.25" customHeight="1" x14ac:dyDescent="0.25">
      <c r="A613" s="22"/>
      <c r="B613" s="46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1.25" customHeight="1" x14ac:dyDescent="0.25">
      <c r="A614" s="22"/>
      <c r="B614" s="46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1.25" customHeight="1" x14ac:dyDescent="0.25">
      <c r="A615" s="22"/>
      <c r="B615" s="46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1.25" customHeight="1" x14ac:dyDescent="0.25">
      <c r="A616" s="22"/>
      <c r="B616" s="46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1.25" customHeight="1" x14ac:dyDescent="0.25">
      <c r="A617" s="22"/>
      <c r="B617" s="46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1.25" customHeight="1" x14ac:dyDescent="0.25">
      <c r="A618" s="22"/>
      <c r="B618" s="46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1.25" customHeight="1" x14ac:dyDescent="0.25">
      <c r="A619" s="22"/>
      <c r="B619" s="46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1.25" customHeight="1" x14ac:dyDescent="0.25">
      <c r="A620" s="22"/>
      <c r="B620" s="46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1.25" customHeight="1" x14ac:dyDescent="0.25">
      <c r="A621" s="22"/>
      <c r="B621" s="46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1.25" customHeight="1" x14ac:dyDescent="0.25">
      <c r="A622" s="22"/>
      <c r="B622" s="46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1.25" customHeight="1" x14ac:dyDescent="0.25">
      <c r="A623" s="22"/>
      <c r="B623" s="46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1.25" customHeight="1" x14ac:dyDescent="0.25">
      <c r="A624" s="22"/>
      <c r="B624" s="46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1.25" customHeight="1" x14ac:dyDescent="0.25">
      <c r="A625" s="22"/>
      <c r="B625" s="46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1.25" customHeight="1" x14ac:dyDescent="0.25">
      <c r="A626" s="22"/>
      <c r="B626" s="46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1.25" customHeight="1" x14ac:dyDescent="0.25">
      <c r="A627" s="22"/>
      <c r="B627" s="46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1.25" customHeight="1" x14ac:dyDescent="0.25">
      <c r="A628" s="22"/>
      <c r="B628" s="46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1.25" customHeight="1" x14ac:dyDescent="0.25">
      <c r="A629" s="22"/>
      <c r="B629" s="46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1.25" customHeight="1" x14ac:dyDescent="0.25">
      <c r="A630" s="22"/>
      <c r="B630" s="46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1.25" customHeight="1" x14ac:dyDescent="0.25">
      <c r="A631" s="22"/>
      <c r="B631" s="46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1.25" customHeight="1" x14ac:dyDescent="0.25">
      <c r="A632" s="22"/>
      <c r="B632" s="46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1.25" customHeight="1" x14ac:dyDescent="0.25">
      <c r="A633" s="22"/>
      <c r="B633" s="46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1.25" customHeight="1" x14ac:dyDescent="0.25">
      <c r="A634" s="22"/>
      <c r="B634" s="46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1.25" customHeight="1" x14ac:dyDescent="0.25">
      <c r="A635" s="22"/>
      <c r="B635" s="46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1.25" customHeight="1" x14ac:dyDescent="0.25">
      <c r="A636" s="22"/>
      <c r="B636" s="46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1.25" customHeight="1" x14ac:dyDescent="0.25">
      <c r="A637" s="22"/>
      <c r="B637" s="46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1.25" customHeight="1" x14ac:dyDescent="0.25">
      <c r="A638" s="22"/>
      <c r="B638" s="46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1.25" customHeight="1" x14ac:dyDescent="0.25">
      <c r="A639" s="22"/>
      <c r="B639" s="46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1.25" customHeight="1" x14ac:dyDescent="0.25">
      <c r="A640" s="22"/>
      <c r="B640" s="46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1.25" customHeight="1" x14ac:dyDescent="0.25">
      <c r="A641" s="22"/>
      <c r="B641" s="46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1.25" customHeight="1" x14ac:dyDescent="0.25">
      <c r="A642" s="22"/>
      <c r="B642" s="46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1.25" customHeight="1" x14ac:dyDescent="0.25">
      <c r="A643" s="22"/>
      <c r="B643" s="46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1.25" customHeight="1" x14ac:dyDescent="0.25">
      <c r="A644" s="22"/>
      <c r="B644" s="46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1.25" customHeight="1" x14ac:dyDescent="0.25">
      <c r="A645" s="22"/>
      <c r="B645" s="46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1.25" customHeight="1" x14ac:dyDescent="0.25">
      <c r="A646" s="22"/>
      <c r="B646" s="46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1.25" customHeight="1" x14ac:dyDescent="0.25">
      <c r="A647" s="22"/>
      <c r="B647" s="46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1.25" customHeight="1" x14ac:dyDescent="0.25">
      <c r="A648" s="22"/>
      <c r="B648" s="46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1.25" customHeight="1" x14ac:dyDescent="0.25">
      <c r="A649" s="22"/>
      <c r="B649" s="46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1.25" customHeight="1" x14ac:dyDescent="0.25">
      <c r="A650" s="22"/>
      <c r="B650" s="46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1.25" customHeight="1" x14ac:dyDescent="0.25">
      <c r="A651" s="22"/>
      <c r="B651" s="46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1.25" customHeight="1" x14ac:dyDescent="0.25">
      <c r="A652" s="22"/>
      <c r="B652" s="46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1.25" customHeight="1" x14ac:dyDescent="0.25">
      <c r="A653" s="22"/>
      <c r="B653" s="46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1.25" customHeight="1" x14ac:dyDescent="0.25">
      <c r="A654" s="22"/>
      <c r="B654" s="46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1.25" customHeight="1" x14ac:dyDescent="0.25">
      <c r="A655" s="22"/>
      <c r="B655" s="46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1.25" customHeight="1" x14ac:dyDescent="0.25">
      <c r="A656" s="22"/>
      <c r="B656" s="46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1.25" customHeight="1" x14ac:dyDescent="0.25">
      <c r="A657" s="22"/>
      <c r="B657" s="46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1.25" customHeight="1" x14ac:dyDescent="0.25">
      <c r="A658" s="22"/>
      <c r="B658" s="46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1.25" customHeight="1" x14ac:dyDescent="0.25">
      <c r="A659" s="22"/>
      <c r="B659" s="46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1.25" customHeight="1" x14ac:dyDescent="0.25">
      <c r="A660" s="22"/>
      <c r="B660" s="46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1.25" customHeight="1" x14ac:dyDescent="0.25">
      <c r="A661" s="22"/>
      <c r="B661" s="46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1.25" customHeight="1" x14ac:dyDescent="0.25">
      <c r="A662" s="22"/>
      <c r="B662" s="46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1.25" customHeight="1" x14ac:dyDescent="0.25">
      <c r="A663" s="22"/>
      <c r="B663" s="46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1.25" customHeight="1" x14ac:dyDescent="0.25">
      <c r="A664" s="22"/>
      <c r="B664" s="46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1.25" customHeight="1" x14ac:dyDescent="0.25">
      <c r="A665" s="22"/>
      <c r="B665" s="46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1.25" customHeight="1" x14ac:dyDescent="0.25">
      <c r="A666" s="22"/>
      <c r="B666" s="46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1.25" customHeight="1" x14ac:dyDescent="0.25">
      <c r="A667" s="22"/>
      <c r="B667" s="46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1.25" customHeight="1" x14ac:dyDescent="0.25">
      <c r="A668" s="22"/>
      <c r="B668" s="46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1.25" customHeight="1" x14ac:dyDescent="0.25">
      <c r="A669" s="22"/>
      <c r="B669" s="46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1.25" customHeight="1" x14ac:dyDescent="0.25">
      <c r="A670" s="22"/>
      <c r="B670" s="46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1.25" customHeight="1" x14ac:dyDescent="0.25">
      <c r="A671" s="22"/>
      <c r="B671" s="46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1.25" customHeight="1" x14ac:dyDescent="0.25">
      <c r="A672" s="22"/>
      <c r="B672" s="46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1.25" customHeight="1" x14ac:dyDescent="0.25">
      <c r="A673" s="22"/>
      <c r="B673" s="46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1.25" customHeight="1" x14ac:dyDescent="0.25">
      <c r="A674" s="22"/>
      <c r="B674" s="46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1.25" customHeight="1" x14ac:dyDescent="0.25">
      <c r="A675" s="22"/>
      <c r="B675" s="46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1.25" customHeight="1" x14ac:dyDescent="0.25">
      <c r="A676" s="22"/>
      <c r="B676" s="46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1.25" customHeight="1" x14ac:dyDescent="0.25">
      <c r="A677" s="22"/>
      <c r="B677" s="46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1.25" customHeight="1" x14ac:dyDescent="0.25">
      <c r="A678" s="22"/>
      <c r="B678" s="46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1.25" customHeight="1" x14ac:dyDescent="0.25">
      <c r="A679" s="22"/>
      <c r="B679" s="46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1.25" customHeight="1" x14ac:dyDescent="0.25">
      <c r="A680" s="22"/>
      <c r="B680" s="46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1.25" customHeight="1" x14ac:dyDescent="0.25">
      <c r="A681" s="22"/>
      <c r="B681" s="46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1.25" customHeight="1" x14ac:dyDescent="0.25">
      <c r="A682" s="22"/>
      <c r="B682" s="46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1.25" customHeight="1" x14ac:dyDescent="0.25">
      <c r="A683" s="22"/>
      <c r="B683" s="46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1.25" customHeight="1" x14ac:dyDescent="0.25">
      <c r="A684" s="22"/>
      <c r="B684" s="46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1.25" customHeight="1" x14ac:dyDescent="0.25">
      <c r="A685" s="22"/>
      <c r="B685" s="46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1.25" customHeight="1" x14ac:dyDescent="0.25">
      <c r="A686" s="22"/>
      <c r="B686" s="46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1.25" customHeight="1" x14ac:dyDescent="0.25">
      <c r="A687" s="22"/>
      <c r="B687" s="46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1.25" customHeight="1" x14ac:dyDescent="0.25">
      <c r="A688" s="22"/>
      <c r="B688" s="46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1.25" customHeight="1" x14ac:dyDescent="0.25">
      <c r="A689" s="22"/>
      <c r="B689" s="46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1.25" customHeight="1" x14ac:dyDescent="0.25">
      <c r="A690" s="22"/>
      <c r="B690" s="46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1.25" customHeight="1" x14ac:dyDescent="0.25">
      <c r="A691" s="22"/>
      <c r="B691" s="46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1.25" customHeight="1" x14ac:dyDescent="0.25">
      <c r="A692" s="22"/>
      <c r="B692" s="46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1.25" customHeight="1" x14ac:dyDescent="0.25">
      <c r="A693" s="22"/>
      <c r="B693" s="46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1.25" customHeight="1" x14ac:dyDescent="0.25">
      <c r="A694" s="22"/>
      <c r="B694" s="46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1.25" customHeight="1" x14ac:dyDescent="0.25">
      <c r="A695" s="22"/>
      <c r="B695" s="46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1.25" customHeight="1" x14ac:dyDescent="0.25">
      <c r="A696" s="22"/>
      <c r="B696" s="46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1.25" customHeight="1" x14ac:dyDescent="0.25">
      <c r="A697" s="22"/>
      <c r="B697" s="46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1.25" customHeight="1" x14ac:dyDescent="0.25">
      <c r="A698" s="22"/>
      <c r="B698" s="46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1.25" customHeight="1" x14ac:dyDescent="0.25">
      <c r="A699" s="22"/>
      <c r="B699" s="46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1.25" customHeight="1" x14ac:dyDescent="0.25">
      <c r="A700" s="22"/>
      <c r="B700" s="46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1.25" customHeight="1" x14ac:dyDescent="0.25">
      <c r="A701" s="22"/>
      <c r="B701" s="46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1.25" customHeight="1" x14ac:dyDescent="0.25">
      <c r="A702" s="22"/>
      <c r="B702" s="46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1.25" customHeight="1" x14ac:dyDescent="0.25">
      <c r="A703" s="22"/>
      <c r="B703" s="46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1.25" customHeight="1" x14ac:dyDescent="0.25">
      <c r="A704" s="22"/>
      <c r="B704" s="46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1.25" customHeight="1" x14ac:dyDescent="0.25">
      <c r="A705" s="22"/>
      <c r="B705" s="46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1.25" customHeight="1" x14ac:dyDescent="0.25">
      <c r="A706" s="22"/>
      <c r="B706" s="46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1.25" customHeight="1" x14ac:dyDescent="0.25">
      <c r="A707" s="22"/>
      <c r="B707" s="46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1.25" customHeight="1" x14ac:dyDescent="0.25">
      <c r="A708" s="22"/>
      <c r="B708" s="46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1.25" customHeight="1" x14ac:dyDescent="0.25">
      <c r="A709" s="22"/>
      <c r="B709" s="46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1.25" customHeight="1" x14ac:dyDescent="0.25">
      <c r="A710" s="22"/>
      <c r="B710" s="46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1.25" customHeight="1" x14ac:dyDescent="0.25">
      <c r="A711" s="22"/>
      <c r="B711" s="46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1.25" customHeight="1" x14ac:dyDescent="0.25">
      <c r="A712" s="22"/>
      <c r="B712" s="46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1.25" customHeight="1" x14ac:dyDescent="0.25">
      <c r="A713" s="22"/>
      <c r="B713" s="46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1.25" customHeight="1" x14ac:dyDescent="0.25">
      <c r="A714" s="22"/>
      <c r="B714" s="46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1.25" customHeight="1" x14ac:dyDescent="0.25">
      <c r="A715" s="22"/>
      <c r="B715" s="46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1.25" customHeight="1" x14ac:dyDescent="0.25">
      <c r="A716" s="22"/>
      <c r="B716" s="46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1.25" customHeight="1" x14ac:dyDescent="0.25">
      <c r="A717" s="22"/>
      <c r="B717" s="46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1.25" customHeight="1" x14ac:dyDescent="0.25">
      <c r="A718" s="22"/>
      <c r="B718" s="46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1.25" customHeight="1" x14ac:dyDescent="0.25">
      <c r="A719" s="22"/>
      <c r="B719" s="46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1.25" customHeight="1" x14ac:dyDescent="0.25">
      <c r="A720" s="22"/>
      <c r="B720" s="46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1.25" customHeight="1" x14ac:dyDescent="0.25">
      <c r="A721" s="22"/>
      <c r="B721" s="46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1.25" customHeight="1" x14ac:dyDescent="0.25">
      <c r="A722" s="22"/>
      <c r="B722" s="46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1.25" customHeight="1" x14ac:dyDescent="0.25">
      <c r="A723" s="22"/>
      <c r="B723" s="46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1.25" customHeight="1" x14ac:dyDescent="0.25">
      <c r="A724" s="22"/>
      <c r="B724" s="46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1.25" customHeight="1" x14ac:dyDescent="0.25">
      <c r="A725" s="22"/>
      <c r="B725" s="46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1.25" customHeight="1" x14ac:dyDescent="0.25">
      <c r="A726" s="22"/>
      <c r="B726" s="46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1.25" customHeight="1" x14ac:dyDescent="0.25">
      <c r="A727" s="22"/>
      <c r="B727" s="46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1.25" customHeight="1" x14ac:dyDescent="0.25">
      <c r="A728" s="22"/>
      <c r="B728" s="46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1.25" customHeight="1" x14ac:dyDescent="0.25">
      <c r="A729" s="22"/>
      <c r="B729" s="46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1.25" customHeight="1" x14ac:dyDescent="0.25">
      <c r="A730" s="22"/>
      <c r="B730" s="46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1.25" customHeight="1" x14ac:dyDescent="0.25">
      <c r="A731" s="22"/>
      <c r="B731" s="46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1.25" customHeight="1" x14ac:dyDescent="0.25">
      <c r="A732" s="22"/>
      <c r="B732" s="46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1.25" customHeight="1" x14ac:dyDescent="0.25">
      <c r="A733" s="22"/>
      <c r="B733" s="46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1.25" customHeight="1" x14ac:dyDescent="0.25">
      <c r="A734" s="22"/>
      <c r="B734" s="46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1.25" customHeight="1" x14ac:dyDescent="0.25">
      <c r="A735" s="22"/>
      <c r="B735" s="46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1.25" customHeight="1" x14ac:dyDescent="0.25">
      <c r="A736" s="22"/>
      <c r="B736" s="46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1.25" customHeight="1" x14ac:dyDescent="0.25">
      <c r="A737" s="22"/>
      <c r="B737" s="46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1.25" customHeight="1" x14ac:dyDescent="0.25">
      <c r="A738" s="22"/>
      <c r="B738" s="46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1.25" customHeight="1" x14ac:dyDescent="0.25">
      <c r="A739" s="22"/>
      <c r="B739" s="46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1.25" customHeight="1" x14ac:dyDescent="0.25">
      <c r="A740" s="22"/>
      <c r="B740" s="46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1.25" customHeight="1" x14ac:dyDescent="0.25">
      <c r="A741" s="22"/>
      <c r="B741" s="46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1.25" customHeight="1" x14ac:dyDescent="0.25">
      <c r="A742" s="22"/>
      <c r="B742" s="46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1.25" customHeight="1" x14ac:dyDescent="0.25">
      <c r="A743" s="22"/>
      <c r="B743" s="46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1.25" customHeight="1" x14ac:dyDescent="0.25">
      <c r="A744" s="22"/>
      <c r="B744" s="46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1.25" customHeight="1" x14ac:dyDescent="0.25">
      <c r="A745" s="22"/>
      <c r="B745" s="46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1.25" customHeight="1" x14ac:dyDescent="0.25">
      <c r="A746" s="22"/>
      <c r="B746" s="46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1.25" customHeight="1" x14ac:dyDescent="0.25">
      <c r="A747" s="22"/>
      <c r="B747" s="46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1.25" customHeight="1" x14ac:dyDescent="0.25">
      <c r="A748" s="22"/>
      <c r="B748" s="46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1.25" customHeight="1" x14ac:dyDescent="0.25">
      <c r="A749" s="22"/>
      <c r="B749" s="46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1.25" customHeight="1" x14ac:dyDescent="0.25">
      <c r="A750" s="22"/>
      <c r="B750" s="46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1.25" customHeight="1" x14ac:dyDescent="0.25">
      <c r="A751" s="22"/>
      <c r="B751" s="46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1.25" customHeight="1" x14ac:dyDescent="0.25">
      <c r="A752" s="22"/>
      <c r="B752" s="46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1.25" customHeight="1" x14ac:dyDescent="0.25">
      <c r="A753" s="22"/>
      <c r="B753" s="46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1.25" customHeight="1" x14ac:dyDescent="0.25">
      <c r="A754" s="22"/>
      <c r="B754" s="46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1.25" customHeight="1" x14ac:dyDescent="0.25">
      <c r="A755" s="22"/>
      <c r="B755" s="46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1.25" customHeight="1" x14ac:dyDescent="0.25">
      <c r="A756" s="22"/>
      <c r="B756" s="46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1.25" customHeight="1" x14ac:dyDescent="0.25">
      <c r="A757" s="22"/>
      <c r="B757" s="46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1.25" customHeight="1" x14ac:dyDescent="0.25">
      <c r="A758" s="22"/>
      <c r="B758" s="46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1.25" customHeight="1" x14ac:dyDescent="0.25">
      <c r="A759" s="22"/>
      <c r="B759" s="46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1.25" customHeight="1" x14ac:dyDescent="0.25">
      <c r="A760" s="22"/>
      <c r="B760" s="46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1.25" customHeight="1" x14ac:dyDescent="0.25">
      <c r="A761" s="22"/>
      <c r="B761" s="46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1.25" customHeight="1" x14ac:dyDescent="0.25">
      <c r="A762" s="22"/>
      <c r="B762" s="46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1.25" customHeight="1" x14ac:dyDescent="0.25">
      <c r="A763" s="22"/>
      <c r="B763" s="46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1.25" customHeight="1" x14ac:dyDescent="0.25">
      <c r="A764" s="22"/>
      <c r="B764" s="46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1.25" customHeight="1" x14ac:dyDescent="0.25">
      <c r="A765" s="22"/>
      <c r="B765" s="46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1.25" customHeight="1" x14ac:dyDescent="0.25">
      <c r="A766" s="22"/>
      <c r="B766" s="46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1.25" customHeight="1" x14ac:dyDescent="0.25">
      <c r="A767" s="22"/>
      <c r="B767" s="46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1.25" customHeight="1" x14ac:dyDescent="0.25">
      <c r="A768" s="22"/>
      <c r="B768" s="46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1.25" customHeight="1" x14ac:dyDescent="0.25">
      <c r="A769" s="22"/>
      <c r="B769" s="46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1.25" customHeight="1" x14ac:dyDescent="0.25">
      <c r="A770" s="22"/>
      <c r="B770" s="46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1.25" customHeight="1" x14ac:dyDescent="0.25">
      <c r="A771" s="22"/>
      <c r="B771" s="46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1.25" customHeight="1" x14ac:dyDescent="0.25">
      <c r="A772" s="22"/>
      <c r="B772" s="46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1.25" customHeight="1" x14ac:dyDescent="0.25">
      <c r="A773" s="22"/>
      <c r="B773" s="46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1.25" customHeight="1" x14ac:dyDescent="0.25">
      <c r="A774" s="22"/>
      <c r="B774" s="46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1.25" customHeight="1" x14ac:dyDescent="0.25">
      <c r="A775" s="22"/>
      <c r="B775" s="46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1.25" customHeight="1" x14ac:dyDescent="0.25">
      <c r="A776" s="22"/>
      <c r="B776" s="46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1.25" customHeight="1" x14ac:dyDescent="0.25">
      <c r="A777" s="22"/>
      <c r="B777" s="46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1.25" customHeight="1" x14ac:dyDescent="0.25">
      <c r="A778" s="22"/>
      <c r="B778" s="46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1.25" customHeight="1" x14ac:dyDescent="0.25">
      <c r="A779" s="22"/>
      <c r="B779" s="46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1.25" customHeight="1" x14ac:dyDescent="0.25">
      <c r="A780" s="22"/>
      <c r="B780" s="46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1.25" customHeight="1" x14ac:dyDescent="0.25">
      <c r="A781" s="22"/>
      <c r="B781" s="46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1.25" customHeight="1" x14ac:dyDescent="0.25">
      <c r="A782" s="22"/>
      <c r="B782" s="46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1.25" customHeight="1" x14ac:dyDescent="0.25">
      <c r="A783" s="22"/>
      <c r="B783" s="46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1.25" customHeight="1" x14ac:dyDescent="0.25">
      <c r="A784" s="22"/>
      <c r="B784" s="46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1.25" customHeight="1" x14ac:dyDescent="0.25">
      <c r="A785" s="22"/>
      <c r="B785" s="46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1.25" customHeight="1" x14ac:dyDescent="0.25">
      <c r="A786" s="22"/>
      <c r="B786" s="46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1.25" customHeight="1" x14ac:dyDescent="0.25">
      <c r="A787" s="22"/>
      <c r="B787" s="46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1.25" customHeight="1" x14ac:dyDescent="0.25">
      <c r="A788" s="22"/>
      <c r="B788" s="46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1.25" customHeight="1" x14ac:dyDescent="0.25">
      <c r="A789" s="22"/>
      <c r="B789" s="46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1.25" customHeight="1" x14ac:dyDescent="0.25">
      <c r="A790" s="22"/>
      <c r="B790" s="46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1.25" customHeight="1" x14ac:dyDescent="0.25">
      <c r="A791" s="22"/>
      <c r="B791" s="46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1.25" customHeight="1" x14ac:dyDescent="0.25">
      <c r="A792" s="22"/>
      <c r="B792" s="46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1.25" customHeight="1" x14ac:dyDescent="0.25">
      <c r="A793" s="22"/>
      <c r="B793" s="46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1.25" customHeight="1" x14ac:dyDescent="0.25">
      <c r="A794" s="22"/>
      <c r="B794" s="46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1.25" customHeight="1" x14ac:dyDescent="0.25">
      <c r="A795" s="22"/>
      <c r="B795" s="46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1.25" customHeight="1" x14ac:dyDescent="0.25">
      <c r="A796" s="22"/>
      <c r="B796" s="46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1.25" customHeight="1" x14ac:dyDescent="0.25">
      <c r="A797" s="22"/>
      <c r="B797" s="46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1.25" customHeight="1" x14ac:dyDescent="0.25">
      <c r="A798" s="22"/>
      <c r="B798" s="46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1.25" customHeight="1" x14ac:dyDescent="0.25">
      <c r="A799" s="22"/>
      <c r="B799" s="46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1.25" customHeight="1" x14ac:dyDescent="0.25">
      <c r="A800" s="22"/>
      <c r="B800" s="46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1.25" customHeight="1" x14ac:dyDescent="0.25">
      <c r="A801" s="22"/>
      <c r="B801" s="46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1.25" customHeight="1" x14ac:dyDescent="0.25">
      <c r="A802" s="22"/>
      <c r="B802" s="46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1.25" customHeight="1" x14ac:dyDescent="0.25">
      <c r="A803" s="22"/>
      <c r="B803" s="46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1.25" customHeight="1" x14ac:dyDescent="0.25">
      <c r="A804" s="22"/>
      <c r="B804" s="46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1.25" customHeight="1" x14ac:dyDescent="0.25">
      <c r="A805" s="22"/>
      <c r="B805" s="46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1.25" customHeight="1" x14ac:dyDescent="0.25">
      <c r="A806" s="22"/>
      <c r="B806" s="46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1.25" customHeight="1" x14ac:dyDescent="0.25">
      <c r="A807" s="22"/>
      <c r="B807" s="46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1.25" customHeight="1" x14ac:dyDescent="0.25">
      <c r="A808" s="22"/>
      <c r="B808" s="46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1.25" customHeight="1" x14ac:dyDescent="0.25">
      <c r="A809" s="22"/>
      <c r="B809" s="46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1.25" customHeight="1" x14ac:dyDescent="0.25">
      <c r="A810" s="22"/>
      <c r="B810" s="46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1.25" customHeight="1" x14ac:dyDescent="0.25">
      <c r="A811" s="22"/>
      <c r="B811" s="46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1.25" customHeight="1" x14ac:dyDescent="0.25">
      <c r="A812" s="22"/>
      <c r="B812" s="46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1.25" customHeight="1" x14ac:dyDescent="0.25">
      <c r="A813" s="22"/>
      <c r="B813" s="46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1.25" customHeight="1" x14ac:dyDescent="0.25">
      <c r="A814" s="22"/>
      <c r="B814" s="46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1.25" customHeight="1" x14ac:dyDescent="0.25">
      <c r="A815" s="22"/>
      <c r="B815" s="46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1.25" customHeight="1" x14ac:dyDescent="0.25">
      <c r="A816" s="22"/>
      <c r="B816" s="46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1.25" customHeight="1" x14ac:dyDescent="0.25">
      <c r="A817" s="22"/>
      <c r="B817" s="46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1.25" customHeight="1" x14ac:dyDescent="0.25">
      <c r="A818" s="22"/>
      <c r="B818" s="46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1.25" customHeight="1" x14ac:dyDescent="0.25">
      <c r="A819" s="22"/>
      <c r="B819" s="46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1.25" customHeight="1" x14ac:dyDescent="0.25">
      <c r="A820" s="22"/>
      <c r="B820" s="46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1.25" customHeight="1" x14ac:dyDescent="0.25">
      <c r="A821" s="22"/>
      <c r="B821" s="46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1.25" customHeight="1" x14ac:dyDescent="0.25">
      <c r="A822" s="22"/>
      <c r="B822" s="46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1.25" customHeight="1" x14ac:dyDescent="0.25">
      <c r="A823" s="22"/>
      <c r="B823" s="46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1.25" customHeight="1" x14ac:dyDescent="0.25">
      <c r="A824" s="22"/>
      <c r="B824" s="46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1.25" customHeight="1" x14ac:dyDescent="0.25">
      <c r="A825" s="22"/>
      <c r="B825" s="46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1.25" customHeight="1" x14ac:dyDescent="0.25">
      <c r="A826" s="22"/>
      <c r="B826" s="46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1.25" customHeight="1" x14ac:dyDescent="0.25">
      <c r="A827" s="22"/>
      <c r="B827" s="46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1.25" customHeight="1" x14ac:dyDescent="0.25">
      <c r="A828" s="22"/>
      <c r="B828" s="46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1.25" customHeight="1" x14ac:dyDescent="0.25">
      <c r="A829" s="22"/>
      <c r="B829" s="46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1.25" customHeight="1" x14ac:dyDescent="0.25">
      <c r="A830" s="22"/>
      <c r="B830" s="46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1.25" customHeight="1" x14ac:dyDescent="0.25">
      <c r="A831" s="22"/>
      <c r="B831" s="46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1.25" customHeight="1" x14ac:dyDescent="0.25">
      <c r="A832" s="22"/>
      <c r="B832" s="46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1.25" customHeight="1" x14ac:dyDescent="0.25">
      <c r="A833" s="22"/>
      <c r="B833" s="46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1.25" customHeight="1" x14ac:dyDescent="0.25">
      <c r="A834" s="22"/>
      <c r="B834" s="46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1.25" customHeight="1" x14ac:dyDescent="0.25">
      <c r="A835" s="22"/>
      <c r="B835" s="46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1.25" customHeight="1" x14ac:dyDescent="0.25">
      <c r="A836" s="22"/>
      <c r="B836" s="46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1.25" customHeight="1" x14ac:dyDescent="0.25">
      <c r="A837" s="22"/>
      <c r="B837" s="46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1.25" customHeight="1" x14ac:dyDescent="0.25">
      <c r="A838" s="22"/>
      <c r="B838" s="46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1.25" customHeight="1" x14ac:dyDescent="0.25">
      <c r="A839" s="22"/>
      <c r="B839" s="46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1.25" customHeight="1" x14ac:dyDescent="0.25">
      <c r="A840" s="22"/>
      <c r="B840" s="46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1.25" customHeight="1" x14ac:dyDescent="0.25">
      <c r="A841" s="22"/>
      <c r="B841" s="46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1.25" customHeight="1" x14ac:dyDescent="0.25">
      <c r="A842" s="22"/>
      <c r="B842" s="46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1.25" customHeight="1" x14ac:dyDescent="0.25">
      <c r="A843" s="22"/>
      <c r="B843" s="46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1.25" customHeight="1" x14ac:dyDescent="0.25">
      <c r="A844" s="22"/>
      <c r="B844" s="46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1.25" customHeight="1" x14ac:dyDescent="0.25">
      <c r="A845" s="22"/>
      <c r="B845" s="46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1.25" customHeight="1" x14ac:dyDescent="0.25">
      <c r="A846" s="22"/>
      <c r="B846" s="46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1.25" customHeight="1" x14ac:dyDescent="0.25">
      <c r="A847" s="22"/>
      <c r="B847" s="46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1.25" customHeight="1" x14ac:dyDescent="0.25">
      <c r="A848" s="22"/>
      <c r="B848" s="46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1.25" customHeight="1" x14ac:dyDescent="0.25">
      <c r="A849" s="22"/>
      <c r="B849" s="46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1.25" customHeight="1" x14ac:dyDescent="0.25">
      <c r="A850" s="22"/>
      <c r="B850" s="46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1.25" customHeight="1" x14ac:dyDescent="0.25">
      <c r="A851" s="22"/>
      <c r="B851" s="46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1.25" customHeight="1" x14ac:dyDescent="0.25">
      <c r="A852" s="22"/>
      <c r="B852" s="46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1.25" customHeight="1" x14ac:dyDescent="0.25">
      <c r="A853" s="22"/>
      <c r="B853" s="46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1.25" customHeight="1" x14ac:dyDescent="0.25">
      <c r="A854" s="22"/>
      <c r="B854" s="46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1.25" customHeight="1" x14ac:dyDescent="0.25">
      <c r="A855" s="22"/>
      <c r="B855" s="46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1.25" customHeight="1" x14ac:dyDescent="0.25">
      <c r="A856" s="22"/>
      <c r="B856" s="46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1.25" customHeight="1" x14ac:dyDescent="0.25">
      <c r="A857" s="22"/>
      <c r="B857" s="46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1.25" customHeight="1" x14ac:dyDescent="0.25">
      <c r="A858" s="22"/>
      <c r="B858" s="46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1.25" customHeight="1" x14ac:dyDescent="0.25">
      <c r="A859" s="22"/>
      <c r="B859" s="46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1.25" customHeight="1" x14ac:dyDescent="0.25">
      <c r="A860" s="22"/>
      <c r="B860" s="46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1.25" customHeight="1" x14ac:dyDescent="0.25">
      <c r="A861" s="22"/>
      <c r="B861" s="46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1.25" customHeight="1" x14ac:dyDescent="0.25">
      <c r="A862" s="22"/>
      <c r="B862" s="46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1.25" customHeight="1" x14ac:dyDescent="0.25">
      <c r="A863" s="22"/>
      <c r="B863" s="46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1.25" customHeight="1" x14ac:dyDescent="0.25">
      <c r="A864" s="22"/>
      <c r="B864" s="46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1.25" customHeight="1" x14ac:dyDescent="0.25">
      <c r="A865" s="22"/>
      <c r="B865" s="46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1.25" customHeight="1" x14ac:dyDescent="0.25">
      <c r="A866" s="22"/>
      <c r="B866" s="46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1.25" customHeight="1" x14ac:dyDescent="0.25">
      <c r="A867" s="22"/>
      <c r="B867" s="46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1.25" customHeight="1" x14ac:dyDescent="0.25">
      <c r="A868" s="22"/>
      <c r="B868" s="46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1.25" customHeight="1" x14ac:dyDescent="0.25">
      <c r="A869" s="22"/>
      <c r="B869" s="46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1.25" customHeight="1" x14ac:dyDescent="0.25">
      <c r="A870" s="22"/>
      <c r="B870" s="46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1.25" customHeight="1" x14ac:dyDescent="0.25">
      <c r="A871" s="22"/>
      <c r="B871" s="46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1.25" customHeight="1" x14ac:dyDescent="0.25">
      <c r="A872" s="22"/>
      <c r="B872" s="46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1.25" customHeight="1" x14ac:dyDescent="0.25">
      <c r="A873" s="22"/>
      <c r="B873" s="46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1.25" customHeight="1" x14ac:dyDescent="0.25">
      <c r="A874" s="22"/>
      <c r="B874" s="46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1.25" customHeight="1" x14ac:dyDescent="0.25">
      <c r="A875" s="22"/>
      <c r="B875" s="46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1.25" customHeight="1" x14ac:dyDescent="0.25">
      <c r="A876" s="22"/>
      <c r="B876" s="46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1.25" customHeight="1" x14ac:dyDescent="0.25">
      <c r="A877" s="22"/>
      <c r="B877" s="46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1.25" customHeight="1" x14ac:dyDescent="0.25">
      <c r="A878" s="22"/>
      <c r="B878" s="46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1.25" customHeight="1" x14ac:dyDescent="0.25">
      <c r="A879" s="22"/>
      <c r="B879" s="46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1.25" customHeight="1" x14ac:dyDescent="0.25">
      <c r="A880" s="22"/>
      <c r="B880" s="46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1.25" customHeight="1" x14ac:dyDescent="0.25">
      <c r="A881" s="22"/>
      <c r="B881" s="46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1.25" customHeight="1" x14ac:dyDescent="0.25">
      <c r="A882" s="22"/>
      <c r="B882" s="46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1.25" customHeight="1" x14ac:dyDescent="0.25">
      <c r="A883" s="22"/>
      <c r="B883" s="46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1.25" customHeight="1" x14ac:dyDescent="0.25">
      <c r="A884" s="22"/>
      <c r="B884" s="46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1.25" customHeight="1" x14ac:dyDescent="0.25">
      <c r="A885" s="22"/>
      <c r="B885" s="46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1.25" customHeight="1" x14ac:dyDescent="0.25">
      <c r="A886" s="22"/>
      <c r="B886" s="46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1.25" customHeight="1" x14ac:dyDescent="0.25">
      <c r="A887" s="22"/>
      <c r="B887" s="46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1.25" customHeight="1" x14ac:dyDescent="0.25">
      <c r="A888" s="22"/>
      <c r="B888" s="46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1.25" customHeight="1" x14ac:dyDescent="0.25">
      <c r="A889" s="22"/>
      <c r="B889" s="46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1.25" customHeight="1" x14ac:dyDescent="0.25">
      <c r="A890" s="22"/>
      <c r="B890" s="46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1.25" customHeight="1" x14ac:dyDescent="0.25">
      <c r="A891" s="22"/>
      <c r="B891" s="46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1.25" customHeight="1" x14ac:dyDescent="0.25">
      <c r="A892" s="22"/>
      <c r="B892" s="46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1.25" customHeight="1" x14ac:dyDescent="0.25">
      <c r="A893" s="22"/>
      <c r="B893" s="46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1.25" customHeight="1" x14ac:dyDescent="0.25">
      <c r="A894" s="22"/>
      <c r="B894" s="46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1.25" customHeight="1" x14ac:dyDescent="0.25">
      <c r="A895" s="22"/>
      <c r="B895" s="46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1.25" customHeight="1" x14ac:dyDescent="0.25">
      <c r="A896" s="22"/>
      <c r="B896" s="46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1.25" customHeight="1" x14ac:dyDescent="0.25">
      <c r="A897" s="22"/>
      <c r="B897" s="46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1.25" customHeight="1" x14ac:dyDescent="0.25">
      <c r="A898" s="22"/>
      <c r="B898" s="46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1.25" customHeight="1" x14ac:dyDescent="0.25">
      <c r="A899" s="22"/>
      <c r="B899" s="46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1.25" customHeight="1" x14ac:dyDescent="0.25">
      <c r="A900" s="22"/>
      <c r="B900" s="46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1.25" customHeight="1" x14ac:dyDescent="0.25">
      <c r="A901" s="22"/>
      <c r="B901" s="46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1.25" customHeight="1" x14ac:dyDescent="0.25">
      <c r="A902" s="22"/>
      <c r="B902" s="46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1.25" customHeight="1" x14ac:dyDescent="0.25">
      <c r="A903" s="22"/>
      <c r="B903" s="46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1.25" customHeight="1" x14ac:dyDescent="0.25">
      <c r="A904" s="22"/>
      <c r="B904" s="46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1.25" customHeight="1" x14ac:dyDescent="0.25">
      <c r="A905" s="22"/>
      <c r="B905" s="46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1.25" customHeight="1" x14ac:dyDescent="0.25">
      <c r="A906" s="22"/>
      <c r="B906" s="46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1.25" customHeight="1" x14ac:dyDescent="0.25">
      <c r="A907" s="22"/>
      <c r="B907" s="46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1.25" customHeight="1" x14ac:dyDescent="0.25">
      <c r="A908" s="22"/>
      <c r="B908" s="46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1.25" customHeight="1" x14ac:dyDescent="0.25">
      <c r="A909" s="22"/>
      <c r="B909" s="46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1.25" customHeight="1" x14ac:dyDescent="0.25">
      <c r="A910" s="22"/>
      <c r="B910" s="46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1.25" customHeight="1" x14ac:dyDescent="0.25">
      <c r="A911" s="22"/>
      <c r="B911" s="46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1.25" customHeight="1" x14ac:dyDescent="0.25">
      <c r="A912" s="22"/>
      <c r="B912" s="46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1.25" customHeight="1" x14ac:dyDescent="0.25">
      <c r="A913" s="22"/>
      <c r="B913" s="46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1.25" customHeight="1" x14ac:dyDescent="0.25">
      <c r="A914" s="22"/>
      <c r="B914" s="46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1.25" customHeight="1" x14ac:dyDescent="0.25">
      <c r="A915" s="22"/>
      <c r="B915" s="46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1.25" customHeight="1" x14ac:dyDescent="0.25">
      <c r="A916" s="22"/>
      <c r="B916" s="46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1.25" customHeight="1" x14ac:dyDescent="0.25">
      <c r="A917" s="22"/>
      <c r="B917" s="46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1.25" customHeight="1" x14ac:dyDescent="0.25">
      <c r="A918" s="22"/>
      <c r="B918" s="46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1.25" customHeight="1" x14ac:dyDescent="0.25">
      <c r="A919" s="22"/>
      <c r="B919" s="46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1.25" customHeight="1" x14ac:dyDescent="0.25">
      <c r="A920" s="22"/>
      <c r="B920" s="46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1.25" customHeight="1" x14ac:dyDescent="0.25">
      <c r="A921" s="22"/>
      <c r="B921" s="46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1.25" customHeight="1" x14ac:dyDescent="0.25">
      <c r="A922" s="22"/>
      <c r="B922" s="46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1.25" customHeight="1" x14ac:dyDescent="0.25">
      <c r="A923" s="22"/>
      <c r="B923" s="46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1.25" customHeight="1" x14ac:dyDescent="0.25">
      <c r="A924" s="22"/>
      <c r="B924" s="46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1.25" customHeight="1" x14ac:dyDescent="0.25">
      <c r="A925" s="22"/>
      <c r="B925" s="46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1.25" customHeight="1" x14ac:dyDescent="0.25">
      <c r="A926" s="22"/>
      <c r="B926" s="46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1.25" customHeight="1" x14ac:dyDescent="0.25">
      <c r="A927" s="22"/>
      <c r="B927" s="46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1.25" customHeight="1" x14ac:dyDescent="0.25">
      <c r="A928" s="22"/>
      <c r="B928" s="46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1.25" customHeight="1" x14ac:dyDescent="0.25">
      <c r="A929" s="22"/>
      <c r="B929" s="46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1.25" customHeight="1" x14ac:dyDescent="0.25">
      <c r="A930" s="22"/>
      <c r="B930" s="46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1.25" customHeight="1" x14ac:dyDescent="0.25">
      <c r="A931" s="22"/>
      <c r="B931" s="46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1.25" customHeight="1" x14ac:dyDescent="0.25">
      <c r="A932" s="22"/>
      <c r="B932" s="46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1.25" customHeight="1" x14ac:dyDescent="0.25">
      <c r="A933" s="22"/>
      <c r="B933" s="46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1.25" customHeight="1" x14ac:dyDescent="0.25">
      <c r="A934" s="22"/>
      <c r="B934" s="46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1.25" customHeight="1" x14ac:dyDescent="0.25">
      <c r="A935" s="22"/>
      <c r="B935" s="46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1.25" customHeight="1" x14ac:dyDescent="0.25">
      <c r="A936" s="22"/>
      <c r="B936" s="46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1.25" customHeight="1" x14ac:dyDescent="0.25">
      <c r="A937" s="22"/>
      <c r="B937" s="46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1.25" customHeight="1" x14ac:dyDescent="0.25">
      <c r="A938" s="22"/>
      <c r="B938" s="46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1.25" customHeight="1" x14ac:dyDescent="0.25">
      <c r="A939" s="22"/>
      <c r="B939" s="46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1.25" customHeight="1" x14ac:dyDescent="0.25">
      <c r="A940" s="22"/>
      <c r="B940" s="46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1.25" customHeight="1" x14ac:dyDescent="0.25">
      <c r="A941" s="22"/>
      <c r="B941" s="46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1.25" customHeight="1" x14ac:dyDescent="0.25">
      <c r="A942" s="22"/>
      <c r="B942" s="46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1.25" customHeight="1" x14ac:dyDescent="0.25">
      <c r="A943" s="22"/>
      <c r="B943" s="46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1.25" customHeight="1" x14ac:dyDescent="0.25">
      <c r="A944" s="22"/>
      <c r="B944" s="46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1.25" customHeight="1" x14ac:dyDescent="0.25">
      <c r="A945" s="22"/>
      <c r="B945" s="46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1.25" customHeight="1" x14ac:dyDescent="0.25">
      <c r="A946" s="22"/>
      <c r="B946" s="46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1.25" customHeight="1" x14ac:dyDescent="0.25">
      <c r="A947" s="22"/>
      <c r="B947" s="46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1.25" customHeight="1" x14ac:dyDescent="0.25">
      <c r="A948" s="22"/>
      <c r="B948" s="46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1.25" customHeight="1" x14ac:dyDescent="0.25">
      <c r="A949" s="22"/>
      <c r="B949" s="46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1.25" customHeight="1" x14ac:dyDescent="0.25">
      <c r="A950" s="22"/>
      <c r="B950" s="46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1.25" customHeight="1" x14ac:dyDescent="0.25">
      <c r="A951" s="22"/>
      <c r="B951" s="46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1.25" customHeight="1" x14ac:dyDescent="0.25">
      <c r="A952" s="22"/>
      <c r="B952" s="46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1.25" customHeight="1" x14ac:dyDescent="0.25">
      <c r="A953" s="22"/>
      <c r="B953" s="46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1.25" customHeight="1" x14ac:dyDescent="0.25">
      <c r="A954" s="22"/>
      <c r="B954" s="46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1.25" customHeight="1" x14ac:dyDescent="0.25">
      <c r="A955" s="22"/>
      <c r="B955" s="46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1.25" customHeight="1" x14ac:dyDescent="0.25">
      <c r="A956" s="22"/>
      <c r="B956" s="46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1.25" customHeight="1" x14ac:dyDescent="0.25">
      <c r="A957" s="22"/>
      <c r="B957" s="46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1.25" customHeight="1" x14ac:dyDescent="0.25">
      <c r="A958" s="22"/>
      <c r="B958" s="46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1.25" customHeight="1" x14ac:dyDescent="0.25">
      <c r="A959" s="22"/>
      <c r="B959" s="46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1.25" customHeight="1" x14ac:dyDescent="0.25">
      <c r="A960" s="22"/>
      <c r="B960" s="46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1.25" customHeight="1" x14ac:dyDescent="0.25">
      <c r="A961" s="22"/>
      <c r="B961" s="46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1.25" customHeight="1" x14ac:dyDescent="0.25">
      <c r="A962" s="22"/>
      <c r="B962" s="46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1.25" customHeight="1" x14ac:dyDescent="0.25">
      <c r="A963" s="22"/>
      <c r="B963" s="46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1.25" customHeight="1" x14ac:dyDescent="0.25">
      <c r="A964" s="22"/>
      <c r="B964" s="46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1.25" customHeight="1" x14ac:dyDescent="0.25">
      <c r="A965" s="22"/>
      <c r="B965" s="46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1.25" customHeight="1" x14ac:dyDescent="0.25">
      <c r="A966" s="22"/>
      <c r="B966" s="46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1.25" customHeight="1" x14ac:dyDescent="0.25">
      <c r="A967" s="22"/>
      <c r="B967" s="46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1.25" customHeight="1" x14ac:dyDescent="0.25">
      <c r="A968" s="22"/>
      <c r="B968" s="46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1.25" customHeight="1" x14ac:dyDescent="0.25">
      <c r="A969" s="22"/>
      <c r="B969" s="46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1.25" customHeight="1" x14ac:dyDescent="0.25">
      <c r="A970" s="22"/>
      <c r="B970" s="46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1.25" customHeight="1" x14ac:dyDescent="0.25">
      <c r="A971" s="22"/>
      <c r="B971" s="46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1.25" customHeight="1" x14ac:dyDescent="0.25">
      <c r="A972" s="22"/>
      <c r="B972" s="46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1.25" customHeight="1" x14ac:dyDescent="0.25">
      <c r="A973" s="22"/>
      <c r="B973" s="46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1.25" customHeight="1" x14ac:dyDescent="0.25">
      <c r="A974" s="22"/>
      <c r="B974" s="46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1.25" customHeight="1" x14ac:dyDescent="0.25">
      <c r="A975" s="22"/>
      <c r="B975" s="46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1.25" customHeight="1" x14ac:dyDescent="0.25">
      <c r="A976" s="22"/>
      <c r="B976" s="46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1.25" customHeight="1" x14ac:dyDescent="0.25">
      <c r="A977" s="22"/>
      <c r="B977" s="46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1.25" customHeight="1" x14ac:dyDescent="0.25">
      <c r="A978" s="22"/>
      <c r="B978" s="46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1.25" customHeight="1" x14ac:dyDescent="0.25">
      <c r="A979" s="22"/>
      <c r="B979" s="46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1.25" customHeight="1" x14ac:dyDescent="0.25">
      <c r="A980" s="22"/>
      <c r="B980" s="46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1.25" customHeight="1" x14ac:dyDescent="0.25">
      <c r="A981" s="22"/>
      <c r="B981" s="46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1.25" customHeight="1" x14ac:dyDescent="0.25">
      <c r="A982" s="22"/>
      <c r="B982" s="46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1.25" customHeight="1" x14ac:dyDescent="0.25">
      <c r="A983" s="22"/>
      <c r="B983" s="46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1.25" customHeight="1" x14ac:dyDescent="0.25">
      <c r="A984" s="22"/>
      <c r="B984" s="46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1.25" customHeight="1" x14ac:dyDescent="0.25">
      <c r="A985" s="22"/>
      <c r="B985" s="46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1.25" customHeight="1" x14ac:dyDescent="0.25">
      <c r="A986" s="22"/>
      <c r="B986" s="46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1.25" customHeight="1" x14ac:dyDescent="0.25">
      <c r="A987" s="22"/>
      <c r="B987" s="46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1.25" customHeight="1" x14ac:dyDescent="0.25">
      <c r="A988" s="22"/>
      <c r="B988" s="46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1.25" customHeight="1" x14ac:dyDescent="0.25">
      <c r="A989" s="22"/>
      <c r="B989" s="46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1.25" customHeight="1" x14ac:dyDescent="0.25">
      <c r="A990" s="22"/>
      <c r="B990" s="46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1.25" customHeight="1" x14ac:dyDescent="0.25">
      <c r="A991" s="22"/>
      <c r="B991" s="46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1.25" customHeight="1" x14ac:dyDescent="0.25">
      <c r="A992" s="22"/>
      <c r="B992" s="46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1.25" customHeight="1" x14ac:dyDescent="0.25">
      <c r="A993" s="22"/>
      <c r="B993" s="46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1.25" customHeight="1" x14ac:dyDescent="0.25">
      <c r="A994" s="22"/>
      <c r="B994" s="46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1.25" customHeight="1" x14ac:dyDescent="0.25">
      <c r="A995" s="22"/>
      <c r="B995" s="46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1.25" customHeight="1" x14ac:dyDescent="0.25">
      <c r="A996" s="22"/>
      <c r="B996" s="46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1.25" customHeight="1" x14ac:dyDescent="0.25">
      <c r="A997" s="22"/>
      <c r="B997" s="46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1.25" customHeight="1" x14ac:dyDescent="0.25">
      <c r="A998" s="22"/>
      <c r="B998" s="46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1.25" customHeight="1" x14ac:dyDescent="0.25">
      <c r="A999" s="22"/>
      <c r="B999" s="46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1.25" customHeight="1" x14ac:dyDescent="0.25">
      <c r="A1000" s="22"/>
      <c r="B1000" s="46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autoFilter ref="B1:B129"/>
  <mergeCells count="3">
    <mergeCell ref="C2:F2"/>
    <mergeCell ref="G2:J2"/>
    <mergeCell ref="K2:N2"/>
  </mergeCells>
  <conditionalFormatting sqref="F5:F8 J5:J8 N10:N13 N5:N8 F10:F13 J10:J13">
    <cfRule type="cellIs" dxfId="464" priority="1" operator="greaterThanOrEqual">
      <formula>60</formula>
    </cfRule>
  </conditionalFormatting>
  <conditionalFormatting sqref="F5:F8 J5:J8 N10:N13 N5:N8 F10:F13 J10:J13">
    <cfRule type="cellIs" dxfId="463" priority="2" operator="between">
      <formula>30</formula>
      <formula>60</formula>
    </cfRule>
  </conditionalFormatting>
  <conditionalFormatting sqref="F5:F8 J5:J8 N10:N13 N5:N8 F10:F13 J10:J13">
    <cfRule type="cellIs" dxfId="462" priority="3" operator="between">
      <formula>15</formula>
      <formula>30</formula>
    </cfRule>
  </conditionalFormatting>
  <conditionalFormatting sqref="F5:F8 J5:J8 N10:N13 N5:N8 F10:F13 J10:J13">
    <cfRule type="cellIs" dxfId="461" priority="4" operator="lessThan">
      <formula>15</formula>
    </cfRule>
  </conditionalFormatting>
  <conditionalFormatting sqref="F15">
    <cfRule type="cellIs" dxfId="460" priority="5" operator="greaterThanOrEqual">
      <formula>60</formula>
    </cfRule>
  </conditionalFormatting>
  <conditionalFormatting sqref="F15">
    <cfRule type="cellIs" dxfId="459" priority="6" operator="between">
      <formula>30</formula>
      <formula>60</formula>
    </cfRule>
  </conditionalFormatting>
  <conditionalFormatting sqref="F15">
    <cfRule type="cellIs" dxfId="458" priority="7" operator="between">
      <formula>15</formula>
      <formula>30</formula>
    </cfRule>
  </conditionalFormatting>
  <conditionalFormatting sqref="F15">
    <cfRule type="cellIs" dxfId="457" priority="8" operator="lessThan">
      <formula>15</formula>
    </cfRule>
  </conditionalFormatting>
  <conditionalFormatting sqref="J15">
    <cfRule type="cellIs" dxfId="456" priority="9" operator="greaterThanOrEqual">
      <formula>60</formula>
    </cfRule>
  </conditionalFormatting>
  <conditionalFormatting sqref="J15">
    <cfRule type="cellIs" dxfId="455" priority="10" operator="between">
      <formula>30</formula>
      <formula>60</formula>
    </cfRule>
  </conditionalFormatting>
  <conditionalFormatting sqref="J15">
    <cfRule type="cellIs" dxfId="454" priority="11" operator="between">
      <formula>15</formula>
      <formula>30</formula>
    </cfRule>
  </conditionalFormatting>
  <conditionalFormatting sqref="J15">
    <cfRule type="cellIs" dxfId="453" priority="12" operator="lessThan">
      <formula>15</formula>
    </cfRule>
  </conditionalFormatting>
  <conditionalFormatting sqref="N15">
    <cfRule type="cellIs" dxfId="452" priority="13" operator="greaterThanOrEqual">
      <formula>60</formula>
    </cfRule>
  </conditionalFormatting>
  <conditionalFormatting sqref="N15">
    <cfRule type="cellIs" dxfId="451" priority="14" operator="between">
      <formula>30</formula>
      <formula>60</formula>
    </cfRule>
  </conditionalFormatting>
  <conditionalFormatting sqref="N15">
    <cfRule type="cellIs" dxfId="450" priority="15" operator="between">
      <formula>15</formula>
      <formula>30</formula>
    </cfRule>
  </conditionalFormatting>
  <conditionalFormatting sqref="N15">
    <cfRule type="cellIs" dxfId="449" priority="16" operator="lessThan">
      <formula>15</formula>
    </cfRule>
  </conditionalFormatting>
  <conditionalFormatting sqref="F31:F34">
    <cfRule type="cellIs" dxfId="448" priority="17" operator="greaterThanOrEqual">
      <formula>60</formula>
    </cfRule>
  </conditionalFormatting>
  <conditionalFormatting sqref="F31:F34">
    <cfRule type="cellIs" dxfId="447" priority="18" operator="between">
      <formula>30</formula>
      <formula>60</formula>
    </cfRule>
  </conditionalFormatting>
  <conditionalFormatting sqref="F31:F34">
    <cfRule type="cellIs" dxfId="446" priority="19" operator="between">
      <formula>15</formula>
      <formula>30</formula>
    </cfRule>
  </conditionalFormatting>
  <conditionalFormatting sqref="F31:F34">
    <cfRule type="cellIs" dxfId="445" priority="20" operator="lessThan">
      <formula>15</formula>
    </cfRule>
  </conditionalFormatting>
  <conditionalFormatting sqref="J31:J34">
    <cfRule type="cellIs" dxfId="444" priority="21" operator="greaterThanOrEqual">
      <formula>60</formula>
    </cfRule>
  </conditionalFormatting>
  <conditionalFormatting sqref="J31:J34">
    <cfRule type="cellIs" dxfId="443" priority="22" operator="between">
      <formula>30</formula>
      <formula>60</formula>
    </cfRule>
  </conditionalFormatting>
  <conditionalFormatting sqref="J31:J34">
    <cfRule type="cellIs" dxfId="442" priority="23" operator="between">
      <formula>15</formula>
      <formula>30</formula>
    </cfRule>
  </conditionalFormatting>
  <conditionalFormatting sqref="J31:J34">
    <cfRule type="cellIs" dxfId="441" priority="24" operator="lessThan">
      <formula>15</formula>
    </cfRule>
  </conditionalFormatting>
  <conditionalFormatting sqref="N31:N34">
    <cfRule type="cellIs" dxfId="440" priority="25" operator="greaterThanOrEqual">
      <formula>60</formula>
    </cfRule>
  </conditionalFormatting>
  <conditionalFormatting sqref="N31:N34">
    <cfRule type="cellIs" dxfId="439" priority="26" operator="between">
      <formula>30</formula>
      <formula>60</formula>
    </cfRule>
  </conditionalFormatting>
  <conditionalFormatting sqref="N31:N34">
    <cfRule type="cellIs" dxfId="438" priority="27" operator="between">
      <formula>15</formula>
      <formula>30</formula>
    </cfRule>
  </conditionalFormatting>
  <conditionalFormatting sqref="N31:N34">
    <cfRule type="cellIs" dxfId="437" priority="28" operator="lessThan">
      <formula>15</formula>
    </cfRule>
  </conditionalFormatting>
  <conditionalFormatting sqref="F36:F46 J36:J46 N36:N46">
    <cfRule type="cellIs" dxfId="436" priority="29" operator="greaterThan">
      <formula>10</formula>
    </cfRule>
  </conditionalFormatting>
  <conditionalFormatting sqref="F36:F46 J36:J46 N36:N46">
    <cfRule type="cellIs" dxfId="435" priority="30" operator="between">
      <formula>6.5</formula>
      <formula>10.5</formula>
    </cfRule>
  </conditionalFormatting>
  <conditionalFormatting sqref="F36:F46 J36:J46 N36:N46">
    <cfRule type="cellIs" dxfId="434" priority="31" operator="between">
      <formula>2.5</formula>
      <formula>7</formula>
    </cfRule>
  </conditionalFormatting>
  <conditionalFormatting sqref="F36:F46 J36:J46 N36:N46">
    <cfRule type="cellIs" dxfId="433" priority="32" operator="lessThan">
      <formula>3</formula>
    </cfRule>
  </conditionalFormatting>
  <conditionalFormatting sqref="F48:F49 J48:J49 N48:N49">
    <cfRule type="cellIs" dxfId="432" priority="33" operator="greaterThan">
      <formula>30</formula>
    </cfRule>
  </conditionalFormatting>
  <conditionalFormatting sqref="F48:F49 J48:J49 N48:N49">
    <cfRule type="cellIs" dxfId="431" priority="34" operator="between">
      <formula>14.5</formula>
      <formula>30</formula>
    </cfRule>
  </conditionalFormatting>
  <conditionalFormatting sqref="F48:F49 J48:J49 N48:N49">
    <cfRule type="cellIs" dxfId="430" priority="35" operator="between">
      <formula>6.5</formula>
      <formula>15</formula>
    </cfRule>
  </conditionalFormatting>
  <conditionalFormatting sqref="F48:F49 J48:J49 N48:N49">
    <cfRule type="cellIs" dxfId="429" priority="36" operator="lessThan">
      <formula>7</formula>
    </cfRule>
  </conditionalFormatting>
  <conditionalFormatting sqref="F51:F61">
    <cfRule type="cellIs" dxfId="428" priority="37" operator="greaterThan">
      <formula>10</formula>
    </cfRule>
  </conditionalFormatting>
  <conditionalFormatting sqref="F51:F61">
    <cfRule type="cellIs" dxfId="427" priority="38" operator="between">
      <formula>6.5</formula>
      <formula>10.5</formula>
    </cfRule>
  </conditionalFormatting>
  <conditionalFormatting sqref="F51:F61">
    <cfRule type="cellIs" dxfId="426" priority="39" operator="between">
      <formula>2.5</formula>
      <formula>7</formula>
    </cfRule>
  </conditionalFormatting>
  <conditionalFormatting sqref="F51:F61">
    <cfRule type="cellIs" dxfId="425" priority="40" operator="lessThan">
      <formula>3</formula>
    </cfRule>
  </conditionalFormatting>
  <conditionalFormatting sqref="J51:J61">
    <cfRule type="cellIs" dxfId="424" priority="41" operator="greaterThan">
      <formula>10</formula>
    </cfRule>
  </conditionalFormatting>
  <conditionalFormatting sqref="J51:J61">
    <cfRule type="cellIs" dxfId="423" priority="42" operator="between">
      <formula>6.5</formula>
      <formula>10.5</formula>
    </cfRule>
  </conditionalFormatting>
  <conditionalFormatting sqref="J51:J61">
    <cfRule type="cellIs" dxfId="422" priority="43" operator="between">
      <formula>2.5</formula>
      <formula>7</formula>
    </cfRule>
  </conditionalFormatting>
  <conditionalFormatting sqref="J51:J61">
    <cfRule type="cellIs" dxfId="421" priority="44" operator="lessThan">
      <formula>3</formula>
    </cfRule>
  </conditionalFormatting>
  <conditionalFormatting sqref="N51:N61">
    <cfRule type="cellIs" dxfId="420" priority="45" operator="greaterThan">
      <formula>10</formula>
    </cfRule>
  </conditionalFormatting>
  <conditionalFormatting sqref="N51:N61">
    <cfRule type="cellIs" dxfId="419" priority="46" operator="between">
      <formula>6.5</formula>
      <formula>10.5</formula>
    </cfRule>
  </conditionalFormatting>
  <conditionalFormatting sqref="N51:N61">
    <cfRule type="cellIs" dxfId="418" priority="47" operator="between">
      <formula>2.5</formula>
      <formula>7</formula>
    </cfRule>
  </conditionalFormatting>
  <conditionalFormatting sqref="N51:N61">
    <cfRule type="cellIs" dxfId="417" priority="48" operator="lessThan">
      <formula>3</formula>
    </cfRule>
  </conditionalFormatting>
  <conditionalFormatting sqref="F63:F73">
    <cfRule type="cellIs" dxfId="416" priority="49" operator="greaterThan">
      <formula>10</formula>
    </cfRule>
  </conditionalFormatting>
  <conditionalFormatting sqref="F63:F73">
    <cfRule type="cellIs" dxfId="415" priority="50" operator="between">
      <formula>6.5</formula>
      <formula>10.5</formula>
    </cfRule>
  </conditionalFormatting>
  <conditionalFormatting sqref="F63:F73">
    <cfRule type="cellIs" dxfId="414" priority="51" operator="between">
      <formula>2.5</formula>
      <formula>7</formula>
    </cfRule>
  </conditionalFormatting>
  <conditionalFormatting sqref="F63:F73">
    <cfRule type="cellIs" dxfId="413" priority="52" operator="lessThan">
      <formula>3</formula>
    </cfRule>
  </conditionalFormatting>
  <conditionalFormatting sqref="J63:J67">
    <cfRule type="cellIs" dxfId="412" priority="53" operator="greaterThan">
      <formula>10</formula>
    </cfRule>
  </conditionalFormatting>
  <conditionalFormatting sqref="J63:J67">
    <cfRule type="cellIs" dxfId="411" priority="54" operator="between">
      <formula>6.5</formula>
      <formula>10.5</formula>
    </cfRule>
  </conditionalFormatting>
  <conditionalFormatting sqref="J63:J67">
    <cfRule type="cellIs" dxfId="410" priority="55" operator="between">
      <formula>2.5</formula>
      <formula>7</formula>
    </cfRule>
  </conditionalFormatting>
  <conditionalFormatting sqref="J63:J67">
    <cfRule type="cellIs" dxfId="409" priority="56" operator="lessThan">
      <formula>3</formula>
    </cfRule>
  </conditionalFormatting>
  <conditionalFormatting sqref="N63:N67">
    <cfRule type="cellIs" dxfId="408" priority="57" operator="greaterThan">
      <formula>10</formula>
    </cfRule>
  </conditionalFormatting>
  <conditionalFormatting sqref="N63:N67">
    <cfRule type="cellIs" dxfId="407" priority="58" operator="between">
      <formula>6.5</formula>
      <formula>10.5</formula>
    </cfRule>
  </conditionalFormatting>
  <conditionalFormatting sqref="N63:N67">
    <cfRule type="cellIs" dxfId="406" priority="59" operator="between">
      <formula>2.5</formula>
      <formula>7</formula>
    </cfRule>
  </conditionalFormatting>
  <conditionalFormatting sqref="N63:N67">
    <cfRule type="cellIs" dxfId="405" priority="60" operator="lessThan">
      <formula>3</formula>
    </cfRule>
  </conditionalFormatting>
  <conditionalFormatting sqref="F75:F77">
    <cfRule type="cellIs" dxfId="404" priority="61" operator="greaterThanOrEqual">
      <formula>60</formula>
    </cfRule>
  </conditionalFormatting>
  <conditionalFormatting sqref="F75:F77">
    <cfRule type="cellIs" dxfId="403" priority="62" operator="between">
      <formula>30</formula>
      <formula>60</formula>
    </cfRule>
  </conditionalFormatting>
  <conditionalFormatting sqref="F75:F77">
    <cfRule type="cellIs" dxfId="402" priority="63" operator="between">
      <formula>15</formula>
      <formula>30</formula>
    </cfRule>
  </conditionalFormatting>
  <conditionalFormatting sqref="F75:F77">
    <cfRule type="cellIs" dxfId="401" priority="64" operator="lessThan">
      <formula>15</formula>
    </cfRule>
  </conditionalFormatting>
  <conditionalFormatting sqref="J75:J77">
    <cfRule type="cellIs" dxfId="400" priority="65" operator="greaterThanOrEqual">
      <formula>60</formula>
    </cfRule>
  </conditionalFormatting>
  <conditionalFormatting sqref="J75:J77">
    <cfRule type="cellIs" dxfId="399" priority="66" operator="between">
      <formula>30</formula>
      <formula>60</formula>
    </cfRule>
  </conditionalFormatting>
  <conditionalFormatting sqref="J75:J77">
    <cfRule type="cellIs" dxfId="398" priority="67" operator="between">
      <formula>15</formula>
      <formula>30</formula>
    </cfRule>
  </conditionalFormatting>
  <conditionalFormatting sqref="J75:J77">
    <cfRule type="cellIs" dxfId="397" priority="68" operator="lessThan">
      <formula>15</formula>
    </cfRule>
  </conditionalFormatting>
  <conditionalFormatting sqref="N75:N77">
    <cfRule type="cellIs" dxfId="396" priority="69" operator="greaterThanOrEqual">
      <formula>60</formula>
    </cfRule>
  </conditionalFormatting>
  <conditionalFormatting sqref="N75:N77">
    <cfRule type="cellIs" dxfId="395" priority="70" operator="between">
      <formula>30</formula>
      <formula>60</formula>
    </cfRule>
  </conditionalFormatting>
  <conditionalFormatting sqref="N75:N77">
    <cfRule type="cellIs" dxfId="394" priority="71" operator="between">
      <formula>15</formula>
      <formula>30</formula>
    </cfRule>
  </conditionalFormatting>
  <conditionalFormatting sqref="N75:N77">
    <cfRule type="cellIs" dxfId="393" priority="72" operator="lessThan">
      <formula>15</formula>
    </cfRule>
  </conditionalFormatting>
  <conditionalFormatting sqref="F79:F89">
    <cfRule type="cellIs" dxfId="392" priority="73" operator="greaterThan">
      <formula>10</formula>
    </cfRule>
  </conditionalFormatting>
  <conditionalFormatting sqref="F79:F89">
    <cfRule type="cellIs" dxfId="391" priority="74" operator="between">
      <formula>6.5</formula>
      <formula>10.5</formula>
    </cfRule>
  </conditionalFormatting>
  <conditionalFormatting sqref="F79:F89">
    <cfRule type="cellIs" dxfId="390" priority="75" operator="between">
      <formula>2.5</formula>
      <formula>7</formula>
    </cfRule>
  </conditionalFormatting>
  <conditionalFormatting sqref="F79:F89">
    <cfRule type="cellIs" dxfId="389" priority="76" operator="lessThan">
      <formula>3</formula>
    </cfRule>
  </conditionalFormatting>
  <conditionalFormatting sqref="J79:J89">
    <cfRule type="cellIs" dxfId="388" priority="77" operator="greaterThan">
      <formula>10</formula>
    </cfRule>
  </conditionalFormatting>
  <conditionalFormatting sqref="J79:J89">
    <cfRule type="cellIs" dxfId="387" priority="78" operator="between">
      <formula>6.5</formula>
      <formula>10.5</formula>
    </cfRule>
  </conditionalFormatting>
  <conditionalFormatting sqref="J79:J89">
    <cfRule type="cellIs" dxfId="386" priority="79" operator="between">
      <formula>2.5</formula>
      <formula>7</formula>
    </cfRule>
  </conditionalFormatting>
  <conditionalFormatting sqref="J79:J89">
    <cfRule type="cellIs" dxfId="385" priority="80" operator="lessThan">
      <formula>3</formula>
    </cfRule>
  </conditionalFormatting>
  <conditionalFormatting sqref="N79:N89">
    <cfRule type="cellIs" dxfId="384" priority="81" operator="greaterThan">
      <formula>10</formula>
    </cfRule>
  </conditionalFormatting>
  <conditionalFormatting sqref="N79:N89">
    <cfRule type="cellIs" dxfId="383" priority="82" operator="between">
      <formula>6.5</formula>
      <formula>10.5</formula>
    </cfRule>
  </conditionalFormatting>
  <conditionalFormatting sqref="N79:N89">
    <cfRule type="cellIs" dxfId="382" priority="83" operator="between">
      <formula>2.5</formula>
      <formula>7</formula>
    </cfRule>
  </conditionalFormatting>
  <conditionalFormatting sqref="N79:N89">
    <cfRule type="cellIs" dxfId="381" priority="84" operator="lessThan">
      <formula>3</formula>
    </cfRule>
  </conditionalFormatting>
  <conditionalFormatting sqref="F91:F100 F102:F109 N102:N109 J102:J109">
    <cfRule type="cellIs" dxfId="380" priority="85" operator="greaterThan">
      <formula>21</formula>
    </cfRule>
  </conditionalFormatting>
  <conditionalFormatting sqref="F91:F100 F102:F109 N102:N109 J102:J109">
    <cfRule type="cellIs" dxfId="379" priority="86" operator="between">
      <formula>13.5</formula>
      <formula>21</formula>
    </cfRule>
  </conditionalFormatting>
  <conditionalFormatting sqref="F91:F100 F102:F109 N102:N109 J102:J109">
    <cfRule type="cellIs" dxfId="378" priority="87" operator="between">
      <formula>6.5</formula>
      <formula>13.5</formula>
    </cfRule>
  </conditionalFormatting>
  <conditionalFormatting sqref="F91:F100 F102:F109 N102:N109 J102:J109">
    <cfRule type="cellIs" dxfId="377" priority="88" operator="lessThan">
      <formula>7</formula>
    </cfRule>
  </conditionalFormatting>
  <conditionalFormatting sqref="J91:J100">
    <cfRule type="cellIs" dxfId="376" priority="89" operator="greaterThan">
      <formula>21</formula>
    </cfRule>
  </conditionalFormatting>
  <conditionalFormatting sqref="J91:J100">
    <cfRule type="cellIs" dxfId="375" priority="90" operator="between">
      <formula>13.5</formula>
      <formula>21</formula>
    </cfRule>
  </conditionalFormatting>
  <conditionalFormatting sqref="J91:J100">
    <cfRule type="cellIs" dxfId="374" priority="91" operator="between">
      <formula>6.5</formula>
      <formula>13.5</formula>
    </cfRule>
  </conditionalFormatting>
  <conditionalFormatting sqref="J91:J100">
    <cfRule type="cellIs" dxfId="373" priority="92" operator="lessThan">
      <formula>7</formula>
    </cfRule>
  </conditionalFormatting>
  <conditionalFormatting sqref="N91:N100">
    <cfRule type="cellIs" dxfId="372" priority="93" operator="greaterThan">
      <formula>21</formula>
    </cfRule>
  </conditionalFormatting>
  <conditionalFormatting sqref="N91:N100">
    <cfRule type="cellIs" dxfId="371" priority="94" operator="between">
      <formula>13.5</formula>
      <formula>21</formula>
    </cfRule>
  </conditionalFormatting>
  <conditionalFormatting sqref="N91:N100">
    <cfRule type="cellIs" dxfId="370" priority="95" operator="between">
      <formula>6.5</formula>
      <formula>13.5</formula>
    </cfRule>
  </conditionalFormatting>
  <conditionalFormatting sqref="N91:N100">
    <cfRule type="cellIs" dxfId="369" priority="96" operator="lessThan">
      <formula>7</formula>
    </cfRule>
  </conditionalFormatting>
  <conditionalFormatting sqref="F115:F119">
    <cfRule type="cellIs" dxfId="368" priority="97" operator="greaterThan">
      <formula>30</formula>
    </cfRule>
  </conditionalFormatting>
  <conditionalFormatting sqref="F115:F119">
    <cfRule type="cellIs" dxfId="367" priority="98" operator="between">
      <formula>15</formula>
      <formula>30</formula>
    </cfRule>
  </conditionalFormatting>
  <conditionalFormatting sqref="F115:F119">
    <cfRule type="cellIs" dxfId="366" priority="99" operator="between">
      <formula>5</formula>
      <formula>15</formula>
    </cfRule>
  </conditionalFormatting>
  <conditionalFormatting sqref="F115:F119">
    <cfRule type="cellIs" dxfId="365" priority="100" operator="lessThan">
      <formula>5</formula>
    </cfRule>
  </conditionalFormatting>
  <conditionalFormatting sqref="F111:F113">
    <cfRule type="cellIs" dxfId="364" priority="101" operator="greaterThan">
      <formula>10</formula>
    </cfRule>
  </conditionalFormatting>
  <conditionalFormatting sqref="F111:F113">
    <cfRule type="cellIs" dxfId="363" priority="102" operator="between">
      <formula>6.5</formula>
      <formula>10.5</formula>
    </cfRule>
  </conditionalFormatting>
  <conditionalFormatting sqref="F111:F113">
    <cfRule type="cellIs" dxfId="362" priority="103" operator="between">
      <formula>2.5</formula>
      <formula>7</formula>
    </cfRule>
  </conditionalFormatting>
  <conditionalFormatting sqref="F111:F113">
    <cfRule type="cellIs" dxfId="361" priority="104" operator="lessThan">
      <formula>3</formula>
    </cfRule>
  </conditionalFormatting>
  <conditionalFormatting sqref="J111:J113">
    <cfRule type="cellIs" dxfId="360" priority="105" operator="greaterThan">
      <formula>10</formula>
    </cfRule>
  </conditionalFormatting>
  <conditionalFormatting sqref="J111:J113">
    <cfRule type="cellIs" dxfId="359" priority="106" operator="between">
      <formula>6.5</formula>
      <formula>10.5</formula>
    </cfRule>
  </conditionalFormatting>
  <conditionalFormatting sqref="J111:J113">
    <cfRule type="cellIs" dxfId="358" priority="107" operator="between">
      <formula>2.5</formula>
      <formula>7</formula>
    </cfRule>
  </conditionalFormatting>
  <conditionalFormatting sqref="J111:J113">
    <cfRule type="cellIs" dxfId="357" priority="108" operator="lessThan">
      <formula>3</formula>
    </cfRule>
  </conditionalFormatting>
  <conditionalFormatting sqref="N111:N113">
    <cfRule type="cellIs" dxfId="356" priority="109" operator="greaterThan">
      <formula>10</formula>
    </cfRule>
  </conditionalFormatting>
  <conditionalFormatting sqref="N111:N113">
    <cfRule type="cellIs" dxfId="355" priority="110" operator="between">
      <formula>6.5</formula>
      <formula>10.5</formula>
    </cfRule>
  </conditionalFormatting>
  <conditionalFormatting sqref="N111:N113">
    <cfRule type="cellIs" dxfId="354" priority="111" operator="between">
      <formula>2.5</formula>
      <formula>7</formula>
    </cfRule>
  </conditionalFormatting>
  <conditionalFormatting sqref="N111:N113">
    <cfRule type="cellIs" dxfId="353" priority="112" operator="lessThan">
      <formula>3</formula>
    </cfRule>
  </conditionalFormatting>
  <conditionalFormatting sqref="F121:F124">
    <cfRule type="cellIs" dxfId="352" priority="113" operator="greaterThan">
      <formula>14</formula>
    </cfRule>
  </conditionalFormatting>
  <conditionalFormatting sqref="F121:F124">
    <cfRule type="cellIs" dxfId="351" priority="114" operator="between">
      <formula>7</formula>
      <formula>14</formula>
    </cfRule>
  </conditionalFormatting>
  <conditionalFormatting sqref="F121:F124">
    <cfRule type="cellIs" dxfId="350" priority="115" operator="between">
      <formula>3</formula>
      <formula>7</formula>
    </cfRule>
  </conditionalFormatting>
  <conditionalFormatting sqref="F121:F124">
    <cfRule type="cellIs" dxfId="349" priority="116" operator="lessThan">
      <formula>3</formula>
    </cfRule>
  </conditionalFormatting>
  <conditionalFormatting sqref="N17">
    <cfRule type="cellIs" dxfId="348" priority="117" operator="greaterThanOrEqual">
      <formula>30</formula>
    </cfRule>
  </conditionalFormatting>
  <conditionalFormatting sqref="N17">
    <cfRule type="cellIs" dxfId="347" priority="118" operator="between">
      <formula>13.5</formula>
      <formula>30</formula>
    </cfRule>
  </conditionalFormatting>
  <conditionalFormatting sqref="N17">
    <cfRule type="cellIs" dxfId="346" priority="119" operator="between">
      <formula>6.5</formula>
      <formula>14</formula>
    </cfRule>
  </conditionalFormatting>
  <conditionalFormatting sqref="N17">
    <cfRule type="cellIs" dxfId="345" priority="120" operator="lessThan">
      <formula>7</formula>
    </cfRule>
  </conditionalFormatting>
  <conditionalFormatting sqref="F17:F29">
    <cfRule type="cellIs" dxfId="344" priority="121" operator="greaterThanOrEqual">
      <formula>30</formula>
    </cfRule>
  </conditionalFormatting>
  <conditionalFormatting sqref="F17:F29">
    <cfRule type="cellIs" dxfId="343" priority="122" operator="between">
      <formula>13.5</formula>
      <formula>30</formula>
    </cfRule>
  </conditionalFormatting>
  <conditionalFormatting sqref="F17:F29">
    <cfRule type="cellIs" dxfId="342" priority="123" operator="between">
      <formula>6.5</formula>
      <formula>14</formula>
    </cfRule>
  </conditionalFormatting>
  <conditionalFormatting sqref="F17:F29">
    <cfRule type="cellIs" dxfId="341" priority="124" operator="lessThan">
      <formula>7</formula>
    </cfRule>
  </conditionalFormatting>
  <conditionalFormatting sqref="J17:J29">
    <cfRule type="cellIs" dxfId="340" priority="125" operator="greaterThanOrEqual">
      <formula>30</formula>
    </cfRule>
  </conditionalFormatting>
  <conditionalFormatting sqref="J17:J29">
    <cfRule type="cellIs" dxfId="339" priority="126" operator="between">
      <formula>13.5</formula>
      <formula>30</formula>
    </cfRule>
  </conditionalFormatting>
  <conditionalFormatting sqref="J17:J29">
    <cfRule type="cellIs" dxfId="338" priority="127" operator="between">
      <formula>6.5</formula>
      <formula>14</formula>
    </cfRule>
  </conditionalFormatting>
  <conditionalFormatting sqref="J17:J29">
    <cfRule type="cellIs" dxfId="337" priority="128" operator="lessThan">
      <formula>7</formula>
    </cfRule>
  </conditionalFormatting>
  <conditionalFormatting sqref="N18:N29">
    <cfRule type="cellIs" dxfId="336" priority="129" operator="greaterThanOrEqual">
      <formula>30</formula>
    </cfRule>
  </conditionalFormatting>
  <conditionalFormatting sqref="N18:N29">
    <cfRule type="cellIs" dxfId="335" priority="130" operator="between">
      <formula>13.5</formula>
      <formula>30</formula>
    </cfRule>
  </conditionalFormatting>
  <conditionalFormatting sqref="N18:N29">
    <cfRule type="cellIs" dxfId="334" priority="131" operator="between">
      <formula>6.5</formula>
      <formula>14</formula>
    </cfRule>
  </conditionalFormatting>
  <conditionalFormatting sqref="N18:N29">
    <cfRule type="cellIs" dxfId="333" priority="132" operator="lessThan">
      <formula>7</formula>
    </cfRule>
  </conditionalFormatting>
  <conditionalFormatting sqref="J115:J119">
    <cfRule type="cellIs" dxfId="332" priority="133" operator="greaterThan">
      <formula>30</formula>
    </cfRule>
  </conditionalFormatting>
  <conditionalFormatting sqref="J115:J119">
    <cfRule type="cellIs" dxfId="331" priority="134" operator="between">
      <formula>15</formula>
      <formula>30</formula>
    </cfRule>
  </conditionalFormatting>
  <conditionalFormatting sqref="J115:J119">
    <cfRule type="cellIs" dxfId="330" priority="135" operator="between">
      <formula>5</formula>
      <formula>15</formula>
    </cfRule>
  </conditionalFormatting>
  <conditionalFormatting sqref="J115:J119">
    <cfRule type="cellIs" dxfId="329" priority="136" operator="lessThan">
      <formula>5</formula>
    </cfRule>
  </conditionalFormatting>
  <conditionalFormatting sqref="N115:N119">
    <cfRule type="cellIs" dxfId="328" priority="137" operator="greaterThan">
      <formula>30</formula>
    </cfRule>
  </conditionalFormatting>
  <conditionalFormatting sqref="N115:N119">
    <cfRule type="cellIs" dxfId="327" priority="138" operator="between">
      <formula>15</formula>
      <formula>30</formula>
    </cfRule>
  </conditionalFormatting>
  <conditionalFormatting sqref="N115:N119">
    <cfRule type="cellIs" dxfId="326" priority="139" operator="between">
      <formula>5</formula>
      <formula>15</formula>
    </cfRule>
  </conditionalFormatting>
  <conditionalFormatting sqref="N115:N119">
    <cfRule type="cellIs" dxfId="325" priority="140" operator="lessThan">
      <formula>5</formula>
    </cfRule>
  </conditionalFormatting>
  <conditionalFormatting sqref="J121:J124">
    <cfRule type="cellIs" dxfId="324" priority="141" operator="greaterThan">
      <formula>14</formula>
    </cfRule>
  </conditionalFormatting>
  <conditionalFormatting sqref="J121:J124">
    <cfRule type="cellIs" dxfId="323" priority="142" operator="between">
      <formula>7</formula>
      <formula>14</formula>
    </cfRule>
  </conditionalFormatting>
  <conditionalFormatting sqref="J121:J124">
    <cfRule type="cellIs" dxfId="322" priority="143" operator="between">
      <formula>3</formula>
      <formula>7</formula>
    </cfRule>
  </conditionalFormatting>
  <conditionalFormatting sqref="J121:J124">
    <cfRule type="cellIs" dxfId="321" priority="144" operator="lessThan">
      <formula>3</formula>
    </cfRule>
  </conditionalFormatting>
  <conditionalFormatting sqref="N121:N124">
    <cfRule type="cellIs" dxfId="320" priority="145" operator="greaterThan">
      <formula>14</formula>
    </cfRule>
  </conditionalFormatting>
  <conditionalFormatting sqref="N121:N124">
    <cfRule type="cellIs" dxfId="319" priority="146" operator="between">
      <formula>7</formula>
      <formula>14</formula>
    </cfRule>
  </conditionalFormatting>
  <conditionalFormatting sqref="N121:N124">
    <cfRule type="cellIs" dxfId="318" priority="147" operator="between">
      <formula>3</formula>
      <formula>7</formula>
    </cfRule>
  </conditionalFormatting>
  <conditionalFormatting sqref="N121:N124">
    <cfRule type="cellIs" dxfId="317" priority="148" operator="lessThan">
      <formula>3</formula>
    </cfRule>
  </conditionalFormatting>
  <conditionalFormatting sqref="F125:F127">
    <cfRule type="cellIs" dxfId="316" priority="149" operator="greaterThan">
      <formula>30</formula>
    </cfRule>
  </conditionalFormatting>
  <conditionalFormatting sqref="F125:F127">
    <cfRule type="cellIs" dxfId="315" priority="150" operator="between">
      <formula>15</formula>
      <formula>30</formula>
    </cfRule>
  </conditionalFormatting>
  <conditionalFormatting sqref="F125:F127">
    <cfRule type="cellIs" dxfId="314" priority="151" operator="between">
      <formula>5</formula>
      <formula>15</formula>
    </cfRule>
  </conditionalFormatting>
  <conditionalFormatting sqref="F125:F127">
    <cfRule type="cellIs" dxfId="313" priority="152" operator="lessThan">
      <formula>5</formula>
    </cfRule>
  </conditionalFormatting>
  <conditionalFormatting sqref="J125:J127">
    <cfRule type="cellIs" dxfId="312" priority="153" operator="greaterThan">
      <formula>30</formula>
    </cfRule>
  </conditionalFormatting>
  <conditionalFormatting sqref="J125:J127">
    <cfRule type="cellIs" dxfId="311" priority="154" operator="between">
      <formula>15</formula>
      <formula>30</formula>
    </cfRule>
  </conditionalFormatting>
  <conditionalFormatting sqref="J125:J127">
    <cfRule type="cellIs" dxfId="310" priority="155" operator="between">
      <formula>5</formula>
      <formula>15</formula>
    </cfRule>
  </conditionalFormatting>
  <conditionalFormatting sqref="J125:J127">
    <cfRule type="cellIs" dxfId="309" priority="156" operator="lessThan">
      <formula>5</formula>
    </cfRule>
  </conditionalFormatting>
  <conditionalFormatting sqref="N125:N127">
    <cfRule type="cellIs" dxfId="308" priority="157" operator="greaterThan">
      <formula>30</formula>
    </cfRule>
  </conditionalFormatting>
  <conditionalFormatting sqref="N125:N127">
    <cfRule type="cellIs" dxfId="307" priority="158" operator="between">
      <formula>15</formula>
      <formula>30</formula>
    </cfRule>
  </conditionalFormatting>
  <conditionalFormatting sqref="N125:N127">
    <cfRule type="cellIs" dxfId="306" priority="159" operator="between">
      <formula>5</formula>
      <formula>15</formula>
    </cfRule>
  </conditionalFormatting>
  <conditionalFormatting sqref="N125:N127">
    <cfRule type="cellIs" dxfId="305" priority="160" operator="lessThan">
      <formula>5</formula>
    </cfRule>
  </conditionalFormatting>
  <conditionalFormatting sqref="N68:N73 J68:J73">
    <cfRule type="cellIs" dxfId="304" priority="161" operator="greaterThan">
      <formula>10</formula>
    </cfRule>
  </conditionalFormatting>
  <conditionalFormatting sqref="N68:N73 J68:J73">
    <cfRule type="cellIs" dxfId="303" priority="162" operator="between">
      <formula>6.5</formula>
      <formula>10.5</formula>
    </cfRule>
  </conditionalFormatting>
  <conditionalFormatting sqref="N68:N73 J68:J73">
    <cfRule type="cellIs" dxfId="302" priority="163" operator="between">
      <formula>2.5</formula>
      <formula>7</formula>
    </cfRule>
  </conditionalFormatting>
  <conditionalFormatting sqref="N68:N73 J68:J73">
    <cfRule type="cellIs" dxfId="301" priority="164" operator="lessThan">
      <formula>3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142" sqref="R142"/>
    </sheetView>
  </sheetViews>
  <sheetFormatPr defaultColWidth="14.42578125" defaultRowHeight="15" customHeight="1" x14ac:dyDescent="0.2"/>
  <cols>
    <col min="1" max="1" width="34.28515625" style="48" bestFit="1" customWidth="1"/>
    <col min="2" max="2" width="15.85546875" style="48" customWidth="1"/>
    <col min="3" max="3" width="9.140625" style="48" customWidth="1"/>
    <col min="4" max="6" width="8.28515625" style="48" customWidth="1"/>
    <col min="7" max="7" width="8.85546875" style="48" customWidth="1"/>
    <col min="8" max="10" width="8.28515625" style="48" customWidth="1"/>
    <col min="11" max="11" width="9.140625" style="48" customWidth="1"/>
    <col min="12" max="14" width="8.28515625" style="48" customWidth="1"/>
    <col min="15" max="15" width="10.42578125" style="48" customWidth="1"/>
    <col min="16" max="16" width="11.42578125" style="48" customWidth="1"/>
    <col min="17" max="17" width="9.140625" style="48" customWidth="1"/>
    <col min="18" max="26" width="8.7109375" style="48" customWidth="1"/>
    <col min="27" max="16384" width="14.42578125" style="48"/>
  </cols>
  <sheetData>
    <row r="1" spans="1:26" ht="12.75" x14ac:dyDescent="0.2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6"/>
      <c r="O1" s="122"/>
      <c r="P1" s="88"/>
      <c r="Q1" s="88" t="s">
        <v>12</v>
      </c>
      <c r="R1" s="88"/>
      <c r="S1" s="88"/>
      <c r="T1" s="88"/>
      <c r="U1" s="88"/>
      <c r="V1" s="88"/>
      <c r="W1" s="88"/>
      <c r="X1" s="88"/>
      <c r="Y1" s="88"/>
      <c r="Z1" s="88"/>
    </row>
    <row r="2" spans="1:26" ht="12.75" x14ac:dyDescent="0.2">
      <c r="A2" s="123">
        <v>43416</v>
      </c>
      <c r="B2" s="124"/>
      <c r="C2" s="153" t="s">
        <v>8</v>
      </c>
      <c r="D2" s="148"/>
      <c r="E2" s="148"/>
      <c r="F2" s="151"/>
      <c r="G2" s="150" t="s">
        <v>23</v>
      </c>
      <c r="H2" s="148"/>
      <c r="I2" s="148"/>
      <c r="J2" s="151"/>
      <c r="K2" s="152" t="s">
        <v>26</v>
      </c>
      <c r="L2" s="148"/>
      <c r="M2" s="148"/>
      <c r="N2" s="149"/>
      <c r="O2" s="125"/>
      <c r="P2" s="88"/>
      <c r="Q2" s="88" t="s">
        <v>12</v>
      </c>
      <c r="R2" s="88"/>
      <c r="S2" s="88"/>
      <c r="T2" s="88"/>
      <c r="U2" s="88"/>
      <c r="V2" s="88"/>
      <c r="W2" s="88"/>
      <c r="X2" s="88"/>
      <c r="Y2" s="88"/>
      <c r="Z2" s="88"/>
    </row>
    <row r="3" spans="1:26" ht="25.5" x14ac:dyDescent="0.2">
      <c r="A3" s="126" t="s">
        <v>33</v>
      </c>
      <c r="B3" s="127" t="s">
        <v>7</v>
      </c>
      <c r="C3" s="128" t="s">
        <v>36</v>
      </c>
      <c r="D3" s="128" t="s">
        <v>40</v>
      </c>
      <c r="E3" s="129" t="s">
        <v>41</v>
      </c>
      <c r="F3" s="128" t="s">
        <v>46</v>
      </c>
      <c r="G3" s="128" t="s">
        <v>36</v>
      </c>
      <c r="H3" s="128" t="s">
        <v>40</v>
      </c>
      <c r="I3" s="129" t="s">
        <v>41</v>
      </c>
      <c r="J3" s="128" t="s">
        <v>46</v>
      </c>
      <c r="K3" s="128" t="s">
        <v>36</v>
      </c>
      <c r="L3" s="128" t="s">
        <v>40</v>
      </c>
      <c r="M3" s="129" t="s">
        <v>41</v>
      </c>
      <c r="N3" s="130" t="s">
        <v>46</v>
      </c>
      <c r="O3" s="131"/>
      <c r="P3" s="88" t="s">
        <v>51</v>
      </c>
      <c r="Q3" s="88" t="s">
        <v>12</v>
      </c>
      <c r="R3" s="88"/>
      <c r="S3" s="88"/>
      <c r="T3" s="88"/>
      <c r="U3" s="88"/>
      <c r="V3" s="88"/>
      <c r="W3" s="88"/>
      <c r="X3" s="88"/>
      <c r="Y3" s="88"/>
      <c r="Z3" s="88"/>
    </row>
    <row r="4" spans="1:26" ht="11.25" customHeight="1" x14ac:dyDescent="0.2">
      <c r="A4" s="147" t="s">
        <v>52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9"/>
      <c r="O4" s="131"/>
      <c r="P4" s="88"/>
      <c r="Q4" s="88" t="s">
        <v>12</v>
      </c>
      <c r="R4" s="88"/>
      <c r="S4" s="88"/>
      <c r="T4" s="88"/>
      <c r="U4" s="88"/>
      <c r="V4" s="88"/>
      <c r="W4" s="88"/>
      <c r="X4" s="88"/>
      <c r="Y4" s="88"/>
      <c r="Z4" s="88"/>
    </row>
    <row r="5" spans="1:26" ht="11.25" customHeight="1" x14ac:dyDescent="0.2">
      <c r="A5" s="126" t="s">
        <v>65</v>
      </c>
      <c r="B5" s="127" t="s">
        <v>67</v>
      </c>
      <c r="C5" s="132">
        <f>+onlinestocksheet!C11</f>
        <v>14022</v>
      </c>
      <c r="D5" s="132">
        <f t="shared" ref="D5:D13" si="0">+C5/O5</f>
        <v>1009.5839999999998</v>
      </c>
      <c r="E5" s="132">
        <f>+dpnorth!D12</f>
        <v>2523</v>
      </c>
      <c r="F5" s="132">
        <f t="shared" ref="F5:F13" si="1">+D5/E5*6</f>
        <v>2.4009131985731269</v>
      </c>
      <c r="G5" s="132">
        <f>+onlinestocksheet!G11</f>
        <v>537</v>
      </c>
      <c r="H5" s="132">
        <f t="shared" ref="H5:H13" si="2">+G5/O5</f>
        <v>38.663999999999994</v>
      </c>
      <c r="I5" s="132">
        <f>+dpsouth!D12</f>
        <v>1795.5</v>
      </c>
      <c r="J5" s="132">
        <f t="shared" ref="J5:J13" si="3">+H5/I5*6</f>
        <v>0.12920300751879699</v>
      </c>
      <c r="K5" s="132">
        <f t="shared" ref="K5:M5" si="4">+C5+G5</f>
        <v>14559</v>
      </c>
      <c r="L5" s="132">
        <f t="shared" si="4"/>
        <v>1048.2479999999998</v>
      </c>
      <c r="M5" s="132">
        <f t="shared" si="4"/>
        <v>4318.5</v>
      </c>
      <c r="N5" s="132">
        <f t="shared" ref="N5:N13" si="5">+L5/M5*6</f>
        <v>1.4564056964223686</v>
      </c>
      <c r="O5" s="48">
        <f>100/(0.3*24)</f>
        <v>13.888888888888891</v>
      </c>
      <c r="Q5" s="48" t="s">
        <v>96</v>
      </c>
    </row>
    <row r="6" spans="1:26" ht="11.25" customHeight="1" x14ac:dyDescent="0.2">
      <c r="A6" s="126" t="s">
        <v>65</v>
      </c>
      <c r="B6" s="127" t="s">
        <v>98</v>
      </c>
      <c r="C6" s="132">
        <f>+onlinestocksheet!C9</f>
        <v>0</v>
      </c>
      <c r="D6" s="132">
        <f t="shared" si="0"/>
        <v>0</v>
      </c>
      <c r="E6" s="132">
        <f>+dpnorth!D13</f>
        <v>1652</v>
      </c>
      <c r="F6" s="132">
        <f t="shared" si="1"/>
        <v>0</v>
      </c>
      <c r="G6" s="132">
        <f>+onlinestocksheet!G9</f>
        <v>0</v>
      </c>
      <c r="H6" s="132">
        <f t="shared" si="2"/>
        <v>0</v>
      </c>
      <c r="I6" s="132">
        <f>+dpsouth!D13</f>
        <v>422</v>
      </c>
      <c r="J6" s="132">
        <f t="shared" si="3"/>
        <v>0</v>
      </c>
      <c r="K6" s="132">
        <f t="shared" ref="K6:M6" si="6">+C6+G6</f>
        <v>0</v>
      </c>
      <c r="L6" s="132">
        <f t="shared" si="6"/>
        <v>0</v>
      </c>
      <c r="M6" s="132">
        <f t="shared" si="6"/>
        <v>2074</v>
      </c>
      <c r="N6" s="132">
        <f t="shared" si="5"/>
        <v>0</v>
      </c>
      <c r="O6" s="48">
        <f>100/(1*12)</f>
        <v>8.3333333333333339</v>
      </c>
      <c r="Q6" s="48" t="s">
        <v>96</v>
      </c>
    </row>
    <row r="7" spans="1:26" ht="11.25" customHeight="1" x14ac:dyDescent="0.2">
      <c r="A7" s="126" t="s">
        <v>65</v>
      </c>
      <c r="B7" s="127" t="s">
        <v>101</v>
      </c>
      <c r="C7" s="132">
        <f>+onlinestocksheet!C15</f>
        <v>21</v>
      </c>
      <c r="D7" s="132">
        <f t="shared" si="0"/>
        <v>1.6632</v>
      </c>
      <c r="E7" s="132">
        <f>+dpnorth!D5</f>
        <v>684.5</v>
      </c>
      <c r="F7" s="132">
        <f t="shared" si="1"/>
        <v>1.457881665449233E-2</v>
      </c>
      <c r="G7" s="132">
        <f>+onlinestocksheet!G15</f>
        <v>7</v>
      </c>
      <c r="H7" s="132">
        <f t="shared" si="2"/>
        <v>0.5544</v>
      </c>
      <c r="I7" s="132">
        <f>+dpsouth!D5</f>
        <v>141.5</v>
      </c>
      <c r="J7" s="132">
        <f t="shared" si="3"/>
        <v>2.3508127208480563E-2</v>
      </c>
      <c r="K7" s="132">
        <f t="shared" ref="K7:M7" si="7">+C7+G7</f>
        <v>28</v>
      </c>
      <c r="L7" s="132">
        <f t="shared" si="7"/>
        <v>2.2176</v>
      </c>
      <c r="M7" s="132">
        <f t="shared" si="7"/>
        <v>826</v>
      </c>
      <c r="N7" s="132">
        <f t="shared" si="5"/>
        <v>1.6108474576271185E-2</v>
      </c>
      <c r="O7" s="48">
        <f>100/(0.33*24)</f>
        <v>12.626262626262626</v>
      </c>
      <c r="Q7" s="48" t="s">
        <v>125</v>
      </c>
    </row>
    <row r="8" spans="1:26" ht="11.25" customHeight="1" x14ac:dyDescent="0.2">
      <c r="A8" s="126" t="s">
        <v>65</v>
      </c>
      <c r="B8" s="127" t="s">
        <v>126</v>
      </c>
      <c r="C8" s="132">
        <f>+onlinestocksheet!C17</f>
        <v>0</v>
      </c>
      <c r="D8" s="132">
        <f t="shared" si="0"/>
        <v>0</v>
      </c>
      <c r="E8" s="132">
        <f>+dpnorth!D6</f>
        <v>360.5</v>
      </c>
      <c r="F8" s="132">
        <f t="shared" si="1"/>
        <v>0</v>
      </c>
      <c r="G8" s="132">
        <f>+onlinestocksheet!G17</f>
        <v>0</v>
      </c>
      <c r="H8" s="132">
        <f t="shared" si="2"/>
        <v>0</v>
      </c>
      <c r="I8" s="132">
        <f>+dpsouth!D6</f>
        <v>123</v>
      </c>
      <c r="J8" s="132">
        <f t="shared" si="3"/>
        <v>0</v>
      </c>
      <c r="K8" s="132">
        <f t="shared" ref="K8:M8" si="8">+C8+G8</f>
        <v>0</v>
      </c>
      <c r="L8" s="132">
        <f t="shared" si="8"/>
        <v>0</v>
      </c>
      <c r="M8" s="132">
        <f t="shared" si="8"/>
        <v>483.5</v>
      </c>
      <c r="N8" s="132">
        <f t="shared" si="5"/>
        <v>0</v>
      </c>
      <c r="O8" s="48">
        <f>100/(0.44*24)</f>
        <v>9.4696969696969688</v>
      </c>
      <c r="Q8" s="48" t="s">
        <v>125</v>
      </c>
    </row>
    <row r="9" spans="1:26" ht="11.25" customHeight="1" x14ac:dyDescent="0.2">
      <c r="A9" s="126" t="s">
        <v>65</v>
      </c>
      <c r="B9" s="127" t="s">
        <v>136</v>
      </c>
      <c r="C9" s="132">
        <f>+onlinestocksheet!C16</f>
        <v>810</v>
      </c>
      <c r="D9" s="132">
        <f t="shared" si="0"/>
        <v>34.019999999999996</v>
      </c>
      <c r="E9" s="132">
        <f>+dpnorth!D7</f>
        <v>278.5</v>
      </c>
      <c r="F9" s="132">
        <f t="shared" si="1"/>
        <v>0.73292639138240567</v>
      </c>
      <c r="G9" s="132">
        <f>+onlinestocksheet!G16</f>
        <v>0</v>
      </c>
      <c r="H9" s="132">
        <f t="shared" si="2"/>
        <v>0</v>
      </c>
      <c r="I9" s="132">
        <f>+dpsouth!D7</f>
        <v>198.5</v>
      </c>
      <c r="J9" s="132">
        <f t="shared" si="3"/>
        <v>0</v>
      </c>
      <c r="K9" s="132">
        <f t="shared" ref="K9:M9" si="9">+C9+G9</f>
        <v>810</v>
      </c>
      <c r="L9" s="132">
        <f t="shared" si="9"/>
        <v>34.019999999999996</v>
      </c>
      <c r="M9" s="132">
        <f t="shared" si="9"/>
        <v>477</v>
      </c>
      <c r="N9" s="132">
        <f t="shared" si="5"/>
        <v>0.42792452830188676</v>
      </c>
      <c r="O9" s="48">
        <f>100/(0.35*12)</f>
        <v>23.809523809523814</v>
      </c>
      <c r="Q9" s="48" t="s">
        <v>146</v>
      </c>
    </row>
    <row r="10" spans="1:26" ht="11.25" customHeight="1" x14ac:dyDescent="0.2">
      <c r="A10" s="126" t="s">
        <v>65</v>
      </c>
      <c r="B10" s="127" t="s">
        <v>59</v>
      </c>
      <c r="C10" s="132">
        <f>+onlinestocksheet!C14</f>
        <v>7744</v>
      </c>
      <c r="D10" s="132">
        <f t="shared" si="0"/>
        <v>464.64</v>
      </c>
      <c r="E10" s="132">
        <f>+dpnorth!D8</f>
        <v>643.5</v>
      </c>
      <c r="F10" s="132">
        <f t="shared" si="1"/>
        <v>4.3323076923076922</v>
      </c>
      <c r="G10" s="132">
        <f>+onlinestocksheet!G14</f>
        <v>21102</v>
      </c>
      <c r="H10" s="132">
        <f t="shared" si="2"/>
        <v>1266.1199999999999</v>
      </c>
      <c r="I10" s="132">
        <f>+dpsouth!D8</f>
        <v>380.5</v>
      </c>
      <c r="J10" s="132">
        <f t="shared" si="3"/>
        <v>19.965098554533505</v>
      </c>
      <c r="K10" s="132">
        <f t="shared" ref="K10:M10" si="10">+C10+G10</f>
        <v>28846</v>
      </c>
      <c r="L10" s="132">
        <f t="shared" si="10"/>
        <v>1730.7599999999998</v>
      </c>
      <c r="M10" s="132">
        <f t="shared" si="10"/>
        <v>1024</v>
      </c>
      <c r="N10" s="132">
        <f t="shared" si="5"/>
        <v>10.141171874999998</v>
      </c>
      <c r="O10" s="48">
        <f>100/(0.5*12)</f>
        <v>16.666666666666668</v>
      </c>
      <c r="Q10" s="48" t="s">
        <v>146</v>
      </c>
    </row>
    <row r="11" spans="1:26" ht="11.25" customHeight="1" x14ac:dyDescent="0.2">
      <c r="A11" s="126" t="s">
        <v>65</v>
      </c>
      <c r="B11" s="127" t="s">
        <v>156</v>
      </c>
      <c r="C11" s="132">
        <f>+onlinestocksheet!C10</f>
        <v>0</v>
      </c>
      <c r="D11" s="132">
        <f t="shared" si="0"/>
        <v>0</v>
      </c>
      <c r="E11" s="132">
        <f>+dpnorth!D9</f>
        <v>121.5</v>
      </c>
      <c r="F11" s="132">
        <f t="shared" si="1"/>
        <v>0</v>
      </c>
      <c r="G11" s="132">
        <f>+onlinestocksheet!G10</f>
        <v>0</v>
      </c>
      <c r="H11" s="132">
        <f t="shared" si="2"/>
        <v>0</v>
      </c>
      <c r="I11" s="132">
        <f>+dpsouth!D9</f>
        <v>123</v>
      </c>
      <c r="J11" s="132">
        <f t="shared" si="3"/>
        <v>0</v>
      </c>
      <c r="K11" s="132">
        <f t="shared" ref="K11:M11" si="11">+C11+G11</f>
        <v>0</v>
      </c>
      <c r="L11" s="132">
        <f t="shared" si="11"/>
        <v>0</v>
      </c>
      <c r="M11" s="132">
        <f t="shared" si="11"/>
        <v>244.5</v>
      </c>
      <c r="N11" s="132">
        <f t="shared" si="5"/>
        <v>0</v>
      </c>
      <c r="O11" s="48">
        <f>100/(1*6)</f>
        <v>16.666666666666668</v>
      </c>
      <c r="Q11" s="48" t="s">
        <v>146</v>
      </c>
    </row>
    <row r="12" spans="1:26" ht="11.25" customHeight="1" x14ac:dyDescent="0.2">
      <c r="A12" s="127" t="s">
        <v>65</v>
      </c>
      <c r="B12" s="127" t="s">
        <v>167</v>
      </c>
      <c r="C12" s="132">
        <f>+onlinestocksheet!C13</f>
        <v>1</v>
      </c>
      <c r="D12" s="132">
        <f t="shared" si="0"/>
        <v>7.4999999999999997E-2</v>
      </c>
      <c r="E12" s="132">
        <f>+dpnorth!D10</f>
        <v>24.5</v>
      </c>
      <c r="F12" s="132">
        <f t="shared" si="1"/>
        <v>1.8367346938775508E-2</v>
      </c>
      <c r="G12" s="132">
        <f>+onlinestocksheet!G13</f>
        <v>0</v>
      </c>
      <c r="H12" s="132">
        <f t="shared" si="2"/>
        <v>0</v>
      </c>
      <c r="I12" s="132">
        <f>+dpsouth!D10</f>
        <v>11</v>
      </c>
      <c r="J12" s="132">
        <f t="shared" si="3"/>
        <v>0</v>
      </c>
      <c r="K12" s="132">
        <f t="shared" ref="K12:M12" si="12">+C12+G12</f>
        <v>1</v>
      </c>
      <c r="L12" s="132">
        <f t="shared" si="12"/>
        <v>7.4999999999999997E-2</v>
      </c>
      <c r="M12" s="132">
        <f t="shared" si="12"/>
        <v>35.5</v>
      </c>
      <c r="N12" s="132">
        <f t="shared" si="5"/>
        <v>1.2676056338028168E-2</v>
      </c>
      <c r="O12" s="48">
        <f>100/(1.25*6)</f>
        <v>13.333333333333334</v>
      </c>
      <c r="Q12" s="48" t="s">
        <v>146</v>
      </c>
    </row>
    <row r="13" spans="1:26" ht="11.25" customHeight="1" x14ac:dyDescent="0.2">
      <c r="A13" s="126" t="s">
        <v>65</v>
      </c>
      <c r="B13" s="127" t="s">
        <v>179</v>
      </c>
      <c r="C13" s="132">
        <f>+onlinestocksheet!C12</f>
        <v>1</v>
      </c>
      <c r="D13" s="132">
        <f t="shared" si="0"/>
        <v>0.12</v>
      </c>
      <c r="E13" s="132">
        <f>+dpnorth!D11</f>
        <v>834.5</v>
      </c>
      <c r="F13" s="132">
        <f t="shared" si="1"/>
        <v>8.6279209107249853E-4</v>
      </c>
      <c r="G13" s="132">
        <f>+onlinestocksheet!G12</f>
        <v>9</v>
      </c>
      <c r="H13" s="132">
        <f t="shared" si="2"/>
        <v>1.0799999999999998</v>
      </c>
      <c r="I13" s="132">
        <f>+dpsouth!D11</f>
        <v>869.5</v>
      </c>
      <c r="J13" s="132">
        <f t="shared" si="3"/>
        <v>7.4525589419206419E-3</v>
      </c>
      <c r="K13" s="132">
        <f t="shared" ref="K13:M13" si="13">+C13+G13</f>
        <v>10</v>
      </c>
      <c r="L13" s="132">
        <f t="shared" si="13"/>
        <v>1.1999999999999997</v>
      </c>
      <c r="M13" s="132">
        <f t="shared" si="13"/>
        <v>1704</v>
      </c>
      <c r="N13" s="132">
        <f t="shared" si="5"/>
        <v>4.225352112676055E-3</v>
      </c>
      <c r="O13" s="48">
        <f>100/(2*6)</f>
        <v>8.3333333333333339</v>
      </c>
      <c r="Q13" s="48" t="s">
        <v>146</v>
      </c>
    </row>
    <row r="14" spans="1:26" ht="11.25" customHeight="1" x14ac:dyDescent="0.2">
      <c r="A14" s="147" t="s">
        <v>188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9"/>
      <c r="O14" s="131"/>
      <c r="P14" s="88"/>
      <c r="Q14" s="88" t="s">
        <v>194</v>
      </c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1.25" customHeight="1" x14ac:dyDescent="0.2">
      <c r="A15" s="126" t="s">
        <v>197</v>
      </c>
      <c r="B15" s="127" t="s">
        <v>101</v>
      </c>
      <c r="C15" s="132">
        <f>+onlinestocksheet!C21</f>
        <v>1</v>
      </c>
      <c r="D15" s="132">
        <f t="shared" ref="D15:D19" si="14">+C15/O15</f>
        <v>7.9200000000000007E-2</v>
      </c>
      <c r="E15" s="132">
        <f>+dpnorth!D14</f>
        <v>294.5</v>
      </c>
      <c r="F15" s="132">
        <f t="shared" ref="F15:F19" si="15">+D15/E15*6</f>
        <v>1.61358234295416E-3</v>
      </c>
      <c r="G15" s="132">
        <f>+onlinestocksheet!G21</f>
        <v>16</v>
      </c>
      <c r="H15" s="132">
        <f t="shared" ref="H15:H19" si="16">+G15/O15</f>
        <v>1.2672000000000001</v>
      </c>
      <c r="I15" s="132">
        <f>+dpsouth!D14</f>
        <v>53.5</v>
      </c>
      <c r="J15" s="132">
        <f t="shared" ref="J15:J19" si="17">+H15/I15*6</f>
        <v>0.1421158878504673</v>
      </c>
      <c r="K15" s="132">
        <f t="shared" ref="K15:M15" si="18">+C15+G15</f>
        <v>17</v>
      </c>
      <c r="L15" s="132">
        <f t="shared" si="18"/>
        <v>1.3464</v>
      </c>
      <c r="M15" s="132">
        <f t="shared" si="18"/>
        <v>348</v>
      </c>
      <c r="N15" s="132">
        <f t="shared" ref="N15:N19" si="19">+L15/M15*6</f>
        <v>2.3213793103448274E-2</v>
      </c>
      <c r="O15" s="48">
        <f>100/(0.33*24)</f>
        <v>12.626262626262626</v>
      </c>
      <c r="Q15" s="48" t="s">
        <v>125</v>
      </c>
    </row>
    <row r="16" spans="1:26" ht="11.25" customHeight="1" x14ac:dyDescent="0.2">
      <c r="A16" s="126" t="s">
        <v>197</v>
      </c>
      <c r="B16" s="127" t="s">
        <v>136</v>
      </c>
      <c r="C16" s="132">
        <f>+onlinestocksheet!C25</f>
        <v>0</v>
      </c>
      <c r="D16" s="132">
        <f t="shared" si="14"/>
        <v>0</v>
      </c>
      <c r="E16" s="132">
        <f>+dpnorth!D15</f>
        <v>54.5</v>
      </c>
      <c r="F16" s="132">
        <f t="shared" si="15"/>
        <v>0</v>
      </c>
      <c r="G16" s="132">
        <f>+onlinestocksheet!G25</f>
        <v>1</v>
      </c>
      <c r="H16" s="132">
        <f t="shared" si="16"/>
        <v>4.1999999999999996E-2</v>
      </c>
      <c r="I16" s="132">
        <f>+dpsouth!D15</f>
        <v>11.5</v>
      </c>
      <c r="J16" s="132">
        <f t="shared" si="17"/>
        <v>2.1913043478260869E-2</v>
      </c>
      <c r="K16" s="132">
        <f t="shared" ref="K16:M16" si="20">+C16+G16</f>
        <v>1</v>
      </c>
      <c r="L16" s="132">
        <f t="shared" si="20"/>
        <v>4.1999999999999996E-2</v>
      </c>
      <c r="M16" s="132">
        <f t="shared" si="20"/>
        <v>66</v>
      </c>
      <c r="N16" s="132">
        <f t="shared" si="19"/>
        <v>3.8181818181818178E-3</v>
      </c>
      <c r="O16" s="48">
        <f>100/(0.35*12)</f>
        <v>23.809523809523814</v>
      </c>
      <c r="Q16" s="48" t="s">
        <v>146</v>
      </c>
    </row>
    <row r="17" spans="1:26" ht="11.25" customHeight="1" x14ac:dyDescent="0.2">
      <c r="A17" s="126" t="s">
        <v>197</v>
      </c>
      <c r="B17" s="127" t="s">
        <v>59</v>
      </c>
      <c r="C17" s="132">
        <f>+onlinestocksheet!C24</f>
        <v>2</v>
      </c>
      <c r="D17" s="132">
        <f t="shared" si="14"/>
        <v>0.12</v>
      </c>
      <c r="E17" s="132">
        <f>+dpnorth!D16</f>
        <v>137.5</v>
      </c>
      <c r="F17" s="132">
        <f t="shared" si="15"/>
        <v>5.2363636363636362E-3</v>
      </c>
      <c r="G17" s="132">
        <f>+onlinestocksheet!G24</f>
        <v>1</v>
      </c>
      <c r="H17" s="132">
        <f t="shared" si="16"/>
        <v>0.06</v>
      </c>
      <c r="I17" s="132">
        <f>+dpsouth!D16</f>
        <v>35</v>
      </c>
      <c r="J17" s="132">
        <f t="shared" si="17"/>
        <v>1.0285714285714285E-2</v>
      </c>
      <c r="K17" s="132">
        <f t="shared" ref="K17:M17" si="21">+C17+G17</f>
        <v>3</v>
      </c>
      <c r="L17" s="132">
        <f t="shared" si="21"/>
        <v>0.18</v>
      </c>
      <c r="M17" s="132">
        <f t="shared" si="21"/>
        <v>172.5</v>
      </c>
      <c r="N17" s="132">
        <f t="shared" si="19"/>
        <v>6.2608695652173908E-3</v>
      </c>
      <c r="O17" s="48">
        <f>100/(0.5*12)</f>
        <v>16.666666666666668</v>
      </c>
      <c r="Q17" s="48" t="s">
        <v>146</v>
      </c>
    </row>
    <row r="18" spans="1:26" ht="11.25" customHeight="1" x14ac:dyDescent="0.2">
      <c r="A18" s="126" t="s">
        <v>197</v>
      </c>
      <c r="B18" s="127" t="s">
        <v>156</v>
      </c>
      <c r="C18" s="132">
        <f>+onlinestocksheet!C22</f>
        <v>0</v>
      </c>
      <c r="D18" s="132">
        <f t="shared" si="14"/>
        <v>0</v>
      </c>
      <c r="E18" s="132">
        <f>+dpnorth!D17</f>
        <v>0</v>
      </c>
      <c r="F18" s="132" t="e">
        <f t="shared" si="15"/>
        <v>#DIV/0!</v>
      </c>
      <c r="G18" s="132">
        <f>+onlinestocksheet!G22</f>
        <v>0</v>
      </c>
      <c r="H18" s="132">
        <f t="shared" si="16"/>
        <v>0</v>
      </c>
      <c r="I18" s="132">
        <f>+dpsouth!D17</f>
        <v>0</v>
      </c>
      <c r="J18" s="132" t="e">
        <f t="shared" si="17"/>
        <v>#DIV/0!</v>
      </c>
      <c r="K18" s="132">
        <f t="shared" ref="K18:M18" si="22">+C18+G18</f>
        <v>0</v>
      </c>
      <c r="L18" s="132">
        <f t="shared" si="22"/>
        <v>0</v>
      </c>
      <c r="M18" s="132">
        <f t="shared" si="22"/>
        <v>0</v>
      </c>
      <c r="N18" s="132" t="e">
        <f t="shared" si="19"/>
        <v>#DIV/0!</v>
      </c>
      <c r="O18" s="48">
        <f>100/(1*6)</f>
        <v>16.666666666666668</v>
      </c>
      <c r="Q18" s="48" t="s">
        <v>146</v>
      </c>
    </row>
    <row r="19" spans="1:26" ht="11.25" customHeight="1" x14ac:dyDescent="0.2">
      <c r="A19" s="126" t="s">
        <v>197</v>
      </c>
      <c r="B19" s="127" t="s">
        <v>179</v>
      </c>
      <c r="C19" s="132">
        <f>+onlinestocksheet!C23</f>
        <v>0</v>
      </c>
      <c r="D19" s="132">
        <f t="shared" si="14"/>
        <v>0</v>
      </c>
      <c r="E19" s="132">
        <f>+dpnorth!D19</f>
        <v>139</v>
      </c>
      <c r="F19" s="132">
        <f t="shared" si="15"/>
        <v>0</v>
      </c>
      <c r="G19" s="132">
        <f>+onlinestocksheet!G23</f>
        <v>1</v>
      </c>
      <c r="H19" s="132">
        <f t="shared" si="16"/>
        <v>0.12</v>
      </c>
      <c r="I19" s="132">
        <f>+dpsouth!D19</f>
        <v>52</v>
      </c>
      <c r="J19" s="132">
        <f t="shared" si="17"/>
        <v>1.3846153846153845E-2</v>
      </c>
      <c r="K19" s="132">
        <f t="shared" ref="K19:M19" si="23">+C19+G19</f>
        <v>1</v>
      </c>
      <c r="L19" s="132">
        <f t="shared" si="23"/>
        <v>0.12</v>
      </c>
      <c r="M19" s="132">
        <f t="shared" si="23"/>
        <v>191</v>
      </c>
      <c r="N19" s="132">
        <f t="shared" si="19"/>
        <v>3.7696335078534031E-3</v>
      </c>
      <c r="O19" s="48">
        <f>100/(2*6)</f>
        <v>8.3333333333333339</v>
      </c>
      <c r="Q19" s="48" t="s">
        <v>146</v>
      </c>
    </row>
    <row r="20" spans="1:26" ht="11.25" customHeight="1" x14ac:dyDescent="0.2">
      <c r="A20" s="147" t="s">
        <v>209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9"/>
      <c r="O20" s="131"/>
      <c r="P20" s="88"/>
      <c r="Q20" s="88" t="s">
        <v>194</v>
      </c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1.25" customHeight="1" x14ac:dyDescent="0.2">
      <c r="A21" s="126" t="s">
        <v>208</v>
      </c>
      <c r="B21" s="127" t="s">
        <v>101</v>
      </c>
      <c r="C21" s="132">
        <f>+onlinestocksheet!C19</f>
        <v>48</v>
      </c>
      <c r="D21" s="132">
        <f>+C21/O21</f>
        <v>3.8016000000000001</v>
      </c>
      <c r="E21" s="132">
        <f>+dpnorth!D2</f>
        <v>8.5</v>
      </c>
      <c r="F21" s="132">
        <f>+D21/E21*6</f>
        <v>2.6834823529411764</v>
      </c>
      <c r="G21" s="132">
        <f>+onlinestocksheet!G19</f>
        <v>1</v>
      </c>
      <c r="H21" s="132">
        <f>+G21/O21</f>
        <v>7.9200000000000007E-2</v>
      </c>
      <c r="I21" s="132">
        <f>+dpsouth!D2</f>
        <v>6.5</v>
      </c>
      <c r="J21" s="132">
        <f>+H21/I21*6</f>
        <v>7.3107692307692318E-2</v>
      </c>
      <c r="K21" s="132">
        <f t="shared" ref="K21:M21" si="24">+C21+G21</f>
        <v>49</v>
      </c>
      <c r="L21" s="132">
        <f t="shared" si="24"/>
        <v>3.8808000000000002</v>
      </c>
      <c r="M21" s="132">
        <f t="shared" si="24"/>
        <v>15</v>
      </c>
      <c r="N21" s="132">
        <f>+L21/M21*6</f>
        <v>1.5523199999999999</v>
      </c>
      <c r="O21" s="48">
        <f>100/(0.33*24)</f>
        <v>12.626262626262626</v>
      </c>
      <c r="Q21" s="48" t="s">
        <v>125</v>
      </c>
    </row>
    <row r="22" spans="1:26" ht="11.25" customHeight="1" x14ac:dyDescent="0.2">
      <c r="A22" s="147" t="s">
        <v>215</v>
      </c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9"/>
      <c r="O22" s="131"/>
      <c r="P22" s="88"/>
      <c r="Q22" s="88" t="s">
        <v>194</v>
      </c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1.25" customHeight="1" x14ac:dyDescent="0.2">
      <c r="A23" s="126" t="s">
        <v>216</v>
      </c>
      <c r="B23" s="127" t="s">
        <v>67</v>
      </c>
      <c r="C23" s="132">
        <f>+onlinestocksheet!C66</f>
        <v>11327</v>
      </c>
      <c r="D23" s="132">
        <f t="shared" ref="D23:D31" si="25">+C23/O23</f>
        <v>815.54399999999987</v>
      </c>
      <c r="E23" s="132">
        <f>+dpnorth!D34</f>
        <v>958</v>
      </c>
      <c r="F23" s="132">
        <f t="shared" ref="F23:F31" si="26">+D23/E23*6</f>
        <v>5.1077912317327758</v>
      </c>
      <c r="G23" s="132">
        <f>+onlinestocksheet!G66</f>
        <v>1839</v>
      </c>
      <c r="H23" s="132">
        <f t="shared" ref="H23:H31" si="27">+G23/O23</f>
        <v>132.40799999999999</v>
      </c>
      <c r="I23" s="132">
        <f>+dpsouth!D34</f>
        <v>520</v>
      </c>
      <c r="J23" s="132">
        <f t="shared" ref="J23:J31" si="28">+H23/I23*6</f>
        <v>1.5277846153846153</v>
      </c>
      <c r="K23" s="132">
        <f t="shared" ref="K23:M23" si="29">+C23+G23</f>
        <v>13166</v>
      </c>
      <c r="L23" s="132">
        <f t="shared" si="29"/>
        <v>947.95199999999988</v>
      </c>
      <c r="M23" s="132">
        <f t="shared" si="29"/>
        <v>1478</v>
      </c>
      <c r="N23" s="132">
        <f t="shared" ref="N23:N31" si="30">+L23/M23*6</f>
        <v>3.8482489851150201</v>
      </c>
      <c r="O23" s="48">
        <f>100/(0.3*24)</f>
        <v>13.888888888888891</v>
      </c>
      <c r="Q23" s="48" t="s">
        <v>96</v>
      </c>
    </row>
    <row r="24" spans="1:26" ht="11.25" customHeight="1" x14ac:dyDescent="0.2">
      <c r="A24" s="126" t="s">
        <v>216</v>
      </c>
      <c r="B24" s="127" t="s">
        <v>98</v>
      </c>
      <c r="C24" s="132">
        <f>+onlinestocksheet!C64</f>
        <v>0</v>
      </c>
      <c r="D24" s="132">
        <f t="shared" si="25"/>
        <v>0</v>
      </c>
      <c r="E24" s="132">
        <f>+dpnorth!D35</f>
        <v>756.5</v>
      </c>
      <c r="F24" s="132">
        <f t="shared" si="26"/>
        <v>0</v>
      </c>
      <c r="G24" s="132">
        <f>+onlinestocksheet!G64</f>
        <v>1</v>
      </c>
      <c r="H24" s="132">
        <f t="shared" si="27"/>
        <v>0.12</v>
      </c>
      <c r="I24" s="132">
        <f>+dpsouth!D35</f>
        <v>269</v>
      </c>
      <c r="J24" s="132">
        <f t="shared" si="28"/>
        <v>2.6765799256505576E-3</v>
      </c>
      <c r="K24" s="132">
        <f t="shared" ref="K24:M24" si="31">+C24+G24</f>
        <v>1</v>
      </c>
      <c r="L24" s="132">
        <f t="shared" si="31"/>
        <v>0.12</v>
      </c>
      <c r="M24" s="132">
        <f t="shared" si="31"/>
        <v>1025.5</v>
      </c>
      <c r="N24" s="132">
        <f t="shared" si="30"/>
        <v>7.0209653827401264E-4</v>
      </c>
      <c r="O24" s="48">
        <f>100/(1*12)</f>
        <v>8.3333333333333339</v>
      </c>
      <c r="Q24" s="48" t="s">
        <v>96</v>
      </c>
    </row>
    <row r="25" spans="1:26" ht="11.25" customHeight="1" x14ac:dyDescent="0.2">
      <c r="A25" s="126" t="s">
        <v>216</v>
      </c>
      <c r="B25" s="127" t="s">
        <v>101</v>
      </c>
      <c r="C25" s="132">
        <f>+onlinestocksheet!C63</f>
        <v>0</v>
      </c>
      <c r="D25" s="132">
        <f t="shared" si="25"/>
        <v>0</v>
      </c>
      <c r="E25" s="132">
        <f>+dpnorth!D27</f>
        <v>547.5</v>
      </c>
      <c r="F25" s="132">
        <f t="shared" si="26"/>
        <v>0</v>
      </c>
      <c r="G25" s="132">
        <f>+onlinestocksheet!G63</f>
        <v>0</v>
      </c>
      <c r="H25" s="132">
        <f t="shared" si="27"/>
        <v>0</v>
      </c>
      <c r="I25" s="132">
        <f>+dpsouth!D27</f>
        <v>115</v>
      </c>
      <c r="J25" s="132">
        <f t="shared" si="28"/>
        <v>0</v>
      </c>
      <c r="K25" s="132">
        <f t="shared" ref="K25:M25" si="32">+C25+G25</f>
        <v>0</v>
      </c>
      <c r="L25" s="132">
        <f t="shared" si="32"/>
        <v>0</v>
      </c>
      <c r="M25" s="132">
        <f t="shared" si="32"/>
        <v>662.5</v>
      </c>
      <c r="N25" s="132">
        <f t="shared" si="30"/>
        <v>0</v>
      </c>
      <c r="O25" s="48">
        <f>100/(0.33*24)</f>
        <v>12.626262626262626</v>
      </c>
      <c r="Q25" s="48" t="s">
        <v>125</v>
      </c>
    </row>
    <row r="26" spans="1:26" ht="11.25" customHeight="1" x14ac:dyDescent="0.2">
      <c r="A26" s="126" t="s">
        <v>216</v>
      </c>
      <c r="B26" s="127" t="s">
        <v>126</v>
      </c>
      <c r="C26" s="132">
        <f>+onlinestocksheet!C70</f>
        <v>0</v>
      </c>
      <c r="D26" s="132">
        <f t="shared" si="25"/>
        <v>0</v>
      </c>
      <c r="E26" s="132">
        <f>+dpnorth!D28</f>
        <v>208.5</v>
      </c>
      <c r="F26" s="132">
        <f t="shared" si="26"/>
        <v>0</v>
      </c>
      <c r="G26" s="132">
        <f>+onlinestocksheet!G70</f>
        <v>0</v>
      </c>
      <c r="H26" s="132">
        <f t="shared" si="27"/>
        <v>0</v>
      </c>
      <c r="I26" s="132">
        <f>+dpsouth!D28</f>
        <v>86.5</v>
      </c>
      <c r="J26" s="132">
        <f t="shared" si="28"/>
        <v>0</v>
      </c>
      <c r="K26" s="132">
        <f t="shared" ref="K26:M26" si="33">+C26+G26</f>
        <v>0</v>
      </c>
      <c r="L26" s="132">
        <f t="shared" si="33"/>
        <v>0</v>
      </c>
      <c r="M26" s="132">
        <f t="shared" si="33"/>
        <v>295</v>
      </c>
      <c r="N26" s="132">
        <f t="shared" si="30"/>
        <v>0</v>
      </c>
      <c r="O26" s="48">
        <f>100/(0.44*24)</f>
        <v>9.4696969696969688</v>
      </c>
      <c r="Q26" s="48" t="s">
        <v>125</v>
      </c>
    </row>
    <row r="27" spans="1:26" ht="11.25" customHeight="1" x14ac:dyDescent="0.2">
      <c r="A27" s="126" t="s">
        <v>216</v>
      </c>
      <c r="B27" s="127" t="s">
        <v>136</v>
      </c>
      <c r="C27" s="132">
        <f>+onlinestocksheet!C69</f>
        <v>1021</v>
      </c>
      <c r="D27" s="132">
        <f t="shared" si="25"/>
        <v>42.881999999999991</v>
      </c>
      <c r="E27" s="132">
        <f>+dpnorth!D29</f>
        <v>164</v>
      </c>
      <c r="F27" s="132">
        <f t="shared" si="26"/>
        <v>1.5688536585365851</v>
      </c>
      <c r="G27" s="132">
        <f>+onlinestocksheet!G69</f>
        <v>4</v>
      </c>
      <c r="H27" s="132">
        <f t="shared" si="27"/>
        <v>0.16799999999999998</v>
      </c>
      <c r="I27" s="132">
        <f>+dpsouth!D29</f>
        <v>96</v>
      </c>
      <c r="J27" s="132">
        <f t="shared" si="28"/>
        <v>1.0499999999999999E-2</v>
      </c>
      <c r="K27" s="132">
        <f t="shared" ref="K27:M27" si="34">+C27+G27</f>
        <v>1025</v>
      </c>
      <c r="L27" s="132">
        <f t="shared" si="34"/>
        <v>43.04999999999999</v>
      </c>
      <c r="M27" s="132">
        <f t="shared" si="34"/>
        <v>260</v>
      </c>
      <c r="N27" s="132">
        <f t="shared" si="30"/>
        <v>0.99346153846153817</v>
      </c>
      <c r="O27" s="48">
        <f>100/(0.35*12)</f>
        <v>23.809523809523814</v>
      </c>
      <c r="Q27" s="48" t="s">
        <v>146</v>
      </c>
    </row>
    <row r="28" spans="1:26" ht="11.25" customHeight="1" x14ac:dyDescent="0.2">
      <c r="A28" s="126" t="s">
        <v>216</v>
      </c>
      <c r="B28" s="127" t="s">
        <v>59</v>
      </c>
      <c r="C28" s="132">
        <f>+onlinestocksheet!C62</f>
        <v>7</v>
      </c>
      <c r="D28" s="132">
        <f t="shared" si="25"/>
        <v>0.42</v>
      </c>
      <c r="E28" s="132">
        <f>+dpnorth!D30</f>
        <v>365</v>
      </c>
      <c r="F28" s="132">
        <f t="shared" si="26"/>
        <v>6.9041095890410957E-3</v>
      </c>
      <c r="G28" s="132">
        <f>+onlinestocksheet!G62</f>
        <v>1</v>
      </c>
      <c r="H28" s="132">
        <f t="shared" si="27"/>
        <v>0.06</v>
      </c>
      <c r="I28" s="132">
        <f>+dpsouth!D30</f>
        <v>113.5</v>
      </c>
      <c r="J28" s="132">
        <f t="shared" si="28"/>
        <v>3.1718061674008806E-3</v>
      </c>
      <c r="K28" s="132">
        <f t="shared" ref="K28:M28" si="35">+C28+G28</f>
        <v>8</v>
      </c>
      <c r="L28" s="132">
        <f t="shared" si="35"/>
        <v>0.48</v>
      </c>
      <c r="M28" s="132">
        <f t="shared" si="35"/>
        <v>478.5</v>
      </c>
      <c r="N28" s="132">
        <f t="shared" si="30"/>
        <v>6.0188087774294668E-3</v>
      </c>
      <c r="O28" s="48">
        <f>100/(0.5*12)</f>
        <v>16.666666666666668</v>
      </c>
      <c r="Q28" s="48" t="s">
        <v>146</v>
      </c>
    </row>
    <row r="29" spans="1:26" ht="11.25" customHeight="1" x14ac:dyDescent="0.2">
      <c r="A29" s="126" t="s">
        <v>216</v>
      </c>
      <c r="B29" s="127" t="s">
        <v>156</v>
      </c>
      <c r="C29" s="132">
        <f>+onlinestocksheet!C65</f>
        <v>0</v>
      </c>
      <c r="D29" s="132">
        <f t="shared" si="25"/>
        <v>0</v>
      </c>
      <c r="E29" s="132">
        <f>+dpnorth!D31</f>
        <v>52</v>
      </c>
      <c r="F29" s="132">
        <f t="shared" si="26"/>
        <v>0</v>
      </c>
      <c r="G29" s="132">
        <f>+onlinestocksheet!G65</f>
        <v>1</v>
      </c>
      <c r="H29" s="132">
        <f t="shared" si="27"/>
        <v>0.06</v>
      </c>
      <c r="I29" s="132">
        <f>+dpsouth!D31</f>
        <v>57.5</v>
      </c>
      <c r="J29" s="132">
        <f t="shared" si="28"/>
        <v>6.2608695652173908E-3</v>
      </c>
      <c r="K29" s="132">
        <f t="shared" ref="K29:M29" si="36">+C29+G29</f>
        <v>1</v>
      </c>
      <c r="L29" s="132">
        <f t="shared" si="36"/>
        <v>0.06</v>
      </c>
      <c r="M29" s="132">
        <f t="shared" si="36"/>
        <v>109.5</v>
      </c>
      <c r="N29" s="132">
        <f t="shared" si="30"/>
        <v>3.2876712328767121E-3</v>
      </c>
      <c r="O29" s="48">
        <f>100/(1*6)</f>
        <v>16.666666666666668</v>
      </c>
      <c r="Q29" s="48" t="s">
        <v>146</v>
      </c>
    </row>
    <row r="30" spans="1:26" ht="11.25" customHeight="1" x14ac:dyDescent="0.2">
      <c r="A30" s="127" t="s">
        <v>216</v>
      </c>
      <c r="B30" s="127" t="s">
        <v>167</v>
      </c>
      <c r="C30" s="132">
        <f>+onlinestocksheet!C68</f>
        <v>0</v>
      </c>
      <c r="D30" s="132">
        <f t="shared" si="25"/>
        <v>0</v>
      </c>
      <c r="E30" s="132">
        <f>+dpnorth!D32</f>
        <v>0</v>
      </c>
      <c r="F30" s="132" t="e">
        <f t="shared" si="26"/>
        <v>#DIV/0!</v>
      </c>
      <c r="G30" s="132">
        <f>+onlinestocksheet!G68</f>
        <v>2</v>
      </c>
      <c r="H30" s="132">
        <f t="shared" si="27"/>
        <v>0.15</v>
      </c>
      <c r="I30" s="132">
        <f>+dpsouth!D32</f>
        <v>9.5</v>
      </c>
      <c r="J30" s="132">
        <f t="shared" si="28"/>
        <v>9.4736842105263161E-2</v>
      </c>
      <c r="K30" s="132">
        <f t="shared" ref="K30:M30" si="37">+C30+G30</f>
        <v>2</v>
      </c>
      <c r="L30" s="132">
        <f t="shared" si="37"/>
        <v>0.15</v>
      </c>
      <c r="M30" s="132">
        <f t="shared" si="37"/>
        <v>9.5</v>
      </c>
      <c r="N30" s="132">
        <f t="shared" si="30"/>
        <v>9.4736842105263161E-2</v>
      </c>
      <c r="O30" s="48">
        <f>100/(1.25*6)</f>
        <v>13.333333333333334</v>
      </c>
      <c r="Q30" s="48" t="s">
        <v>146</v>
      </c>
    </row>
    <row r="31" spans="1:26" ht="11.25" customHeight="1" x14ac:dyDescent="0.2">
      <c r="A31" s="126" t="s">
        <v>216</v>
      </c>
      <c r="B31" s="127" t="s">
        <v>179</v>
      </c>
      <c r="C31" s="132">
        <f>+onlinestocksheet!C67</f>
        <v>1</v>
      </c>
      <c r="D31" s="132">
        <f t="shared" si="25"/>
        <v>0.12</v>
      </c>
      <c r="E31" s="132">
        <f>+dpnorth!D33</f>
        <v>605</v>
      </c>
      <c r="F31" s="132">
        <f t="shared" si="26"/>
        <v>1.190082644628099E-3</v>
      </c>
      <c r="G31" s="132">
        <f>+onlinestocksheet!G67</f>
        <v>0</v>
      </c>
      <c r="H31" s="132">
        <f t="shared" si="27"/>
        <v>0</v>
      </c>
      <c r="I31" s="132">
        <f>+dpsouth!D33</f>
        <v>349.5</v>
      </c>
      <c r="J31" s="132">
        <f t="shared" si="28"/>
        <v>0</v>
      </c>
      <c r="K31" s="132">
        <f t="shared" ref="K31:M31" si="38">+C31+G31</f>
        <v>1</v>
      </c>
      <c r="L31" s="132">
        <f t="shared" si="38"/>
        <v>0.12</v>
      </c>
      <c r="M31" s="132">
        <f t="shared" si="38"/>
        <v>954.5</v>
      </c>
      <c r="N31" s="132">
        <f t="shared" si="30"/>
        <v>7.5432163436354104E-4</v>
      </c>
      <c r="O31" s="48">
        <f>100/(2*6)</f>
        <v>8.3333333333333339</v>
      </c>
      <c r="Q31" s="48" t="s">
        <v>146</v>
      </c>
    </row>
    <row r="32" spans="1:26" ht="11.25" customHeight="1" x14ac:dyDescent="0.2">
      <c r="A32" s="147" t="s">
        <v>248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9"/>
      <c r="O32" s="131"/>
      <c r="P32" s="88"/>
      <c r="Q32" s="88" t="s">
        <v>12</v>
      </c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1.25" customHeight="1" x14ac:dyDescent="0.2">
      <c r="A33" s="126" t="s">
        <v>213</v>
      </c>
      <c r="B33" s="127" t="s">
        <v>67</v>
      </c>
      <c r="C33" s="132">
        <f>+onlinestocksheet!C55</f>
        <v>0</v>
      </c>
      <c r="D33" s="132">
        <f t="shared" ref="D33:D38" si="39">+C33/O33</f>
        <v>0</v>
      </c>
      <c r="E33" s="132">
        <f>+dpnorth!D26</f>
        <v>3.5</v>
      </c>
      <c r="F33" s="132">
        <f t="shared" ref="F33:F38" si="40">+D33/E33*6</f>
        <v>0</v>
      </c>
      <c r="G33" s="132">
        <f>+onlinestocksheet!G55</f>
        <v>0</v>
      </c>
      <c r="H33" s="132">
        <f t="shared" ref="H33:H38" si="41">+G33/O33</f>
        <v>0</v>
      </c>
      <c r="I33" s="132">
        <f>+dpsouth!D26</f>
        <v>44.5</v>
      </c>
      <c r="J33" s="132">
        <f t="shared" ref="J33:J38" si="42">+H33/I33*6</f>
        <v>0</v>
      </c>
      <c r="K33" s="132">
        <f t="shared" ref="K33:M33" si="43">+C33+G33</f>
        <v>0</v>
      </c>
      <c r="L33" s="132">
        <f t="shared" si="43"/>
        <v>0</v>
      </c>
      <c r="M33" s="132">
        <f t="shared" si="43"/>
        <v>48</v>
      </c>
      <c r="N33" s="132">
        <f t="shared" ref="N33:N38" si="44">+L33/M33*6</f>
        <v>0</v>
      </c>
      <c r="O33" s="48">
        <f>100/(0.3*24)</f>
        <v>13.888888888888891</v>
      </c>
      <c r="Q33" s="48" t="s">
        <v>96</v>
      </c>
    </row>
    <row r="34" spans="1:26" ht="11.25" customHeight="1" x14ac:dyDescent="0.2">
      <c r="A34" s="126" t="s">
        <v>213</v>
      </c>
      <c r="B34" s="127" t="s">
        <v>101</v>
      </c>
      <c r="C34" s="132">
        <f>+onlinestocksheet!C56</f>
        <v>0</v>
      </c>
      <c r="D34" s="132">
        <f t="shared" si="39"/>
        <v>0</v>
      </c>
      <c r="E34" s="132">
        <f>+dpnorth!D20</f>
        <v>173.5</v>
      </c>
      <c r="F34" s="132">
        <f t="shared" si="40"/>
        <v>0</v>
      </c>
      <c r="G34" s="132">
        <f>+onlinestocksheet!G56</f>
        <v>0</v>
      </c>
      <c r="H34" s="132">
        <f t="shared" si="41"/>
        <v>0</v>
      </c>
      <c r="I34" s="132">
        <f>+dpsouth!D20</f>
        <v>57.5</v>
      </c>
      <c r="J34" s="132">
        <f t="shared" si="42"/>
        <v>0</v>
      </c>
      <c r="K34" s="132">
        <f t="shared" ref="K34:M34" si="45">+C34+G34</f>
        <v>0</v>
      </c>
      <c r="L34" s="132">
        <f t="shared" si="45"/>
        <v>0</v>
      </c>
      <c r="M34" s="132">
        <f t="shared" si="45"/>
        <v>231</v>
      </c>
      <c r="N34" s="132">
        <f t="shared" si="44"/>
        <v>0</v>
      </c>
      <c r="O34" s="48">
        <f>100/(0.33*24)</f>
        <v>12.626262626262626</v>
      </c>
      <c r="Q34" s="48" t="s">
        <v>125</v>
      </c>
    </row>
    <row r="35" spans="1:26" ht="11.25" customHeight="1" x14ac:dyDescent="0.2">
      <c r="A35" s="126" t="s">
        <v>213</v>
      </c>
      <c r="B35" s="127" t="s">
        <v>136</v>
      </c>
      <c r="C35" s="132">
        <f>+onlinestocksheet!C59</f>
        <v>0</v>
      </c>
      <c r="D35" s="132">
        <f t="shared" si="39"/>
        <v>0</v>
      </c>
      <c r="E35" s="132">
        <f>+dpnorth!D21</f>
        <v>17</v>
      </c>
      <c r="F35" s="132">
        <f t="shared" si="40"/>
        <v>0</v>
      </c>
      <c r="G35" s="132">
        <f>+onlinestocksheet!G59</f>
        <v>0</v>
      </c>
      <c r="H35" s="132">
        <f t="shared" si="41"/>
        <v>0</v>
      </c>
      <c r="I35" s="132">
        <f>+dpsouth!D21</f>
        <v>14.5</v>
      </c>
      <c r="J35" s="132">
        <f t="shared" si="42"/>
        <v>0</v>
      </c>
      <c r="K35" s="132">
        <f t="shared" ref="K35:M35" si="46">+C35+G35</f>
        <v>0</v>
      </c>
      <c r="L35" s="132">
        <f t="shared" si="46"/>
        <v>0</v>
      </c>
      <c r="M35" s="132">
        <f t="shared" si="46"/>
        <v>31.5</v>
      </c>
      <c r="N35" s="132">
        <f t="shared" si="44"/>
        <v>0</v>
      </c>
      <c r="O35" s="48">
        <f>100/(0.35*12)</f>
        <v>23.809523809523814</v>
      </c>
      <c r="Q35" s="48" t="s">
        <v>146</v>
      </c>
    </row>
    <row r="36" spans="1:26" ht="11.25" customHeight="1" x14ac:dyDescent="0.2">
      <c r="A36" s="126" t="s">
        <v>213</v>
      </c>
      <c r="B36" s="127" t="s">
        <v>59</v>
      </c>
      <c r="C36" s="132">
        <f>+onlinestocksheet!C58</f>
        <v>0</v>
      </c>
      <c r="D36" s="132">
        <f t="shared" si="39"/>
        <v>0</v>
      </c>
      <c r="E36" s="132">
        <f>+dpnorth!D22</f>
        <v>174</v>
      </c>
      <c r="F36" s="132">
        <f t="shared" si="40"/>
        <v>0</v>
      </c>
      <c r="G36" s="132">
        <f>+onlinestocksheet!G58</f>
        <v>0</v>
      </c>
      <c r="H36" s="132">
        <f t="shared" si="41"/>
        <v>0</v>
      </c>
      <c r="I36" s="132">
        <f>+dpsouth!D22</f>
        <v>66</v>
      </c>
      <c r="J36" s="132">
        <f t="shared" si="42"/>
        <v>0</v>
      </c>
      <c r="K36" s="132">
        <f t="shared" ref="K36:M36" si="47">+C36+G36</f>
        <v>0</v>
      </c>
      <c r="L36" s="132">
        <f t="shared" si="47"/>
        <v>0</v>
      </c>
      <c r="M36" s="132">
        <f t="shared" si="47"/>
        <v>240</v>
      </c>
      <c r="N36" s="132">
        <f t="shared" si="44"/>
        <v>0</v>
      </c>
      <c r="O36" s="48">
        <f>100/(0.5*12)</f>
        <v>16.666666666666668</v>
      </c>
      <c r="Q36" s="48" t="s">
        <v>146</v>
      </c>
    </row>
    <row r="37" spans="1:26" ht="11.25" customHeight="1" x14ac:dyDescent="0.2">
      <c r="A37" s="126" t="s">
        <v>213</v>
      </c>
      <c r="B37" s="127" t="s">
        <v>156</v>
      </c>
      <c r="C37" s="132">
        <f>+onlinestocksheet!C60</f>
        <v>0</v>
      </c>
      <c r="D37" s="132">
        <f t="shared" si="39"/>
        <v>0</v>
      </c>
      <c r="E37" s="132">
        <f>+dpnorth!D23</f>
        <v>35</v>
      </c>
      <c r="F37" s="132">
        <f t="shared" si="40"/>
        <v>0</v>
      </c>
      <c r="G37" s="132">
        <f>+onlinestocksheet!G60</f>
        <v>0</v>
      </c>
      <c r="H37" s="132">
        <f t="shared" si="41"/>
        <v>0</v>
      </c>
      <c r="I37" s="132">
        <f>+dpsouth!D23</f>
        <v>28.5</v>
      </c>
      <c r="J37" s="132">
        <f t="shared" si="42"/>
        <v>0</v>
      </c>
      <c r="K37" s="132">
        <f t="shared" ref="K37:M37" si="48">+C37+G37</f>
        <v>0</v>
      </c>
      <c r="L37" s="132">
        <f t="shared" si="48"/>
        <v>0</v>
      </c>
      <c r="M37" s="132">
        <f t="shared" si="48"/>
        <v>63.5</v>
      </c>
      <c r="N37" s="132">
        <f t="shared" si="44"/>
        <v>0</v>
      </c>
      <c r="O37" s="48">
        <f>100/(1*6)</f>
        <v>16.666666666666668</v>
      </c>
      <c r="Q37" s="48" t="s">
        <v>146</v>
      </c>
    </row>
    <row r="38" spans="1:26" ht="11.25" customHeight="1" x14ac:dyDescent="0.2">
      <c r="A38" s="126" t="s">
        <v>213</v>
      </c>
      <c r="B38" s="127" t="s">
        <v>179</v>
      </c>
      <c r="C38" s="132">
        <f>+onlinestocksheet!C57</f>
        <v>0</v>
      </c>
      <c r="D38" s="132">
        <f t="shared" si="39"/>
        <v>0</v>
      </c>
      <c r="E38" s="132">
        <f>+dpnorth!D25</f>
        <v>217</v>
      </c>
      <c r="F38" s="132">
        <f t="shared" si="40"/>
        <v>0</v>
      </c>
      <c r="G38" s="132">
        <f>+onlinestocksheet!G57</f>
        <v>0</v>
      </c>
      <c r="H38" s="132">
        <f t="shared" si="41"/>
        <v>0</v>
      </c>
      <c r="I38" s="132">
        <f>+dpsouth!D25</f>
        <v>113.5</v>
      </c>
      <c r="J38" s="132">
        <f t="shared" si="42"/>
        <v>0</v>
      </c>
      <c r="K38" s="132">
        <f t="shared" ref="K38:M38" si="49">+C38+G38</f>
        <v>0</v>
      </c>
      <c r="L38" s="132">
        <f t="shared" si="49"/>
        <v>0</v>
      </c>
      <c r="M38" s="132">
        <f t="shared" si="49"/>
        <v>330.5</v>
      </c>
      <c r="N38" s="132">
        <f t="shared" si="44"/>
        <v>0</v>
      </c>
      <c r="O38" s="48">
        <f>100/(2*6)</f>
        <v>8.3333333333333339</v>
      </c>
      <c r="Q38" s="48" t="s">
        <v>146</v>
      </c>
    </row>
    <row r="39" spans="1:26" ht="11.25" customHeight="1" x14ac:dyDescent="0.2">
      <c r="A39" s="147" t="s">
        <v>264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9"/>
      <c r="O39" s="131"/>
      <c r="P39" s="88"/>
      <c r="Q39" s="88" t="s">
        <v>12</v>
      </c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1.25" customHeight="1" x14ac:dyDescent="0.2">
      <c r="A40" s="126" t="s">
        <v>219</v>
      </c>
      <c r="B40" s="127" t="s">
        <v>67</v>
      </c>
      <c r="C40" s="132">
        <f>+onlinestocksheet!C30</f>
        <v>0</v>
      </c>
      <c r="D40" s="132">
        <f t="shared" ref="D40:D48" si="50">+C40/O40</f>
        <v>0</v>
      </c>
      <c r="E40" s="132">
        <f>+dpnorth!D90</f>
        <v>383.5</v>
      </c>
      <c r="F40" s="132">
        <f t="shared" ref="F40:F48" si="51">+D40/E40*6</f>
        <v>0</v>
      </c>
      <c r="G40" s="132">
        <f>+onlinestocksheet!G30</f>
        <v>33</v>
      </c>
      <c r="H40" s="132">
        <f t="shared" ref="H40:H48" si="52">+G40/O40</f>
        <v>2.3759999999999994</v>
      </c>
      <c r="I40" s="132">
        <f>+dpsouth!D89</f>
        <v>454</v>
      </c>
      <c r="J40" s="132">
        <f t="shared" ref="J40:J48" si="53">+H40/I40*6</f>
        <v>3.1400881057268709E-2</v>
      </c>
      <c r="K40" s="132">
        <f t="shared" ref="K40:M40" si="54">+C40+G40</f>
        <v>33</v>
      </c>
      <c r="L40" s="132">
        <f t="shared" si="54"/>
        <v>2.3759999999999994</v>
      </c>
      <c r="M40" s="132">
        <f t="shared" si="54"/>
        <v>837.5</v>
      </c>
      <c r="N40" s="132">
        <f t="shared" ref="N40:N48" si="55">+L40/M40*6</f>
        <v>1.70220895522388E-2</v>
      </c>
      <c r="O40" s="48">
        <f>100/(0.3*24)</f>
        <v>13.888888888888891</v>
      </c>
      <c r="Q40" s="48" t="s">
        <v>96</v>
      </c>
    </row>
    <row r="41" spans="1:26" ht="11.25" customHeight="1" x14ac:dyDescent="0.2">
      <c r="A41" s="126" t="s">
        <v>219</v>
      </c>
      <c r="B41" s="127" t="s">
        <v>98</v>
      </c>
      <c r="C41" s="132">
        <f>+onlinestocksheet!C28</f>
        <v>0</v>
      </c>
      <c r="D41" s="132">
        <f t="shared" si="50"/>
        <v>0</v>
      </c>
      <c r="E41" s="132">
        <f>+dpnorth!D91</f>
        <v>522</v>
      </c>
      <c r="F41" s="132">
        <f t="shared" si="51"/>
        <v>0</v>
      </c>
      <c r="G41" s="132">
        <f>+onlinestocksheet!G28</f>
        <v>0</v>
      </c>
      <c r="H41" s="132">
        <f t="shared" si="52"/>
        <v>0</v>
      </c>
      <c r="I41" s="132">
        <f>+dpsouth!D90</f>
        <v>208</v>
      </c>
      <c r="J41" s="132">
        <f t="shared" si="53"/>
        <v>0</v>
      </c>
      <c r="K41" s="132">
        <f t="shared" ref="K41:M41" si="56">+C41+G41</f>
        <v>0</v>
      </c>
      <c r="L41" s="132">
        <f t="shared" si="56"/>
        <v>0</v>
      </c>
      <c r="M41" s="132">
        <f t="shared" si="56"/>
        <v>730</v>
      </c>
      <c r="N41" s="132">
        <f t="shared" si="55"/>
        <v>0</v>
      </c>
      <c r="O41" s="48">
        <f>100/(1*12)</f>
        <v>8.3333333333333339</v>
      </c>
      <c r="Q41" s="48" t="s">
        <v>96</v>
      </c>
    </row>
    <row r="42" spans="1:26" ht="11.25" customHeight="1" x14ac:dyDescent="0.2">
      <c r="A42" s="126" t="s">
        <v>219</v>
      </c>
      <c r="B42" s="127" t="s">
        <v>101</v>
      </c>
      <c r="C42" s="132">
        <f>+onlinestocksheet!C27</f>
        <v>256</v>
      </c>
      <c r="D42" s="132">
        <f t="shared" si="50"/>
        <v>20.275200000000002</v>
      </c>
      <c r="E42" s="132">
        <f>+dpnorth!D83</f>
        <v>104.5</v>
      </c>
      <c r="F42" s="132">
        <f t="shared" si="51"/>
        <v>1.1641263157894737</v>
      </c>
      <c r="G42" s="132">
        <f>+onlinestocksheet!G27</f>
        <v>2</v>
      </c>
      <c r="H42" s="132">
        <f t="shared" si="52"/>
        <v>0.15840000000000001</v>
      </c>
      <c r="I42" s="132">
        <f>+dpsouth!D82</f>
        <v>56.5</v>
      </c>
      <c r="J42" s="132">
        <f t="shared" si="53"/>
        <v>1.6821238938053099E-2</v>
      </c>
      <c r="K42" s="132">
        <f t="shared" ref="K42:M42" si="57">+C42+G42</f>
        <v>258</v>
      </c>
      <c r="L42" s="132">
        <f t="shared" si="57"/>
        <v>20.433600000000002</v>
      </c>
      <c r="M42" s="132">
        <f t="shared" si="57"/>
        <v>161</v>
      </c>
      <c r="N42" s="132">
        <f t="shared" si="55"/>
        <v>0.76150062111801242</v>
      </c>
      <c r="O42" s="48">
        <f>100/(0.33*24)</f>
        <v>12.626262626262626</v>
      </c>
      <c r="Q42" s="48" t="s">
        <v>125</v>
      </c>
    </row>
    <row r="43" spans="1:26" ht="11.25" customHeight="1" x14ac:dyDescent="0.2">
      <c r="A43" s="126" t="s">
        <v>219</v>
      </c>
      <c r="B43" s="127" t="s">
        <v>126</v>
      </c>
      <c r="C43" s="132">
        <f>+onlinestocksheet!C36</f>
        <v>15683</v>
      </c>
      <c r="D43" s="132">
        <f t="shared" si="50"/>
        <v>1656.1248000000001</v>
      </c>
      <c r="E43" s="132">
        <f>+dpnorth!D84</f>
        <v>87</v>
      </c>
      <c r="F43" s="132">
        <f t="shared" si="51"/>
        <v>114.21550344827588</v>
      </c>
      <c r="G43" s="132">
        <f>+onlinestocksheet!G36</f>
        <v>6385</v>
      </c>
      <c r="H43" s="132">
        <f t="shared" si="52"/>
        <v>674.25600000000009</v>
      </c>
      <c r="I43" s="132">
        <f>+dpsouth!D83</f>
        <v>38</v>
      </c>
      <c r="J43" s="132">
        <f t="shared" si="53"/>
        <v>106.46147368421055</v>
      </c>
      <c r="K43" s="132">
        <f t="shared" ref="K43:M43" si="58">+C43+G43</f>
        <v>22068</v>
      </c>
      <c r="L43" s="132">
        <f t="shared" si="58"/>
        <v>2330.3807999999999</v>
      </c>
      <c r="M43" s="132">
        <f t="shared" si="58"/>
        <v>125</v>
      </c>
      <c r="N43" s="132">
        <f t="shared" si="55"/>
        <v>111.85827839999999</v>
      </c>
      <c r="O43" s="48">
        <f>100/(0.44*24)</f>
        <v>9.4696969696969688</v>
      </c>
      <c r="Q43" s="48" t="s">
        <v>125</v>
      </c>
    </row>
    <row r="44" spans="1:26" ht="11.25" customHeight="1" x14ac:dyDescent="0.2">
      <c r="A44" s="126" t="s">
        <v>219</v>
      </c>
      <c r="B44" s="127" t="s">
        <v>136</v>
      </c>
      <c r="C44" s="132">
        <f>+onlinestocksheet!C35</f>
        <v>0</v>
      </c>
      <c r="D44" s="132">
        <f t="shared" si="50"/>
        <v>0</v>
      </c>
      <c r="E44" s="132">
        <f>+dpnorth!D85</f>
        <v>26.5</v>
      </c>
      <c r="F44" s="132">
        <f t="shared" si="51"/>
        <v>0</v>
      </c>
      <c r="G44" s="132">
        <f>+onlinestocksheet!G35</f>
        <v>0</v>
      </c>
      <c r="H44" s="132">
        <f t="shared" si="52"/>
        <v>0</v>
      </c>
      <c r="I44" s="132">
        <f>+dpsouth!D84</f>
        <v>53.5</v>
      </c>
      <c r="J44" s="132">
        <f t="shared" si="53"/>
        <v>0</v>
      </c>
      <c r="K44" s="132">
        <f t="shared" ref="K44:M44" si="59">+C44+G44</f>
        <v>0</v>
      </c>
      <c r="L44" s="132">
        <f t="shared" si="59"/>
        <v>0</v>
      </c>
      <c r="M44" s="132">
        <f t="shared" si="59"/>
        <v>80</v>
      </c>
      <c r="N44" s="132">
        <f t="shared" si="55"/>
        <v>0</v>
      </c>
      <c r="O44" s="48">
        <f>100/(0.35*12)</f>
        <v>23.809523809523814</v>
      </c>
      <c r="Q44" s="48" t="s">
        <v>146</v>
      </c>
    </row>
    <row r="45" spans="1:26" ht="11.25" customHeight="1" x14ac:dyDescent="0.2">
      <c r="A45" s="126" t="s">
        <v>219</v>
      </c>
      <c r="B45" s="127" t="s">
        <v>59</v>
      </c>
      <c r="C45" s="132">
        <f>+onlinestocksheet!C33</f>
        <v>0</v>
      </c>
      <c r="D45" s="132">
        <f t="shared" si="50"/>
        <v>0</v>
      </c>
      <c r="E45" s="132">
        <f>+dpnorth!D86</f>
        <v>26.5</v>
      </c>
      <c r="F45" s="132">
        <f t="shared" si="51"/>
        <v>0</v>
      </c>
      <c r="G45" s="132">
        <f>+onlinestocksheet!G33</f>
        <v>22</v>
      </c>
      <c r="H45" s="132">
        <f t="shared" si="52"/>
        <v>1.3199999999999998</v>
      </c>
      <c r="I45" s="132">
        <f>+dpsouth!D85</f>
        <v>105.5</v>
      </c>
      <c r="J45" s="132">
        <f t="shared" si="53"/>
        <v>7.5071090047393346E-2</v>
      </c>
      <c r="K45" s="132">
        <f t="shared" ref="K45:M45" si="60">+C45+G45</f>
        <v>22</v>
      </c>
      <c r="L45" s="132">
        <f t="shared" si="60"/>
        <v>1.3199999999999998</v>
      </c>
      <c r="M45" s="132">
        <f t="shared" si="60"/>
        <v>132</v>
      </c>
      <c r="N45" s="132">
        <f t="shared" si="55"/>
        <v>5.9999999999999991E-2</v>
      </c>
      <c r="O45" s="48">
        <f>100/(0.5*12)</f>
        <v>16.666666666666668</v>
      </c>
      <c r="Q45" s="48" t="s">
        <v>146</v>
      </c>
    </row>
    <row r="46" spans="1:26" ht="11.25" customHeight="1" x14ac:dyDescent="0.2">
      <c r="A46" s="126" t="s">
        <v>219</v>
      </c>
      <c r="B46" s="127" t="s">
        <v>156</v>
      </c>
      <c r="C46" s="132">
        <f>+onlinestocksheet!C29</f>
        <v>0</v>
      </c>
      <c r="D46" s="132">
        <f t="shared" si="50"/>
        <v>0</v>
      </c>
      <c r="E46" s="132">
        <f>+dpnorth!D87</f>
        <v>45.5</v>
      </c>
      <c r="F46" s="132">
        <f t="shared" si="51"/>
        <v>0</v>
      </c>
      <c r="G46" s="132">
        <f>+onlinestocksheet!G29</f>
        <v>0</v>
      </c>
      <c r="H46" s="132">
        <f t="shared" si="52"/>
        <v>0</v>
      </c>
      <c r="I46" s="132">
        <f>+dpsouth!D86</f>
        <v>66</v>
      </c>
      <c r="J46" s="132">
        <f t="shared" si="53"/>
        <v>0</v>
      </c>
      <c r="K46" s="132">
        <f t="shared" ref="K46:M46" si="61">+C46+G46</f>
        <v>0</v>
      </c>
      <c r="L46" s="132">
        <f t="shared" si="61"/>
        <v>0</v>
      </c>
      <c r="M46" s="132">
        <f t="shared" si="61"/>
        <v>111.5</v>
      </c>
      <c r="N46" s="132">
        <f t="shared" si="55"/>
        <v>0</v>
      </c>
      <c r="O46" s="48">
        <f>100/(1*6)</f>
        <v>16.666666666666668</v>
      </c>
      <c r="Q46" s="48" t="s">
        <v>146</v>
      </c>
    </row>
    <row r="47" spans="1:26" ht="11.25" customHeight="1" x14ac:dyDescent="0.2">
      <c r="A47" s="127" t="s">
        <v>219</v>
      </c>
      <c r="B47" s="127" t="s">
        <v>167</v>
      </c>
      <c r="C47" s="132">
        <f>+onlinestocksheet!C32</f>
        <v>1</v>
      </c>
      <c r="D47" s="132">
        <f t="shared" si="50"/>
        <v>7.4999999999999997E-2</v>
      </c>
      <c r="E47" s="132">
        <f>+dpnorth!D88</f>
        <v>0</v>
      </c>
      <c r="F47" s="132" t="e">
        <f t="shared" si="51"/>
        <v>#DIV/0!</v>
      </c>
      <c r="G47" s="132">
        <f>+onlinestocksheet!G32</f>
        <v>0</v>
      </c>
      <c r="H47" s="132">
        <f t="shared" si="52"/>
        <v>0</v>
      </c>
      <c r="I47" s="132">
        <f>+dpsouth!D87</f>
        <v>1</v>
      </c>
      <c r="J47" s="132">
        <f t="shared" si="53"/>
        <v>0</v>
      </c>
      <c r="K47" s="132">
        <f t="shared" ref="K47:M47" si="62">+C47+G47</f>
        <v>1</v>
      </c>
      <c r="L47" s="132">
        <f t="shared" si="62"/>
        <v>7.4999999999999997E-2</v>
      </c>
      <c r="M47" s="132">
        <f t="shared" si="62"/>
        <v>1</v>
      </c>
      <c r="N47" s="132">
        <f t="shared" si="55"/>
        <v>0.44999999999999996</v>
      </c>
      <c r="O47" s="48">
        <f>100/(1.25*6)</f>
        <v>13.333333333333334</v>
      </c>
      <c r="Q47" s="48" t="s">
        <v>146</v>
      </c>
    </row>
    <row r="48" spans="1:26" ht="11.25" customHeight="1" x14ac:dyDescent="0.2">
      <c r="A48" s="126" t="s">
        <v>219</v>
      </c>
      <c r="B48" s="127" t="s">
        <v>179</v>
      </c>
      <c r="C48" s="132">
        <f>+onlinestocksheet!C31</f>
        <v>0</v>
      </c>
      <c r="D48" s="132">
        <f t="shared" si="50"/>
        <v>0</v>
      </c>
      <c r="E48" s="132">
        <f>+dpnorth!D89</f>
        <v>320</v>
      </c>
      <c r="F48" s="132">
        <f t="shared" si="51"/>
        <v>0</v>
      </c>
      <c r="G48" s="132">
        <f>+onlinestocksheet!G31</f>
        <v>3</v>
      </c>
      <c r="H48" s="132">
        <f t="shared" si="52"/>
        <v>0.36</v>
      </c>
      <c r="I48" s="132">
        <f>+dpsouth!D88</f>
        <v>141.5</v>
      </c>
      <c r="J48" s="132">
        <f t="shared" si="53"/>
        <v>1.5265017667844522E-2</v>
      </c>
      <c r="K48" s="132">
        <f t="shared" ref="K48:M48" si="63">+C48+G48</f>
        <v>3</v>
      </c>
      <c r="L48" s="132">
        <f t="shared" si="63"/>
        <v>0.36</v>
      </c>
      <c r="M48" s="132">
        <f t="shared" si="63"/>
        <v>461.5</v>
      </c>
      <c r="N48" s="132">
        <f t="shared" si="55"/>
        <v>4.6803900325027084E-3</v>
      </c>
      <c r="O48" s="48">
        <f>100/(2*6)</f>
        <v>8.3333333333333339</v>
      </c>
      <c r="Q48" s="48" t="s">
        <v>146</v>
      </c>
    </row>
    <row r="49" spans="1:26" ht="11.25" customHeight="1" x14ac:dyDescent="0.2">
      <c r="A49" s="147" t="s">
        <v>331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9"/>
      <c r="O49" s="131"/>
      <c r="P49" s="88"/>
      <c r="Q49" s="88" t="s">
        <v>12</v>
      </c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1.25" customHeight="1" x14ac:dyDescent="0.2">
      <c r="A50" s="126" t="s">
        <v>223</v>
      </c>
      <c r="B50" s="127" t="s">
        <v>332</v>
      </c>
      <c r="C50" s="132">
        <f>+onlinestocksheet!C85</f>
        <v>0</v>
      </c>
      <c r="D50" s="132">
        <f t="shared" ref="D50:D56" si="64">+C50/O50</f>
        <v>0</v>
      </c>
      <c r="E50" s="132">
        <f>+dpnorth!D71</f>
        <v>347.5</v>
      </c>
      <c r="F50" s="132">
        <f t="shared" ref="F50:F54" si="65">+D50/E50*6</f>
        <v>0</v>
      </c>
      <c r="G50" s="132">
        <f>+onlinestocksheet!G85</f>
        <v>55</v>
      </c>
      <c r="H50" s="132">
        <f t="shared" ref="H50:H56" si="66">+G50/O50</f>
        <v>3.9599999999999995</v>
      </c>
      <c r="I50" s="132">
        <f>+dpsouth!D70</f>
        <v>330.5</v>
      </c>
      <c r="J50" s="132">
        <f t="shared" ref="J50:J54" si="67">+H50/I50*6</f>
        <v>7.1891074130105898E-2</v>
      </c>
      <c r="K50" s="132">
        <f t="shared" ref="K50:M50" si="68">+C50+G50</f>
        <v>55</v>
      </c>
      <c r="L50" s="132">
        <f t="shared" si="68"/>
        <v>3.9599999999999995</v>
      </c>
      <c r="M50" s="132">
        <f t="shared" si="68"/>
        <v>678</v>
      </c>
      <c r="N50" s="132">
        <f t="shared" ref="N50:N54" si="69">+L50/M50*6</f>
        <v>3.5044247787610616E-2</v>
      </c>
      <c r="O50" s="48">
        <f>100/(0.3*24)</f>
        <v>13.888888888888891</v>
      </c>
      <c r="Q50" s="48" t="s">
        <v>96</v>
      </c>
    </row>
    <row r="51" spans="1:26" ht="11.25" customHeight="1" x14ac:dyDescent="0.2">
      <c r="A51" s="126" t="s">
        <v>223</v>
      </c>
      <c r="B51" s="127" t="s">
        <v>221</v>
      </c>
      <c r="C51" s="132">
        <f>+onlinestocksheet!C86</f>
        <v>0</v>
      </c>
      <c r="D51" s="132">
        <f t="shared" si="64"/>
        <v>0</v>
      </c>
      <c r="E51" s="132">
        <f>+dpnorth!D69</f>
        <v>122</v>
      </c>
      <c r="F51" s="132">
        <f t="shared" si="65"/>
        <v>0</v>
      </c>
      <c r="G51" s="132">
        <f>+onlinestocksheet!G86</f>
        <v>0</v>
      </c>
      <c r="H51" s="132">
        <f t="shared" si="66"/>
        <v>0</v>
      </c>
      <c r="I51" s="132">
        <f>+dpsouth!D67</f>
        <v>113.5</v>
      </c>
      <c r="J51" s="132">
        <f t="shared" si="67"/>
        <v>0</v>
      </c>
      <c r="K51" s="132">
        <f t="shared" ref="K51:M51" si="70">+C51+G51</f>
        <v>0</v>
      </c>
      <c r="L51" s="132">
        <f t="shared" si="70"/>
        <v>0</v>
      </c>
      <c r="M51" s="132">
        <f t="shared" si="70"/>
        <v>235.5</v>
      </c>
      <c r="N51" s="132">
        <f t="shared" si="69"/>
        <v>0</v>
      </c>
      <c r="O51" s="48">
        <f>100/(0.33*24)</f>
        <v>12.626262626262626</v>
      </c>
      <c r="Q51" s="48" t="s">
        <v>125</v>
      </c>
    </row>
    <row r="52" spans="1:26" ht="11.25" customHeight="1" x14ac:dyDescent="0.2">
      <c r="A52" s="126" t="s">
        <v>255</v>
      </c>
      <c r="B52" s="127" t="s">
        <v>126</v>
      </c>
      <c r="C52" s="132">
        <f>+onlinestocksheet!C90</f>
        <v>0</v>
      </c>
      <c r="D52" s="132">
        <f t="shared" si="64"/>
        <v>0</v>
      </c>
      <c r="E52" s="132">
        <f>+dpnorth!D79</f>
        <v>104.5</v>
      </c>
      <c r="F52" s="132">
        <f t="shared" si="65"/>
        <v>0</v>
      </c>
      <c r="G52" s="132">
        <f>+onlinestocksheet!G90</f>
        <v>0</v>
      </c>
      <c r="H52" s="132">
        <f t="shared" si="66"/>
        <v>0</v>
      </c>
      <c r="I52" s="132">
        <f>+dpsouth!D78</f>
        <v>94.5</v>
      </c>
      <c r="J52" s="132">
        <f t="shared" si="67"/>
        <v>0</v>
      </c>
      <c r="K52" s="132">
        <f t="shared" ref="K52:M52" si="71">+C52+G52</f>
        <v>0</v>
      </c>
      <c r="L52" s="132">
        <f t="shared" si="71"/>
        <v>0</v>
      </c>
      <c r="M52" s="132">
        <f t="shared" si="71"/>
        <v>199</v>
      </c>
      <c r="N52" s="132">
        <f t="shared" si="69"/>
        <v>0</v>
      </c>
      <c r="O52" s="48">
        <f>100/(0.44*24)</f>
        <v>9.4696969696969688</v>
      </c>
      <c r="Q52" s="48" t="s">
        <v>146</v>
      </c>
    </row>
    <row r="53" spans="1:26" ht="11.25" customHeight="1" x14ac:dyDescent="0.2">
      <c r="A53" s="126" t="s">
        <v>255</v>
      </c>
      <c r="B53" s="127" t="s">
        <v>271</v>
      </c>
      <c r="C53" s="132">
        <f>+onlinestocksheet!C89</f>
        <v>0</v>
      </c>
      <c r="D53" s="132">
        <f t="shared" si="64"/>
        <v>0</v>
      </c>
      <c r="E53" s="132">
        <f>+dpnorth!D80</f>
        <v>62.5</v>
      </c>
      <c r="F53" s="132">
        <f t="shared" si="65"/>
        <v>0</v>
      </c>
      <c r="G53" s="132">
        <f>+onlinestocksheet!G89</f>
        <v>1</v>
      </c>
      <c r="H53" s="132">
        <f t="shared" si="66"/>
        <v>4.1999999999999996E-2</v>
      </c>
      <c r="I53" s="132">
        <f>+dpsouth!D79</f>
        <v>66</v>
      </c>
      <c r="J53" s="132">
        <f t="shared" si="67"/>
        <v>3.8181818181818178E-3</v>
      </c>
      <c r="K53" s="132">
        <f t="shared" ref="K53:M53" si="72">+C53+G53</f>
        <v>1</v>
      </c>
      <c r="L53" s="132">
        <f t="shared" si="72"/>
        <v>4.1999999999999996E-2</v>
      </c>
      <c r="M53" s="132">
        <f t="shared" si="72"/>
        <v>128.5</v>
      </c>
      <c r="N53" s="132">
        <f t="shared" si="69"/>
        <v>1.9610894941634238E-3</v>
      </c>
      <c r="O53" s="48">
        <f>100/(0.35*12)</f>
        <v>23.809523809523814</v>
      </c>
      <c r="Q53" s="48" t="s">
        <v>146</v>
      </c>
    </row>
    <row r="54" spans="1:26" ht="11.25" customHeight="1" x14ac:dyDescent="0.2">
      <c r="A54" s="126" t="s">
        <v>223</v>
      </c>
      <c r="B54" s="127" t="s">
        <v>336</v>
      </c>
      <c r="C54" s="132">
        <f>+onlinestocksheet!C88</f>
        <v>0</v>
      </c>
      <c r="D54" s="132">
        <f t="shared" si="64"/>
        <v>0</v>
      </c>
      <c r="E54" s="132">
        <f>+dpnorth!D70</f>
        <v>208.5</v>
      </c>
      <c r="F54" s="132">
        <f t="shared" si="65"/>
        <v>0</v>
      </c>
      <c r="G54" s="132">
        <f>+onlinestocksheet!G88</f>
        <v>68</v>
      </c>
      <c r="H54" s="132">
        <f t="shared" si="66"/>
        <v>4.08</v>
      </c>
      <c r="I54" s="132">
        <f>+dpsouth!D68</f>
        <v>94.5</v>
      </c>
      <c r="J54" s="132">
        <f t="shared" si="67"/>
        <v>0.25904761904761908</v>
      </c>
      <c r="K54" s="132">
        <f t="shared" ref="K54:M54" si="73">+C54+G54</f>
        <v>68</v>
      </c>
      <c r="L54" s="132">
        <f t="shared" si="73"/>
        <v>4.08</v>
      </c>
      <c r="M54" s="132">
        <f t="shared" si="73"/>
        <v>303</v>
      </c>
      <c r="N54" s="132">
        <f t="shared" si="69"/>
        <v>8.0792079207920794E-2</v>
      </c>
      <c r="O54" s="48">
        <f>100/(0.5*12)</f>
        <v>16.666666666666668</v>
      </c>
      <c r="Q54" s="48" t="s">
        <v>146</v>
      </c>
    </row>
    <row r="55" spans="1:26" ht="11.25" customHeight="1" x14ac:dyDescent="0.2">
      <c r="A55" s="126" t="s">
        <v>223</v>
      </c>
      <c r="B55" s="127" t="s">
        <v>337</v>
      </c>
      <c r="C55" s="132">
        <f>+onlinestocksheet!C84</f>
        <v>0</v>
      </c>
      <c r="D55" s="132">
        <f t="shared" si="64"/>
        <v>0</v>
      </c>
      <c r="E55" s="132">
        <f>+dpnorth!D81</f>
        <v>52</v>
      </c>
      <c r="F55" s="132">
        <f>IFERROR(D55/E55*6,0)</f>
        <v>0</v>
      </c>
      <c r="G55" s="132">
        <f>+onlinestocksheet!G84</f>
        <v>0</v>
      </c>
      <c r="H55" s="132">
        <f t="shared" si="66"/>
        <v>0</v>
      </c>
      <c r="I55" s="132">
        <v>15</v>
      </c>
      <c r="J55" s="132">
        <f>IFERROR(H55/I55*6,0)</f>
        <v>0</v>
      </c>
      <c r="K55" s="132">
        <f t="shared" ref="K55:M55" si="74">+C55+G55</f>
        <v>0</v>
      </c>
      <c r="L55" s="132">
        <f t="shared" si="74"/>
        <v>0</v>
      </c>
      <c r="M55" s="132">
        <f t="shared" si="74"/>
        <v>67</v>
      </c>
      <c r="N55" s="132">
        <f>IFERROR(L55/M55*6,0)</f>
        <v>0</v>
      </c>
      <c r="O55" s="48">
        <f>100/(1*6)</f>
        <v>16.666666666666668</v>
      </c>
      <c r="Q55" s="48" t="s">
        <v>146</v>
      </c>
    </row>
    <row r="56" spans="1:26" ht="11.25" customHeight="1" x14ac:dyDescent="0.2">
      <c r="A56" s="126" t="s">
        <v>255</v>
      </c>
      <c r="B56" s="127" t="s">
        <v>338</v>
      </c>
      <c r="C56" s="132">
        <f>+onlinestocksheet!C87</f>
        <v>0</v>
      </c>
      <c r="D56" s="132">
        <f t="shared" si="64"/>
        <v>0</v>
      </c>
      <c r="E56" s="132">
        <f>+dpnorth!D82</f>
        <v>320</v>
      </c>
      <c r="F56" s="132">
        <f>+D56/E56*6</f>
        <v>0</v>
      </c>
      <c r="G56" s="132">
        <f>+onlinestocksheet!G87</f>
        <v>1</v>
      </c>
      <c r="H56" s="132">
        <f t="shared" si="66"/>
        <v>0.12</v>
      </c>
      <c r="I56" s="132">
        <f>+dpsouth!D81</f>
        <v>151</v>
      </c>
      <c r="J56" s="132">
        <f>+H56/I56*6</f>
        <v>4.7682119205298013E-3</v>
      </c>
      <c r="K56" s="132">
        <f t="shared" ref="K56:M56" si="75">+C56+G56</f>
        <v>1</v>
      </c>
      <c r="L56" s="132">
        <f t="shared" si="75"/>
        <v>0.12</v>
      </c>
      <c r="M56" s="132">
        <f t="shared" si="75"/>
        <v>471</v>
      </c>
      <c r="N56" s="132">
        <f>+L56/M56*6</f>
        <v>1.5286624203821654E-3</v>
      </c>
      <c r="O56" s="48">
        <f>100/(2*6)</f>
        <v>8.3333333333333339</v>
      </c>
      <c r="Q56" s="48" t="s">
        <v>146</v>
      </c>
    </row>
    <row r="57" spans="1:26" ht="11.25" customHeight="1" x14ac:dyDescent="0.2">
      <c r="A57" s="147" t="s">
        <v>339</v>
      </c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9"/>
      <c r="O57" s="131"/>
      <c r="P57" s="88"/>
      <c r="Q57" s="88" t="s">
        <v>12</v>
      </c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1.25" customHeight="1" x14ac:dyDescent="0.2">
      <c r="A58" s="126" t="s">
        <v>220</v>
      </c>
      <c r="B58" s="127" t="s">
        <v>332</v>
      </c>
      <c r="C58" s="132">
        <f>+onlinestocksheet!C43</f>
        <v>156</v>
      </c>
      <c r="D58" s="132">
        <f t="shared" ref="D58:D64" si="76">+C58/O58</f>
        <v>11.231999999999998</v>
      </c>
      <c r="E58" s="132">
        <f>+dpnorth!D60</f>
        <v>591</v>
      </c>
      <c r="F58" s="132">
        <f t="shared" ref="F58:F62" si="77">+D58/E58*6</f>
        <v>0.11403045685279185</v>
      </c>
      <c r="G58" s="132">
        <f>+onlinestocksheet!G43</f>
        <v>17</v>
      </c>
      <c r="H58" s="132">
        <f t="shared" ref="H58:H64" si="78">+G58/O58</f>
        <v>1.2239999999999998</v>
      </c>
      <c r="I58" s="132">
        <f>+dpsouth!D58</f>
        <v>123</v>
      </c>
      <c r="J58" s="132">
        <f t="shared" ref="J58:J62" si="79">+H58/I58*6</f>
        <v>5.9707317073170722E-2</v>
      </c>
      <c r="K58" s="132">
        <f t="shared" ref="K58:M58" si="80">+C58+G58</f>
        <v>173</v>
      </c>
      <c r="L58" s="132">
        <f t="shared" si="80"/>
        <v>12.455999999999998</v>
      </c>
      <c r="M58" s="132">
        <f t="shared" si="80"/>
        <v>714</v>
      </c>
      <c r="N58" s="132">
        <f t="shared" ref="N58:N62" si="81">+L58/M58*6</f>
        <v>0.10467226890756301</v>
      </c>
      <c r="O58" s="48">
        <f>100/(0.3*24)</f>
        <v>13.888888888888891</v>
      </c>
      <c r="Q58" s="48" t="s">
        <v>96</v>
      </c>
    </row>
    <row r="59" spans="1:26" ht="11.25" customHeight="1" x14ac:dyDescent="0.2">
      <c r="A59" s="126" t="s">
        <v>220</v>
      </c>
      <c r="B59" s="127" t="s">
        <v>341</v>
      </c>
      <c r="C59" s="132">
        <f>+onlinestocksheet!C41</f>
        <v>0</v>
      </c>
      <c r="D59" s="132">
        <f t="shared" si="76"/>
        <v>0</v>
      </c>
      <c r="E59" s="132">
        <f>+dpnorth!D61</f>
        <v>347.5</v>
      </c>
      <c r="F59" s="132">
        <f t="shared" si="77"/>
        <v>0</v>
      </c>
      <c r="G59" s="132">
        <f>+onlinestocksheet!G41</f>
        <v>3</v>
      </c>
      <c r="H59" s="132">
        <f t="shared" si="78"/>
        <v>0.36</v>
      </c>
      <c r="I59" s="132">
        <f>+dpsouth!D59</f>
        <v>134</v>
      </c>
      <c r="J59" s="132">
        <f t="shared" si="79"/>
        <v>1.6119402985074624E-2</v>
      </c>
      <c r="K59" s="132">
        <f t="shared" ref="K59:M59" si="82">+C59+G59</f>
        <v>3</v>
      </c>
      <c r="L59" s="132">
        <f t="shared" si="82"/>
        <v>0.36</v>
      </c>
      <c r="M59" s="132">
        <f t="shared" si="82"/>
        <v>481.5</v>
      </c>
      <c r="N59" s="132">
        <f t="shared" si="81"/>
        <v>4.485981308411215E-3</v>
      </c>
      <c r="O59" s="48">
        <f>100/(1*12)</f>
        <v>8.3333333333333339</v>
      </c>
      <c r="Q59" s="48" t="s">
        <v>96</v>
      </c>
    </row>
    <row r="60" spans="1:26" ht="11.25" customHeight="1" x14ac:dyDescent="0.2">
      <c r="A60" s="126" t="s">
        <v>220</v>
      </c>
      <c r="B60" s="127" t="s">
        <v>221</v>
      </c>
      <c r="C60" s="132">
        <f>+onlinestocksheet!C40</f>
        <v>1</v>
      </c>
      <c r="D60" s="132">
        <f t="shared" si="76"/>
        <v>7.9200000000000007E-2</v>
      </c>
      <c r="E60" s="132">
        <f>+dpnorth!D55</f>
        <v>260.5</v>
      </c>
      <c r="F60" s="132">
        <f t="shared" si="77"/>
        <v>1.8241842610364684E-3</v>
      </c>
      <c r="G60" s="132">
        <f>+onlinestocksheet!G40</f>
        <v>0</v>
      </c>
      <c r="H60" s="132">
        <f t="shared" si="78"/>
        <v>0</v>
      </c>
      <c r="I60" s="132">
        <f>+dpsouth!D53</f>
        <v>67</v>
      </c>
      <c r="J60" s="132">
        <f t="shared" si="79"/>
        <v>0</v>
      </c>
      <c r="K60" s="132">
        <f t="shared" ref="K60:M60" si="83">+C60+G60</f>
        <v>1</v>
      </c>
      <c r="L60" s="132">
        <f t="shared" si="83"/>
        <v>7.9200000000000007E-2</v>
      </c>
      <c r="M60" s="132">
        <f t="shared" si="83"/>
        <v>327.5</v>
      </c>
      <c r="N60" s="132">
        <f t="shared" si="81"/>
        <v>1.4509923664122138E-3</v>
      </c>
      <c r="O60" s="48">
        <f>100/(0.33*24)</f>
        <v>12.626262626262626</v>
      </c>
      <c r="Q60" s="48" t="s">
        <v>125</v>
      </c>
    </row>
    <row r="61" spans="1:26" ht="11.25" customHeight="1" x14ac:dyDescent="0.2">
      <c r="A61" s="126" t="s">
        <v>220</v>
      </c>
      <c r="B61" s="127" t="s">
        <v>271</v>
      </c>
      <c r="C61" s="132">
        <f>+onlinestocksheet!C39</f>
        <v>0</v>
      </c>
      <c r="D61" s="132">
        <f t="shared" si="76"/>
        <v>0</v>
      </c>
      <c r="E61" s="132">
        <f>+dpnorth!D56</f>
        <v>75.5</v>
      </c>
      <c r="F61" s="132">
        <f t="shared" si="77"/>
        <v>0</v>
      </c>
      <c r="G61" s="132">
        <f>+onlinestocksheet!G39</f>
        <v>0</v>
      </c>
      <c r="H61" s="132">
        <f t="shared" si="78"/>
        <v>0</v>
      </c>
      <c r="I61" s="132">
        <f>+dpsouth!D54</f>
        <v>61.5</v>
      </c>
      <c r="J61" s="132">
        <f t="shared" si="79"/>
        <v>0</v>
      </c>
      <c r="K61" s="132">
        <f t="shared" ref="K61:M61" si="84">+C61+G61</f>
        <v>0</v>
      </c>
      <c r="L61" s="132">
        <f t="shared" si="84"/>
        <v>0</v>
      </c>
      <c r="M61" s="132">
        <f t="shared" si="84"/>
        <v>137</v>
      </c>
      <c r="N61" s="132">
        <f t="shared" si="81"/>
        <v>0</v>
      </c>
      <c r="O61" s="48">
        <f>100/(0.35*12)</f>
        <v>23.809523809523814</v>
      </c>
      <c r="Q61" s="48" t="s">
        <v>146</v>
      </c>
    </row>
    <row r="62" spans="1:26" ht="11.25" customHeight="1" x14ac:dyDescent="0.2">
      <c r="A62" s="126" t="s">
        <v>220</v>
      </c>
      <c r="B62" s="127" t="s">
        <v>336</v>
      </c>
      <c r="C62" s="132">
        <f>+onlinestocksheet!C45</f>
        <v>0</v>
      </c>
      <c r="D62" s="132">
        <f t="shared" si="76"/>
        <v>0</v>
      </c>
      <c r="E62" s="132">
        <f>+dpnorth!D57</f>
        <v>208.5</v>
      </c>
      <c r="F62" s="132">
        <f t="shared" si="77"/>
        <v>0</v>
      </c>
      <c r="G62" s="132">
        <v>2532</v>
      </c>
      <c r="H62" s="132">
        <f t="shared" si="78"/>
        <v>151.91999999999999</v>
      </c>
      <c r="I62" s="132">
        <f>+dpsouth!D55</f>
        <v>66</v>
      </c>
      <c r="J62" s="132">
        <f t="shared" si="79"/>
        <v>13.810909090909091</v>
      </c>
      <c r="K62" s="132">
        <f t="shared" ref="K62:M62" si="85">+C62+G62</f>
        <v>2532</v>
      </c>
      <c r="L62" s="132">
        <f t="shared" si="85"/>
        <v>151.91999999999999</v>
      </c>
      <c r="M62" s="132">
        <f t="shared" si="85"/>
        <v>274.5</v>
      </c>
      <c r="N62" s="132">
        <f t="shared" si="81"/>
        <v>3.3206557377049175</v>
      </c>
      <c r="O62" s="48">
        <f>100/(0.5*12)</f>
        <v>16.666666666666668</v>
      </c>
      <c r="Q62" s="48" t="s">
        <v>146</v>
      </c>
    </row>
    <row r="63" spans="1:26" ht="11.25" customHeight="1" x14ac:dyDescent="0.2">
      <c r="A63" s="126" t="s">
        <v>220</v>
      </c>
      <c r="B63" s="127" t="s">
        <v>337</v>
      </c>
      <c r="C63" s="132">
        <f>+onlinestocksheet!C42</f>
        <v>0</v>
      </c>
      <c r="D63" s="132">
        <f t="shared" si="76"/>
        <v>0</v>
      </c>
      <c r="E63" s="132">
        <f>+dpnorth!D58</f>
        <v>0</v>
      </c>
      <c r="F63" s="132">
        <f>IFERROR(D63/E63*6,0)</f>
        <v>0</v>
      </c>
      <c r="G63" s="132">
        <f>+onlinestocksheet!G42</f>
        <v>0</v>
      </c>
      <c r="H63" s="132">
        <f t="shared" si="78"/>
        <v>0</v>
      </c>
      <c r="I63" s="132">
        <f>+dpsouth!D56</f>
        <v>9.5</v>
      </c>
      <c r="J63" s="132">
        <f>IFERROR(H63/I63*6,0)</f>
        <v>0</v>
      </c>
      <c r="K63" s="132">
        <f t="shared" ref="K63:M63" si="86">+C63+G63</f>
        <v>0</v>
      </c>
      <c r="L63" s="132">
        <f t="shared" si="86"/>
        <v>0</v>
      </c>
      <c r="M63" s="132">
        <f t="shared" si="86"/>
        <v>9.5</v>
      </c>
      <c r="N63" s="132">
        <f>IFERROR(L63/M63*6,0)</f>
        <v>0</v>
      </c>
      <c r="O63" s="48">
        <f>100/(1*6)</f>
        <v>16.666666666666668</v>
      </c>
      <c r="Q63" s="48" t="s">
        <v>146</v>
      </c>
    </row>
    <row r="64" spans="1:26" ht="11.25" customHeight="1" x14ac:dyDescent="0.2">
      <c r="A64" s="126" t="s">
        <v>220</v>
      </c>
      <c r="B64" s="127" t="s">
        <v>338</v>
      </c>
      <c r="C64" s="132">
        <f>+onlinestocksheet!C44</f>
        <v>0</v>
      </c>
      <c r="D64" s="132">
        <f t="shared" si="76"/>
        <v>0</v>
      </c>
      <c r="E64" s="132">
        <f>+dpnorth!D59</f>
        <v>347.5</v>
      </c>
      <c r="F64" s="132">
        <f>+D64/E64*6</f>
        <v>0</v>
      </c>
      <c r="G64" s="132">
        <f>+onlinestocksheet!G44</f>
        <v>0</v>
      </c>
      <c r="H64" s="132">
        <f t="shared" si="78"/>
        <v>0</v>
      </c>
      <c r="I64" s="132">
        <f>+dpsouth!D57</f>
        <v>105</v>
      </c>
      <c r="J64" s="132">
        <f>+H64/I64*6</f>
        <v>0</v>
      </c>
      <c r="K64" s="132">
        <f t="shared" ref="K64:M64" si="87">+C64+G64</f>
        <v>0</v>
      </c>
      <c r="L64" s="132">
        <f t="shared" si="87"/>
        <v>0</v>
      </c>
      <c r="M64" s="132">
        <f t="shared" si="87"/>
        <v>452.5</v>
      </c>
      <c r="N64" s="132">
        <f>+L64/M64*6</f>
        <v>0</v>
      </c>
      <c r="O64" s="48">
        <f>100/(2*6)</f>
        <v>8.3333333333333339</v>
      </c>
      <c r="Q64" s="48" t="s">
        <v>146</v>
      </c>
    </row>
    <row r="65" spans="1:26" ht="11.25" customHeight="1" x14ac:dyDescent="0.2">
      <c r="A65" s="147" t="s">
        <v>345</v>
      </c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9"/>
      <c r="O65" s="131"/>
      <c r="P65" s="88"/>
      <c r="Q65" s="88" t="s">
        <v>12</v>
      </c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1.25" customHeight="1" x14ac:dyDescent="0.2">
      <c r="A66" s="126" t="s">
        <v>222</v>
      </c>
      <c r="B66" s="127" t="s">
        <v>332</v>
      </c>
      <c r="C66" s="132">
        <f>+onlinestocksheet!C48</f>
        <v>684</v>
      </c>
      <c r="D66" s="132">
        <f t="shared" ref="D66:D72" si="88">+C66/O66</f>
        <v>49.24799999999999</v>
      </c>
      <c r="E66" s="132">
        <f>+dpnorth!D67</f>
        <v>264.5</v>
      </c>
      <c r="F66" s="132">
        <f t="shared" ref="F66:F70" si="89">+D66/E66*6</f>
        <v>1.117156899810964</v>
      </c>
      <c r="G66" s="132">
        <f>+onlinestocksheet!G48</f>
        <v>13099</v>
      </c>
      <c r="H66" s="132">
        <f t="shared" ref="H66:H72" si="90">+G66/O66</f>
        <v>943.12799999999982</v>
      </c>
      <c r="I66" s="132">
        <f>+dpsouth!D65</f>
        <v>52</v>
      </c>
      <c r="J66" s="132">
        <f t="shared" ref="J66:J70" si="91">+H66/I66*6</f>
        <v>108.82246153846151</v>
      </c>
      <c r="K66" s="132">
        <f t="shared" ref="K66:M66" si="92">+C66+G66</f>
        <v>13783</v>
      </c>
      <c r="L66" s="132">
        <f t="shared" si="92"/>
        <v>992.37599999999975</v>
      </c>
      <c r="M66" s="132">
        <f t="shared" si="92"/>
        <v>316.5</v>
      </c>
      <c r="N66" s="132">
        <f t="shared" ref="N66:N70" si="93">+L66/M66*6</f>
        <v>18.812815165876771</v>
      </c>
      <c r="O66" s="48">
        <f t="shared" ref="O66:O67" si="94">100/(0.3*24)</f>
        <v>13.888888888888891</v>
      </c>
      <c r="Q66" s="48" t="s">
        <v>96</v>
      </c>
    </row>
    <row r="67" spans="1:26" ht="11.25" customHeight="1" x14ac:dyDescent="0.2">
      <c r="A67" s="126" t="str">
        <f>+'Review by Pack size'!A106</f>
        <v>Spar CreamSoda_O</v>
      </c>
      <c r="B67" s="127" t="str">
        <f>+'Review by Pack size'!B106</f>
        <v>R1000012L_O</v>
      </c>
      <c r="C67" s="132">
        <f>+'Review by Pack size'!C106</f>
        <v>0</v>
      </c>
      <c r="D67" s="132">
        <f t="shared" si="88"/>
        <v>0</v>
      </c>
      <c r="E67" s="132">
        <f>+'Review by Pack size'!E106</f>
        <v>2</v>
      </c>
      <c r="F67" s="132">
        <f t="shared" si="89"/>
        <v>0</v>
      </c>
      <c r="G67" s="132">
        <f>+'Review by Pack size'!G106</f>
        <v>0</v>
      </c>
      <c r="H67" s="132">
        <f t="shared" si="90"/>
        <v>0</v>
      </c>
      <c r="I67" s="132">
        <f>+'Review by Pack size'!I106</f>
        <v>50</v>
      </c>
      <c r="J67" s="132">
        <f t="shared" si="91"/>
        <v>0</v>
      </c>
      <c r="K67" s="132">
        <f t="shared" ref="K67:M67" si="95">+C67+G67</f>
        <v>0</v>
      </c>
      <c r="L67" s="132">
        <f t="shared" si="95"/>
        <v>0</v>
      </c>
      <c r="M67" s="132">
        <f t="shared" si="95"/>
        <v>52</v>
      </c>
      <c r="N67" s="132">
        <f t="shared" si="93"/>
        <v>0</v>
      </c>
      <c r="O67" s="48">
        <f t="shared" si="94"/>
        <v>13.888888888888891</v>
      </c>
      <c r="Q67" s="48" t="s">
        <v>96</v>
      </c>
    </row>
    <row r="68" spans="1:26" ht="11.25" customHeight="1" x14ac:dyDescent="0.2">
      <c r="A68" s="126" t="s">
        <v>222</v>
      </c>
      <c r="B68" s="127" t="s">
        <v>221</v>
      </c>
      <c r="C68" s="132">
        <f>+onlinestocksheet!C49</f>
        <v>2352</v>
      </c>
      <c r="D68" s="132">
        <f t="shared" si="88"/>
        <v>186.2784</v>
      </c>
      <c r="E68" s="132">
        <f>+dpnorth!D62</f>
        <v>182</v>
      </c>
      <c r="F68" s="132">
        <f t="shared" si="89"/>
        <v>6.1410461538461529</v>
      </c>
      <c r="G68" s="132">
        <f>+onlinestocksheet!G49</f>
        <v>2885</v>
      </c>
      <c r="H68" s="132">
        <f t="shared" si="90"/>
        <v>228.49199999999999</v>
      </c>
      <c r="I68" s="132">
        <f>+dpsouth!D60</f>
        <v>57.5</v>
      </c>
      <c r="J68" s="132">
        <f t="shared" si="91"/>
        <v>23.842643478260868</v>
      </c>
      <c r="K68" s="132">
        <f t="shared" ref="K68:M68" si="96">+C68+G68</f>
        <v>5237</v>
      </c>
      <c r="L68" s="132">
        <f t="shared" si="96"/>
        <v>414.7704</v>
      </c>
      <c r="M68" s="132">
        <f t="shared" si="96"/>
        <v>239.5</v>
      </c>
      <c r="N68" s="132">
        <f t="shared" si="93"/>
        <v>10.390907724425887</v>
      </c>
      <c r="O68" s="48">
        <f>100/(0.33*24)</f>
        <v>12.626262626262626</v>
      </c>
      <c r="Q68" s="48" t="s">
        <v>125</v>
      </c>
    </row>
    <row r="69" spans="1:26" ht="11.25" customHeight="1" x14ac:dyDescent="0.2">
      <c r="A69" s="126" t="s">
        <v>222</v>
      </c>
      <c r="B69" s="127" t="s">
        <v>271</v>
      </c>
      <c r="C69" s="132">
        <f>+onlinestocksheet!C52</f>
        <v>159</v>
      </c>
      <c r="D69" s="132">
        <f t="shared" si="88"/>
        <v>6.677999999999999</v>
      </c>
      <c r="E69" s="132">
        <f>+dpnorth!D63</f>
        <v>174</v>
      </c>
      <c r="F69" s="132">
        <f t="shared" si="89"/>
        <v>0.2302758620689655</v>
      </c>
      <c r="G69" s="132">
        <f>+onlinestocksheet!G52</f>
        <v>0</v>
      </c>
      <c r="H69" s="132">
        <f t="shared" si="90"/>
        <v>0</v>
      </c>
      <c r="I69" s="132">
        <f>+dpsouth!D61</f>
        <v>66</v>
      </c>
      <c r="J69" s="132">
        <f t="shared" si="91"/>
        <v>0</v>
      </c>
      <c r="K69" s="132">
        <f t="shared" ref="K69:M69" si="97">+C69+G69</f>
        <v>159</v>
      </c>
      <c r="L69" s="132">
        <f t="shared" si="97"/>
        <v>6.677999999999999</v>
      </c>
      <c r="M69" s="132">
        <f t="shared" si="97"/>
        <v>240</v>
      </c>
      <c r="N69" s="132">
        <f t="shared" si="93"/>
        <v>0.16694999999999999</v>
      </c>
      <c r="O69" s="48">
        <f>100/(0.35*12)</f>
        <v>23.809523809523814</v>
      </c>
      <c r="Q69" s="48" t="s">
        <v>146</v>
      </c>
    </row>
    <row r="70" spans="1:26" ht="11.25" customHeight="1" x14ac:dyDescent="0.2">
      <c r="A70" s="126" t="s">
        <v>222</v>
      </c>
      <c r="B70" s="127" t="s">
        <v>336</v>
      </c>
      <c r="C70" s="132">
        <f>+onlinestocksheet!C51</f>
        <v>394</v>
      </c>
      <c r="D70" s="132">
        <f t="shared" si="88"/>
        <v>23.639999999999997</v>
      </c>
      <c r="E70" s="132">
        <f>+dpnorth!D64</f>
        <v>50</v>
      </c>
      <c r="F70" s="132">
        <f t="shared" si="89"/>
        <v>2.8367999999999998</v>
      </c>
      <c r="G70" s="132">
        <f>+onlinestocksheet!G51</f>
        <v>0</v>
      </c>
      <c r="H70" s="132">
        <f t="shared" si="90"/>
        <v>0</v>
      </c>
      <c r="I70" s="132">
        <f>+dpsouth!D62</f>
        <v>15</v>
      </c>
      <c r="J70" s="132">
        <f t="shared" si="91"/>
        <v>0</v>
      </c>
      <c r="K70" s="132">
        <f t="shared" ref="K70:M70" si="98">+C70+G70</f>
        <v>394</v>
      </c>
      <c r="L70" s="132">
        <f t="shared" si="98"/>
        <v>23.639999999999997</v>
      </c>
      <c r="M70" s="132">
        <f t="shared" si="98"/>
        <v>65</v>
      </c>
      <c r="N70" s="132">
        <f t="shared" si="93"/>
        <v>2.1821538461538461</v>
      </c>
      <c r="O70" s="48">
        <f>100/(0.5*12)</f>
        <v>16.666666666666668</v>
      </c>
      <c r="Q70" s="48" t="s">
        <v>146</v>
      </c>
    </row>
    <row r="71" spans="1:26" ht="11.25" customHeight="1" x14ac:dyDescent="0.2">
      <c r="A71" s="126" t="s">
        <v>222</v>
      </c>
      <c r="B71" s="127" t="s">
        <v>337</v>
      </c>
      <c r="C71" s="132">
        <f>+onlinestocksheet!C47</f>
        <v>0</v>
      </c>
      <c r="D71" s="132">
        <f t="shared" si="88"/>
        <v>0</v>
      </c>
      <c r="E71" s="132">
        <f>+dpnorth!D65</f>
        <v>35</v>
      </c>
      <c r="F71" s="132">
        <f>IFERROR(D71/E71*6,0)</f>
        <v>0</v>
      </c>
      <c r="G71" s="132">
        <f>+onlinestocksheet!G47</f>
        <v>0</v>
      </c>
      <c r="H71" s="132">
        <f t="shared" si="90"/>
        <v>0</v>
      </c>
      <c r="I71" s="132">
        <f>+dpsouth!D63</f>
        <v>19</v>
      </c>
      <c r="J71" s="132">
        <f>IFERROR(H71/I71*6,0)</f>
        <v>0</v>
      </c>
      <c r="K71" s="132">
        <f t="shared" ref="K71:M71" si="99">+C71+G71</f>
        <v>0</v>
      </c>
      <c r="L71" s="132">
        <f t="shared" si="99"/>
        <v>0</v>
      </c>
      <c r="M71" s="132">
        <f t="shared" si="99"/>
        <v>54</v>
      </c>
      <c r="N71" s="132">
        <f>IFERROR(L71/M71*6,0)</f>
        <v>0</v>
      </c>
      <c r="O71" s="48">
        <f>100/(1*6)</f>
        <v>16.666666666666668</v>
      </c>
      <c r="Q71" s="48" t="s">
        <v>146</v>
      </c>
    </row>
    <row r="72" spans="1:26" ht="11.25" customHeight="1" x14ac:dyDescent="0.2">
      <c r="A72" s="126" t="s">
        <v>222</v>
      </c>
      <c r="B72" s="127" t="s">
        <v>338</v>
      </c>
      <c r="C72" s="132">
        <f>+onlinestocksheet!C50</f>
        <v>0</v>
      </c>
      <c r="D72" s="132">
        <f t="shared" si="88"/>
        <v>0</v>
      </c>
      <c r="E72" s="132">
        <f>+dpnorth!D66</f>
        <v>96</v>
      </c>
      <c r="F72" s="132">
        <f>+D72/E72*6</f>
        <v>0</v>
      </c>
      <c r="G72" s="132">
        <f>+onlinestocksheet!G50</f>
        <v>2</v>
      </c>
      <c r="H72" s="132">
        <f t="shared" si="90"/>
        <v>0.24</v>
      </c>
      <c r="I72" s="132">
        <f>+dpsouth!D64</f>
        <v>56.5</v>
      </c>
      <c r="J72" s="132">
        <f>+H72/I72*6</f>
        <v>2.5486725663716812E-2</v>
      </c>
      <c r="K72" s="132">
        <f t="shared" ref="K72:M72" si="100">+C72+G72</f>
        <v>2</v>
      </c>
      <c r="L72" s="132">
        <f t="shared" si="100"/>
        <v>0.24</v>
      </c>
      <c r="M72" s="132">
        <f t="shared" si="100"/>
        <v>152.5</v>
      </c>
      <c r="N72" s="132">
        <f>+L72/M72*6</f>
        <v>9.4426229508196707E-3</v>
      </c>
      <c r="O72" s="48">
        <f>100/(2*6)</f>
        <v>8.3333333333333339</v>
      </c>
      <c r="Q72" s="48" t="s">
        <v>146</v>
      </c>
    </row>
    <row r="73" spans="1:26" ht="11.25" customHeight="1" x14ac:dyDescent="0.2">
      <c r="A73" s="147" t="s">
        <v>346</v>
      </c>
      <c r="B73" s="148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9"/>
      <c r="O73" s="131"/>
      <c r="P73" s="88"/>
      <c r="Q73" s="88" t="s">
        <v>12</v>
      </c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1.25" customHeight="1" x14ac:dyDescent="0.2">
      <c r="A74" s="126" t="s">
        <v>226</v>
      </c>
      <c r="B74" s="127" t="s">
        <v>332</v>
      </c>
      <c r="C74" s="132">
        <f>+onlinestocksheet!C76</f>
        <v>2951</v>
      </c>
      <c r="D74" s="132">
        <f t="shared" ref="D74:D80" si="101">+C74/O74</f>
        <v>212.47199999999998</v>
      </c>
      <c r="E74" s="132">
        <f>+dpnorth!D77</f>
        <v>312.5</v>
      </c>
      <c r="F74" s="132">
        <f t="shared" ref="F74:F78" si="102">+D74/E74*6</f>
        <v>4.0794623999999997</v>
      </c>
      <c r="G74" s="132">
        <f>+onlinestocksheet!G76</f>
        <v>2799</v>
      </c>
      <c r="H74" s="132">
        <f t="shared" ref="H74:H80" si="103">+G74/O74</f>
        <v>201.52799999999996</v>
      </c>
      <c r="I74" s="132">
        <f>+dpsouth!D76</f>
        <v>160.5</v>
      </c>
      <c r="J74" s="132">
        <f t="shared" ref="J74:J78" si="104">+H74/I74*6</f>
        <v>7.5337570093457931</v>
      </c>
      <c r="K74" s="132">
        <f t="shared" ref="K74:M74" si="105">+C74+G74</f>
        <v>5750</v>
      </c>
      <c r="L74" s="132">
        <f t="shared" si="105"/>
        <v>413.99999999999994</v>
      </c>
      <c r="M74" s="132">
        <f t="shared" si="105"/>
        <v>473</v>
      </c>
      <c r="N74" s="132">
        <f t="shared" ref="N74:N78" si="106">+L74/M74*6</f>
        <v>5.2515856236786469</v>
      </c>
      <c r="O74" s="48">
        <f t="shared" ref="O74:O75" si="107">100/(0.3*24)</f>
        <v>13.888888888888891</v>
      </c>
      <c r="Q74" s="48" t="s">
        <v>96</v>
      </c>
    </row>
    <row r="75" spans="1:26" ht="11.25" customHeight="1" x14ac:dyDescent="0.2">
      <c r="A75" s="126" t="s">
        <v>226</v>
      </c>
      <c r="B75" s="127" t="s">
        <v>341</v>
      </c>
      <c r="C75" s="132">
        <f>+onlinestocksheet!C81</f>
        <v>0</v>
      </c>
      <c r="D75" s="132">
        <f t="shared" si="101"/>
        <v>0</v>
      </c>
      <c r="E75" s="132">
        <f>+dpnorth!D78</f>
        <v>156.5</v>
      </c>
      <c r="F75" s="132">
        <f t="shared" si="102"/>
        <v>0</v>
      </c>
      <c r="G75" s="132">
        <f>+onlinestocksheet!G81</f>
        <v>0</v>
      </c>
      <c r="H75" s="132">
        <f t="shared" si="103"/>
        <v>0</v>
      </c>
      <c r="I75" s="132">
        <f>+dpsouth!D77</f>
        <v>42.5</v>
      </c>
      <c r="J75" s="132">
        <f t="shared" si="104"/>
        <v>0</v>
      </c>
      <c r="K75" s="132">
        <f t="shared" ref="K75:M75" si="108">+C75+G75</f>
        <v>0</v>
      </c>
      <c r="L75" s="132">
        <f t="shared" si="108"/>
        <v>0</v>
      </c>
      <c r="M75" s="132">
        <f t="shared" si="108"/>
        <v>199</v>
      </c>
      <c r="N75" s="132">
        <f t="shared" si="106"/>
        <v>0</v>
      </c>
      <c r="O75" s="48">
        <f t="shared" si="107"/>
        <v>13.888888888888891</v>
      </c>
      <c r="Q75" s="48" t="s">
        <v>96</v>
      </c>
    </row>
    <row r="76" spans="1:26" ht="11.25" customHeight="1" x14ac:dyDescent="0.2">
      <c r="A76" s="126" t="s">
        <v>226</v>
      </c>
      <c r="B76" s="127" t="s">
        <v>221</v>
      </c>
      <c r="C76" s="132">
        <f>+onlinestocksheet!C80</f>
        <v>0</v>
      </c>
      <c r="D76" s="132">
        <f t="shared" si="101"/>
        <v>0</v>
      </c>
      <c r="E76" s="132">
        <f>+dpnorth!D72</f>
        <v>284.5</v>
      </c>
      <c r="F76" s="132">
        <f t="shared" si="102"/>
        <v>0</v>
      </c>
      <c r="G76" s="132">
        <f>+onlinestocksheet!G80</f>
        <v>0</v>
      </c>
      <c r="H76" s="132">
        <f t="shared" si="103"/>
        <v>0</v>
      </c>
      <c r="I76" s="132">
        <f>+dpsouth!D71</f>
        <v>85</v>
      </c>
      <c r="J76" s="132">
        <f t="shared" si="104"/>
        <v>0</v>
      </c>
      <c r="K76" s="132">
        <f t="shared" ref="K76:M76" si="109">+C76+G76</f>
        <v>0</v>
      </c>
      <c r="L76" s="132">
        <f t="shared" si="109"/>
        <v>0</v>
      </c>
      <c r="M76" s="132">
        <f t="shared" si="109"/>
        <v>369.5</v>
      </c>
      <c r="N76" s="132">
        <f t="shared" si="106"/>
        <v>0</v>
      </c>
      <c r="O76" s="48">
        <f>100/(0.33*24)</f>
        <v>12.626262626262626</v>
      </c>
      <c r="Q76" s="48" t="s">
        <v>125</v>
      </c>
    </row>
    <row r="77" spans="1:26" ht="11.25" customHeight="1" x14ac:dyDescent="0.2">
      <c r="A77" s="126" t="s">
        <v>226</v>
      </c>
      <c r="B77" s="127" t="s">
        <v>271</v>
      </c>
      <c r="C77" s="132">
        <f>+onlinestocksheet!C79</f>
        <v>0</v>
      </c>
      <c r="D77" s="132">
        <f t="shared" si="101"/>
        <v>0</v>
      </c>
      <c r="E77" s="132">
        <f>+dpnorth!D73</f>
        <v>286</v>
      </c>
      <c r="F77" s="132">
        <f t="shared" si="102"/>
        <v>0</v>
      </c>
      <c r="G77" s="132">
        <f>+onlinestocksheet!G79</f>
        <v>0</v>
      </c>
      <c r="H77" s="132">
        <f t="shared" si="103"/>
        <v>0</v>
      </c>
      <c r="I77" s="132">
        <f>+dpsouth!D72</f>
        <v>54</v>
      </c>
      <c r="J77" s="132">
        <f t="shared" si="104"/>
        <v>0</v>
      </c>
      <c r="K77" s="132">
        <f t="shared" ref="K77:M77" si="110">+C77+G77</f>
        <v>0</v>
      </c>
      <c r="L77" s="132">
        <f t="shared" si="110"/>
        <v>0</v>
      </c>
      <c r="M77" s="132">
        <f t="shared" si="110"/>
        <v>340</v>
      </c>
      <c r="N77" s="132">
        <f t="shared" si="106"/>
        <v>0</v>
      </c>
      <c r="O77" s="48">
        <f>100/(0.35*12)</f>
        <v>23.809523809523814</v>
      </c>
      <c r="Q77" s="48" t="s">
        <v>146</v>
      </c>
    </row>
    <row r="78" spans="1:26" ht="11.25" customHeight="1" x14ac:dyDescent="0.2">
      <c r="A78" s="126" t="s">
        <v>226</v>
      </c>
      <c r="B78" s="127" t="s">
        <v>336</v>
      </c>
      <c r="C78" s="132">
        <f>+onlinestocksheet!C78</f>
        <v>0</v>
      </c>
      <c r="D78" s="132">
        <f t="shared" si="101"/>
        <v>0</v>
      </c>
      <c r="E78" s="132">
        <f>+dpnorth!D74</f>
        <v>107.5</v>
      </c>
      <c r="F78" s="132">
        <f t="shared" si="102"/>
        <v>0</v>
      </c>
      <c r="G78" s="132">
        <f>+onlinestocksheet!G78</f>
        <v>1</v>
      </c>
      <c r="H78" s="132">
        <f t="shared" si="103"/>
        <v>0.06</v>
      </c>
      <c r="I78" s="132">
        <f>+dpsouth!D73</f>
        <v>66</v>
      </c>
      <c r="J78" s="132">
        <f t="shared" si="104"/>
        <v>5.454545454545455E-3</v>
      </c>
      <c r="K78" s="132">
        <f t="shared" ref="K78:M78" si="111">+C78+G78</f>
        <v>1</v>
      </c>
      <c r="L78" s="132">
        <f t="shared" si="111"/>
        <v>0.06</v>
      </c>
      <c r="M78" s="132">
        <f t="shared" si="111"/>
        <v>173.5</v>
      </c>
      <c r="N78" s="132">
        <f t="shared" si="106"/>
        <v>2.0749279538904899E-3</v>
      </c>
      <c r="O78" s="48">
        <f>100/(0.5*12)</f>
        <v>16.666666666666668</v>
      </c>
      <c r="Q78" s="48" t="s">
        <v>146</v>
      </c>
    </row>
    <row r="79" spans="1:26" ht="11.25" customHeight="1" x14ac:dyDescent="0.2">
      <c r="A79" s="126" t="s">
        <v>226</v>
      </c>
      <c r="B79" s="127" t="s">
        <v>337</v>
      </c>
      <c r="C79" s="132">
        <f>+onlinestocksheet!C75</f>
        <v>0</v>
      </c>
      <c r="D79" s="132">
        <f t="shared" si="101"/>
        <v>0</v>
      </c>
      <c r="E79" s="132">
        <f>+dpnorth!D75</f>
        <v>0</v>
      </c>
      <c r="F79" s="132">
        <f>IFERROR(D79/E79*6,0)</f>
        <v>0</v>
      </c>
      <c r="G79" s="132">
        <f>+onlinestocksheet!G75</f>
        <v>0</v>
      </c>
      <c r="H79" s="132">
        <f t="shared" si="103"/>
        <v>0</v>
      </c>
      <c r="I79" s="132">
        <f>+dpsouth!D74</f>
        <v>0</v>
      </c>
      <c r="J79" s="132">
        <f>IFERROR(H79/I79*6,0)</f>
        <v>0</v>
      </c>
      <c r="K79" s="132">
        <f t="shared" ref="K79:M79" si="112">+C79+G79</f>
        <v>0</v>
      </c>
      <c r="L79" s="132">
        <f t="shared" si="112"/>
        <v>0</v>
      </c>
      <c r="M79" s="132">
        <f t="shared" si="112"/>
        <v>0</v>
      </c>
      <c r="N79" s="132">
        <f>IFERROR(L79/M79*6,0)</f>
        <v>0</v>
      </c>
      <c r="O79" s="48">
        <f>100/(1*6)</f>
        <v>16.666666666666668</v>
      </c>
      <c r="Q79" s="48" t="s">
        <v>146</v>
      </c>
    </row>
    <row r="80" spans="1:26" ht="11.25" customHeight="1" x14ac:dyDescent="0.2">
      <c r="A80" s="126" t="s">
        <v>226</v>
      </c>
      <c r="B80" s="127" t="s">
        <v>338</v>
      </c>
      <c r="C80" s="132">
        <f>+onlinestocksheet!C77</f>
        <v>0</v>
      </c>
      <c r="D80" s="132">
        <f t="shared" si="101"/>
        <v>0</v>
      </c>
      <c r="E80" s="132">
        <f>+dpnorth!D76</f>
        <v>476.5</v>
      </c>
      <c r="F80" s="132">
        <f>+D80/E80*6</f>
        <v>0</v>
      </c>
      <c r="G80" s="132">
        <f>+onlinestocksheet!G77</f>
        <v>0</v>
      </c>
      <c r="H80" s="132">
        <f t="shared" si="103"/>
        <v>0</v>
      </c>
      <c r="I80" s="132">
        <f>+dpsouth!D75</f>
        <v>71</v>
      </c>
      <c r="J80" s="132">
        <f>+H80/I80*6</f>
        <v>0</v>
      </c>
      <c r="K80" s="132">
        <f t="shared" ref="K80:M80" si="113">+C80+G80</f>
        <v>0</v>
      </c>
      <c r="L80" s="132">
        <f t="shared" si="113"/>
        <v>0</v>
      </c>
      <c r="M80" s="132">
        <f t="shared" si="113"/>
        <v>547.5</v>
      </c>
      <c r="N80" s="132">
        <f>+L80/M80*6</f>
        <v>0</v>
      </c>
      <c r="O80" s="48">
        <f>100/(2*6)</f>
        <v>8.3333333333333339</v>
      </c>
      <c r="Q80" s="48" t="s">
        <v>146</v>
      </c>
    </row>
    <row r="81" spans="1:26" ht="11.25" customHeight="1" x14ac:dyDescent="0.2">
      <c r="A81" s="147" t="s">
        <v>349</v>
      </c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9"/>
      <c r="O81" s="131"/>
      <c r="P81" s="88"/>
      <c r="Q81" s="88" t="s">
        <v>12</v>
      </c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1.25" customHeight="1" x14ac:dyDescent="0.2">
      <c r="A82" s="126" t="s">
        <v>322</v>
      </c>
      <c r="B82" s="127" t="s">
        <v>332</v>
      </c>
      <c r="C82" s="132">
        <f>+onlinestocksheet!C107</f>
        <v>0</v>
      </c>
      <c r="D82" s="132">
        <f t="shared" ref="D82:D87" si="114">+C82/O82</f>
        <v>0</v>
      </c>
      <c r="E82" s="132">
        <f>+dpnorth!D111</f>
        <v>83</v>
      </c>
      <c r="F82" s="132">
        <f t="shared" ref="F82:F85" si="115">+D82/E82*6</f>
        <v>0</v>
      </c>
      <c r="G82" s="132">
        <f>+onlinestocksheet!G107</f>
        <v>0</v>
      </c>
      <c r="H82" s="132">
        <f t="shared" ref="H82:H87" si="116">+G82/O82</f>
        <v>0</v>
      </c>
      <c r="I82" s="132">
        <f>+dpsouth!D109</f>
        <v>34.5</v>
      </c>
      <c r="J82" s="132">
        <f t="shared" ref="J82:J85" si="117">+H82/I82*6</f>
        <v>0</v>
      </c>
      <c r="K82" s="132">
        <f t="shared" ref="K82:M82" si="118">+C82+G82</f>
        <v>0</v>
      </c>
      <c r="L82" s="132">
        <f t="shared" si="118"/>
        <v>0</v>
      </c>
      <c r="M82" s="132">
        <f t="shared" si="118"/>
        <v>117.5</v>
      </c>
      <c r="N82" s="132">
        <f t="shared" ref="N82:N85" si="119">+L82/M82*6</f>
        <v>0</v>
      </c>
      <c r="O82" s="48">
        <f>100/(0.3*24)</f>
        <v>13.888888888888891</v>
      </c>
      <c r="Q82" s="48" t="s">
        <v>96</v>
      </c>
    </row>
    <row r="83" spans="1:26" ht="11.25" customHeight="1" x14ac:dyDescent="0.2">
      <c r="A83" s="126" t="s">
        <v>322</v>
      </c>
      <c r="B83" s="127" t="s">
        <v>341</v>
      </c>
      <c r="C83" s="132">
        <f>+onlinestocksheet!C110</f>
        <v>0</v>
      </c>
      <c r="D83" s="132">
        <f t="shared" si="114"/>
        <v>0</v>
      </c>
      <c r="E83" s="132">
        <f>+dpnorth!D112</f>
        <v>53</v>
      </c>
      <c r="F83" s="132">
        <f t="shared" si="115"/>
        <v>0</v>
      </c>
      <c r="G83" s="132">
        <f>+onlinestocksheet!G110</f>
        <v>0</v>
      </c>
      <c r="H83" s="132">
        <f t="shared" si="116"/>
        <v>0</v>
      </c>
      <c r="I83" s="132">
        <f>+dpsouth!D110</f>
        <v>33</v>
      </c>
      <c r="J83" s="132">
        <f t="shared" si="117"/>
        <v>0</v>
      </c>
      <c r="K83" s="132">
        <f t="shared" ref="K83:M83" si="120">+C83+G83</f>
        <v>0</v>
      </c>
      <c r="L83" s="132">
        <f t="shared" si="120"/>
        <v>0</v>
      </c>
      <c r="M83" s="132">
        <f t="shared" si="120"/>
        <v>86</v>
      </c>
      <c r="N83" s="132">
        <f t="shared" si="119"/>
        <v>0</v>
      </c>
      <c r="O83" s="48">
        <f>100/(1*12)</f>
        <v>8.3333333333333339</v>
      </c>
      <c r="Q83" s="48" t="s">
        <v>96</v>
      </c>
    </row>
    <row r="84" spans="1:26" ht="11.25" customHeight="1" x14ac:dyDescent="0.2">
      <c r="A84" s="126" t="s">
        <v>322</v>
      </c>
      <c r="B84" s="127" t="s">
        <v>271</v>
      </c>
      <c r="C84" s="132">
        <f>+onlinestocksheet!C111</f>
        <v>0</v>
      </c>
      <c r="D84" s="132">
        <f t="shared" si="114"/>
        <v>0</v>
      </c>
      <c r="E84" s="132">
        <f>+dpnorth!D107</f>
        <v>38</v>
      </c>
      <c r="F84" s="132">
        <f t="shared" si="115"/>
        <v>0</v>
      </c>
      <c r="G84" s="132">
        <f>+onlinestocksheet!G111</f>
        <v>0</v>
      </c>
      <c r="H84" s="132">
        <f t="shared" si="116"/>
        <v>0</v>
      </c>
      <c r="I84" s="132">
        <f>+dpsouth!D105</f>
        <v>9.5</v>
      </c>
      <c r="J84" s="132">
        <f t="shared" si="117"/>
        <v>0</v>
      </c>
      <c r="K84" s="132">
        <f t="shared" ref="K84:M84" si="121">+C84+G84</f>
        <v>0</v>
      </c>
      <c r="L84" s="132">
        <f t="shared" si="121"/>
        <v>0</v>
      </c>
      <c r="M84" s="132">
        <f t="shared" si="121"/>
        <v>47.5</v>
      </c>
      <c r="N84" s="132">
        <f t="shared" si="119"/>
        <v>0</v>
      </c>
      <c r="O84" s="48">
        <f>100/(0.35*12)</f>
        <v>23.809523809523814</v>
      </c>
      <c r="Q84" s="48" t="s">
        <v>146</v>
      </c>
    </row>
    <row r="85" spans="1:26" ht="11.25" customHeight="1" x14ac:dyDescent="0.2">
      <c r="A85" s="126" t="s">
        <v>322</v>
      </c>
      <c r="B85" s="127" t="s">
        <v>336</v>
      </c>
      <c r="C85" s="132">
        <f>+onlinestocksheet!C109</f>
        <v>0</v>
      </c>
      <c r="D85" s="132">
        <f t="shared" si="114"/>
        <v>0</v>
      </c>
      <c r="E85" s="132">
        <f>+dpnorth!D108</f>
        <v>75.5</v>
      </c>
      <c r="F85" s="132">
        <f t="shared" si="115"/>
        <v>0</v>
      </c>
      <c r="G85" s="132">
        <f>+onlinestocksheet!G109</f>
        <v>27</v>
      </c>
      <c r="H85" s="132">
        <f t="shared" si="116"/>
        <v>1.6199999999999999</v>
      </c>
      <c r="I85" s="132">
        <f>+dpsouth!D106</f>
        <v>7.5</v>
      </c>
      <c r="J85" s="132">
        <f t="shared" si="117"/>
        <v>1.296</v>
      </c>
      <c r="K85" s="132">
        <f t="shared" ref="K85:M85" si="122">+C85+G85</f>
        <v>27</v>
      </c>
      <c r="L85" s="132">
        <f t="shared" si="122"/>
        <v>1.6199999999999999</v>
      </c>
      <c r="M85" s="132">
        <f t="shared" si="122"/>
        <v>83</v>
      </c>
      <c r="N85" s="132">
        <f t="shared" si="119"/>
        <v>0.11710843373493976</v>
      </c>
      <c r="O85" s="48">
        <f>100/(0.5*12)</f>
        <v>16.666666666666668</v>
      </c>
      <c r="Q85" s="48" t="s">
        <v>146</v>
      </c>
    </row>
    <row r="86" spans="1:26" ht="11.25" customHeight="1" x14ac:dyDescent="0.2">
      <c r="A86" s="126" t="s">
        <v>322</v>
      </c>
      <c r="B86" s="127" t="s">
        <v>337</v>
      </c>
      <c r="C86" s="132">
        <f>+onlinestocksheet!C106</f>
        <v>0</v>
      </c>
      <c r="D86" s="132">
        <f t="shared" si="114"/>
        <v>0</v>
      </c>
      <c r="E86" s="132">
        <f>+dpnorth!D109</f>
        <v>0</v>
      </c>
      <c r="F86" s="132">
        <f>IFERROR(D86/E86*6,0)</f>
        <v>0</v>
      </c>
      <c r="G86" s="132">
        <f>+onlinestocksheet!G106</f>
        <v>0</v>
      </c>
      <c r="H86" s="132">
        <f t="shared" si="116"/>
        <v>0</v>
      </c>
      <c r="I86" s="132">
        <f>+dpsouth!D107</f>
        <v>0</v>
      </c>
      <c r="J86" s="132">
        <f>IFERROR(H86/I86*6,0)</f>
        <v>0</v>
      </c>
      <c r="K86" s="132">
        <f t="shared" ref="K86:M86" si="123">+C86+G86</f>
        <v>0</v>
      </c>
      <c r="L86" s="132">
        <f t="shared" si="123"/>
        <v>0</v>
      </c>
      <c r="M86" s="132">
        <f t="shared" si="123"/>
        <v>0</v>
      </c>
      <c r="N86" s="132">
        <f>IFERROR(L86/M86*6,0)</f>
        <v>0</v>
      </c>
      <c r="O86" s="48">
        <f>100/(1*6)</f>
        <v>16.666666666666668</v>
      </c>
      <c r="Q86" s="48" t="s">
        <v>146</v>
      </c>
    </row>
    <row r="87" spans="1:26" ht="11.25" customHeight="1" x14ac:dyDescent="0.2">
      <c r="A87" s="126" t="s">
        <v>322</v>
      </c>
      <c r="B87" s="127" t="s">
        <v>338</v>
      </c>
      <c r="C87" s="132">
        <f>+onlinestocksheet!C108</f>
        <v>0</v>
      </c>
      <c r="D87" s="132">
        <f t="shared" si="114"/>
        <v>0</v>
      </c>
      <c r="E87" s="132">
        <f>+dpnorth!D110</f>
        <v>75.5</v>
      </c>
      <c r="F87" s="132">
        <f>+D87/E87*6</f>
        <v>0</v>
      </c>
      <c r="G87" s="132">
        <f>+onlinestocksheet!G108</f>
        <v>1</v>
      </c>
      <c r="H87" s="132">
        <f t="shared" si="116"/>
        <v>0.12</v>
      </c>
      <c r="I87" s="132">
        <f>+dpsouth!D108</f>
        <v>19</v>
      </c>
      <c r="J87" s="132">
        <f>+H87/I87*6</f>
        <v>3.7894736842105259E-2</v>
      </c>
      <c r="K87" s="132">
        <f t="shared" ref="K87:M87" si="124">+C87+G87</f>
        <v>1</v>
      </c>
      <c r="L87" s="132">
        <f t="shared" si="124"/>
        <v>0.12</v>
      </c>
      <c r="M87" s="132">
        <f t="shared" si="124"/>
        <v>94.5</v>
      </c>
      <c r="N87" s="132">
        <f>+L87/M87*6</f>
        <v>7.619047619047619E-3</v>
      </c>
      <c r="O87" s="48">
        <f>100/(2*6)</f>
        <v>8.3333333333333339</v>
      </c>
      <c r="Q87" s="48" t="s">
        <v>146</v>
      </c>
    </row>
    <row r="88" spans="1:26" ht="11.25" customHeight="1" x14ac:dyDescent="0.2">
      <c r="A88" s="147" t="s">
        <v>354</v>
      </c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9"/>
      <c r="O88" s="131"/>
      <c r="P88" s="88"/>
      <c r="Q88" s="88" t="s">
        <v>12</v>
      </c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1.25" customHeight="1" x14ac:dyDescent="0.2">
      <c r="A89" s="126" t="s">
        <v>327</v>
      </c>
      <c r="B89" s="127" t="s">
        <v>332</v>
      </c>
      <c r="C89" s="132">
        <f>+onlinestocksheet!C115</f>
        <v>796</v>
      </c>
      <c r="D89" s="132">
        <f t="shared" ref="D89:D94" si="125">+C89/O89</f>
        <v>57.311999999999991</v>
      </c>
      <c r="E89" s="132">
        <f>+dpnorth!D117</f>
        <v>87</v>
      </c>
      <c r="F89" s="132">
        <f t="shared" ref="F89:F92" si="126">+D89/E89*6</f>
        <v>3.9525517241379307</v>
      </c>
      <c r="G89" s="132">
        <f>+onlinestocksheet!G115</f>
        <v>0</v>
      </c>
      <c r="H89" s="132">
        <f t="shared" ref="H89:H94" si="127">+G89/O89</f>
        <v>0</v>
      </c>
      <c r="I89" s="132">
        <f>+dpsouth!D115</f>
        <v>134</v>
      </c>
      <c r="J89" s="132">
        <f t="shared" ref="J89:J92" si="128">+H89/I89*6</f>
        <v>0</v>
      </c>
      <c r="K89" s="132">
        <f t="shared" ref="K89:M89" si="129">+C89+G89</f>
        <v>796</v>
      </c>
      <c r="L89" s="132">
        <f t="shared" si="129"/>
        <v>57.311999999999991</v>
      </c>
      <c r="M89" s="132">
        <f t="shared" si="129"/>
        <v>221</v>
      </c>
      <c r="N89" s="132">
        <f t="shared" ref="N89:N92" si="130">+L89/M89*6</f>
        <v>1.5559819004524884</v>
      </c>
      <c r="O89" s="48">
        <f>100/(0.3*24)</f>
        <v>13.888888888888891</v>
      </c>
      <c r="Q89" s="48" t="s">
        <v>96</v>
      </c>
    </row>
    <row r="90" spans="1:26" ht="11.25" customHeight="1" x14ac:dyDescent="0.2">
      <c r="A90" s="126" t="s">
        <v>327</v>
      </c>
      <c r="B90" s="127" t="s">
        <v>341</v>
      </c>
      <c r="C90" s="132">
        <f>+onlinestocksheet!C113</f>
        <v>0</v>
      </c>
      <c r="D90" s="132">
        <f t="shared" si="125"/>
        <v>0</v>
      </c>
      <c r="E90" s="132">
        <f>+dpnorth!D118</f>
        <v>266.5</v>
      </c>
      <c r="F90" s="132">
        <f t="shared" si="126"/>
        <v>0</v>
      </c>
      <c r="G90" s="132">
        <f>+onlinestocksheet!G113</f>
        <v>0</v>
      </c>
      <c r="H90" s="132">
        <f t="shared" si="127"/>
        <v>0</v>
      </c>
      <c r="I90" s="132">
        <f>+dpsouth!D116</f>
        <v>94.5</v>
      </c>
      <c r="J90" s="132">
        <f t="shared" si="128"/>
        <v>0</v>
      </c>
      <c r="K90" s="132">
        <f t="shared" ref="K90:M90" si="131">+C90+G90</f>
        <v>0</v>
      </c>
      <c r="L90" s="132">
        <f t="shared" si="131"/>
        <v>0</v>
      </c>
      <c r="M90" s="132">
        <f t="shared" si="131"/>
        <v>361</v>
      </c>
      <c r="N90" s="132">
        <f t="shared" si="130"/>
        <v>0</v>
      </c>
      <c r="O90" s="48">
        <f>100/(1*12)</f>
        <v>8.3333333333333339</v>
      </c>
      <c r="Q90" s="48" t="s">
        <v>96</v>
      </c>
    </row>
    <row r="91" spans="1:26" ht="11.25" customHeight="1" x14ac:dyDescent="0.2">
      <c r="A91" s="126" t="s">
        <v>327</v>
      </c>
      <c r="B91" s="127" t="s">
        <v>271</v>
      </c>
      <c r="C91" s="132">
        <f>+onlinestocksheet!C116</f>
        <v>0</v>
      </c>
      <c r="D91" s="132">
        <f t="shared" si="125"/>
        <v>0</v>
      </c>
      <c r="E91" s="132">
        <f>+dpnorth!D113</f>
        <v>11.5</v>
      </c>
      <c r="F91" s="132">
        <f t="shared" si="126"/>
        <v>0</v>
      </c>
      <c r="G91" s="132">
        <f>+onlinestocksheet!G116</f>
        <v>1</v>
      </c>
      <c r="H91" s="132">
        <f t="shared" si="127"/>
        <v>4.1999999999999996E-2</v>
      </c>
      <c r="I91" s="132">
        <f>+dpsouth!D111</f>
        <v>15</v>
      </c>
      <c r="J91" s="132">
        <f t="shared" si="128"/>
        <v>1.6799999999999995E-2</v>
      </c>
      <c r="K91" s="132">
        <f t="shared" ref="K91:M91" si="132">+C91+G91</f>
        <v>1</v>
      </c>
      <c r="L91" s="132">
        <f t="shared" si="132"/>
        <v>4.1999999999999996E-2</v>
      </c>
      <c r="M91" s="132">
        <f t="shared" si="132"/>
        <v>26.5</v>
      </c>
      <c r="N91" s="132">
        <f t="shared" si="130"/>
        <v>9.5094339622641515E-3</v>
      </c>
      <c r="O91" s="48">
        <f>100/(0.35*12)</f>
        <v>23.809523809523814</v>
      </c>
      <c r="Q91" s="48" t="s">
        <v>146</v>
      </c>
    </row>
    <row r="92" spans="1:26" ht="11.25" customHeight="1" x14ac:dyDescent="0.2">
      <c r="A92" s="126" t="s">
        <v>327</v>
      </c>
      <c r="B92" s="127" t="s">
        <v>336</v>
      </c>
      <c r="C92" s="132">
        <f>+onlinestocksheet!C118</f>
        <v>0</v>
      </c>
      <c r="D92" s="132">
        <f t="shared" si="125"/>
        <v>0</v>
      </c>
      <c r="E92" s="132">
        <f>+dpnorth!D114</f>
        <v>11.5</v>
      </c>
      <c r="F92" s="132">
        <f t="shared" si="126"/>
        <v>0</v>
      </c>
      <c r="G92" s="132">
        <f>+onlinestocksheet!G118</f>
        <v>0</v>
      </c>
      <c r="H92" s="132">
        <f t="shared" si="127"/>
        <v>0</v>
      </c>
      <c r="I92" s="132">
        <f>+dpsouth!D112</f>
        <v>13.5</v>
      </c>
      <c r="J92" s="132">
        <f t="shared" si="128"/>
        <v>0</v>
      </c>
      <c r="K92" s="132">
        <f t="shared" ref="K92:M92" si="133">+C92+G92</f>
        <v>0</v>
      </c>
      <c r="L92" s="132">
        <f t="shared" si="133"/>
        <v>0</v>
      </c>
      <c r="M92" s="132">
        <f t="shared" si="133"/>
        <v>25</v>
      </c>
      <c r="N92" s="132">
        <f t="shared" si="130"/>
        <v>0</v>
      </c>
      <c r="O92" s="48">
        <f>100/(0.5*12)</f>
        <v>16.666666666666668</v>
      </c>
      <c r="Q92" s="48" t="s">
        <v>146</v>
      </c>
    </row>
    <row r="93" spans="1:26" ht="11.25" customHeight="1" x14ac:dyDescent="0.2">
      <c r="A93" s="126" t="s">
        <v>327</v>
      </c>
      <c r="B93" s="127" t="s">
        <v>337</v>
      </c>
      <c r="C93" s="132">
        <f>+onlinestocksheet!C114</f>
        <v>0</v>
      </c>
      <c r="D93" s="132">
        <f t="shared" si="125"/>
        <v>0</v>
      </c>
      <c r="E93" s="132">
        <v>1</v>
      </c>
      <c r="F93" s="132">
        <f>IFERROR(D93/E93*6,0)</f>
        <v>0</v>
      </c>
      <c r="G93" s="132">
        <f>+onlinestocksheet!G114</f>
        <v>0</v>
      </c>
      <c r="H93" s="132">
        <f t="shared" si="127"/>
        <v>0</v>
      </c>
      <c r="I93" s="132">
        <v>1</v>
      </c>
      <c r="J93" s="132">
        <f>IFERROR(H93/I93*6,0)</f>
        <v>0</v>
      </c>
      <c r="K93" s="132">
        <f t="shared" ref="K93:M93" si="134">+C93+G93</f>
        <v>0</v>
      </c>
      <c r="L93" s="132">
        <f t="shared" si="134"/>
        <v>0</v>
      </c>
      <c r="M93" s="132">
        <f t="shared" si="134"/>
        <v>2</v>
      </c>
      <c r="N93" s="132">
        <f>IFERROR(L93/M93*6,0)</f>
        <v>0</v>
      </c>
      <c r="O93" s="48">
        <f>100/(1*6)</f>
        <v>16.666666666666668</v>
      </c>
      <c r="Q93" s="48" t="s">
        <v>146</v>
      </c>
    </row>
    <row r="94" spans="1:26" ht="11.25" customHeight="1" x14ac:dyDescent="0.2">
      <c r="A94" s="126" t="s">
        <v>327</v>
      </c>
      <c r="B94" s="127" t="s">
        <v>338</v>
      </c>
      <c r="C94" s="132">
        <f>+onlinestocksheet!C117</f>
        <v>0</v>
      </c>
      <c r="D94" s="132">
        <f t="shared" si="125"/>
        <v>0</v>
      </c>
      <c r="E94" s="132">
        <f>+dpnorth!D116</f>
        <v>69.5</v>
      </c>
      <c r="F94" s="132">
        <f>+D94/E94*6</f>
        <v>0</v>
      </c>
      <c r="G94" s="132">
        <f>+onlinestocksheet!G117</f>
        <v>0</v>
      </c>
      <c r="H94" s="132">
        <f t="shared" si="127"/>
        <v>0</v>
      </c>
      <c r="I94" s="132">
        <f>+dpsouth!D114</f>
        <v>76.5</v>
      </c>
      <c r="J94" s="132">
        <f>+H94/I94*6</f>
        <v>0</v>
      </c>
      <c r="K94" s="132">
        <f t="shared" ref="K94:M94" si="135">+C94+G94</f>
        <v>0</v>
      </c>
      <c r="L94" s="132">
        <f t="shared" si="135"/>
        <v>0</v>
      </c>
      <c r="M94" s="132">
        <f t="shared" si="135"/>
        <v>146</v>
      </c>
      <c r="N94" s="132">
        <f>+L94/M94*6</f>
        <v>0</v>
      </c>
      <c r="O94" s="48">
        <f>100/(2*6)</f>
        <v>8.3333333333333339</v>
      </c>
      <c r="Q94" s="48" t="s">
        <v>146</v>
      </c>
    </row>
    <row r="95" spans="1:26" ht="11.25" customHeight="1" x14ac:dyDescent="0.2">
      <c r="A95" s="147" t="s">
        <v>356</v>
      </c>
      <c r="B95" s="148"/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9"/>
      <c r="O95" s="131"/>
      <c r="P95" s="88"/>
      <c r="Q95" s="88" t="s">
        <v>194</v>
      </c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1.25" customHeight="1" x14ac:dyDescent="0.2">
      <c r="A96" s="126" t="s">
        <v>68</v>
      </c>
      <c r="B96" s="127" t="s">
        <v>71</v>
      </c>
      <c r="C96" s="132">
        <f>+onlinestocksheet!C100</f>
        <v>0</v>
      </c>
      <c r="D96" s="132">
        <f t="shared" ref="D96:D99" si="136">+C96/O96</f>
        <v>0</v>
      </c>
      <c r="E96" s="132">
        <f>+dpnorth!D93</f>
        <v>36.5</v>
      </c>
      <c r="F96" s="132">
        <f t="shared" ref="F96:F99" si="137">+D96/E96*6</f>
        <v>0</v>
      </c>
      <c r="G96" s="132">
        <f>+onlinestocksheet!G100</f>
        <v>1</v>
      </c>
      <c r="H96" s="132">
        <f t="shared" ref="H96:H99" si="138">+G96/O96</f>
        <v>4.8000000000000008E-2</v>
      </c>
      <c r="I96" s="132">
        <f>+dpsouth!D92</f>
        <v>7.5</v>
      </c>
      <c r="J96" s="132">
        <f t="shared" ref="J96:J99" si="139">+H96/I96*6</f>
        <v>3.8400000000000004E-2</v>
      </c>
      <c r="K96" s="132">
        <f t="shared" ref="K96:L96" si="140">+C96+G96</f>
        <v>1</v>
      </c>
      <c r="L96" s="132">
        <f t="shared" si="140"/>
        <v>4.8000000000000008E-2</v>
      </c>
      <c r="M96" s="132">
        <f t="shared" ref="M96:M99" si="141">+I96+E96</f>
        <v>44</v>
      </c>
      <c r="N96" s="132">
        <f t="shared" ref="N96:N99" si="142">+L96/M96*6</f>
        <v>6.545454545454547E-3</v>
      </c>
      <c r="O96" s="48">
        <f t="shared" ref="O96:O99" si="143">100/(0.2*24)</f>
        <v>20.833333333333329</v>
      </c>
      <c r="Q96" s="48" t="s">
        <v>125</v>
      </c>
    </row>
    <row r="97" spans="1:26" ht="11.25" customHeight="1" x14ac:dyDescent="0.2">
      <c r="A97" s="126" t="s">
        <v>106</v>
      </c>
      <c r="B97" s="127" t="s">
        <v>71</v>
      </c>
      <c r="C97" s="132">
        <f>+onlinestocksheet!C103</f>
        <v>0</v>
      </c>
      <c r="D97" s="132">
        <f t="shared" si="136"/>
        <v>0</v>
      </c>
      <c r="E97" s="132">
        <f>+dpnorth!D103</f>
        <v>26.5</v>
      </c>
      <c r="F97" s="132">
        <f t="shared" si="137"/>
        <v>0</v>
      </c>
      <c r="G97" s="132">
        <f>+onlinestocksheet!G103</f>
        <v>0</v>
      </c>
      <c r="H97" s="132">
        <f t="shared" si="138"/>
        <v>0</v>
      </c>
      <c r="I97" s="132">
        <f>+dpsouth!D101</f>
        <v>10.5</v>
      </c>
      <c r="J97" s="132">
        <f t="shared" si="139"/>
        <v>0</v>
      </c>
      <c r="K97" s="132">
        <f t="shared" ref="K97:L97" si="144">+C97+G97</f>
        <v>0</v>
      </c>
      <c r="L97" s="132">
        <f t="shared" si="144"/>
        <v>0</v>
      </c>
      <c r="M97" s="132">
        <f t="shared" si="141"/>
        <v>37</v>
      </c>
      <c r="N97" s="132">
        <f t="shared" si="142"/>
        <v>0</v>
      </c>
      <c r="O97" s="48">
        <f t="shared" si="143"/>
        <v>20.833333333333329</v>
      </c>
      <c r="Q97" s="48" t="s">
        <v>125</v>
      </c>
    </row>
    <row r="98" spans="1:26" ht="11.25" customHeight="1" x14ac:dyDescent="0.2">
      <c r="A98" s="126" t="s">
        <v>117</v>
      </c>
      <c r="B98" s="127" t="s">
        <v>71</v>
      </c>
      <c r="C98" s="132">
        <f>+onlinestocksheet!C120</f>
        <v>0</v>
      </c>
      <c r="D98" s="132">
        <f t="shared" si="136"/>
        <v>0</v>
      </c>
      <c r="E98" s="132">
        <f>+dpnorth!D120</f>
        <v>38</v>
      </c>
      <c r="F98" s="132">
        <f t="shared" si="137"/>
        <v>0</v>
      </c>
      <c r="G98" s="132">
        <f>+onlinestocksheet!G120</f>
        <v>1</v>
      </c>
      <c r="H98" s="132">
        <f t="shared" si="138"/>
        <v>4.8000000000000008E-2</v>
      </c>
      <c r="I98" s="132">
        <f>+dpsouth!D118</f>
        <v>15.5</v>
      </c>
      <c r="J98" s="132">
        <f t="shared" si="139"/>
        <v>1.8580645161290325E-2</v>
      </c>
      <c r="K98" s="132">
        <f t="shared" ref="K98:L98" si="145">+C98+G98</f>
        <v>1</v>
      </c>
      <c r="L98" s="132">
        <f t="shared" si="145"/>
        <v>4.8000000000000008E-2</v>
      </c>
      <c r="M98" s="132">
        <f t="shared" si="141"/>
        <v>53.5</v>
      </c>
      <c r="N98" s="132">
        <f t="shared" si="142"/>
        <v>5.3831775700934588E-3</v>
      </c>
      <c r="O98" s="48">
        <f t="shared" si="143"/>
        <v>20.833333333333329</v>
      </c>
      <c r="Q98" s="48" t="s">
        <v>125</v>
      </c>
    </row>
    <row r="99" spans="1:26" ht="11.25" customHeight="1" x14ac:dyDescent="0.2">
      <c r="A99" s="126" t="s">
        <v>129</v>
      </c>
      <c r="B99" s="127" t="s">
        <v>71</v>
      </c>
      <c r="C99" s="132">
        <f>+onlinestocksheet!C123</f>
        <v>0</v>
      </c>
      <c r="D99" s="132">
        <f t="shared" si="136"/>
        <v>0</v>
      </c>
      <c r="E99" s="132">
        <f>+dpnorth!D125</f>
        <v>26.5</v>
      </c>
      <c r="F99" s="132">
        <f t="shared" si="137"/>
        <v>0</v>
      </c>
      <c r="G99" s="132">
        <f>+onlinestocksheet!G123</f>
        <v>1</v>
      </c>
      <c r="H99" s="132">
        <f t="shared" si="138"/>
        <v>4.8000000000000008E-2</v>
      </c>
      <c r="I99" s="132">
        <f>+dpsouth!D122</f>
        <v>15</v>
      </c>
      <c r="J99" s="132">
        <f t="shared" si="139"/>
        <v>1.9200000000000002E-2</v>
      </c>
      <c r="K99" s="132">
        <f t="shared" ref="K99:L99" si="146">+C99+G99</f>
        <v>1</v>
      </c>
      <c r="L99" s="132">
        <f t="shared" si="146"/>
        <v>4.8000000000000008E-2</v>
      </c>
      <c r="M99" s="132">
        <f t="shared" si="141"/>
        <v>41.5</v>
      </c>
      <c r="N99" s="132">
        <f t="shared" si="142"/>
        <v>6.9397590361445789E-3</v>
      </c>
      <c r="O99" s="48">
        <f t="shared" si="143"/>
        <v>20.833333333333329</v>
      </c>
      <c r="Q99" s="48" t="s">
        <v>125</v>
      </c>
    </row>
    <row r="100" spans="1:26" ht="11.25" customHeight="1" x14ac:dyDescent="0.2">
      <c r="A100" s="147" t="s">
        <v>141</v>
      </c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9"/>
      <c r="O100" s="131"/>
      <c r="P100" s="88"/>
      <c r="Q100" s="88" t="s">
        <v>194</v>
      </c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1.25" customHeight="1" x14ac:dyDescent="0.2">
      <c r="A101" s="126" t="s">
        <v>68</v>
      </c>
      <c r="B101" s="127" t="s">
        <v>144</v>
      </c>
      <c r="C101" s="132">
        <f>+onlinestocksheet!C101</f>
        <v>1917</v>
      </c>
      <c r="D101" s="132">
        <f t="shared" ref="D101:D104" si="147">+C101/O101</f>
        <v>115.02</v>
      </c>
      <c r="E101" s="132">
        <v>6.333333333333333</v>
      </c>
      <c r="F101" s="132">
        <f t="shared" ref="F101:F104" si="148">+D101/E101*6</f>
        <v>108.96631578947368</v>
      </c>
      <c r="G101" s="132">
        <f>+onlinestocksheet!G101</f>
        <v>0</v>
      </c>
      <c r="H101" s="132">
        <f t="shared" ref="H101:H104" si="149">+G101/O101</f>
        <v>0</v>
      </c>
      <c r="I101" s="132">
        <v>5</v>
      </c>
      <c r="J101" s="132">
        <f t="shared" ref="J101:J104" si="150">+H101/I101*6</f>
        <v>0</v>
      </c>
      <c r="K101" s="132">
        <f t="shared" ref="K101:L101" si="151">+C101+G101</f>
        <v>1917</v>
      </c>
      <c r="L101" s="132">
        <f t="shared" si="151"/>
        <v>115.02</v>
      </c>
      <c r="M101" s="132">
        <f t="shared" ref="M101:M104" si="152">+I101+E101</f>
        <v>11.333333333333332</v>
      </c>
      <c r="N101" s="132">
        <f t="shared" ref="N101:N104" si="153">+L101/M101*6</f>
        <v>60.8929411764706</v>
      </c>
      <c r="O101" s="48">
        <f t="shared" ref="O101:O104" si="154">100000/500/12</f>
        <v>16.666666666666668</v>
      </c>
      <c r="Q101" s="48" t="s">
        <v>146</v>
      </c>
    </row>
    <row r="102" spans="1:26" ht="11.25" customHeight="1" x14ac:dyDescent="0.2">
      <c r="A102" s="126" t="s">
        <v>106</v>
      </c>
      <c r="B102" s="127" t="s">
        <v>144</v>
      </c>
      <c r="C102" s="132">
        <f>+onlinestocksheet!C104</f>
        <v>0</v>
      </c>
      <c r="D102" s="132">
        <f t="shared" si="147"/>
        <v>0</v>
      </c>
      <c r="E102" s="132">
        <v>8</v>
      </c>
      <c r="F102" s="132">
        <f t="shared" si="148"/>
        <v>0</v>
      </c>
      <c r="G102" s="132">
        <f>+onlinestocksheet!G104</f>
        <v>1</v>
      </c>
      <c r="H102" s="132">
        <f t="shared" si="149"/>
        <v>0.06</v>
      </c>
      <c r="I102" s="132">
        <v>14.666666666666666</v>
      </c>
      <c r="J102" s="132">
        <f t="shared" si="150"/>
        <v>2.4545454545454547E-2</v>
      </c>
      <c r="K102" s="132">
        <f t="shared" ref="K102:L102" si="155">+C102+G102</f>
        <v>1</v>
      </c>
      <c r="L102" s="132">
        <f t="shared" si="155"/>
        <v>0.06</v>
      </c>
      <c r="M102" s="132">
        <f t="shared" si="152"/>
        <v>22.666666666666664</v>
      </c>
      <c r="N102" s="132">
        <f t="shared" si="153"/>
        <v>1.5882352941176472E-2</v>
      </c>
      <c r="O102" s="48">
        <f t="shared" si="154"/>
        <v>16.666666666666668</v>
      </c>
      <c r="Q102" s="48" t="s">
        <v>146</v>
      </c>
    </row>
    <row r="103" spans="1:26" ht="11.25" customHeight="1" x14ac:dyDescent="0.2">
      <c r="A103" s="126" t="s">
        <v>117</v>
      </c>
      <c r="B103" s="127" t="s">
        <v>144</v>
      </c>
      <c r="C103" s="132">
        <f>+onlinestocksheet!C121</f>
        <v>6079</v>
      </c>
      <c r="D103" s="132">
        <f t="shared" si="147"/>
        <v>364.73999999999995</v>
      </c>
      <c r="E103" s="132">
        <v>4.333333333333333</v>
      </c>
      <c r="F103" s="132">
        <f t="shared" si="148"/>
        <v>505.02461538461534</v>
      </c>
      <c r="G103" s="132">
        <f>+onlinestocksheet!G121</f>
        <v>0</v>
      </c>
      <c r="H103" s="132">
        <f t="shared" si="149"/>
        <v>0</v>
      </c>
      <c r="I103" s="132">
        <v>7.666666666666667</v>
      </c>
      <c r="J103" s="132">
        <f t="shared" si="150"/>
        <v>0</v>
      </c>
      <c r="K103" s="132">
        <f t="shared" ref="K103:L103" si="156">+C103+G103</f>
        <v>6079</v>
      </c>
      <c r="L103" s="132">
        <f t="shared" si="156"/>
        <v>364.73999999999995</v>
      </c>
      <c r="M103" s="132">
        <f t="shared" si="152"/>
        <v>12</v>
      </c>
      <c r="N103" s="132">
        <f t="shared" si="153"/>
        <v>182.36999999999998</v>
      </c>
      <c r="O103" s="48">
        <f t="shared" si="154"/>
        <v>16.666666666666668</v>
      </c>
      <c r="Q103" s="48" t="s">
        <v>146</v>
      </c>
    </row>
    <row r="104" spans="1:26" ht="11.25" customHeight="1" x14ac:dyDescent="0.2">
      <c r="A104" s="126" t="s">
        <v>129</v>
      </c>
      <c r="B104" s="127" t="s">
        <v>144</v>
      </c>
      <c r="C104" s="132">
        <f>+onlinestocksheet!C124</f>
        <v>3949</v>
      </c>
      <c r="D104" s="132">
        <f t="shared" si="147"/>
        <v>236.93999999999997</v>
      </c>
      <c r="E104" s="132">
        <v>7</v>
      </c>
      <c r="F104" s="132">
        <f t="shared" si="148"/>
        <v>203.09142857142854</v>
      </c>
      <c r="G104" s="132">
        <f>+onlinestocksheet!G124</f>
        <v>1</v>
      </c>
      <c r="H104" s="132">
        <f t="shared" si="149"/>
        <v>0.06</v>
      </c>
      <c r="I104" s="132">
        <v>8.6666666666666661</v>
      </c>
      <c r="J104" s="132">
        <f t="shared" si="150"/>
        <v>4.1538461538461538E-2</v>
      </c>
      <c r="K104" s="132">
        <f t="shared" ref="K104:L104" si="157">+C104+G104</f>
        <v>3950</v>
      </c>
      <c r="L104" s="132">
        <f t="shared" si="157"/>
        <v>236.99999999999997</v>
      </c>
      <c r="M104" s="132">
        <f t="shared" si="152"/>
        <v>15.666666666666666</v>
      </c>
      <c r="N104" s="132">
        <f t="shared" si="153"/>
        <v>90.7659574468085</v>
      </c>
      <c r="O104" s="48">
        <f t="shared" si="154"/>
        <v>16.666666666666668</v>
      </c>
      <c r="Q104" s="48" t="s">
        <v>146</v>
      </c>
    </row>
    <row r="105" spans="1:26" ht="11.25" customHeight="1" x14ac:dyDescent="0.2">
      <c r="A105" s="147" t="s">
        <v>190</v>
      </c>
      <c r="B105" s="148"/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51"/>
      <c r="O105" s="88"/>
      <c r="P105" s="88"/>
      <c r="Q105" s="88" t="s">
        <v>194</v>
      </c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1.25" customHeight="1" x14ac:dyDescent="0.2">
      <c r="A106" s="126" t="s">
        <v>196</v>
      </c>
      <c r="B106" s="127" t="s">
        <v>198</v>
      </c>
      <c r="C106" s="132" t="e">
        <f>+onlinestocksheet!C96</f>
        <v>#REF!</v>
      </c>
      <c r="D106" s="132" t="e">
        <f>+C106/O106</f>
        <v>#REF!</v>
      </c>
      <c r="E106" s="132">
        <f>+dpnorth!D47</f>
        <v>0</v>
      </c>
      <c r="F106" s="132">
        <f>IFERROR(D106/E106*6,0)</f>
        <v>0</v>
      </c>
      <c r="G106" s="132" t="e">
        <f>+onlinestocksheet!G96</f>
        <v>#REF!</v>
      </c>
      <c r="H106" s="132" t="e">
        <f>+G106/O106</f>
        <v>#REF!</v>
      </c>
      <c r="I106" s="132">
        <f>+dpsouth!D46</f>
        <v>2</v>
      </c>
      <c r="J106" s="132" t="e">
        <f>+H106/I106*6</f>
        <v>#REF!</v>
      </c>
      <c r="K106" s="132" t="e">
        <f t="shared" ref="K106:M106" si="158">+C106+G106</f>
        <v>#REF!</v>
      </c>
      <c r="L106" s="132" t="e">
        <f t="shared" si="158"/>
        <v>#REF!</v>
      </c>
      <c r="M106" s="132">
        <f t="shared" si="158"/>
        <v>2</v>
      </c>
      <c r="N106" s="132" t="e">
        <f>+L106/M106*6</f>
        <v>#REF!</v>
      </c>
      <c r="O106" s="48">
        <f>100/(0.25*24)</f>
        <v>16.666666666666668</v>
      </c>
      <c r="Q106" s="48" t="s">
        <v>125</v>
      </c>
    </row>
    <row r="107" spans="1:26" ht="11.25" hidden="1" customHeight="1" x14ac:dyDescent="0.2">
      <c r="A107" s="147" t="s">
        <v>358</v>
      </c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51"/>
      <c r="O107" s="88"/>
      <c r="P107" s="88"/>
      <c r="Q107" s="88" t="s">
        <v>194</v>
      </c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1.25" hidden="1" customHeight="1" x14ac:dyDescent="0.2">
      <c r="A108" s="126" t="s">
        <v>218</v>
      </c>
      <c r="B108" s="127" t="s">
        <v>101</v>
      </c>
      <c r="C108" s="132" t="e">
        <f>+onlinestocksheet!C73</f>
        <v>#REF!</v>
      </c>
      <c r="D108" s="132" t="e">
        <f t="shared" ref="D108:D110" si="159">+C108/O108</f>
        <v>#REF!</v>
      </c>
      <c r="E108" s="132">
        <f>+dpnorth!D36</f>
        <v>0</v>
      </c>
      <c r="F108" s="132" t="e">
        <f t="shared" ref="F108:F110" si="160">+D108/E108*6</f>
        <v>#REF!</v>
      </c>
      <c r="G108" s="132" t="e">
        <f>+onlinestocksheet!G73</f>
        <v>#REF!</v>
      </c>
      <c r="H108" s="132" t="e">
        <f t="shared" ref="H108:H110" si="161">+G108/O108</f>
        <v>#REF!</v>
      </c>
      <c r="I108" s="132">
        <f>+dpsouth!D36</f>
        <v>0</v>
      </c>
      <c r="J108" s="132" t="e">
        <f t="shared" ref="J108:J110" si="162">+H108/I108*6</f>
        <v>#REF!</v>
      </c>
      <c r="K108" s="132" t="e">
        <f t="shared" ref="K108:M108" si="163">+C108+G108</f>
        <v>#REF!</v>
      </c>
      <c r="L108" s="132" t="e">
        <f t="shared" si="163"/>
        <v>#REF!</v>
      </c>
      <c r="M108" s="132">
        <f t="shared" si="163"/>
        <v>0</v>
      </c>
      <c r="N108" s="132" t="e">
        <f t="shared" ref="N108:N110" si="164">+L108/M108*6</f>
        <v>#REF!</v>
      </c>
      <c r="O108" s="48">
        <f t="shared" ref="O108:O110" si="165">100/(0.33*24)</f>
        <v>12.626262626262626</v>
      </c>
      <c r="Q108" s="48" t="s">
        <v>125</v>
      </c>
    </row>
    <row r="109" spans="1:26" ht="11.25" hidden="1" customHeight="1" x14ac:dyDescent="0.2">
      <c r="A109" s="133" t="s">
        <v>230</v>
      </c>
      <c r="B109" s="127" t="s">
        <v>221</v>
      </c>
      <c r="C109" s="132" t="e">
        <f>+onlinestocksheet!C92</f>
        <v>#REF!</v>
      </c>
      <c r="D109" s="132" t="e">
        <f t="shared" si="159"/>
        <v>#REF!</v>
      </c>
      <c r="E109" s="132">
        <f>+dpnorth!D100</f>
        <v>0</v>
      </c>
      <c r="F109" s="132" t="e">
        <f t="shared" si="160"/>
        <v>#REF!</v>
      </c>
      <c r="G109" s="132" t="e">
        <f>+onlinestocksheet!G92</f>
        <v>#REF!</v>
      </c>
      <c r="H109" s="132" t="e">
        <f t="shared" si="161"/>
        <v>#REF!</v>
      </c>
      <c r="I109" s="132">
        <f>+dpsouth!D98</f>
        <v>0</v>
      </c>
      <c r="J109" s="132" t="e">
        <f t="shared" si="162"/>
        <v>#REF!</v>
      </c>
      <c r="K109" s="132" t="e">
        <f t="shared" ref="K109:M109" si="166">+C109+G109</f>
        <v>#REF!</v>
      </c>
      <c r="L109" s="132" t="e">
        <f t="shared" si="166"/>
        <v>#REF!</v>
      </c>
      <c r="M109" s="132">
        <f t="shared" si="166"/>
        <v>0</v>
      </c>
      <c r="N109" s="132" t="e">
        <f t="shared" si="164"/>
        <v>#REF!</v>
      </c>
      <c r="O109" s="48">
        <f t="shared" si="165"/>
        <v>12.626262626262626</v>
      </c>
      <c r="Q109" s="48" t="s">
        <v>125</v>
      </c>
    </row>
    <row r="110" spans="1:26" ht="11.25" hidden="1" customHeight="1" x14ac:dyDescent="0.2">
      <c r="A110" s="133" t="s">
        <v>233</v>
      </c>
      <c r="B110" s="127" t="s">
        <v>234</v>
      </c>
      <c r="C110" s="132">
        <f>+onlinestocksheet!C34</f>
        <v>0</v>
      </c>
      <c r="D110" s="132">
        <f t="shared" si="159"/>
        <v>0</v>
      </c>
      <c r="E110" s="132">
        <v>10.0015</v>
      </c>
      <c r="F110" s="132">
        <f t="shared" si="160"/>
        <v>0</v>
      </c>
      <c r="G110" s="132">
        <f>+onlinestocksheet!G34</f>
        <v>0</v>
      </c>
      <c r="H110" s="132">
        <f t="shared" si="161"/>
        <v>0</v>
      </c>
      <c r="I110" s="132">
        <f>+dpsouth!D91</f>
        <v>0</v>
      </c>
      <c r="J110" s="132" t="e">
        <f t="shared" si="162"/>
        <v>#DIV/0!</v>
      </c>
      <c r="K110" s="132">
        <f t="shared" ref="K110:M110" si="167">+C110+G110</f>
        <v>0</v>
      </c>
      <c r="L110" s="132">
        <f t="shared" si="167"/>
        <v>0</v>
      </c>
      <c r="M110" s="132">
        <f t="shared" si="167"/>
        <v>10.0015</v>
      </c>
      <c r="N110" s="132">
        <f t="shared" si="164"/>
        <v>0</v>
      </c>
      <c r="O110" s="48">
        <f t="shared" si="165"/>
        <v>12.626262626262626</v>
      </c>
      <c r="Q110" s="48" t="s">
        <v>125</v>
      </c>
    </row>
    <row r="111" spans="1:26" ht="11.25" customHeight="1" x14ac:dyDescent="0.2">
      <c r="A111" s="147" t="s">
        <v>328</v>
      </c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51"/>
      <c r="O111" s="88"/>
      <c r="P111" s="88"/>
      <c r="Q111" s="88" t="s">
        <v>194</v>
      </c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1.25" customHeight="1" x14ac:dyDescent="0.2">
      <c r="A112" s="126" t="s">
        <v>329</v>
      </c>
      <c r="B112" s="127" t="s">
        <v>330</v>
      </c>
      <c r="C112" s="132">
        <f>+onlinestocksheet!C94</f>
        <v>0</v>
      </c>
      <c r="D112" s="132">
        <f t="shared" ref="D112:D113" si="168">+C112/O112</f>
        <v>0</v>
      </c>
      <c r="E112" s="132">
        <f>+dpnorth!D45</f>
        <v>19</v>
      </c>
      <c r="F112" s="132">
        <f t="shared" ref="F112:F113" si="169">+D112/E112*6</f>
        <v>0</v>
      </c>
      <c r="G112" s="132">
        <f>+onlinestocksheet!G94</f>
        <v>0</v>
      </c>
      <c r="H112" s="132">
        <f t="shared" ref="H112:H113" si="170">+G112/O112</f>
        <v>0</v>
      </c>
      <c r="I112" s="132">
        <f>+dpsouth!D44</f>
        <v>4</v>
      </c>
      <c r="J112" s="132">
        <f t="shared" ref="J112:J113" si="171">+H112/I112*6</f>
        <v>0</v>
      </c>
      <c r="K112" s="132">
        <f t="shared" ref="K112:M112" si="172">+C112+G112</f>
        <v>0</v>
      </c>
      <c r="L112" s="132">
        <f t="shared" si="172"/>
        <v>0</v>
      </c>
      <c r="M112" s="132">
        <f t="shared" si="172"/>
        <v>23</v>
      </c>
      <c r="N112" s="132">
        <f t="shared" ref="N112:N113" si="173">+L112/M112*6</f>
        <v>0</v>
      </c>
      <c r="O112" s="48">
        <f t="shared" ref="O112:O113" si="174">100/(0.4*12)</f>
        <v>20.833333333333329</v>
      </c>
      <c r="Q112" s="48" t="s">
        <v>146</v>
      </c>
    </row>
    <row r="113" spans="1:26" ht="11.25" customHeight="1" x14ac:dyDescent="0.2">
      <c r="A113" s="126" t="s">
        <v>333</v>
      </c>
      <c r="B113" s="127" t="s">
        <v>330</v>
      </c>
      <c r="C113" s="132">
        <f>+onlinestocksheet!C98</f>
        <v>0</v>
      </c>
      <c r="D113" s="132">
        <f t="shared" si="168"/>
        <v>0</v>
      </c>
      <c r="E113" s="132">
        <f>+dpnorth!D46</f>
        <v>17</v>
      </c>
      <c r="F113" s="132">
        <f t="shared" si="169"/>
        <v>0</v>
      </c>
      <c r="G113" s="132">
        <f>+onlinestocksheet!G98</f>
        <v>0</v>
      </c>
      <c r="H113" s="132">
        <f t="shared" si="170"/>
        <v>0</v>
      </c>
      <c r="I113" s="132">
        <f>+dpsouth!D45</f>
        <v>5</v>
      </c>
      <c r="J113" s="132">
        <f t="shared" si="171"/>
        <v>0</v>
      </c>
      <c r="K113" s="132">
        <f t="shared" ref="K113:M113" si="175">+C113+G113</f>
        <v>0</v>
      </c>
      <c r="L113" s="132">
        <f t="shared" si="175"/>
        <v>0</v>
      </c>
      <c r="M113" s="132">
        <f t="shared" si="175"/>
        <v>22</v>
      </c>
      <c r="N113" s="132">
        <f t="shared" si="173"/>
        <v>0</v>
      </c>
      <c r="O113" s="48">
        <f t="shared" si="174"/>
        <v>20.833333333333329</v>
      </c>
      <c r="Q113" s="48" t="s">
        <v>146</v>
      </c>
    </row>
    <row r="114" spans="1:26" ht="12.75" x14ac:dyDescent="0.2">
      <c r="A114" s="154" t="s">
        <v>348</v>
      </c>
      <c r="B114" s="148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51"/>
      <c r="O114" s="88"/>
      <c r="P114" s="88"/>
      <c r="Q114" s="88" t="s">
        <v>194</v>
      </c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2.75" x14ac:dyDescent="0.2">
      <c r="A115" s="126" t="s">
        <v>81</v>
      </c>
      <c r="B115" s="127" t="s">
        <v>340</v>
      </c>
      <c r="C115" s="132">
        <f>+onlinestocksheet!C144</f>
        <v>1323</v>
      </c>
      <c r="D115" s="132">
        <f t="shared" ref="D115:D117" si="176">+C115/O115</f>
        <v>99.224999999999994</v>
      </c>
      <c r="E115" s="132">
        <f>+dpnorth!D42</f>
        <v>12</v>
      </c>
      <c r="F115" s="132">
        <f t="shared" ref="F115:F117" si="177">+D115/E115*6</f>
        <v>49.612499999999997</v>
      </c>
      <c r="G115" s="132">
        <f>+onlinestocksheet!G144</f>
        <v>19</v>
      </c>
      <c r="H115" s="132">
        <f t="shared" ref="H115:H117" si="178">+G115/O115</f>
        <v>1.425</v>
      </c>
      <c r="I115" s="132">
        <f>+dpsouth!D41</f>
        <v>4</v>
      </c>
      <c r="J115" s="132">
        <f t="shared" ref="J115:J117" si="179">+H115/I115*6</f>
        <v>2.1375000000000002</v>
      </c>
      <c r="K115" s="132">
        <f t="shared" ref="K115:M115" si="180">+C115+G115</f>
        <v>1342</v>
      </c>
      <c r="L115" s="132">
        <f t="shared" si="180"/>
        <v>100.64999999999999</v>
      </c>
      <c r="M115" s="132">
        <f t="shared" si="180"/>
        <v>16</v>
      </c>
      <c r="N115" s="132">
        <f t="shared" ref="N115:N117" si="181">+L115/M115*6</f>
        <v>37.743749999999999</v>
      </c>
      <c r="O115" s="48">
        <f t="shared" ref="O115:O117" si="182">100/(1.25*6)</f>
        <v>13.333333333333334</v>
      </c>
      <c r="Q115" s="48" t="s">
        <v>125</v>
      </c>
    </row>
    <row r="116" spans="1:26" ht="12.75" x14ac:dyDescent="0.2">
      <c r="A116" s="126" t="s">
        <v>83</v>
      </c>
      <c r="B116" s="127" t="s">
        <v>340</v>
      </c>
      <c r="C116" s="132">
        <f>+onlinestocksheet!C143</f>
        <v>30</v>
      </c>
      <c r="D116" s="132">
        <f t="shared" si="176"/>
        <v>2.25</v>
      </c>
      <c r="E116" s="132">
        <f>+dpnorth!D43</f>
        <v>11.5</v>
      </c>
      <c r="F116" s="132">
        <f t="shared" si="177"/>
        <v>1.173913043478261</v>
      </c>
      <c r="G116" s="132">
        <f>+onlinestocksheet!G143</f>
        <v>28</v>
      </c>
      <c r="H116" s="132">
        <f t="shared" si="178"/>
        <v>2.1</v>
      </c>
      <c r="I116" s="132">
        <f>+dpsouth!D42</f>
        <v>3</v>
      </c>
      <c r="J116" s="132">
        <f t="shared" si="179"/>
        <v>4.2</v>
      </c>
      <c r="K116" s="132">
        <f t="shared" ref="K116:M116" si="183">+C116+G116</f>
        <v>58</v>
      </c>
      <c r="L116" s="132">
        <f t="shared" si="183"/>
        <v>4.3499999999999996</v>
      </c>
      <c r="M116" s="132">
        <f t="shared" si="183"/>
        <v>14.5</v>
      </c>
      <c r="N116" s="132">
        <f t="shared" si="181"/>
        <v>1.7999999999999998</v>
      </c>
      <c r="O116" s="48">
        <f t="shared" si="182"/>
        <v>13.333333333333334</v>
      </c>
      <c r="Q116" s="48" t="s">
        <v>125</v>
      </c>
    </row>
    <row r="117" spans="1:26" ht="12.75" x14ac:dyDescent="0.2">
      <c r="A117" s="126" t="s">
        <v>85</v>
      </c>
      <c r="B117" s="127" t="s">
        <v>340</v>
      </c>
      <c r="C117" s="132">
        <f>+onlinestocksheet!C145</f>
        <v>28</v>
      </c>
      <c r="D117" s="132">
        <f t="shared" si="176"/>
        <v>2.1</v>
      </c>
      <c r="E117" s="132">
        <f>+dpnorth!D44</f>
        <v>6.5</v>
      </c>
      <c r="F117" s="132">
        <f t="shared" si="177"/>
        <v>1.9384615384615387</v>
      </c>
      <c r="G117" s="132">
        <f>+onlinestocksheet!G145</f>
        <v>23</v>
      </c>
      <c r="H117" s="132">
        <f t="shared" si="178"/>
        <v>1.7249999999999999</v>
      </c>
      <c r="I117" s="132">
        <f>+dpsouth!D43</f>
        <v>10.5</v>
      </c>
      <c r="J117" s="132">
        <f t="shared" si="179"/>
        <v>0.98571428571428577</v>
      </c>
      <c r="K117" s="132">
        <f t="shared" ref="K117:M117" si="184">+C117+G117</f>
        <v>51</v>
      </c>
      <c r="L117" s="132">
        <f t="shared" si="184"/>
        <v>3.8250000000000002</v>
      </c>
      <c r="M117" s="132">
        <f t="shared" si="184"/>
        <v>17</v>
      </c>
      <c r="N117" s="132">
        <f t="shared" si="181"/>
        <v>1.35</v>
      </c>
      <c r="O117" s="48">
        <f t="shared" si="182"/>
        <v>13.333333333333334</v>
      </c>
      <c r="Q117" s="48" t="s">
        <v>125</v>
      </c>
    </row>
    <row r="118" spans="1:26" ht="11.25" customHeight="1" x14ac:dyDescent="0.2">
      <c r="A118" s="147" t="s">
        <v>360</v>
      </c>
      <c r="B118" s="148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51"/>
      <c r="Q118" s="88" t="s">
        <v>194</v>
      </c>
    </row>
    <row r="119" spans="1:26" ht="11.25" customHeight="1" x14ac:dyDescent="0.2">
      <c r="A119" s="126" t="s">
        <v>361</v>
      </c>
      <c r="B119" s="127" t="s">
        <v>290</v>
      </c>
      <c r="C119" s="132">
        <f>+onlinestocksheet!C129</f>
        <v>402</v>
      </c>
      <c r="D119" s="132">
        <f t="shared" ref="D119:D124" si="185">+C119/O119</f>
        <v>24.119999999999997</v>
      </c>
      <c r="E119" s="132">
        <f>+maheunorth!R3</f>
        <v>599</v>
      </c>
      <c r="F119" s="132">
        <f t="shared" ref="F119:F124" si="186">+D119/E119*6</f>
        <v>0.24160267111853084</v>
      </c>
      <c r="G119" s="132">
        <f>+onlinestocksheet!G129</f>
        <v>66</v>
      </c>
      <c r="H119" s="132">
        <f t="shared" ref="H119:H124" si="187">+G119/O119</f>
        <v>3.9599999999999995</v>
      </c>
      <c r="I119" s="132">
        <f>+maheusouth!C3</f>
        <v>823</v>
      </c>
      <c r="J119" s="132">
        <f t="shared" ref="J119:J124" si="188">+H119/I119*6</f>
        <v>2.8869987849331709E-2</v>
      </c>
      <c r="K119" s="132">
        <f t="shared" ref="K119:M119" si="189">+C119+G119</f>
        <v>468</v>
      </c>
      <c r="L119" s="132">
        <f t="shared" si="189"/>
        <v>28.08</v>
      </c>
      <c r="M119" s="132">
        <f t="shared" si="189"/>
        <v>1422</v>
      </c>
      <c r="N119" s="132">
        <f t="shared" ref="N119:N124" si="190">+L119/M119*6</f>
        <v>0.11848101265822786</v>
      </c>
      <c r="O119" s="48">
        <f t="shared" ref="O119:O124" si="191">100/(0.5*12)</f>
        <v>16.666666666666668</v>
      </c>
      <c r="Q119" s="48" t="s">
        <v>362</v>
      </c>
    </row>
    <row r="120" spans="1:26" ht="11.25" customHeight="1" x14ac:dyDescent="0.2">
      <c r="A120" s="126" t="s">
        <v>363</v>
      </c>
      <c r="B120" s="127" t="s">
        <v>290</v>
      </c>
      <c r="C120" s="132">
        <f>+onlinestocksheet!C130</f>
        <v>686</v>
      </c>
      <c r="D120" s="132">
        <f t="shared" si="185"/>
        <v>41.16</v>
      </c>
      <c r="E120" s="132">
        <f>+maheunorth!R11</f>
        <v>420</v>
      </c>
      <c r="F120" s="132">
        <f t="shared" si="186"/>
        <v>0.58799999999999997</v>
      </c>
      <c r="G120" s="132">
        <f>+onlinestocksheet!G130</f>
        <v>993</v>
      </c>
      <c r="H120" s="132">
        <f t="shared" si="187"/>
        <v>59.58</v>
      </c>
      <c r="I120" s="132">
        <f>+maheusouth!C11</f>
        <v>207</v>
      </c>
      <c r="J120" s="132">
        <f t="shared" si="188"/>
        <v>1.7269565217391305</v>
      </c>
      <c r="K120" s="132">
        <f t="shared" ref="K120:M120" si="192">+C120+G120</f>
        <v>1679</v>
      </c>
      <c r="L120" s="132">
        <f t="shared" si="192"/>
        <v>100.74</v>
      </c>
      <c r="M120" s="132">
        <f t="shared" si="192"/>
        <v>627</v>
      </c>
      <c r="N120" s="132">
        <f t="shared" si="190"/>
        <v>0.96401913875598078</v>
      </c>
      <c r="O120" s="48">
        <f t="shared" si="191"/>
        <v>16.666666666666668</v>
      </c>
      <c r="Q120" s="48" t="s">
        <v>362</v>
      </c>
    </row>
    <row r="121" spans="1:26" ht="11.25" customHeight="1" x14ac:dyDescent="0.2">
      <c r="A121" s="126" t="s">
        <v>364</v>
      </c>
      <c r="B121" s="127" t="s">
        <v>290</v>
      </c>
      <c r="C121" s="132">
        <f>+onlinestocksheet!C128</f>
        <v>7385</v>
      </c>
      <c r="D121" s="132">
        <f t="shared" si="185"/>
        <v>443.09999999999997</v>
      </c>
      <c r="E121" s="132">
        <f>+maheunorth!R21</f>
        <v>638</v>
      </c>
      <c r="F121" s="132">
        <f t="shared" si="186"/>
        <v>4.167084639498432</v>
      </c>
      <c r="G121" s="132">
        <f>+onlinestocksheet!G128</f>
        <v>11189</v>
      </c>
      <c r="H121" s="132">
        <f t="shared" si="187"/>
        <v>671.33999999999992</v>
      </c>
      <c r="I121" s="132">
        <f>+maheusouth!C21</f>
        <v>769</v>
      </c>
      <c r="J121" s="132">
        <f t="shared" si="188"/>
        <v>5.2380234070221059</v>
      </c>
      <c r="K121" s="132">
        <f t="shared" ref="K121:M121" si="193">+C121+G121</f>
        <v>18574</v>
      </c>
      <c r="L121" s="132">
        <f t="shared" si="193"/>
        <v>1114.4399999999998</v>
      </c>
      <c r="M121" s="132">
        <f t="shared" si="193"/>
        <v>1407</v>
      </c>
      <c r="N121" s="132">
        <f t="shared" si="190"/>
        <v>4.7524093816631128</v>
      </c>
      <c r="O121" s="48">
        <f t="shared" si="191"/>
        <v>16.666666666666668</v>
      </c>
      <c r="Q121" s="48" t="s">
        <v>362</v>
      </c>
    </row>
    <row r="122" spans="1:26" ht="11.25" customHeight="1" x14ac:dyDescent="0.2">
      <c r="A122" s="126" t="s">
        <v>365</v>
      </c>
      <c r="B122" s="127" t="s">
        <v>290</v>
      </c>
      <c r="C122" s="132">
        <f>+onlinestocksheet!C132</f>
        <v>40</v>
      </c>
      <c r="D122" s="132">
        <f t="shared" si="185"/>
        <v>2.4</v>
      </c>
      <c r="E122" s="132">
        <f>+maheunorth!R9</f>
        <v>287</v>
      </c>
      <c r="F122" s="132">
        <f>+D122/E122*6</f>
        <v>5.0174216027874564E-2</v>
      </c>
      <c r="G122" s="132">
        <f>+onlinestocksheet!G132</f>
        <v>18</v>
      </c>
      <c r="H122" s="132">
        <f t="shared" si="187"/>
        <v>1.0799999999999998</v>
      </c>
      <c r="I122" s="132">
        <f>+maheusouth!C9</f>
        <v>214</v>
      </c>
      <c r="J122" s="132">
        <f t="shared" si="188"/>
        <v>3.0280373831775696E-2</v>
      </c>
      <c r="K122" s="132">
        <f t="shared" ref="K122:M122" si="194">+C122+G122</f>
        <v>58</v>
      </c>
      <c r="L122" s="132">
        <f t="shared" si="194"/>
        <v>3.4799999999999995</v>
      </c>
      <c r="M122" s="132">
        <f t="shared" si="194"/>
        <v>501</v>
      </c>
      <c r="N122" s="132">
        <f t="shared" si="190"/>
        <v>4.1676646706586822E-2</v>
      </c>
      <c r="O122" s="48">
        <f t="shared" si="191"/>
        <v>16.666666666666668</v>
      </c>
      <c r="Q122" s="48" t="s">
        <v>362</v>
      </c>
    </row>
    <row r="123" spans="1:26" ht="11.25" customHeight="1" x14ac:dyDescent="0.2">
      <c r="A123" s="126" t="s">
        <v>366</v>
      </c>
      <c r="B123" s="127" t="s">
        <v>367</v>
      </c>
      <c r="C123" s="132">
        <f>+onlinestocksheet!C131</f>
        <v>0</v>
      </c>
      <c r="D123" s="132">
        <f t="shared" si="185"/>
        <v>0</v>
      </c>
      <c r="E123" s="132">
        <f>+maheunorth!R7</f>
        <v>144</v>
      </c>
      <c r="F123" s="132">
        <f t="shared" si="186"/>
        <v>0</v>
      </c>
      <c r="G123" s="132">
        <f>+onlinestocksheet!G131</f>
        <v>0</v>
      </c>
      <c r="H123" s="132">
        <f t="shared" si="187"/>
        <v>0</v>
      </c>
      <c r="I123" s="132">
        <f>+maheusouth!C7</f>
        <v>183</v>
      </c>
      <c r="J123" s="132">
        <f t="shared" si="188"/>
        <v>0</v>
      </c>
      <c r="K123" s="132">
        <f t="shared" ref="K123:M123" si="195">+C123+G123</f>
        <v>0</v>
      </c>
      <c r="L123" s="132">
        <f t="shared" si="195"/>
        <v>0</v>
      </c>
      <c r="M123" s="132">
        <f t="shared" si="195"/>
        <v>327</v>
      </c>
      <c r="N123" s="132">
        <f t="shared" si="190"/>
        <v>0</v>
      </c>
      <c r="O123" s="48">
        <f t="shared" si="191"/>
        <v>16.666666666666668</v>
      </c>
      <c r="Q123" s="48" t="s">
        <v>362</v>
      </c>
    </row>
    <row r="124" spans="1:26" ht="11.25" customHeight="1" x14ac:dyDescent="0.2">
      <c r="A124" s="126" t="s">
        <v>369</v>
      </c>
      <c r="B124" s="127" t="s">
        <v>290</v>
      </c>
      <c r="C124" s="132">
        <f>+onlinestocksheet!C126</f>
        <v>1</v>
      </c>
      <c r="D124" s="132">
        <f t="shared" si="185"/>
        <v>0.06</v>
      </c>
      <c r="E124" s="132">
        <f>+maheunorth!R5</f>
        <v>141</v>
      </c>
      <c r="F124" s="132">
        <f t="shared" si="186"/>
        <v>2.553191489361702E-3</v>
      </c>
      <c r="G124" s="132">
        <f>+onlinestocksheet!G126</f>
        <v>9</v>
      </c>
      <c r="H124" s="132">
        <f t="shared" si="187"/>
        <v>0.53999999999999992</v>
      </c>
      <c r="I124" s="132">
        <f>+maheusouth!C5</f>
        <v>134</v>
      </c>
      <c r="J124" s="132">
        <f t="shared" si="188"/>
        <v>2.4179104477611936E-2</v>
      </c>
      <c r="K124" s="132">
        <f t="shared" ref="K124:M124" si="196">+C124+G124</f>
        <v>10</v>
      </c>
      <c r="L124" s="132">
        <f t="shared" si="196"/>
        <v>0.59999999999999987</v>
      </c>
      <c r="M124" s="132">
        <f t="shared" si="196"/>
        <v>275</v>
      </c>
      <c r="N124" s="132">
        <f t="shared" si="190"/>
        <v>1.3090909090909089E-2</v>
      </c>
      <c r="O124" s="48">
        <f t="shared" si="191"/>
        <v>16.666666666666668</v>
      </c>
      <c r="Q124" s="48" t="s">
        <v>362</v>
      </c>
    </row>
    <row r="125" spans="1:26" ht="11.25" customHeight="1" x14ac:dyDescent="0.2">
      <c r="A125" s="147" t="s">
        <v>370</v>
      </c>
      <c r="B125" s="148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51"/>
      <c r="O125" s="88"/>
      <c r="P125" s="88"/>
      <c r="Q125" s="88" t="s">
        <v>194</v>
      </c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1.25" customHeight="1" x14ac:dyDescent="0.2">
      <c r="A126" s="126" t="s">
        <v>371</v>
      </c>
      <c r="B126" s="127" t="s">
        <v>372</v>
      </c>
      <c r="C126" s="132">
        <f>+onlinestocksheet!C149</f>
        <v>0</v>
      </c>
      <c r="D126" s="132">
        <f t="shared" ref="D126:D132" si="197">+C126/O126</f>
        <v>0</v>
      </c>
      <c r="E126" s="132">
        <f>+maheunorth!R26</f>
        <v>83</v>
      </c>
      <c r="F126" s="132">
        <f>IFERROR(D126/E126*6,0)</f>
        <v>0</v>
      </c>
      <c r="G126" s="132">
        <f>+onlinestocksheet!G149</f>
        <v>0</v>
      </c>
      <c r="H126" s="132">
        <f t="shared" ref="H126:H132" si="198">+G126/O126</f>
        <v>0</v>
      </c>
      <c r="I126" s="132">
        <f>+maheusouth!C25</f>
        <v>24</v>
      </c>
      <c r="J126" s="132">
        <f t="shared" ref="J126:J132" si="199">+H126/I126*6</f>
        <v>0</v>
      </c>
      <c r="K126" s="132">
        <f t="shared" ref="K126:M126" si="200">+C126+G126</f>
        <v>0</v>
      </c>
      <c r="L126" s="132">
        <f t="shared" si="200"/>
        <v>0</v>
      </c>
      <c r="M126" s="132">
        <f t="shared" si="200"/>
        <v>107</v>
      </c>
      <c r="N126" s="132">
        <f t="shared" ref="N126:N132" si="201">+L126/M126*6</f>
        <v>0</v>
      </c>
      <c r="O126" s="48">
        <f t="shared" ref="O126:O132" si="202">100/(0.4*12)</f>
        <v>20.833333333333329</v>
      </c>
      <c r="Q126" s="48" t="s">
        <v>373</v>
      </c>
    </row>
    <row r="127" spans="1:26" ht="11.25" customHeight="1" x14ac:dyDescent="0.2">
      <c r="A127" s="126" t="s">
        <v>374</v>
      </c>
      <c r="B127" s="127" t="s">
        <v>372</v>
      </c>
      <c r="C127" s="132">
        <f>+onlinestocksheet!C147</f>
        <v>0</v>
      </c>
      <c r="D127" s="132">
        <f t="shared" si="197"/>
        <v>0</v>
      </c>
      <c r="E127" s="132">
        <f>+maheunorth!R28</f>
        <v>73</v>
      </c>
      <c r="F127" s="132">
        <f t="shared" ref="F127:F132" si="203">+D127/E127*6</f>
        <v>0</v>
      </c>
      <c r="G127" s="132">
        <f>+onlinestocksheet!G147</f>
        <v>0</v>
      </c>
      <c r="H127" s="132">
        <f t="shared" si="198"/>
        <v>0</v>
      </c>
      <c r="I127" s="132">
        <f>+maheusouth!C27</f>
        <v>21</v>
      </c>
      <c r="J127" s="132">
        <f t="shared" si="199"/>
        <v>0</v>
      </c>
      <c r="K127" s="132">
        <f t="shared" ref="K127:M127" si="204">+C127+G127</f>
        <v>0</v>
      </c>
      <c r="L127" s="132">
        <f t="shared" si="204"/>
        <v>0</v>
      </c>
      <c r="M127" s="132">
        <f t="shared" si="204"/>
        <v>94</v>
      </c>
      <c r="N127" s="132">
        <f t="shared" si="201"/>
        <v>0</v>
      </c>
      <c r="O127" s="48">
        <f t="shared" si="202"/>
        <v>20.833333333333329</v>
      </c>
      <c r="Q127" s="48" t="s">
        <v>373</v>
      </c>
    </row>
    <row r="128" spans="1:26" ht="11.25" customHeight="1" x14ac:dyDescent="0.2">
      <c r="A128" s="126" t="s">
        <v>375</v>
      </c>
      <c r="B128" s="127" t="s">
        <v>372</v>
      </c>
      <c r="C128" s="132">
        <f>+onlinestocksheet!C150</f>
        <v>0</v>
      </c>
      <c r="D128" s="132">
        <f t="shared" si="197"/>
        <v>0</v>
      </c>
      <c r="E128" s="132">
        <f>+maheunorth!R29</f>
        <v>97</v>
      </c>
      <c r="F128" s="132">
        <f t="shared" si="203"/>
        <v>0</v>
      </c>
      <c r="G128" s="132">
        <f>+onlinestocksheet!G150</f>
        <v>0</v>
      </c>
      <c r="H128" s="132">
        <f t="shared" si="198"/>
        <v>0</v>
      </c>
      <c r="I128" s="132">
        <f>+maheusouth!C29</f>
        <v>29</v>
      </c>
      <c r="J128" s="132">
        <f t="shared" si="199"/>
        <v>0</v>
      </c>
      <c r="K128" s="132">
        <f t="shared" ref="K128:M128" si="205">+C128+G128</f>
        <v>0</v>
      </c>
      <c r="L128" s="132">
        <f t="shared" si="205"/>
        <v>0</v>
      </c>
      <c r="M128" s="132">
        <f t="shared" si="205"/>
        <v>126</v>
      </c>
      <c r="N128" s="132">
        <f t="shared" si="201"/>
        <v>0</v>
      </c>
      <c r="O128" s="48">
        <f t="shared" si="202"/>
        <v>20.833333333333329</v>
      </c>
      <c r="Q128" s="48" t="s">
        <v>373</v>
      </c>
    </row>
    <row r="129" spans="1:17" ht="11.25" customHeight="1" x14ac:dyDescent="0.2">
      <c r="A129" s="126" t="s">
        <v>376</v>
      </c>
      <c r="B129" s="127" t="s">
        <v>372</v>
      </c>
      <c r="C129" s="132">
        <f>+onlinestocksheet!C148</f>
        <v>0</v>
      </c>
      <c r="D129" s="132">
        <f t="shared" si="197"/>
        <v>0</v>
      </c>
      <c r="E129" s="132">
        <f>+maheunorth!R31</f>
        <v>81</v>
      </c>
      <c r="F129" s="132">
        <f t="shared" si="203"/>
        <v>0</v>
      </c>
      <c r="G129" s="132">
        <f>+onlinestocksheet!G148</f>
        <v>0</v>
      </c>
      <c r="H129" s="132">
        <f t="shared" si="198"/>
        <v>0</v>
      </c>
      <c r="I129" s="132">
        <f>+maheusouth!C31</f>
        <v>28</v>
      </c>
      <c r="J129" s="132">
        <f t="shared" si="199"/>
        <v>0</v>
      </c>
      <c r="K129" s="132">
        <f t="shared" ref="K129:M129" si="206">+C129+G129</f>
        <v>0</v>
      </c>
      <c r="L129" s="132">
        <f t="shared" si="206"/>
        <v>0</v>
      </c>
      <c r="M129" s="132">
        <f t="shared" si="206"/>
        <v>109</v>
      </c>
      <c r="N129" s="132">
        <f t="shared" si="201"/>
        <v>0</v>
      </c>
      <c r="O129" s="48">
        <f t="shared" si="202"/>
        <v>20.833333333333329</v>
      </c>
      <c r="Q129" s="48" t="s">
        <v>373</v>
      </c>
    </row>
    <row r="130" spans="1:17" ht="11.25" customHeight="1" x14ac:dyDescent="0.2">
      <c r="A130" s="126" t="s">
        <v>377</v>
      </c>
      <c r="B130" s="127" t="s">
        <v>372</v>
      </c>
      <c r="C130" s="132">
        <f>+onlinestocksheet!C139</f>
        <v>0</v>
      </c>
      <c r="D130" s="132">
        <f t="shared" si="197"/>
        <v>0</v>
      </c>
      <c r="E130" s="132">
        <f>+maheunorth!R35</f>
        <v>24</v>
      </c>
      <c r="F130" s="132">
        <f t="shared" si="203"/>
        <v>0</v>
      </c>
      <c r="G130" s="132">
        <f>+onlinestocksheet!G139</f>
        <v>0</v>
      </c>
      <c r="H130" s="132">
        <f t="shared" si="198"/>
        <v>0</v>
      </c>
      <c r="I130" s="132">
        <f>+maheusouth!C37</f>
        <v>9</v>
      </c>
      <c r="J130" s="132">
        <f t="shared" si="199"/>
        <v>0</v>
      </c>
      <c r="K130" s="132">
        <f t="shared" ref="K130:M130" si="207">+C130+G130</f>
        <v>0</v>
      </c>
      <c r="L130" s="132">
        <f t="shared" si="207"/>
        <v>0</v>
      </c>
      <c r="M130" s="132">
        <f t="shared" si="207"/>
        <v>33</v>
      </c>
      <c r="N130" s="132">
        <f t="shared" si="201"/>
        <v>0</v>
      </c>
      <c r="O130" s="48">
        <f t="shared" si="202"/>
        <v>20.833333333333329</v>
      </c>
      <c r="Q130" s="48" t="s">
        <v>373</v>
      </c>
    </row>
    <row r="131" spans="1:17" ht="11.25" customHeight="1" x14ac:dyDescent="0.2">
      <c r="A131" s="126" t="s">
        <v>378</v>
      </c>
      <c r="B131" s="127" t="s">
        <v>372</v>
      </c>
      <c r="C131" s="132">
        <f>+onlinestocksheet!C141</f>
        <v>0</v>
      </c>
      <c r="D131" s="132">
        <f t="shared" si="197"/>
        <v>0</v>
      </c>
      <c r="E131" s="132">
        <f>+maheunorth!R34</f>
        <v>21</v>
      </c>
      <c r="F131" s="132">
        <f t="shared" si="203"/>
        <v>0</v>
      </c>
      <c r="G131" s="132">
        <f>+onlinestocksheet!G141</f>
        <v>0</v>
      </c>
      <c r="H131" s="132">
        <f t="shared" si="198"/>
        <v>0</v>
      </c>
      <c r="I131" s="132">
        <f>+maheusouth!C35</f>
        <v>5</v>
      </c>
      <c r="J131" s="132">
        <f t="shared" si="199"/>
        <v>0</v>
      </c>
      <c r="K131" s="132">
        <f t="shared" ref="K131:M131" si="208">+C131+G131</f>
        <v>0</v>
      </c>
      <c r="L131" s="132">
        <f t="shared" si="208"/>
        <v>0</v>
      </c>
      <c r="M131" s="132">
        <f t="shared" si="208"/>
        <v>26</v>
      </c>
      <c r="N131" s="132">
        <f t="shared" si="201"/>
        <v>0</v>
      </c>
      <c r="O131" s="48">
        <f t="shared" si="202"/>
        <v>20.833333333333329</v>
      </c>
      <c r="Q131" s="48" t="s">
        <v>373</v>
      </c>
    </row>
    <row r="132" spans="1:17" ht="11.25" customHeight="1" x14ac:dyDescent="0.2">
      <c r="A132" s="126" t="s">
        <v>379</v>
      </c>
      <c r="B132" s="127" t="s">
        <v>372</v>
      </c>
      <c r="C132" s="132">
        <f>+onlinestocksheet!C140</f>
        <v>0</v>
      </c>
      <c r="D132" s="132">
        <f t="shared" si="197"/>
        <v>0</v>
      </c>
      <c r="E132" s="132">
        <f>+maheunorth!R33</f>
        <v>28</v>
      </c>
      <c r="F132" s="132">
        <f t="shared" si="203"/>
        <v>0</v>
      </c>
      <c r="G132" s="132">
        <f>+onlinestocksheet!G140</f>
        <v>10</v>
      </c>
      <c r="H132" s="132">
        <f t="shared" si="198"/>
        <v>0.48000000000000009</v>
      </c>
      <c r="I132" s="132">
        <f>+maheusouth!C33</f>
        <v>7</v>
      </c>
      <c r="J132" s="132">
        <f t="shared" si="199"/>
        <v>0.41142857142857153</v>
      </c>
      <c r="K132" s="132">
        <f t="shared" ref="K132:M132" si="209">+C132+G132</f>
        <v>10</v>
      </c>
      <c r="L132" s="132">
        <f t="shared" si="209"/>
        <v>0.48000000000000009</v>
      </c>
      <c r="M132" s="132">
        <f t="shared" si="209"/>
        <v>35</v>
      </c>
      <c r="N132" s="132">
        <f t="shared" si="201"/>
        <v>8.2285714285714295E-2</v>
      </c>
      <c r="O132" s="48">
        <f t="shared" si="202"/>
        <v>20.833333333333329</v>
      </c>
      <c r="Q132" s="48" t="s">
        <v>373</v>
      </c>
    </row>
    <row r="133" spans="1:17" ht="11.25" customHeight="1" x14ac:dyDescent="0.2">
      <c r="A133" s="147" t="s">
        <v>380</v>
      </c>
      <c r="B133" s="148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9"/>
    </row>
    <row r="134" spans="1:17" ht="12" customHeight="1" x14ac:dyDescent="0.2">
      <c r="A134" s="126" t="s">
        <v>68</v>
      </c>
      <c r="B134" s="127" t="s">
        <v>381</v>
      </c>
      <c r="C134" s="132">
        <f>+onlinestocksheet!C153</f>
        <v>665</v>
      </c>
      <c r="D134" s="132">
        <f t="shared" ref="D134:D137" si="210">+C134/O134</f>
        <v>27.929999999999996</v>
      </c>
      <c r="E134" s="134">
        <v>33</v>
      </c>
      <c r="F134" s="132">
        <f t="shared" ref="F134:F137" si="211">+D134/E134*6</f>
        <v>5.0781818181818172</v>
      </c>
      <c r="G134" s="132">
        <f>+onlinestocksheet!G153</f>
        <v>353</v>
      </c>
      <c r="H134" s="132">
        <f t="shared" ref="H134:H137" si="212">+G134/O134</f>
        <v>14.825999999999997</v>
      </c>
      <c r="I134" s="134">
        <v>4</v>
      </c>
      <c r="J134" s="132">
        <f t="shared" ref="J134:J137" si="213">+H134/I134*6</f>
        <v>22.238999999999997</v>
      </c>
      <c r="K134" s="132">
        <f t="shared" ref="K134:L134" si="214">+C134+G134</f>
        <v>1018</v>
      </c>
      <c r="L134" s="132">
        <f t="shared" si="214"/>
        <v>42.755999999999993</v>
      </c>
      <c r="M134" s="132">
        <f t="shared" ref="M134:M137" si="215">+I134+E134</f>
        <v>37</v>
      </c>
      <c r="N134" s="132">
        <f t="shared" ref="N134:N137" si="216">+L134/M134*6</f>
        <v>6.933405405405404</v>
      </c>
      <c r="O134" s="135">
        <f t="shared" ref="O134:O137" si="217">100/(0.35*12)</f>
        <v>23.809523809523814</v>
      </c>
      <c r="P134" s="136"/>
    </row>
    <row r="135" spans="1:17" ht="11.25" customHeight="1" x14ac:dyDescent="0.2">
      <c r="A135" s="126" t="s">
        <v>106</v>
      </c>
      <c r="B135" s="127" t="s">
        <v>381</v>
      </c>
      <c r="C135" s="132">
        <f>+onlinestocksheet!C151</f>
        <v>0</v>
      </c>
      <c r="D135" s="132">
        <f t="shared" si="210"/>
        <v>0</v>
      </c>
      <c r="E135" s="134">
        <v>41</v>
      </c>
      <c r="F135" s="132">
        <f t="shared" si="211"/>
        <v>0</v>
      </c>
      <c r="G135" s="132">
        <f>+onlinestocksheet!G151</f>
        <v>0</v>
      </c>
      <c r="H135" s="132">
        <f t="shared" si="212"/>
        <v>0</v>
      </c>
      <c r="I135" s="134">
        <v>1</v>
      </c>
      <c r="J135" s="132">
        <f t="shared" si="213"/>
        <v>0</v>
      </c>
      <c r="K135" s="132">
        <f t="shared" ref="K135:L135" si="218">+C135+G135</f>
        <v>0</v>
      </c>
      <c r="L135" s="132">
        <f t="shared" si="218"/>
        <v>0</v>
      </c>
      <c r="M135" s="132">
        <f t="shared" si="215"/>
        <v>42</v>
      </c>
      <c r="N135" s="132">
        <f t="shared" si="216"/>
        <v>0</v>
      </c>
      <c r="O135" s="135">
        <f t="shared" si="217"/>
        <v>23.809523809523814</v>
      </c>
    </row>
    <row r="136" spans="1:17" ht="11.25" customHeight="1" x14ac:dyDescent="0.2">
      <c r="A136" s="126" t="s">
        <v>117</v>
      </c>
      <c r="B136" s="127" t="s">
        <v>381</v>
      </c>
      <c r="C136" s="132">
        <f>+onlinestocksheet!C152</f>
        <v>266</v>
      </c>
      <c r="D136" s="132">
        <f t="shared" si="210"/>
        <v>11.171999999999999</v>
      </c>
      <c r="E136" s="134">
        <v>30</v>
      </c>
      <c r="F136" s="132">
        <f t="shared" si="211"/>
        <v>2.2343999999999999</v>
      </c>
      <c r="G136" s="132">
        <f>+onlinestocksheet!G152</f>
        <v>342</v>
      </c>
      <c r="H136" s="132">
        <f t="shared" si="212"/>
        <v>14.363999999999997</v>
      </c>
      <c r="I136" s="134">
        <v>7</v>
      </c>
      <c r="J136" s="132">
        <f t="shared" si="213"/>
        <v>12.311999999999998</v>
      </c>
      <c r="K136" s="132">
        <f t="shared" ref="K136:L136" si="219">+C136+G136</f>
        <v>608</v>
      </c>
      <c r="L136" s="132">
        <f t="shared" si="219"/>
        <v>25.535999999999994</v>
      </c>
      <c r="M136" s="132">
        <f t="shared" si="215"/>
        <v>37</v>
      </c>
      <c r="N136" s="132">
        <f t="shared" si="216"/>
        <v>4.1409729729729721</v>
      </c>
      <c r="O136" s="135">
        <f t="shared" si="217"/>
        <v>23.809523809523814</v>
      </c>
    </row>
    <row r="137" spans="1:17" ht="11.25" customHeight="1" x14ac:dyDescent="0.2">
      <c r="A137" s="126" t="s">
        <v>129</v>
      </c>
      <c r="B137" s="127" t="s">
        <v>381</v>
      </c>
      <c r="C137" s="132">
        <f>+onlinestocksheet!C154</f>
        <v>779</v>
      </c>
      <c r="D137" s="132">
        <f t="shared" si="210"/>
        <v>32.717999999999996</v>
      </c>
      <c r="E137" s="134">
        <v>41</v>
      </c>
      <c r="F137" s="132">
        <f t="shared" si="211"/>
        <v>4.7879999999999994</v>
      </c>
      <c r="G137" s="132">
        <f>+onlinestocksheet!G154</f>
        <v>342</v>
      </c>
      <c r="H137" s="132">
        <f t="shared" si="212"/>
        <v>14.363999999999997</v>
      </c>
      <c r="I137" s="134">
        <v>3</v>
      </c>
      <c r="J137" s="132">
        <f t="shared" si="213"/>
        <v>28.727999999999994</v>
      </c>
      <c r="K137" s="132">
        <f t="shared" ref="K137:L137" si="220">+C137+G137</f>
        <v>1121</v>
      </c>
      <c r="L137" s="132">
        <f t="shared" si="220"/>
        <v>47.081999999999994</v>
      </c>
      <c r="M137" s="132">
        <f t="shared" si="215"/>
        <v>44</v>
      </c>
      <c r="N137" s="132">
        <f t="shared" si="216"/>
        <v>6.4202727272727262</v>
      </c>
      <c r="O137" s="135">
        <f t="shared" si="217"/>
        <v>23.809523809523814</v>
      </c>
    </row>
    <row r="138" spans="1:17" ht="11.25" customHeight="1" x14ac:dyDescent="0.2">
      <c r="A138" s="147" t="s">
        <v>382</v>
      </c>
      <c r="B138" s="148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9"/>
    </row>
    <row r="139" spans="1:17" ht="12" customHeight="1" x14ac:dyDescent="0.2">
      <c r="A139" s="126" t="s">
        <v>383</v>
      </c>
      <c r="B139" s="127" t="s">
        <v>275</v>
      </c>
      <c r="C139" s="132">
        <f>+onlinestocksheet!C134</f>
        <v>0</v>
      </c>
      <c r="D139" s="132">
        <f t="shared" ref="D139:D142" si="221">+C139/O139</f>
        <v>0</v>
      </c>
      <c r="E139" s="134">
        <v>33</v>
      </c>
      <c r="F139" s="132">
        <f t="shared" ref="F139:F142" si="222">+D139/E139*6</f>
        <v>0</v>
      </c>
      <c r="G139" s="132">
        <f>+onlinestocksheet!G134</f>
        <v>0</v>
      </c>
      <c r="H139" s="132">
        <f t="shared" ref="H139:H142" si="223">+G139/O139</f>
        <v>0</v>
      </c>
      <c r="I139" s="134">
        <v>4</v>
      </c>
      <c r="J139" s="132">
        <f t="shared" ref="J139:J142" si="224">+H139/I139*6</f>
        <v>0</v>
      </c>
      <c r="K139" s="132">
        <f t="shared" ref="K139:L139" si="225">+C139+G139</f>
        <v>0</v>
      </c>
      <c r="L139" s="132">
        <f t="shared" si="225"/>
        <v>0</v>
      </c>
      <c r="M139" s="132">
        <f t="shared" ref="M139:M142" si="226">+I139+E139</f>
        <v>37</v>
      </c>
      <c r="N139" s="132">
        <f t="shared" ref="N139:N142" si="227">+L139/M139*6</f>
        <v>0</v>
      </c>
      <c r="O139" s="135">
        <f t="shared" ref="O139:O142" si="228">100/(0.35*12)</f>
        <v>23.809523809523814</v>
      </c>
      <c r="P139" s="136"/>
    </row>
    <row r="140" spans="1:17" ht="11.25" customHeight="1" x14ac:dyDescent="0.2">
      <c r="A140" s="126" t="s">
        <v>384</v>
      </c>
      <c r="B140" s="127" t="s">
        <v>275</v>
      </c>
      <c r="C140" s="132">
        <f>+onlinestocksheet!C135</f>
        <v>0</v>
      </c>
      <c r="D140" s="132">
        <f t="shared" si="221"/>
        <v>0</v>
      </c>
      <c r="E140" s="134">
        <v>41</v>
      </c>
      <c r="F140" s="132">
        <f t="shared" si="222"/>
        <v>0</v>
      </c>
      <c r="G140" s="132">
        <f>+onlinestocksheet!G135</f>
        <v>0</v>
      </c>
      <c r="H140" s="132">
        <f t="shared" si="223"/>
        <v>0</v>
      </c>
      <c r="I140" s="134">
        <v>1</v>
      </c>
      <c r="J140" s="132">
        <f t="shared" si="224"/>
        <v>0</v>
      </c>
      <c r="K140" s="132">
        <f t="shared" ref="K140:L140" si="229">+C140+G140</f>
        <v>0</v>
      </c>
      <c r="L140" s="132">
        <f t="shared" si="229"/>
        <v>0</v>
      </c>
      <c r="M140" s="132">
        <f t="shared" si="226"/>
        <v>42</v>
      </c>
      <c r="N140" s="132">
        <f t="shared" si="227"/>
        <v>0</v>
      </c>
      <c r="O140" s="135">
        <f t="shared" si="228"/>
        <v>23.809523809523814</v>
      </c>
    </row>
    <row r="141" spans="1:17" ht="11.25" customHeight="1" x14ac:dyDescent="0.2">
      <c r="A141" s="126" t="s">
        <v>385</v>
      </c>
      <c r="B141" s="127" t="s">
        <v>275</v>
      </c>
      <c r="C141" s="132">
        <f>+onlinestocksheet!C136</f>
        <v>0</v>
      </c>
      <c r="D141" s="132">
        <f t="shared" si="221"/>
        <v>0</v>
      </c>
      <c r="E141" s="134">
        <v>30</v>
      </c>
      <c r="F141" s="132">
        <f t="shared" si="222"/>
        <v>0</v>
      </c>
      <c r="G141" s="132">
        <f>+onlinestocksheet!G136</f>
        <v>0</v>
      </c>
      <c r="H141" s="132">
        <f t="shared" si="223"/>
        <v>0</v>
      </c>
      <c r="I141" s="134">
        <v>7</v>
      </c>
      <c r="J141" s="132">
        <f t="shared" si="224"/>
        <v>0</v>
      </c>
      <c r="K141" s="132">
        <f t="shared" ref="K141:L141" si="230">+C141+G141</f>
        <v>0</v>
      </c>
      <c r="L141" s="132">
        <f t="shared" si="230"/>
        <v>0</v>
      </c>
      <c r="M141" s="132">
        <f t="shared" si="226"/>
        <v>37</v>
      </c>
      <c r="N141" s="132">
        <f t="shared" si="227"/>
        <v>0</v>
      </c>
      <c r="O141" s="135">
        <f t="shared" si="228"/>
        <v>23.809523809523814</v>
      </c>
    </row>
    <row r="142" spans="1:17" ht="11.25" customHeight="1" x14ac:dyDescent="0.2">
      <c r="A142" s="126" t="s">
        <v>386</v>
      </c>
      <c r="B142" s="127" t="s">
        <v>275</v>
      </c>
      <c r="C142" s="132">
        <f>+onlinestocksheet!C137</f>
        <v>0</v>
      </c>
      <c r="D142" s="132">
        <f t="shared" si="221"/>
        <v>0</v>
      </c>
      <c r="E142" s="134">
        <v>41</v>
      </c>
      <c r="F142" s="132">
        <f t="shared" si="222"/>
        <v>0</v>
      </c>
      <c r="G142" s="132">
        <f>+onlinestocksheet!G137</f>
        <v>0</v>
      </c>
      <c r="H142" s="132">
        <f t="shared" si="223"/>
        <v>0</v>
      </c>
      <c r="I142" s="134">
        <v>3</v>
      </c>
      <c r="J142" s="132">
        <f t="shared" si="224"/>
        <v>0</v>
      </c>
      <c r="K142" s="132">
        <f t="shared" ref="K142:L142" si="231">+C142+G142</f>
        <v>0</v>
      </c>
      <c r="L142" s="132">
        <f t="shared" si="231"/>
        <v>0</v>
      </c>
      <c r="M142" s="132">
        <f t="shared" si="226"/>
        <v>44</v>
      </c>
      <c r="N142" s="132">
        <f t="shared" si="227"/>
        <v>0</v>
      </c>
      <c r="O142" s="135">
        <f t="shared" si="228"/>
        <v>23.809523809523814</v>
      </c>
    </row>
    <row r="143" spans="1:17" ht="11.25" customHeight="1" x14ac:dyDescent="0.2"/>
    <row r="144" spans="1:17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mergeCells count="26">
    <mergeCell ref="A125:N125"/>
    <mergeCell ref="A133:N133"/>
    <mergeCell ref="A138:N138"/>
    <mergeCell ref="A57:N57"/>
    <mergeCell ref="A105:N105"/>
    <mergeCell ref="A107:N107"/>
    <mergeCell ref="A118:N118"/>
    <mergeCell ref="A114:N114"/>
    <mergeCell ref="A111:N111"/>
    <mergeCell ref="A81:N81"/>
    <mergeCell ref="A100:N100"/>
    <mergeCell ref="A1:N1"/>
    <mergeCell ref="A65:N65"/>
    <mergeCell ref="A73:N73"/>
    <mergeCell ref="A95:N95"/>
    <mergeCell ref="A88:N88"/>
    <mergeCell ref="G2:J2"/>
    <mergeCell ref="K2:N2"/>
    <mergeCell ref="C2:F2"/>
    <mergeCell ref="A4:N4"/>
    <mergeCell ref="A14:N14"/>
    <mergeCell ref="A32:N32"/>
    <mergeCell ref="A20:N20"/>
    <mergeCell ref="A22:N22"/>
    <mergeCell ref="A39:N39"/>
    <mergeCell ref="A49:N49"/>
  </mergeCells>
  <conditionalFormatting sqref="F5">
    <cfRule type="cellIs" dxfId="300" priority="1" operator="greaterThan">
      <formula>7</formula>
    </cfRule>
  </conditionalFormatting>
  <conditionalFormatting sqref="F5">
    <cfRule type="cellIs" dxfId="299" priority="2" operator="between">
      <formula>3</formula>
      <formula>7</formula>
    </cfRule>
  </conditionalFormatting>
  <conditionalFormatting sqref="F5">
    <cfRule type="cellIs" dxfId="298" priority="3" operator="lessThan">
      <formula>3</formula>
    </cfRule>
  </conditionalFormatting>
  <conditionalFormatting sqref="F108:F110 J108:J110 N108:N110">
    <cfRule type="cellIs" dxfId="297" priority="4" operator="greaterThanOrEqual">
      <formula>30</formula>
    </cfRule>
  </conditionalFormatting>
  <conditionalFormatting sqref="F108:F110 J108:J110 N108:N110">
    <cfRule type="cellIs" dxfId="296" priority="5" operator="between">
      <formula>13.5</formula>
      <formula>30</formula>
    </cfRule>
  </conditionalFormatting>
  <conditionalFormatting sqref="F108:F110 J108:J110 N108:N110">
    <cfRule type="cellIs" dxfId="295" priority="6" operator="between">
      <formula>6.5</formula>
      <formula>14</formula>
    </cfRule>
  </conditionalFormatting>
  <conditionalFormatting sqref="F108:F110 J108:J110 N108:N110">
    <cfRule type="cellIs" dxfId="294" priority="7" operator="lessThan">
      <formula>7</formula>
    </cfRule>
  </conditionalFormatting>
  <conditionalFormatting sqref="F6:F13">
    <cfRule type="cellIs" dxfId="293" priority="8" operator="greaterThan">
      <formula>7</formula>
    </cfRule>
  </conditionalFormatting>
  <conditionalFormatting sqref="F6:F13">
    <cfRule type="cellIs" dxfId="292" priority="9" operator="between">
      <formula>3</formula>
      <formula>7</formula>
    </cfRule>
  </conditionalFormatting>
  <conditionalFormatting sqref="F6:F13">
    <cfRule type="cellIs" dxfId="291" priority="10" operator="lessThan">
      <formula>3</formula>
    </cfRule>
  </conditionalFormatting>
  <conditionalFormatting sqref="J5">
    <cfRule type="cellIs" dxfId="290" priority="11" operator="greaterThan">
      <formula>7</formula>
    </cfRule>
  </conditionalFormatting>
  <conditionalFormatting sqref="J5">
    <cfRule type="cellIs" dxfId="289" priority="12" operator="between">
      <formula>3</formula>
      <formula>7</formula>
    </cfRule>
  </conditionalFormatting>
  <conditionalFormatting sqref="J5">
    <cfRule type="cellIs" dxfId="288" priority="13" operator="lessThan">
      <formula>3</formula>
    </cfRule>
  </conditionalFormatting>
  <conditionalFormatting sqref="J6:J13">
    <cfRule type="cellIs" dxfId="287" priority="14" operator="greaterThan">
      <formula>7</formula>
    </cfRule>
  </conditionalFormatting>
  <conditionalFormatting sqref="J6:J13">
    <cfRule type="cellIs" dxfId="286" priority="15" operator="between">
      <formula>3</formula>
      <formula>7</formula>
    </cfRule>
  </conditionalFormatting>
  <conditionalFormatting sqref="J6:J13">
    <cfRule type="cellIs" dxfId="285" priority="16" operator="lessThan">
      <formula>3</formula>
    </cfRule>
  </conditionalFormatting>
  <conditionalFormatting sqref="N5">
    <cfRule type="cellIs" dxfId="284" priority="17" operator="greaterThan">
      <formula>7</formula>
    </cfRule>
  </conditionalFormatting>
  <conditionalFormatting sqref="N5">
    <cfRule type="cellIs" dxfId="283" priority="18" operator="between">
      <formula>3</formula>
      <formula>7</formula>
    </cfRule>
  </conditionalFormatting>
  <conditionalFormatting sqref="N5">
    <cfRule type="cellIs" dxfId="282" priority="19" operator="lessThan">
      <formula>3</formula>
    </cfRule>
  </conditionalFormatting>
  <conditionalFormatting sqref="N6:N13">
    <cfRule type="cellIs" dxfId="281" priority="20" operator="greaterThan">
      <formula>7</formula>
    </cfRule>
  </conditionalFormatting>
  <conditionalFormatting sqref="N6:N13">
    <cfRule type="cellIs" dxfId="280" priority="21" operator="between">
      <formula>3</formula>
      <formula>7</formula>
    </cfRule>
  </conditionalFormatting>
  <conditionalFormatting sqref="N6:N13">
    <cfRule type="cellIs" dxfId="279" priority="22" operator="lessThan">
      <formula>3</formula>
    </cfRule>
  </conditionalFormatting>
  <conditionalFormatting sqref="F15">
    <cfRule type="cellIs" dxfId="278" priority="23" operator="greaterThan">
      <formula>7</formula>
    </cfRule>
  </conditionalFormatting>
  <conditionalFormatting sqref="F15">
    <cfRule type="cellIs" dxfId="277" priority="24" operator="between">
      <formula>3</formula>
      <formula>7</formula>
    </cfRule>
  </conditionalFormatting>
  <conditionalFormatting sqref="F15">
    <cfRule type="cellIs" dxfId="276" priority="25" operator="lessThan">
      <formula>3</formula>
    </cfRule>
  </conditionalFormatting>
  <conditionalFormatting sqref="F16:F19">
    <cfRule type="cellIs" dxfId="275" priority="26" operator="greaterThan">
      <formula>7</formula>
    </cfRule>
  </conditionalFormatting>
  <conditionalFormatting sqref="F16:F19">
    <cfRule type="cellIs" dxfId="274" priority="27" operator="between">
      <formula>3</formula>
      <formula>7</formula>
    </cfRule>
  </conditionalFormatting>
  <conditionalFormatting sqref="F16:F19">
    <cfRule type="cellIs" dxfId="273" priority="28" operator="lessThan">
      <formula>3</formula>
    </cfRule>
  </conditionalFormatting>
  <conditionalFormatting sqref="J15">
    <cfRule type="cellIs" dxfId="272" priority="29" operator="greaterThan">
      <formula>7</formula>
    </cfRule>
  </conditionalFormatting>
  <conditionalFormatting sqref="J15">
    <cfRule type="cellIs" dxfId="271" priority="30" operator="between">
      <formula>3</formula>
      <formula>7</formula>
    </cfRule>
  </conditionalFormatting>
  <conditionalFormatting sqref="J15">
    <cfRule type="cellIs" dxfId="270" priority="31" operator="lessThan">
      <formula>3</formula>
    </cfRule>
  </conditionalFormatting>
  <conditionalFormatting sqref="J16:J19">
    <cfRule type="cellIs" dxfId="269" priority="32" operator="greaterThan">
      <formula>7</formula>
    </cfRule>
  </conditionalFormatting>
  <conditionalFormatting sqref="J16:J19">
    <cfRule type="cellIs" dxfId="268" priority="33" operator="between">
      <formula>3</formula>
      <formula>7</formula>
    </cfRule>
  </conditionalFormatting>
  <conditionalFormatting sqref="J16:J19">
    <cfRule type="cellIs" dxfId="267" priority="34" operator="lessThan">
      <formula>3</formula>
    </cfRule>
  </conditionalFormatting>
  <conditionalFormatting sqref="N15">
    <cfRule type="cellIs" dxfId="266" priority="35" operator="greaterThan">
      <formula>7</formula>
    </cfRule>
  </conditionalFormatting>
  <conditionalFormatting sqref="N15">
    <cfRule type="cellIs" dxfId="265" priority="36" operator="between">
      <formula>3</formula>
      <formula>7</formula>
    </cfRule>
  </conditionalFormatting>
  <conditionalFormatting sqref="N15">
    <cfRule type="cellIs" dxfId="264" priority="37" operator="lessThan">
      <formula>3</formula>
    </cfRule>
  </conditionalFormatting>
  <conditionalFormatting sqref="N16:N19">
    <cfRule type="cellIs" dxfId="263" priority="38" operator="greaterThan">
      <formula>7</formula>
    </cfRule>
  </conditionalFormatting>
  <conditionalFormatting sqref="N16:N19">
    <cfRule type="cellIs" dxfId="262" priority="39" operator="between">
      <formula>3</formula>
      <formula>7</formula>
    </cfRule>
  </conditionalFormatting>
  <conditionalFormatting sqref="N16:N19">
    <cfRule type="cellIs" dxfId="261" priority="40" operator="lessThan">
      <formula>3</formula>
    </cfRule>
  </conditionalFormatting>
  <conditionalFormatting sqref="F21">
    <cfRule type="cellIs" dxfId="260" priority="41" operator="greaterThan">
      <formula>7</formula>
    </cfRule>
  </conditionalFormatting>
  <conditionalFormatting sqref="F21">
    <cfRule type="cellIs" dxfId="259" priority="42" operator="between">
      <formula>3</formula>
      <formula>7</formula>
    </cfRule>
  </conditionalFormatting>
  <conditionalFormatting sqref="F21">
    <cfRule type="cellIs" dxfId="258" priority="43" operator="lessThan">
      <formula>3</formula>
    </cfRule>
  </conditionalFormatting>
  <conditionalFormatting sqref="J21">
    <cfRule type="cellIs" dxfId="257" priority="44" operator="greaterThan">
      <formula>7</formula>
    </cfRule>
  </conditionalFormatting>
  <conditionalFormatting sqref="J21">
    <cfRule type="cellIs" dxfId="256" priority="45" operator="between">
      <formula>3</formula>
      <formula>7</formula>
    </cfRule>
  </conditionalFormatting>
  <conditionalFormatting sqref="J21">
    <cfRule type="cellIs" dxfId="255" priority="46" operator="lessThan">
      <formula>3</formula>
    </cfRule>
  </conditionalFormatting>
  <conditionalFormatting sqref="N21">
    <cfRule type="cellIs" dxfId="254" priority="47" operator="greaterThan">
      <formula>7</formula>
    </cfRule>
  </conditionalFormatting>
  <conditionalFormatting sqref="N21">
    <cfRule type="cellIs" dxfId="253" priority="48" operator="between">
      <formula>3</formula>
      <formula>7</formula>
    </cfRule>
  </conditionalFormatting>
  <conditionalFormatting sqref="N21">
    <cfRule type="cellIs" dxfId="252" priority="49" operator="lessThan">
      <formula>3</formula>
    </cfRule>
  </conditionalFormatting>
  <conditionalFormatting sqref="F23">
    <cfRule type="cellIs" dxfId="251" priority="50" operator="greaterThan">
      <formula>7</formula>
    </cfRule>
  </conditionalFormatting>
  <conditionalFormatting sqref="F23">
    <cfRule type="cellIs" dxfId="250" priority="51" operator="between">
      <formula>3</formula>
      <formula>7</formula>
    </cfRule>
  </conditionalFormatting>
  <conditionalFormatting sqref="F23">
    <cfRule type="cellIs" dxfId="249" priority="52" operator="lessThan">
      <formula>3</formula>
    </cfRule>
  </conditionalFormatting>
  <conditionalFormatting sqref="F24:F31">
    <cfRule type="cellIs" dxfId="248" priority="53" operator="greaterThan">
      <formula>7</formula>
    </cfRule>
  </conditionalFormatting>
  <conditionalFormatting sqref="F24:F31">
    <cfRule type="cellIs" dxfId="247" priority="54" operator="between">
      <formula>3</formula>
      <formula>7</formula>
    </cfRule>
  </conditionalFormatting>
  <conditionalFormatting sqref="F24:F31">
    <cfRule type="cellIs" dxfId="246" priority="55" operator="lessThan">
      <formula>3</formula>
    </cfRule>
  </conditionalFormatting>
  <conditionalFormatting sqref="J23">
    <cfRule type="cellIs" dxfId="245" priority="56" operator="greaterThan">
      <formula>7</formula>
    </cfRule>
  </conditionalFormatting>
  <conditionalFormatting sqref="J23">
    <cfRule type="cellIs" dxfId="244" priority="57" operator="between">
      <formula>3</formula>
      <formula>7</formula>
    </cfRule>
  </conditionalFormatting>
  <conditionalFormatting sqref="J23">
    <cfRule type="cellIs" dxfId="243" priority="58" operator="lessThan">
      <formula>3</formula>
    </cfRule>
  </conditionalFormatting>
  <conditionalFormatting sqref="J24:J31">
    <cfRule type="cellIs" dxfId="242" priority="59" operator="greaterThan">
      <formula>7</formula>
    </cfRule>
  </conditionalFormatting>
  <conditionalFormatting sqref="J24:J31">
    <cfRule type="cellIs" dxfId="241" priority="60" operator="between">
      <formula>3</formula>
      <formula>7</formula>
    </cfRule>
  </conditionalFormatting>
  <conditionalFormatting sqref="J24:J31">
    <cfRule type="cellIs" dxfId="240" priority="61" operator="lessThan">
      <formula>3</formula>
    </cfRule>
  </conditionalFormatting>
  <conditionalFormatting sqref="N23">
    <cfRule type="cellIs" dxfId="239" priority="62" operator="greaterThan">
      <formula>7</formula>
    </cfRule>
  </conditionalFormatting>
  <conditionalFormatting sqref="N23">
    <cfRule type="cellIs" dxfId="238" priority="63" operator="between">
      <formula>3</formula>
      <formula>7</formula>
    </cfRule>
  </conditionalFormatting>
  <conditionalFormatting sqref="N23">
    <cfRule type="cellIs" dxfId="237" priority="64" operator="lessThan">
      <formula>3</formula>
    </cfRule>
  </conditionalFormatting>
  <conditionalFormatting sqref="N24:N31">
    <cfRule type="cellIs" dxfId="236" priority="65" operator="greaterThan">
      <formula>7</formula>
    </cfRule>
  </conditionalFormatting>
  <conditionalFormatting sqref="N24:N31">
    <cfRule type="cellIs" dxfId="235" priority="66" operator="between">
      <formula>3</formula>
      <formula>7</formula>
    </cfRule>
  </conditionalFormatting>
  <conditionalFormatting sqref="N24:N31">
    <cfRule type="cellIs" dxfId="234" priority="67" operator="lessThan">
      <formula>3</formula>
    </cfRule>
  </conditionalFormatting>
  <conditionalFormatting sqref="F33">
    <cfRule type="cellIs" dxfId="233" priority="68" operator="greaterThan">
      <formula>7</formula>
    </cfRule>
  </conditionalFormatting>
  <conditionalFormatting sqref="F33">
    <cfRule type="cellIs" dxfId="232" priority="69" operator="between">
      <formula>3</formula>
      <formula>7</formula>
    </cfRule>
  </conditionalFormatting>
  <conditionalFormatting sqref="F33">
    <cfRule type="cellIs" dxfId="231" priority="70" operator="lessThan">
      <formula>3</formula>
    </cfRule>
  </conditionalFormatting>
  <conditionalFormatting sqref="F34:F38">
    <cfRule type="cellIs" dxfId="230" priority="71" operator="greaterThan">
      <formula>7</formula>
    </cfRule>
  </conditionalFormatting>
  <conditionalFormatting sqref="F34:F38">
    <cfRule type="cellIs" dxfId="229" priority="72" operator="between">
      <formula>3</formula>
      <formula>7</formula>
    </cfRule>
  </conditionalFormatting>
  <conditionalFormatting sqref="F34:F38">
    <cfRule type="cellIs" dxfId="228" priority="73" operator="lessThan">
      <formula>3</formula>
    </cfRule>
  </conditionalFormatting>
  <conditionalFormatting sqref="J33">
    <cfRule type="cellIs" dxfId="227" priority="74" operator="greaterThan">
      <formula>7</formula>
    </cfRule>
  </conditionalFormatting>
  <conditionalFormatting sqref="J33">
    <cfRule type="cellIs" dxfId="226" priority="75" operator="between">
      <formula>3</formula>
      <formula>7</formula>
    </cfRule>
  </conditionalFormatting>
  <conditionalFormatting sqref="J33">
    <cfRule type="cellIs" dxfId="225" priority="76" operator="lessThan">
      <formula>3</formula>
    </cfRule>
  </conditionalFormatting>
  <conditionalFormatting sqref="J34:J38">
    <cfRule type="cellIs" dxfId="224" priority="77" operator="greaterThan">
      <formula>7</formula>
    </cfRule>
  </conditionalFormatting>
  <conditionalFormatting sqref="J34:J38">
    <cfRule type="cellIs" dxfId="223" priority="78" operator="between">
      <formula>3</formula>
      <formula>7</formula>
    </cfRule>
  </conditionalFormatting>
  <conditionalFormatting sqref="J34:J38">
    <cfRule type="cellIs" dxfId="222" priority="79" operator="lessThan">
      <formula>3</formula>
    </cfRule>
  </conditionalFormatting>
  <conditionalFormatting sqref="N33">
    <cfRule type="cellIs" dxfId="221" priority="80" operator="greaterThan">
      <formula>7</formula>
    </cfRule>
  </conditionalFormatting>
  <conditionalFormatting sqref="N33">
    <cfRule type="cellIs" dxfId="220" priority="81" operator="between">
      <formula>3</formula>
      <formula>7</formula>
    </cfRule>
  </conditionalFormatting>
  <conditionalFormatting sqref="N33">
    <cfRule type="cellIs" dxfId="219" priority="82" operator="lessThan">
      <formula>3</formula>
    </cfRule>
  </conditionalFormatting>
  <conditionalFormatting sqref="N34:N38">
    <cfRule type="cellIs" dxfId="218" priority="83" operator="greaterThan">
      <formula>7</formula>
    </cfRule>
  </conditionalFormatting>
  <conditionalFormatting sqref="N34:N38">
    <cfRule type="cellIs" dxfId="217" priority="84" operator="between">
      <formula>3</formula>
      <formula>7</formula>
    </cfRule>
  </conditionalFormatting>
  <conditionalFormatting sqref="N34:N38">
    <cfRule type="cellIs" dxfId="216" priority="85" operator="lessThan">
      <formula>3</formula>
    </cfRule>
  </conditionalFormatting>
  <conditionalFormatting sqref="F40">
    <cfRule type="cellIs" dxfId="215" priority="86" operator="greaterThan">
      <formula>7</formula>
    </cfRule>
  </conditionalFormatting>
  <conditionalFormatting sqref="F40">
    <cfRule type="cellIs" dxfId="214" priority="87" operator="between">
      <formula>3</formula>
      <formula>7</formula>
    </cfRule>
  </conditionalFormatting>
  <conditionalFormatting sqref="F40">
    <cfRule type="cellIs" dxfId="213" priority="88" operator="lessThan">
      <formula>3</formula>
    </cfRule>
  </conditionalFormatting>
  <conditionalFormatting sqref="F41:F48">
    <cfRule type="cellIs" dxfId="212" priority="89" operator="greaterThan">
      <formula>7</formula>
    </cfRule>
  </conditionalFormatting>
  <conditionalFormatting sqref="F41:F48">
    <cfRule type="cellIs" dxfId="211" priority="90" operator="between">
      <formula>3</formula>
      <formula>7</formula>
    </cfRule>
  </conditionalFormatting>
  <conditionalFormatting sqref="F41:F48">
    <cfRule type="cellIs" dxfId="210" priority="91" operator="lessThan">
      <formula>3</formula>
    </cfRule>
  </conditionalFormatting>
  <conditionalFormatting sqref="J40">
    <cfRule type="cellIs" dxfId="209" priority="92" operator="greaterThan">
      <formula>7</formula>
    </cfRule>
  </conditionalFormatting>
  <conditionalFormatting sqref="J40">
    <cfRule type="cellIs" dxfId="208" priority="93" operator="between">
      <formula>3</formula>
      <formula>7</formula>
    </cfRule>
  </conditionalFormatting>
  <conditionalFormatting sqref="J40">
    <cfRule type="cellIs" dxfId="207" priority="94" operator="lessThan">
      <formula>3</formula>
    </cfRule>
  </conditionalFormatting>
  <conditionalFormatting sqref="J41:J48">
    <cfRule type="cellIs" dxfId="206" priority="95" operator="greaterThan">
      <formula>7</formula>
    </cfRule>
  </conditionalFormatting>
  <conditionalFormatting sqref="J41:J48">
    <cfRule type="cellIs" dxfId="205" priority="96" operator="between">
      <formula>3</formula>
      <formula>7</formula>
    </cfRule>
  </conditionalFormatting>
  <conditionalFormatting sqref="J41:J48">
    <cfRule type="cellIs" dxfId="204" priority="97" operator="lessThan">
      <formula>3</formula>
    </cfRule>
  </conditionalFormatting>
  <conditionalFormatting sqref="N40">
    <cfRule type="cellIs" dxfId="203" priority="98" operator="greaterThan">
      <formula>7</formula>
    </cfRule>
  </conditionalFormatting>
  <conditionalFormatting sqref="N40">
    <cfRule type="cellIs" dxfId="202" priority="99" operator="between">
      <formula>3</formula>
      <formula>7</formula>
    </cfRule>
  </conditionalFormatting>
  <conditionalFormatting sqref="N40">
    <cfRule type="cellIs" dxfId="201" priority="100" operator="lessThan">
      <formula>3</formula>
    </cfRule>
  </conditionalFormatting>
  <conditionalFormatting sqref="N41:N48">
    <cfRule type="cellIs" dxfId="200" priority="101" operator="greaterThan">
      <formula>7</formula>
    </cfRule>
  </conditionalFormatting>
  <conditionalFormatting sqref="N41:N48">
    <cfRule type="cellIs" dxfId="199" priority="102" operator="between">
      <formula>3</formula>
      <formula>7</formula>
    </cfRule>
  </conditionalFormatting>
  <conditionalFormatting sqref="N41:N48">
    <cfRule type="cellIs" dxfId="198" priority="103" operator="lessThan">
      <formula>3</formula>
    </cfRule>
  </conditionalFormatting>
  <conditionalFormatting sqref="F50">
    <cfRule type="cellIs" dxfId="197" priority="104" operator="greaterThan">
      <formula>7</formula>
    </cfRule>
  </conditionalFormatting>
  <conditionalFormatting sqref="F50">
    <cfRule type="cellIs" dxfId="196" priority="105" operator="between">
      <formula>3</formula>
      <formula>7</formula>
    </cfRule>
  </conditionalFormatting>
  <conditionalFormatting sqref="F50">
    <cfRule type="cellIs" dxfId="195" priority="106" operator="lessThan">
      <formula>3</formula>
    </cfRule>
  </conditionalFormatting>
  <conditionalFormatting sqref="F51:F56">
    <cfRule type="cellIs" dxfId="194" priority="107" operator="greaterThan">
      <formula>7</formula>
    </cfRule>
  </conditionalFormatting>
  <conditionalFormatting sqref="F51:F56">
    <cfRule type="cellIs" dxfId="193" priority="108" operator="between">
      <formula>3</formula>
      <formula>7</formula>
    </cfRule>
  </conditionalFormatting>
  <conditionalFormatting sqref="F51:F56">
    <cfRule type="cellIs" dxfId="192" priority="109" operator="lessThan">
      <formula>3</formula>
    </cfRule>
  </conditionalFormatting>
  <conditionalFormatting sqref="J50">
    <cfRule type="cellIs" dxfId="191" priority="110" operator="greaterThan">
      <formula>7</formula>
    </cfRule>
  </conditionalFormatting>
  <conditionalFormatting sqref="J50">
    <cfRule type="cellIs" dxfId="190" priority="111" operator="between">
      <formula>3</formula>
      <formula>7</formula>
    </cfRule>
  </conditionalFormatting>
  <conditionalFormatting sqref="J50">
    <cfRule type="cellIs" dxfId="189" priority="112" operator="lessThan">
      <formula>3</formula>
    </cfRule>
  </conditionalFormatting>
  <conditionalFormatting sqref="J51:J56">
    <cfRule type="cellIs" dxfId="188" priority="113" operator="greaterThan">
      <formula>7</formula>
    </cfRule>
  </conditionalFormatting>
  <conditionalFormatting sqref="J51:J56">
    <cfRule type="cellIs" dxfId="187" priority="114" operator="between">
      <formula>3</formula>
      <formula>7</formula>
    </cfRule>
  </conditionalFormatting>
  <conditionalFormatting sqref="J51:J56">
    <cfRule type="cellIs" dxfId="186" priority="115" operator="lessThan">
      <formula>3</formula>
    </cfRule>
  </conditionalFormatting>
  <conditionalFormatting sqref="N50">
    <cfRule type="cellIs" dxfId="185" priority="116" operator="greaterThan">
      <formula>7</formula>
    </cfRule>
  </conditionalFormatting>
  <conditionalFormatting sqref="N50">
    <cfRule type="cellIs" dxfId="184" priority="117" operator="between">
      <formula>3</formula>
      <formula>7</formula>
    </cfRule>
  </conditionalFormatting>
  <conditionalFormatting sqref="N50">
    <cfRule type="cellIs" dxfId="183" priority="118" operator="lessThan">
      <formula>3</formula>
    </cfRule>
  </conditionalFormatting>
  <conditionalFormatting sqref="N51:N56">
    <cfRule type="cellIs" dxfId="182" priority="119" operator="greaterThan">
      <formula>7</formula>
    </cfRule>
  </conditionalFormatting>
  <conditionalFormatting sqref="N51:N56">
    <cfRule type="cellIs" dxfId="181" priority="120" operator="between">
      <formula>3</formula>
      <formula>7</formula>
    </cfRule>
  </conditionalFormatting>
  <conditionalFormatting sqref="N51:N56">
    <cfRule type="cellIs" dxfId="180" priority="121" operator="lessThan">
      <formula>3</formula>
    </cfRule>
  </conditionalFormatting>
  <conditionalFormatting sqref="F58">
    <cfRule type="cellIs" dxfId="179" priority="122" operator="greaterThan">
      <formula>7</formula>
    </cfRule>
  </conditionalFormatting>
  <conditionalFormatting sqref="F58">
    <cfRule type="cellIs" dxfId="178" priority="123" operator="between">
      <formula>3</formula>
      <formula>7</formula>
    </cfRule>
  </conditionalFormatting>
  <conditionalFormatting sqref="F58">
    <cfRule type="cellIs" dxfId="177" priority="124" operator="lessThan">
      <formula>3</formula>
    </cfRule>
  </conditionalFormatting>
  <conditionalFormatting sqref="F59:F64">
    <cfRule type="cellIs" dxfId="176" priority="125" operator="greaterThan">
      <formula>7</formula>
    </cfRule>
  </conditionalFormatting>
  <conditionalFormatting sqref="F59:F64">
    <cfRule type="cellIs" dxfId="175" priority="126" operator="between">
      <formula>3</formula>
      <formula>7</formula>
    </cfRule>
  </conditionalFormatting>
  <conditionalFormatting sqref="F59:F64">
    <cfRule type="cellIs" dxfId="174" priority="127" operator="lessThan">
      <formula>3</formula>
    </cfRule>
  </conditionalFormatting>
  <conditionalFormatting sqref="J58">
    <cfRule type="cellIs" dxfId="173" priority="128" operator="greaterThan">
      <formula>7</formula>
    </cfRule>
  </conditionalFormatting>
  <conditionalFormatting sqref="J58">
    <cfRule type="cellIs" dxfId="172" priority="129" operator="between">
      <formula>3</formula>
      <formula>7</formula>
    </cfRule>
  </conditionalFormatting>
  <conditionalFormatting sqref="J58">
    <cfRule type="cellIs" dxfId="171" priority="130" operator="lessThan">
      <formula>3</formula>
    </cfRule>
  </conditionalFormatting>
  <conditionalFormatting sqref="J59:J64">
    <cfRule type="cellIs" dxfId="170" priority="131" operator="greaterThan">
      <formula>7</formula>
    </cfRule>
  </conditionalFormatting>
  <conditionalFormatting sqref="J59:J64">
    <cfRule type="cellIs" dxfId="169" priority="132" operator="between">
      <formula>3</formula>
      <formula>7</formula>
    </cfRule>
  </conditionalFormatting>
  <conditionalFormatting sqref="J59:J64">
    <cfRule type="cellIs" dxfId="168" priority="133" operator="lessThan">
      <formula>3</formula>
    </cfRule>
  </conditionalFormatting>
  <conditionalFormatting sqref="N58">
    <cfRule type="cellIs" dxfId="167" priority="134" operator="greaterThan">
      <formula>7</formula>
    </cfRule>
  </conditionalFormatting>
  <conditionalFormatting sqref="N58">
    <cfRule type="cellIs" dxfId="166" priority="135" operator="between">
      <formula>3</formula>
      <formula>7</formula>
    </cfRule>
  </conditionalFormatting>
  <conditionalFormatting sqref="N58">
    <cfRule type="cellIs" dxfId="165" priority="136" operator="lessThan">
      <formula>3</formula>
    </cfRule>
  </conditionalFormatting>
  <conditionalFormatting sqref="N59:N64">
    <cfRule type="cellIs" dxfId="164" priority="137" operator="greaterThan">
      <formula>7</formula>
    </cfRule>
  </conditionalFormatting>
  <conditionalFormatting sqref="N59:N64">
    <cfRule type="cellIs" dxfId="163" priority="138" operator="between">
      <formula>3</formula>
      <formula>7</formula>
    </cfRule>
  </conditionalFormatting>
  <conditionalFormatting sqref="N59:N64">
    <cfRule type="cellIs" dxfId="162" priority="139" operator="lessThan">
      <formula>3</formula>
    </cfRule>
  </conditionalFormatting>
  <conditionalFormatting sqref="F66">
    <cfRule type="cellIs" dxfId="161" priority="140" operator="greaterThan">
      <formula>7</formula>
    </cfRule>
  </conditionalFormatting>
  <conditionalFormatting sqref="F66">
    <cfRule type="cellIs" dxfId="160" priority="141" operator="between">
      <formula>3</formula>
      <formula>7</formula>
    </cfRule>
  </conditionalFormatting>
  <conditionalFormatting sqref="F66">
    <cfRule type="cellIs" dxfId="159" priority="142" operator="lessThan">
      <formula>3</formula>
    </cfRule>
  </conditionalFormatting>
  <conditionalFormatting sqref="F67:F72">
    <cfRule type="cellIs" dxfId="158" priority="143" operator="greaterThan">
      <formula>7</formula>
    </cfRule>
  </conditionalFormatting>
  <conditionalFormatting sqref="F67:F72">
    <cfRule type="cellIs" dxfId="157" priority="144" operator="between">
      <formula>3</formula>
      <formula>7</formula>
    </cfRule>
  </conditionalFormatting>
  <conditionalFormatting sqref="F67:F72">
    <cfRule type="cellIs" dxfId="156" priority="145" operator="lessThan">
      <formula>3</formula>
    </cfRule>
  </conditionalFormatting>
  <conditionalFormatting sqref="J66">
    <cfRule type="cellIs" dxfId="155" priority="146" operator="greaterThan">
      <formula>7</formula>
    </cfRule>
  </conditionalFormatting>
  <conditionalFormatting sqref="J66">
    <cfRule type="cellIs" dxfId="154" priority="147" operator="between">
      <formula>3</formula>
      <formula>7</formula>
    </cfRule>
  </conditionalFormatting>
  <conditionalFormatting sqref="J66">
    <cfRule type="cellIs" dxfId="153" priority="148" operator="lessThan">
      <formula>3</formula>
    </cfRule>
  </conditionalFormatting>
  <conditionalFormatting sqref="J67:J72">
    <cfRule type="cellIs" dxfId="152" priority="149" operator="greaterThan">
      <formula>7</formula>
    </cfRule>
  </conditionalFormatting>
  <conditionalFormatting sqref="J67:J72">
    <cfRule type="cellIs" dxfId="151" priority="150" operator="between">
      <formula>3</formula>
      <formula>7</formula>
    </cfRule>
  </conditionalFormatting>
  <conditionalFormatting sqref="J67:J72">
    <cfRule type="cellIs" dxfId="150" priority="151" operator="lessThan">
      <formula>3</formula>
    </cfRule>
  </conditionalFormatting>
  <conditionalFormatting sqref="N66">
    <cfRule type="cellIs" dxfId="149" priority="152" operator="greaterThan">
      <formula>7</formula>
    </cfRule>
  </conditionalFormatting>
  <conditionalFormatting sqref="N66">
    <cfRule type="cellIs" dxfId="148" priority="153" operator="between">
      <formula>3</formula>
      <formula>7</formula>
    </cfRule>
  </conditionalFormatting>
  <conditionalFormatting sqref="N66">
    <cfRule type="cellIs" dxfId="147" priority="154" operator="lessThan">
      <formula>3</formula>
    </cfRule>
  </conditionalFormatting>
  <conditionalFormatting sqref="N67:N72">
    <cfRule type="cellIs" dxfId="146" priority="155" operator="greaterThan">
      <formula>7</formula>
    </cfRule>
  </conditionalFormatting>
  <conditionalFormatting sqref="N67:N72">
    <cfRule type="cellIs" dxfId="145" priority="156" operator="between">
      <formula>3</formula>
      <formula>7</formula>
    </cfRule>
  </conditionalFormatting>
  <conditionalFormatting sqref="N67:N72">
    <cfRule type="cellIs" dxfId="144" priority="157" operator="lessThan">
      <formula>3</formula>
    </cfRule>
  </conditionalFormatting>
  <conditionalFormatting sqref="F74">
    <cfRule type="cellIs" dxfId="143" priority="158" operator="greaterThan">
      <formula>7</formula>
    </cfRule>
  </conditionalFormatting>
  <conditionalFormatting sqref="F74">
    <cfRule type="cellIs" dxfId="142" priority="159" operator="between">
      <formula>3</formula>
      <formula>7</formula>
    </cfRule>
  </conditionalFormatting>
  <conditionalFormatting sqref="F74">
    <cfRule type="cellIs" dxfId="141" priority="160" operator="lessThan">
      <formula>3</formula>
    </cfRule>
  </conditionalFormatting>
  <conditionalFormatting sqref="F75:F80">
    <cfRule type="cellIs" dxfId="140" priority="161" operator="greaterThan">
      <formula>7</formula>
    </cfRule>
  </conditionalFormatting>
  <conditionalFormatting sqref="F75:F80">
    <cfRule type="cellIs" dxfId="139" priority="162" operator="between">
      <formula>3</formula>
      <formula>7</formula>
    </cfRule>
  </conditionalFormatting>
  <conditionalFormatting sqref="F75:F80">
    <cfRule type="cellIs" dxfId="138" priority="163" operator="lessThan">
      <formula>3</formula>
    </cfRule>
  </conditionalFormatting>
  <conditionalFormatting sqref="J74">
    <cfRule type="cellIs" dxfId="137" priority="164" operator="greaterThan">
      <formula>7</formula>
    </cfRule>
  </conditionalFormatting>
  <conditionalFormatting sqref="J74">
    <cfRule type="cellIs" dxfId="136" priority="165" operator="between">
      <formula>3</formula>
      <formula>7</formula>
    </cfRule>
  </conditionalFormatting>
  <conditionalFormatting sqref="J74">
    <cfRule type="cellIs" dxfId="135" priority="166" operator="lessThan">
      <formula>3</formula>
    </cfRule>
  </conditionalFormatting>
  <conditionalFormatting sqref="J75:J80">
    <cfRule type="cellIs" dxfId="134" priority="167" operator="greaterThan">
      <formula>7</formula>
    </cfRule>
  </conditionalFormatting>
  <conditionalFormatting sqref="J75:J80">
    <cfRule type="cellIs" dxfId="133" priority="168" operator="between">
      <formula>3</formula>
      <formula>7</formula>
    </cfRule>
  </conditionalFormatting>
  <conditionalFormatting sqref="J75:J80">
    <cfRule type="cellIs" dxfId="132" priority="169" operator="lessThan">
      <formula>3</formula>
    </cfRule>
  </conditionalFormatting>
  <conditionalFormatting sqref="N74">
    <cfRule type="cellIs" dxfId="131" priority="170" operator="greaterThan">
      <formula>7</formula>
    </cfRule>
  </conditionalFormatting>
  <conditionalFormatting sqref="N74">
    <cfRule type="cellIs" dxfId="130" priority="171" operator="between">
      <formula>3</formula>
      <formula>7</formula>
    </cfRule>
  </conditionalFormatting>
  <conditionalFormatting sqref="N74">
    <cfRule type="cellIs" dxfId="129" priority="172" operator="lessThan">
      <formula>3</formula>
    </cfRule>
  </conditionalFormatting>
  <conditionalFormatting sqref="N75:N80">
    <cfRule type="cellIs" dxfId="128" priority="173" operator="greaterThan">
      <formula>7</formula>
    </cfRule>
  </conditionalFormatting>
  <conditionalFormatting sqref="N75:N80">
    <cfRule type="cellIs" dxfId="127" priority="174" operator="between">
      <formula>3</formula>
      <formula>7</formula>
    </cfRule>
  </conditionalFormatting>
  <conditionalFormatting sqref="N75:N80">
    <cfRule type="cellIs" dxfId="126" priority="175" operator="lessThan">
      <formula>3</formula>
    </cfRule>
  </conditionalFormatting>
  <conditionalFormatting sqref="F82:F87">
    <cfRule type="cellIs" dxfId="125" priority="176" operator="greaterThan">
      <formula>7</formula>
    </cfRule>
  </conditionalFormatting>
  <conditionalFormatting sqref="F82:F87">
    <cfRule type="cellIs" dxfId="124" priority="177" operator="between">
      <formula>3</formula>
      <formula>7</formula>
    </cfRule>
  </conditionalFormatting>
  <conditionalFormatting sqref="F82:F87">
    <cfRule type="cellIs" dxfId="123" priority="178" operator="lessThan">
      <formula>3</formula>
    </cfRule>
  </conditionalFormatting>
  <conditionalFormatting sqref="J82:J87">
    <cfRule type="cellIs" dxfId="122" priority="179" operator="greaterThan">
      <formula>7</formula>
    </cfRule>
  </conditionalFormatting>
  <conditionalFormatting sqref="J82:J87">
    <cfRule type="cellIs" dxfId="121" priority="180" operator="between">
      <formula>3</formula>
      <formula>7</formula>
    </cfRule>
  </conditionalFormatting>
  <conditionalFormatting sqref="J82:J87">
    <cfRule type="cellIs" dxfId="120" priority="181" operator="lessThan">
      <formula>3</formula>
    </cfRule>
  </conditionalFormatting>
  <conditionalFormatting sqref="N82:N87">
    <cfRule type="cellIs" dxfId="119" priority="182" operator="greaterThan">
      <formula>7</formula>
    </cfRule>
  </conditionalFormatting>
  <conditionalFormatting sqref="N82:N87">
    <cfRule type="cellIs" dxfId="118" priority="183" operator="between">
      <formula>3</formula>
      <formula>7</formula>
    </cfRule>
  </conditionalFormatting>
  <conditionalFormatting sqref="N82:N87">
    <cfRule type="cellIs" dxfId="117" priority="184" operator="lessThan">
      <formula>3</formula>
    </cfRule>
  </conditionalFormatting>
  <conditionalFormatting sqref="F89:F94">
    <cfRule type="cellIs" dxfId="116" priority="185" operator="greaterThan">
      <formula>7</formula>
    </cfRule>
  </conditionalFormatting>
  <conditionalFormatting sqref="F89:F94">
    <cfRule type="cellIs" dxfId="115" priority="186" operator="between">
      <formula>3</formula>
      <formula>7</formula>
    </cfRule>
  </conditionalFormatting>
  <conditionalFormatting sqref="F89:F94">
    <cfRule type="cellIs" dxfId="114" priority="187" operator="lessThan">
      <formula>3</formula>
    </cfRule>
  </conditionalFormatting>
  <conditionalFormatting sqref="J89:J94">
    <cfRule type="cellIs" dxfId="113" priority="188" operator="greaterThan">
      <formula>7</formula>
    </cfRule>
  </conditionalFormatting>
  <conditionalFormatting sqref="J89:J94">
    <cfRule type="cellIs" dxfId="112" priority="189" operator="between">
      <formula>3</formula>
      <formula>7</formula>
    </cfRule>
  </conditionalFormatting>
  <conditionalFormatting sqref="J89:J94">
    <cfRule type="cellIs" dxfId="111" priority="190" operator="lessThan">
      <formula>3</formula>
    </cfRule>
  </conditionalFormatting>
  <conditionalFormatting sqref="N89:N94">
    <cfRule type="cellIs" dxfId="110" priority="191" operator="greaterThan">
      <formula>7</formula>
    </cfRule>
  </conditionalFormatting>
  <conditionalFormatting sqref="N89:N94">
    <cfRule type="cellIs" dxfId="109" priority="192" operator="between">
      <formula>3</formula>
      <formula>7</formula>
    </cfRule>
  </conditionalFormatting>
  <conditionalFormatting sqref="N89:N94">
    <cfRule type="cellIs" dxfId="108" priority="193" operator="lessThan">
      <formula>3</formula>
    </cfRule>
  </conditionalFormatting>
  <conditionalFormatting sqref="F101:F104">
    <cfRule type="cellIs" dxfId="107" priority="194" operator="greaterThan">
      <formula>7</formula>
    </cfRule>
  </conditionalFormatting>
  <conditionalFormatting sqref="F101:F104">
    <cfRule type="cellIs" dxfId="106" priority="195" operator="between">
      <formula>3</formula>
      <formula>7</formula>
    </cfRule>
  </conditionalFormatting>
  <conditionalFormatting sqref="F101:F104">
    <cfRule type="cellIs" dxfId="105" priority="196" operator="lessThan">
      <formula>3</formula>
    </cfRule>
  </conditionalFormatting>
  <conditionalFormatting sqref="J101:J104">
    <cfRule type="cellIs" dxfId="104" priority="197" operator="greaterThan">
      <formula>7</formula>
    </cfRule>
  </conditionalFormatting>
  <conditionalFormatting sqref="J101:J104">
    <cfRule type="cellIs" dxfId="103" priority="198" operator="between">
      <formula>3</formula>
      <formula>7</formula>
    </cfRule>
  </conditionalFormatting>
  <conditionalFormatting sqref="J101:J104">
    <cfRule type="cellIs" dxfId="102" priority="199" operator="lessThan">
      <formula>3</formula>
    </cfRule>
  </conditionalFormatting>
  <conditionalFormatting sqref="N101:N104">
    <cfRule type="cellIs" dxfId="101" priority="200" operator="greaterThan">
      <formula>7</formula>
    </cfRule>
  </conditionalFormatting>
  <conditionalFormatting sqref="N101:N104">
    <cfRule type="cellIs" dxfId="100" priority="201" operator="between">
      <formula>3</formula>
      <formula>7</formula>
    </cfRule>
  </conditionalFormatting>
  <conditionalFormatting sqref="N101:N104">
    <cfRule type="cellIs" dxfId="99" priority="202" operator="lessThan">
      <formula>3</formula>
    </cfRule>
  </conditionalFormatting>
  <conditionalFormatting sqref="F106">
    <cfRule type="cellIs" dxfId="98" priority="203" operator="greaterThan">
      <formula>7</formula>
    </cfRule>
  </conditionalFormatting>
  <conditionalFormatting sqref="F106">
    <cfRule type="cellIs" dxfId="97" priority="204" operator="between">
      <formula>3</formula>
      <formula>7</formula>
    </cfRule>
  </conditionalFormatting>
  <conditionalFormatting sqref="F106">
    <cfRule type="cellIs" dxfId="96" priority="205" operator="lessThan">
      <formula>3</formula>
    </cfRule>
  </conditionalFormatting>
  <conditionalFormatting sqref="J106">
    <cfRule type="cellIs" dxfId="95" priority="206" operator="greaterThan">
      <formula>7</formula>
    </cfRule>
  </conditionalFormatting>
  <conditionalFormatting sqref="J106">
    <cfRule type="cellIs" dxfId="94" priority="207" operator="between">
      <formula>3</formula>
      <formula>7</formula>
    </cfRule>
  </conditionalFormatting>
  <conditionalFormatting sqref="J106">
    <cfRule type="cellIs" dxfId="93" priority="208" operator="lessThan">
      <formula>3</formula>
    </cfRule>
  </conditionalFormatting>
  <conditionalFormatting sqref="N106">
    <cfRule type="cellIs" dxfId="92" priority="209" operator="greaterThan">
      <formula>7</formula>
    </cfRule>
  </conditionalFormatting>
  <conditionalFormatting sqref="N106">
    <cfRule type="cellIs" dxfId="91" priority="210" operator="between">
      <formula>3</formula>
      <formula>7</formula>
    </cfRule>
  </conditionalFormatting>
  <conditionalFormatting sqref="N106">
    <cfRule type="cellIs" dxfId="90" priority="211" operator="lessThan">
      <formula>3</formula>
    </cfRule>
  </conditionalFormatting>
  <conditionalFormatting sqref="F112:F113">
    <cfRule type="cellIs" dxfId="89" priority="212" operator="greaterThan">
      <formula>7</formula>
    </cfRule>
  </conditionalFormatting>
  <conditionalFormatting sqref="F112:F113">
    <cfRule type="cellIs" dxfId="88" priority="213" operator="between">
      <formula>3</formula>
      <formula>7</formula>
    </cfRule>
  </conditionalFormatting>
  <conditionalFormatting sqref="F112:F113">
    <cfRule type="cellIs" dxfId="87" priority="214" operator="lessThan">
      <formula>3</formula>
    </cfRule>
  </conditionalFormatting>
  <conditionalFormatting sqref="J112:J113">
    <cfRule type="cellIs" dxfId="86" priority="215" operator="greaterThan">
      <formula>7</formula>
    </cfRule>
  </conditionalFormatting>
  <conditionalFormatting sqref="J112:J113">
    <cfRule type="cellIs" dxfId="85" priority="216" operator="between">
      <formula>3</formula>
      <formula>7</formula>
    </cfRule>
  </conditionalFormatting>
  <conditionalFormatting sqref="J112:J113">
    <cfRule type="cellIs" dxfId="84" priority="217" operator="lessThan">
      <formula>3</formula>
    </cfRule>
  </conditionalFormatting>
  <conditionalFormatting sqref="N112:N113">
    <cfRule type="cellIs" dxfId="83" priority="218" operator="greaterThan">
      <formula>7</formula>
    </cfRule>
  </conditionalFormatting>
  <conditionalFormatting sqref="N112:N113">
    <cfRule type="cellIs" dxfId="82" priority="219" operator="between">
      <formula>3</formula>
      <formula>7</formula>
    </cfRule>
  </conditionalFormatting>
  <conditionalFormatting sqref="N112:N113">
    <cfRule type="cellIs" dxfId="81" priority="220" operator="lessThan">
      <formula>3</formula>
    </cfRule>
  </conditionalFormatting>
  <conditionalFormatting sqref="F115:F117">
    <cfRule type="cellIs" dxfId="80" priority="221" operator="greaterThan">
      <formula>7</formula>
    </cfRule>
  </conditionalFormatting>
  <conditionalFormatting sqref="F115:F117">
    <cfRule type="cellIs" dxfId="79" priority="222" operator="between">
      <formula>3</formula>
      <formula>7</formula>
    </cfRule>
  </conditionalFormatting>
  <conditionalFormatting sqref="F115:F117">
    <cfRule type="cellIs" dxfId="78" priority="223" operator="lessThan">
      <formula>3</formula>
    </cfRule>
  </conditionalFormatting>
  <conditionalFormatting sqref="J115:J117">
    <cfRule type="cellIs" dxfId="77" priority="224" operator="greaterThan">
      <formula>7</formula>
    </cfRule>
  </conditionalFormatting>
  <conditionalFormatting sqref="J115:J117">
    <cfRule type="cellIs" dxfId="76" priority="225" operator="between">
      <formula>3</formula>
      <formula>7</formula>
    </cfRule>
  </conditionalFormatting>
  <conditionalFormatting sqref="J115:J117">
    <cfRule type="cellIs" dxfId="75" priority="226" operator="lessThan">
      <formula>3</formula>
    </cfRule>
  </conditionalFormatting>
  <conditionalFormatting sqref="N115:N117">
    <cfRule type="cellIs" dxfId="74" priority="227" operator="greaterThan">
      <formula>7</formula>
    </cfRule>
  </conditionalFormatting>
  <conditionalFormatting sqref="N115:N117">
    <cfRule type="cellIs" dxfId="73" priority="228" operator="between">
      <formula>3</formula>
      <formula>7</formula>
    </cfRule>
  </conditionalFormatting>
  <conditionalFormatting sqref="N115:N117">
    <cfRule type="cellIs" dxfId="72" priority="229" operator="lessThan">
      <formula>3</formula>
    </cfRule>
  </conditionalFormatting>
  <conditionalFormatting sqref="F96:F99">
    <cfRule type="cellIs" dxfId="71" priority="230" operator="greaterThan">
      <formula>7</formula>
    </cfRule>
  </conditionalFormatting>
  <conditionalFormatting sqref="F96:F99">
    <cfRule type="cellIs" dxfId="70" priority="231" operator="between">
      <formula>3</formula>
      <formula>7</formula>
    </cfRule>
  </conditionalFormatting>
  <conditionalFormatting sqref="F96:F99">
    <cfRule type="cellIs" dxfId="69" priority="232" operator="lessThan">
      <formula>3</formula>
    </cfRule>
  </conditionalFormatting>
  <conditionalFormatting sqref="J96:J99">
    <cfRule type="cellIs" dxfId="68" priority="233" operator="greaterThan">
      <formula>7</formula>
    </cfRule>
  </conditionalFormatting>
  <conditionalFormatting sqref="J96:J99">
    <cfRule type="cellIs" dxfId="67" priority="234" operator="between">
      <formula>3</formula>
      <formula>7</formula>
    </cfRule>
  </conditionalFormatting>
  <conditionalFormatting sqref="J96:J99">
    <cfRule type="cellIs" dxfId="66" priority="235" operator="lessThan">
      <formula>3</formula>
    </cfRule>
  </conditionalFormatting>
  <conditionalFormatting sqref="N96:N99">
    <cfRule type="cellIs" dxfId="65" priority="236" operator="greaterThan">
      <formula>7</formula>
    </cfRule>
  </conditionalFormatting>
  <conditionalFormatting sqref="N96:N99">
    <cfRule type="cellIs" dxfId="64" priority="237" operator="between">
      <formula>3</formula>
      <formula>7</formula>
    </cfRule>
  </conditionalFormatting>
  <conditionalFormatting sqref="N96:N99">
    <cfRule type="cellIs" dxfId="63" priority="238" operator="lessThan">
      <formula>3</formula>
    </cfRule>
  </conditionalFormatting>
  <conditionalFormatting sqref="F119:F121">
    <cfRule type="cellIs" dxfId="62" priority="239" operator="greaterThan">
      <formula>7</formula>
    </cfRule>
  </conditionalFormatting>
  <conditionalFormatting sqref="F119:F121">
    <cfRule type="cellIs" dxfId="61" priority="240" operator="between">
      <formula>3</formula>
      <formula>7</formula>
    </cfRule>
  </conditionalFormatting>
  <conditionalFormatting sqref="F119:F121">
    <cfRule type="cellIs" dxfId="60" priority="241" operator="lessThan">
      <formula>3</formula>
    </cfRule>
  </conditionalFormatting>
  <conditionalFormatting sqref="J119:J121">
    <cfRule type="cellIs" dxfId="59" priority="242" operator="greaterThan">
      <formula>7</formula>
    </cfRule>
  </conditionalFormatting>
  <conditionalFormatting sqref="J119:J121">
    <cfRule type="cellIs" dxfId="58" priority="243" operator="between">
      <formula>3</formula>
      <formula>7</formula>
    </cfRule>
  </conditionalFormatting>
  <conditionalFormatting sqref="J119:J121">
    <cfRule type="cellIs" dxfId="57" priority="244" operator="lessThan">
      <formula>3</formula>
    </cfRule>
  </conditionalFormatting>
  <conditionalFormatting sqref="N119:N121">
    <cfRule type="cellIs" dxfId="56" priority="245" operator="greaterThan">
      <formula>7</formula>
    </cfRule>
  </conditionalFormatting>
  <conditionalFormatting sqref="N119:N121">
    <cfRule type="cellIs" dxfId="55" priority="246" operator="between">
      <formula>3</formula>
      <formula>7</formula>
    </cfRule>
  </conditionalFormatting>
  <conditionalFormatting sqref="N119:N121">
    <cfRule type="cellIs" dxfId="54" priority="247" operator="lessThan">
      <formula>3</formula>
    </cfRule>
  </conditionalFormatting>
  <conditionalFormatting sqref="F122:F124">
    <cfRule type="cellIs" dxfId="53" priority="248" operator="greaterThan">
      <formula>7</formula>
    </cfRule>
  </conditionalFormatting>
  <conditionalFormatting sqref="F122:F124">
    <cfRule type="cellIs" dxfId="52" priority="249" operator="between">
      <formula>3</formula>
      <formula>7</formula>
    </cfRule>
  </conditionalFormatting>
  <conditionalFormatting sqref="F122:F124">
    <cfRule type="cellIs" dxfId="51" priority="250" operator="lessThan">
      <formula>3</formula>
    </cfRule>
  </conditionalFormatting>
  <conditionalFormatting sqref="J122:J124">
    <cfRule type="cellIs" dxfId="50" priority="251" operator="greaterThan">
      <formula>7</formula>
    </cfRule>
  </conditionalFormatting>
  <conditionalFormatting sqref="J122:J124">
    <cfRule type="cellIs" dxfId="49" priority="252" operator="between">
      <formula>3</formula>
      <formula>7</formula>
    </cfRule>
  </conditionalFormatting>
  <conditionalFormatting sqref="J122:J124">
    <cfRule type="cellIs" dxfId="48" priority="253" operator="lessThan">
      <formula>3</formula>
    </cfRule>
  </conditionalFormatting>
  <conditionalFormatting sqref="N122:N124">
    <cfRule type="cellIs" dxfId="47" priority="254" operator="greaterThan">
      <formula>7</formula>
    </cfRule>
  </conditionalFormatting>
  <conditionalFormatting sqref="N122:N124">
    <cfRule type="cellIs" dxfId="46" priority="255" operator="between">
      <formula>3</formula>
      <formula>7</formula>
    </cfRule>
  </conditionalFormatting>
  <conditionalFormatting sqref="N122:N124">
    <cfRule type="cellIs" dxfId="45" priority="256" operator="lessThan">
      <formula>3</formula>
    </cfRule>
  </conditionalFormatting>
  <conditionalFormatting sqref="F126:F128">
    <cfRule type="cellIs" dxfId="44" priority="257" operator="greaterThan">
      <formula>7</formula>
    </cfRule>
  </conditionalFormatting>
  <conditionalFormatting sqref="F126:F128">
    <cfRule type="cellIs" dxfId="43" priority="258" operator="between">
      <formula>3</formula>
      <formula>7</formula>
    </cfRule>
  </conditionalFormatting>
  <conditionalFormatting sqref="F126:F128">
    <cfRule type="cellIs" dxfId="42" priority="259" operator="lessThan">
      <formula>3</formula>
    </cfRule>
  </conditionalFormatting>
  <conditionalFormatting sqref="J126:J128">
    <cfRule type="cellIs" dxfId="41" priority="260" operator="greaterThan">
      <formula>7</formula>
    </cfRule>
  </conditionalFormatting>
  <conditionalFormatting sqref="J126:J128">
    <cfRule type="cellIs" dxfId="40" priority="261" operator="between">
      <formula>3</formula>
      <formula>7</formula>
    </cfRule>
  </conditionalFormatting>
  <conditionalFormatting sqref="J126:J128">
    <cfRule type="cellIs" dxfId="39" priority="262" operator="lessThan">
      <formula>3</formula>
    </cfRule>
  </conditionalFormatting>
  <conditionalFormatting sqref="N126:N128">
    <cfRule type="cellIs" dxfId="38" priority="263" operator="greaterThan">
      <formula>7</formula>
    </cfRule>
  </conditionalFormatting>
  <conditionalFormatting sqref="N126:N128">
    <cfRule type="cellIs" dxfId="37" priority="264" operator="between">
      <formula>3</formula>
      <formula>7</formula>
    </cfRule>
  </conditionalFormatting>
  <conditionalFormatting sqref="N126:N128">
    <cfRule type="cellIs" dxfId="36" priority="265" operator="lessThan">
      <formula>3</formula>
    </cfRule>
  </conditionalFormatting>
  <conditionalFormatting sqref="F129:F131">
    <cfRule type="cellIs" dxfId="35" priority="266" operator="greaterThan">
      <formula>7</formula>
    </cfRule>
  </conditionalFormatting>
  <conditionalFormatting sqref="F129:F131">
    <cfRule type="cellIs" dxfId="34" priority="267" operator="between">
      <formula>3</formula>
      <formula>7</formula>
    </cfRule>
  </conditionalFormatting>
  <conditionalFormatting sqref="F129:F131">
    <cfRule type="cellIs" dxfId="33" priority="268" operator="lessThan">
      <formula>3</formula>
    </cfRule>
  </conditionalFormatting>
  <conditionalFormatting sqref="J129:J131">
    <cfRule type="cellIs" dxfId="32" priority="269" operator="greaterThan">
      <formula>7</formula>
    </cfRule>
  </conditionalFormatting>
  <conditionalFormatting sqref="J129:J131">
    <cfRule type="cellIs" dxfId="31" priority="270" operator="between">
      <formula>3</formula>
      <formula>7</formula>
    </cfRule>
  </conditionalFormatting>
  <conditionalFormatting sqref="J129:J131">
    <cfRule type="cellIs" dxfId="30" priority="271" operator="lessThan">
      <formula>3</formula>
    </cfRule>
  </conditionalFormatting>
  <conditionalFormatting sqref="N129:N131">
    <cfRule type="cellIs" dxfId="29" priority="272" operator="greaterThan">
      <formula>7</formula>
    </cfRule>
  </conditionalFormatting>
  <conditionalFormatting sqref="N129:N131">
    <cfRule type="cellIs" dxfId="28" priority="273" operator="between">
      <formula>3</formula>
      <formula>7</formula>
    </cfRule>
  </conditionalFormatting>
  <conditionalFormatting sqref="N129:N131">
    <cfRule type="cellIs" dxfId="27" priority="274" operator="lessThan">
      <formula>3</formula>
    </cfRule>
  </conditionalFormatting>
  <conditionalFormatting sqref="F132">
    <cfRule type="cellIs" dxfId="26" priority="275" operator="greaterThan">
      <formula>7</formula>
    </cfRule>
  </conditionalFormatting>
  <conditionalFormatting sqref="F132">
    <cfRule type="cellIs" dxfId="25" priority="276" operator="between">
      <formula>3</formula>
      <formula>7</formula>
    </cfRule>
  </conditionalFormatting>
  <conditionalFormatting sqref="F132">
    <cfRule type="cellIs" dxfId="24" priority="277" operator="lessThan">
      <formula>3</formula>
    </cfRule>
  </conditionalFormatting>
  <conditionalFormatting sqref="J132">
    <cfRule type="cellIs" dxfId="23" priority="278" operator="greaterThan">
      <formula>7</formula>
    </cfRule>
  </conditionalFormatting>
  <conditionalFormatting sqref="J132">
    <cfRule type="cellIs" dxfId="22" priority="279" operator="between">
      <formula>3</formula>
      <formula>7</formula>
    </cfRule>
  </conditionalFormatting>
  <conditionalFormatting sqref="J132">
    <cfRule type="cellIs" dxfId="21" priority="280" operator="lessThan">
      <formula>3</formula>
    </cfRule>
  </conditionalFormatting>
  <conditionalFormatting sqref="N132">
    <cfRule type="cellIs" dxfId="20" priority="281" operator="greaterThan">
      <formula>7</formula>
    </cfRule>
  </conditionalFormatting>
  <conditionalFormatting sqref="N132">
    <cfRule type="cellIs" dxfId="19" priority="282" operator="between">
      <formula>3</formula>
      <formula>7</formula>
    </cfRule>
  </conditionalFormatting>
  <conditionalFormatting sqref="N132">
    <cfRule type="cellIs" dxfId="18" priority="283" operator="lessThan">
      <formula>3</formula>
    </cfRule>
  </conditionalFormatting>
  <conditionalFormatting sqref="F134:F137">
    <cfRule type="cellIs" dxfId="17" priority="284" operator="greaterThan">
      <formula>7</formula>
    </cfRule>
  </conditionalFormatting>
  <conditionalFormatting sqref="F134:F137">
    <cfRule type="cellIs" dxfId="16" priority="285" operator="between">
      <formula>3</formula>
      <formula>7</formula>
    </cfRule>
  </conditionalFormatting>
  <conditionalFormatting sqref="F134:F137">
    <cfRule type="cellIs" dxfId="15" priority="286" operator="lessThan">
      <formula>3</formula>
    </cfRule>
  </conditionalFormatting>
  <conditionalFormatting sqref="J134:J137">
    <cfRule type="cellIs" dxfId="14" priority="287" operator="greaterThan">
      <formula>7</formula>
    </cfRule>
  </conditionalFormatting>
  <conditionalFormatting sqref="J134:J137">
    <cfRule type="cellIs" dxfId="13" priority="288" operator="between">
      <formula>3</formula>
      <formula>7</formula>
    </cfRule>
  </conditionalFormatting>
  <conditionalFormatting sqref="J134:J137">
    <cfRule type="cellIs" dxfId="12" priority="289" operator="lessThan">
      <formula>3</formula>
    </cfRule>
  </conditionalFormatting>
  <conditionalFormatting sqref="N134:N137">
    <cfRule type="cellIs" dxfId="11" priority="290" operator="greaterThan">
      <formula>7</formula>
    </cfRule>
  </conditionalFormatting>
  <conditionalFormatting sqref="N134:N137">
    <cfRule type="cellIs" dxfId="10" priority="291" operator="between">
      <formula>3</formula>
      <formula>7</formula>
    </cfRule>
  </conditionalFormatting>
  <conditionalFormatting sqref="N134:N137">
    <cfRule type="cellIs" dxfId="9" priority="292" operator="lessThan">
      <formula>3</formula>
    </cfRule>
  </conditionalFormatting>
  <conditionalFormatting sqref="F139:F142">
    <cfRule type="cellIs" dxfId="8" priority="293" operator="greaterThan">
      <formula>7</formula>
    </cfRule>
  </conditionalFormatting>
  <conditionalFormatting sqref="F139:F142">
    <cfRule type="cellIs" dxfId="7" priority="294" operator="between">
      <formula>3</formula>
      <formula>7</formula>
    </cfRule>
  </conditionalFormatting>
  <conditionalFormatting sqref="F139:F142">
    <cfRule type="cellIs" dxfId="6" priority="295" operator="lessThan">
      <formula>3</formula>
    </cfRule>
  </conditionalFormatting>
  <conditionalFormatting sqref="J139:J142">
    <cfRule type="cellIs" dxfId="5" priority="296" operator="greaterThan">
      <formula>7</formula>
    </cfRule>
  </conditionalFormatting>
  <conditionalFormatting sqref="J139:J142">
    <cfRule type="cellIs" dxfId="4" priority="297" operator="between">
      <formula>3</formula>
      <formula>7</formula>
    </cfRule>
  </conditionalFormatting>
  <conditionalFormatting sqref="J139:J142">
    <cfRule type="cellIs" dxfId="3" priority="298" operator="lessThan">
      <formula>3</formula>
    </cfRule>
  </conditionalFormatting>
  <conditionalFormatting sqref="N139:N142">
    <cfRule type="cellIs" dxfId="2" priority="299" operator="greaterThan">
      <formula>7</formula>
    </cfRule>
  </conditionalFormatting>
  <conditionalFormatting sqref="N139:N142">
    <cfRule type="cellIs" dxfId="1" priority="300" operator="between">
      <formula>3</formula>
      <formula>7</formula>
    </cfRule>
  </conditionalFormatting>
  <conditionalFormatting sqref="N139:N142">
    <cfRule type="cellIs" dxfId="0" priority="301" operator="lessThan">
      <formula>3</formula>
    </cfRule>
  </conditionalFormatting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1"/>
  <sheetViews>
    <sheetView workbookViewId="0"/>
  </sheetViews>
  <sheetFormatPr defaultColWidth="14.42578125" defaultRowHeight="15" customHeight="1" x14ac:dyDescent="0.25"/>
  <cols>
    <col min="1" max="1" width="19.28515625" customWidth="1"/>
    <col min="2" max="3" width="27.7109375" customWidth="1"/>
  </cols>
  <sheetData>
    <row r="1" spans="1:4" x14ac:dyDescent="0.25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5" t="s">
        <v>5</v>
      </c>
      <c r="B2" s="5" t="str">
        <f>'Review by Brand'!B21</f>
        <v>C0330024L_C</v>
      </c>
      <c r="C2" s="5" t="s">
        <v>6</v>
      </c>
      <c r="D2" s="10">
        <f>'Review by Brand'!C21</f>
        <v>48</v>
      </c>
    </row>
    <row r="3" spans="1:4" x14ac:dyDescent="0.25">
      <c r="A3" s="5" t="s">
        <v>9</v>
      </c>
      <c r="B3" s="5" t="str">
        <f>'Review by Brand'!B9</f>
        <v>P0350012L_C</v>
      </c>
      <c r="C3" s="5" t="s">
        <v>10</v>
      </c>
      <c r="D3" s="10">
        <f>'Review by Brand'!C9</f>
        <v>810</v>
      </c>
    </row>
    <row r="4" spans="1:4" x14ac:dyDescent="0.25">
      <c r="A4" s="5" t="s">
        <v>11</v>
      </c>
      <c r="B4" t="str">
        <f>'Review by Brand'!B10</f>
        <v>P0500012L_C</v>
      </c>
      <c r="C4" s="5" t="s">
        <v>13</v>
      </c>
      <c r="D4" s="10">
        <f>'Review by Brand'!C10</f>
        <v>7744</v>
      </c>
    </row>
    <row r="5" spans="1:4" x14ac:dyDescent="0.25">
      <c r="A5" s="5" t="s">
        <v>14</v>
      </c>
      <c r="B5" t="str">
        <f>'Review by Brand'!B12</f>
        <v>P125006L_C</v>
      </c>
      <c r="C5" s="5" t="s">
        <v>15</v>
      </c>
      <c r="D5" s="10">
        <f>'Review by Brand'!C12</f>
        <v>1</v>
      </c>
    </row>
    <row r="6" spans="1:4" x14ac:dyDescent="0.25">
      <c r="A6" s="5" t="s">
        <v>16</v>
      </c>
      <c r="B6" t="str">
        <f>'Review by Brand'!B13</f>
        <v>P2000006L_C</v>
      </c>
      <c r="C6" s="5" t="s">
        <v>17</v>
      </c>
      <c r="D6" s="10">
        <f>'Review by Brand'!C13</f>
        <v>1</v>
      </c>
    </row>
    <row r="7" spans="1:4" x14ac:dyDescent="0.25">
      <c r="A7" s="5" t="s">
        <v>18</v>
      </c>
      <c r="B7" t="str">
        <f>'Review by Brand'!B5</f>
        <v>R0300024L_C</v>
      </c>
      <c r="C7" s="5" t="s">
        <v>19</v>
      </c>
      <c r="D7" s="10">
        <f>'Review by Brand'!C5</f>
        <v>14022</v>
      </c>
    </row>
    <row r="8" spans="1:4" x14ac:dyDescent="0.25">
      <c r="A8" s="5" t="s">
        <v>20</v>
      </c>
      <c r="B8" t="str">
        <f>'Review by Brand'!B6</f>
        <v>R1000012L_C</v>
      </c>
      <c r="C8" s="5" t="s">
        <v>21</v>
      </c>
      <c r="D8" s="10">
        <f>'Review by Brand'!C6</f>
        <v>0</v>
      </c>
    </row>
    <row r="9" spans="1:4" x14ac:dyDescent="0.25">
      <c r="A9" s="5" t="s">
        <v>22</v>
      </c>
      <c r="B9" t="str">
        <f>'Review by Brand'!B16</f>
        <v>P0350012L_C</v>
      </c>
      <c r="C9" s="5" t="s">
        <v>24</v>
      </c>
      <c r="D9" s="10">
        <f>'Review by Brand'!C16</f>
        <v>0</v>
      </c>
    </row>
    <row r="10" spans="1:4" x14ac:dyDescent="0.25">
      <c r="A10" s="5" t="s">
        <v>25</v>
      </c>
      <c r="B10" t="str">
        <f>'Review by Brand'!B17</f>
        <v>P0500012L_C</v>
      </c>
      <c r="C10" s="5" t="s">
        <v>27</v>
      </c>
      <c r="D10" s="10">
        <f>'Review by Brand'!C17</f>
        <v>2</v>
      </c>
    </row>
    <row r="11" spans="1:4" x14ac:dyDescent="0.25">
      <c r="A11" s="5" t="s">
        <v>28</v>
      </c>
      <c r="B11" t="str">
        <f>'Review by Brand'!B19</f>
        <v>P2000006L_C</v>
      </c>
      <c r="C11" s="5" t="s">
        <v>29</v>
      </c>
      <c r="D11" s="10">
        <f>'Review by Brand'!C19</f>
        <v>0</v>
      </c>
    </row>
    <row r="12" spans="1:4" x14ac:dyDescent="0.25">
      <c r="A12" s="5" t="s">
        <v>30</v>
      </c>
      <c r="B12" t="str">
        <f>'Review by Brand'!B35</f>
        <v>P0350012L_C</v>
      </c>
      <c r="C12" s="5" t="s">
        <v>31</v>
      </c>
      <c r="D12" s="10">
        <f>'Review by Brand'!C35</f>
        <v>0</v>
      </c>
    </row>
    <row r="13" spans="1:4" x14ac:dyDescent="0.25">
      <c r="A13" s="5" t="s">
        <v>32</v>
      </c>
      <c r="B13" t="str">
        <f>'Review by Brand'!B36</f>
        <v>P0500012L_C</v>
      </c>
      <c r="C13" s="5" t="s">
        <v>34</v>
      </c>
      <c r="D13" s="10">
        <f>'Review by Brand'!C36</f>
        <v>0</v>
      </c>
    </row>
    <row r="14" spans="1:4" x14ac:dyDescent="0.25">
      <c r="A14" s="5" t="s">
        <v>35</v>
      </c>
      <c r="B14" t="str">
        <f>'Review by Brand'!B38</f>
        <v>P2000006L_C</v>
      </c>
      <c r="C14" s="5" t="s">
        <v>37</v>
      </c>
      <c r="D14" s="10">
        <f>'Review by Brand'!C38</f>
        <v>0</v>
      </c>
    </row>
    <row r="15" spans="1:4" x14ac:dyDescent="0.25">
      <c r="A15" s="5" t="s">
        <v>38</v>
      </c>
      <c r="B15" t="str">
        <f>'Review by Brand'!B33</f>
        <v>R0300024L_C</v>
      </c>
      <c r="C15" s="5" t="s">
        <v>39</v>
      </c>
      <c r="D15" s="10">
        <f>'Review by Brand'!C33</f>
        <v>0</v>
      </c>
    </row>
    <row r="16" spans="1:4" x14ac:dyDescent="0.25">
      <c r="A16" s="5" t="s">
        <v>42</v>
      </c>
      <c r="B16" t="str">
        <f>'Review by Brand'!B27</f>
        <v>P0350012L_C</v>
      </c>
      <c r="C16" s="5" t="s">
        <v>43</v>
      </c>
      <c r="D16" s="10">
        <f>'Review by Brand'!C27</f>
        <v>1021</v>
      </c>
    </row>
    <row r="17" spans="1:4" x14ac:dyDescent="0.25">
      <c r="A17" s="5" t="s">
        <v>44</v>
      </c>
      <c r="B17" t="str">
        <f>'Review by Brand'!B28</f>
        <v>P0500012L_C</v>
      </c>
      <c r="C17" s="5" t="s">
        <v>45</v>
      </c>
      <c r="D17" s="10">
        <f>'Review by Brand'!C28</f>
        <v>7</v>
      </c>
    </row>
    <row r="18" spans="1:4" x14ac:dyDescent="0.25">
      <c r="A18" s="5" t="s">
        <v>47</v>
      </c>
      <c r="B18" t="str">
        <f>'Review by Brand'!B30</f>
        <v>P125006L_C</v>
      </c>
      <c r="C18" s="5" t="s">
        <v>48</v>
      </c>
      <c r="D18" s="10">
        <f>'Review by Brand'!C30</f>
        <v>0</v>
      </c>
    </row>
    <row r="19" spans="1:4" x14ac:dyDescent="0.25">
      <c r="A19" s="5" t="s">
        <v>49</v>
      </c>
      <c r="B19" t="str">
        <f>'Review by Brand'!B31</f>
        <v>P2000006L_C</v>
      </c>
      <c r="C19" s="5" t="s">
        <v>50</v>
      </c>
      <c r="D19" s="10">
        <f>'Review by Brand'!C31</f>
        <v>1</v>
      </c>
    </row>
    <row r="20" spans="1:4" x14ac:dyDescent="0.25">
      <c r="A20" s="5" t="s">
        <v>54</v>
      </c>
      <c r="B20" t="str">
        <f>'Review by Brand'!B23</f>
        <v>R0300024L_C</v>
      </c>
      <c r="C20" s="5" t="s">
        <v>55</v>
      </c>
      <c r="D20" s="10">
        <f>'Review by Brand'!C23</f>
        <v>11327</v>
      </c>
    </row>
    <row r="21" spans="1:4" x14ac:dyDescent="0.25">
      <c r="A21" s="5" t="s">
        <v>56</v>
      </c>
      <c r="B21" t="str">
        <f>'Review by Brand'!B24</f>
        <v>R1000012L_C</v>
      </c>
      <c r="C21" s="5" t="s">
        <v>57</v>
      </c>
      <c r="D21" s="10">
        <f>'Review by Brand'!C24</f>
        <v>0</v>
      </c>
    </row>
    <row r="22" spans="1:4" x14ac:dyDescent="0.25">
      <c r="A22" s="5" t="s">
        <v>58</v>
      </c>
      <c r="B22" s="5" t="s">
        <v>59</v>
      </c>
      <c r="C22" s="5" t="s">
        <v>60</v>
      </c>
      <c r="D22" s="5">
        <v>0</v>
      </c>
    </row>
    <row r="23" spans="1:4" x14ac:dyDescent="0.25">
      <c r="A23" s="5" t="s">
        <v>61</v>
      </c>
      <c r="B23" t="str">
        <f>'Review by Brand'!B44</f>
        <v>P0350012L_C</v>
      </c>
      <c r="C23" s="5" t="s">
        <v>62</v>
      </c>
      <c r="D23" s="10">
        <f>'Review by Brand'!C44</f>
        <v>0</v>
      </c>
    </row>
    <row r="24" spans="1:4" x14ac:dyDescent="0.25">
      <c r="A24" s="5" t="s">
        <v>63</v>
      </c>
      <c r="B24" t="str">
        <f>'Review by Brand'!B45</f>
        <v>P0500012L_C</v>
      </c>
      <c r="C24" s="5" t="s">
        <v>64</v>
      </c>
      <c r="D24" s="10">
        <f>'Review by Brand'!C45</f>
        <v>0</v>
      </c>
    </row>
    <row r="25" spans="1:4" x14ac:dyDescent="0.25">
      <c r="A25" s="5" t="s">
        <v>66</v>
      </c>
      <c r="B25" t="str">
        <f>'Review by Brand'!B47</f>
        <v>P125006L_C</v>
      </c>
      <c r="C25" s="5" t="s">
        <v>69</v>
      </c>
      <c r="D25" s="10">
        <f>'Review by Brand'!C47</f>
        <v>1</v>
      </c>
    </row>
    <row r="26" spans="1:4" x14ac:dyDescent="0.25">
      <c r="A26" s="5" t="s">
        <v>70</v>
      </c>
      <c r="B26" t="str">
        <f>'Review by Brand'!B48</f>
        <v>P2000006L_C</v>
      </c>
      <c r="C26" s="5" t="s">
        <v>72</v>
      </c>
      <c r="D26" s="10">
        <f>'Review by Brand'!C48</f>
        <v>0</v>
      </c>
    </row>
    <row r="27" spans="1:4" x14ac:dyDescent="0.25">
      <c r="A27" s="5" t="s">
        <v>73</v>
      </c>
      <c r="B27" t="str">
        <f>'Review by Brand'!B40</f>
        <v>R0300024L_C</v>
      </c>
      <c r="C27" s="5" t="s">
        <v>74</v>
      </c>
      <c r="D27" s="10">
        <f>'Review by Brand'!C40</f>
        <v>0</v>
      </c>
    </row>
    <row r="28" spans="1:4" x14ac:dyDescent="0.25">
      <c r="A28" s="5" t="s">
        <v>75</v>
      </c>
      <c r="B28" t="str">
        <f>'Review by Brand'!B41</f>
        <v>R1000012L_C</v>
      </c>
      <c r="C28" s="5" t="s">
        <v>76</v>
      </c>
      <c r="D28" s="10">
        <f>'Review by Brand'!C41</f>
        <v>0</v>
      </c>
    </row>
    <row r="29" spans="1:4" x14ac:dyDescent="0.25">
      <c r="A29" s="5" t="s">
        <v>77</v>
      </c>
      <c r="B29" s="5" t="s">
        <v>78</v>
      </c>
      <c r="C29" s="5" t="s">
        <v>79</v>
      </c>
      <c r="D29" s="5">
        <v>0</v>
      </c>
    </row>
    <row r="30" spans="1:4" x14ac:dyDescent="0.25">
      <c r="A30" s="5" t="s">
        <v>80</v>
      </c>
      <c r="B30" t="str">
        <f>'Review by Brand'!B115</f>
        <v>C0500024M</v>
      </c>
      <c r="C30" s="5" t="s">
        <v>81</v>
      </c>
      <c r="D30" s="10">
        <f>'Review by Brand'!C115</f>
        <v>1323</v>
      </c>
    </row>
    <row r="31" spans="1:4" x14ac:dyDescent="0.25">
      <c r="A31" s="5" t="s">
        <v>82</v>
      </c>
      <c r="B31" t="str">
        <f>'Review by Brand'!B116</f>
        <v>C0500024M</v>
      </c>
      <c r="C31" s="5" t="s">
        <v>83</v>
      </c>
      <c r="D31" s="10">
        <f>'Review by Brand'!C116</f>
        <v>30</v>
      </c>
    </row>
    <row r="32" spans="1:4" x14ac:dyDescent="0.25">
      <c r="A32" s="5" t="s">
        <v>84</v>
      </c>
      <c r="B32" t="str">
        <f>'Review by Brand'!B117</f>
        <v>C0500024M</v>
      </c>
      <c r="C32" s="5" t="s">
        <v>85</v>
      </c>
      <c r="D32" s="10">
        <f>'Review by Brand'!C117</f>
        <v>28</v>
      </c>
    </row>
    <row r="33" spans="1:4" x14ac:dyDescent="0.25">
      <c r="A33" s="5" t="s">
        <v>86</v>
      </c>
      <c r="B33" t="str">
        <f>'Review by Brand'!B106</f>
        <v>C0250024L_N</v>
      </c>
      <c r="C33" s="5" t="s">
        <v>87</v>
      </c>
      <c r="D33" s="10" t="e">
        <f>'Review by Brand'!C106</f>
        <v>#REF!</v>
      </c>
    </row>
    <row r="34" spans="1:4" x14ac:dyDescent="0.25">
      <c r="A34" s="5" t="s">
        <v>88</v>
      </c>
      <c r="B34" s="5" t="s">
        <v>89</v>
      </c>
      <c r="C34" s="5" t="s">
        <v>90</v>
      </c>
      <c r="D34" s="5">
        <v>0</v>
      </c>
    </row>
    <row r="35" spans="1:4" x14ac:dyDescent="0.25">
      <c r="A35" s="5" t="s">
        <v>91</v>
      </c>
      <c r="B35" s="5" t="s">
        <v>92</v>
      </c>
      <c r="C35" s="5" t="s">
        <v>93</v>
      </c>
      <c r="D35" s="5">
        <v>0</v>
      </c>
    </row>
    <row r="36" spans="1:4" x14ac:dyDescent="0.25">
      <c r="A36" s="5" t="s">
        <v>94</v>
      </c>
      <c r="B36" t="str">
        <f>'Review by Brand'!B112</f>
        <v>P0400012L</v>
      </c>
      <c r="C36" s="5" t="s">
        <v>95</v>
      </c>
      <c r="D36" s="10">
        <f>'Review by Brand'!C112</f>
        <v>0</v>
      </c>
    </row>
    <row r="37" spans="1:4" x14ac:dyDescent="0.25">
      <c r="A37" s="5" t="s">
        <v>97</v>
      </c>
      <c r="B37" t="str">
        <f>'Review by Brand'!B113</f>
        <v>P0400012L</v>
      </c>
      <c r="C37" s="5" t="s">
        <v>99</v>
      </c>
      <c r="D37" s="10">
        <f>'Review by Brand'!C113</f>
        <v>0</v>
      </c>
    </row>
    <row r="38" spans="1:4" x14ac:dyDescent="0.25">
      <c r="A38" s="5" t="s">
        <v>100</v>
      </c>
      <c r="B38" s="5" t="s">
        <v>101</v>
      </c>
      <c r="C38" s="5" t="s">
        <v>102</v>
      </c>
      <c r="D38" s="5">
        <v>0</v>
      </c>
    </row>
    <row r="39" spans="1:4" x14ac:dyDescent="0.25">
      <c r="A39" s="5" t="s">
        <v>103</v>
      </c>
      <c r="B39" s="5" t="s">
        <v>67</v>
      </c>
      <c r="C39" s="5" t="s">
        <v>104</v>
      </c>
      <c r="D39" s="5">
        <v>0</v>
      </c>
    </row>
    <row r="40" spans="1:4" x14ac:dyDescent="0.25">
      <c r="A40" s="5" t="s">
        <v>105</v>
      </c>
      <c r="B40" t="str">
        <f>'Review by Brand'!B61</f>
        <v>P0350012L_O</v>
      </c>
      <c r="C40" s="5" t="s">
        <v>107</v>
      </c>
      <c r="D40" s="10">
        <f>'Review by Brand'!C61</f>
        <v>0</v>
      </c>
    </row>
    <row r="41" spans="1:4" x14ac:dyDescent="0.25">
      <c r="A41" s="5" t="s">
        <v>108</v>
      </c>
      <c r="B41" t="str">
        <f>'Review by Brand'!B62</f>
        <v>P0500012L_O</v>
      </c>
      <c r="C41" s="5" t="s">
        <v>109</v>
      </c>
      <c r="D41" s="10">
        <f>'Review by Brand'!C62</f>
        <v>0</v>
      </c>
    </row>
    <row r="42" spans="1:4" x14ac:dyDescent="0.25">
      <c r="A42" s="5" t="s">
        <v>110</v>
      </c>
      <c r="B42" t="str">
        <f>'Review by Brand'!B64</f>
        <v>P2000006L_O</v>
      </c>
      <c r="C42" s="5" t="s">
        <v>111</v>
      </c>
      <c r="D42" s="10">
        <f>'Review by Brand'!C64</f>
        <v>0</v>
      </c>
    </row>
    <row r="43" spans="1:4" x14ac:dyDescent="0.25">
      <c r="A43" s="5" t="s">
        <v>112</v>
      </c>
      <c r="B43" t="str">
        <f>'Review by Brand'!B58</f>
        <v>R0300024L_O</v>
      </c>
      <c r="C43" s="5" t="s">
        <v>113</v>
      </c>
      <c r="D43" s="10">
        <f>'Review by Brand'!C58</f>
        <v>156</v>
      </c>
    </row>
    <row r="44" spans="1:4" x14ac:dyDescent="0.25">
      <c r="A44" s="5" t="s">
        <v>114</v>
      </c>
      <c r="B44" t="str">
        <f>'Review by Brand'!B59</f>
        <v>R1000012L_O</v>
      </c>
      <c r="C44" s="5" t="s">
        <v>115</v>
      </c>
      <c r="D44" s="10">
        <f>'Review by Brand'!C59</f>
        <v>0</v>
      </c>
    </row>
    <row r="45" spans="1:4" x14ac:dyDescent="0.25">
      <c r="A45" s="5" t="s">
        <v>116</v>
      </c>
      <c r="B45" t="str">
        <f>'Review by Brand'!B69</f>
        <v>P0350012L_O</v>
      </c>
      <c r="C45" s="5" t="s">
        <v>118</v>
      </c>
      <c r="D45" s="10">
        <f>'Review by Brand'!C69</f>
        <v>159</v>
      </c>
    </row>
    <row r="46" spans="1:4" x14ac:dyDescent="0.25">
      <c r="A46" s="5" t="s">
        <v>119</v>
      </c>
      <c r="B46" t="str">
        <f>'Review by Brand'!B70</f>
        <v>P0500012L_O</v>
      </c>
      <c r="C46" s="5" t="s">
        <v>120</v>
      </c>
      <c r="D46" s="10">
        <f>'Review by Brand'!C70</f>
        <v>394</v>
      </c>
    </row>
    <row r="47" spans="1:4" x14ac:dyDescent="0.25">
      <c r="A47" s="5" t="s">
        <v>121</v>
      </c>
      <c r="B47" t="str">
        <f>'Review by Brand'!B72</f>
        <v>P2000006L_O</v>
      </c>
      <c r="C47" s="5" t="s">
        <v>122</v>
      </c>
      <c r="D47" s="10">
        <f>'Review by Brand'!C72</f>
        <v>0</v>
      </c>
    </row>
    <row r="48" spans="1:4" x14ac:dyDescent="0.25">
      <c r="A48" s="5" t="s">
        <v>123</v>
      </c>
      <c r="B48" t="str">
        <f>'Review by Brand'!B66</f>
        <v>R0300024L_O</v>
      </c>
      <c r="C48" s="5" t="s">
        <v>124</v>
      </c>
      <c r="D48" s="10">
        <f>'Review by Brand'!C66</f>
        <v>684</v>
      </c>
    </row>
    <row r="49" spans="1:4" x14ac:dyDescent="0.25">
      <c r="A49" s="5" t="s">
        <v>127</v>
      </c>
      <c r="B49" t="str">
        <f>'Review by Brand'!B67</f>
        <v>R1000012L_O</v>
      </c>
      <c r="C49" s="5" t="s">
        <v>128</v>
      </c>
      <c r="D49" s="10">
        <f>'Review by Brand'!C67</f>
        <v>0</v>
      </c>
    </row>
    <row r="50" spans="1:4" x14ac:dyDescent="0.25">
      <c r="A50" s="5" t="s">
        <v>130</v>
      </c>
      <c r="B50" t="str">
        <f>'Review by Brand'!B54</f>
        <v>P0500012L_O</v>
      </c>
      <c r="C50" s="5" t="s">
        <v>131</v>
      </c>
      <c r="D50" s="10">
        <f>'Review by Brand'!C54</f>
        <v>0</v>
      </c>
    </row>
    <row r="51" spans="1:4" x14ac:dyDescent="0.25">
      <c r="A51" s="5" t="s">
        <v>132</v>
      </c>
      <c r="B51" t="str">
        <f>'Review by Brand'!B50</f>
        <v>R0300024L_O</v>
      </c>
      <c r="C51" s="5" t="s">
        <v>133</v>
      </c>
      <c r="D51" s="10">
        <f>'Review by Brand'!C50</f>
        <v>0</v>
      </c>
    </row>
    <row r="52" spans="1:4" x14ac:dyDescent="0.25">
      <c r="A52" s="5" t="s">
        <v>134</v>
      </c>
      <c r="B52" t="str">
        <f>'Review by Brand'!B77</f>
        <v>P0350012L_O</v>
      </c>
      <c r="C52" s="5" t="s">
        <v>135</v>
      </c>
      <c r="D52" s="10">
        <f>'Review by Brand'!C77</f>
        <v>0</v>
      </c>
    </row>
    <row r="53" spans="1:4" x14ac:dyDescent="0.25">
      <c r="A53" s="5" t="s">
        <v>137</v>
      </c>
      <c r="B53" t="str">
        <f>'Review by Brand'!B78</f>
        <v>P0500012L_O</v>
      </c>
      <c r="C53" s="24" t="s">
        <v>138</v>
      </c>
      <c r="D53" s="10">
        <f>'Review by Brand'!C78</f>
        <v>0</v>
      </c>
    </row>
    <row r="54" spans="1:4" x14ac:dyDescent="0.25">
      <c r="A54" s="5" t="s">
        <v>139</v>
      </c>
      <c r="B54" t="str">
        <f>'Review by Brand'!B80</f>
        <v>P2000006L_O</v>
      </c>
      <c r="C54" s="5" t="s">
        <v>140</v>
      </c>
      <c r="D54" s="10">
        <f>'Review by Brand'!C80</f>
        <v>0</v>
      </c>
    </row>
    <row r="55" spans="1:4" x14ac:dyDescent="0.25">
      <c r="A55" s="5" t="s">
        <v>142</v>
      </c>
      <c r="B55" t="str">
        <f>'Review by Brand'!B74</f>
        <v>R0300024L_O</v>
      </c>
      <c r="C55" s="5" t="s">
        <v>143</v>
      </c>
      <c r="D55" s="10">
        <f>'Review by Brand'!C74</f>
        <v>2951</v>
      </c>
    </row>
    <row r="56" spans="1:4" x14ac:dyDescent="0.25">
      <c r="A56" s="5" t="s">
        <v>145</v>
      </c>
      <c r="B56" t="str">
        <f>'Review by Brand'!B75</f>
        <v>R1000012L_O</v>
      </c>
      <c r="C56" s="5" t="s">
        <v>147</v>
      </c>
      <c r="D56" s="10">
        <f>'Review by Brand'!C75</f>
        <v>0</v>
      </c>
    </row>
    <row r="57" spans="1:4" x14ac:dyDescent="0.25">
      <c r="A57" s="5" t="s">
        <v>148</v>
      </c>
      <c r="B57" t="str">
        <f>'Review by Brand'!B53</f>
        <v>P0350012L_O</v>
      </c>
      <c r="C57" s="5" t="s">
        <v>149</v>
      </c>
      <c r="D57" s="10">
        <f>'Review by Brand'!C53</f>
        <v>0</v>
      </c>
    </row>
    <row r="58" spans="1:4" x14ac:dyDescent="0.25">
      <c r="A58" s="5" t="s">
        <v>150</v>
      </c>
      <c r="B58" t="str">
        <f>'Review by Brand'!B56</f>
        <v>P2000006L_O</v>
      </c>
      <c r="C58" s="5" t="s">
        <v>151</v>
      </c>
      <c r="D58" s="10">
        <f>'Review by Brand'!C56</f>
        <v>0</v>
      </c>
    </row>
    <row r="59" spans="1:4" x14ac:dyDescent="0.25">
      <c r="A59" s="5" t="s">
        <v>152</v>
      </c>
      <c r="B59" t="str">
        <f>'Review by Brand'!B96</f>
        <v>C0200024L_O</v>
      </c>
      <c r="C59" s="5" t="s">
        <v>153</v>
      </c>
      <c r="D59" s="10">
        <f>'Review by Brand'!C96</f>
        <v>0</v>
      </c>
    </row>
    <row r="60" spans="1:4" x14ac:dyDescent="0.25">
      <c r="A60" s="5" t="s">
        <v>154</v>
      </c>
      <c r="B60" t="str">
        <f>'Review by Brand'!B134</f>
        <v>P0350012L</v>
      </c>
      <c r="C60" s="5" t="s">
        <v>155</v>
      </c>
      <c r="D60" s="10">
        <f>'Review by Brand'!C134</f>
        <v>665</v>
      </c>
    </row>
    <row r="61" spans="1:4" x14ac:dyDescent="0.25">
      <c r="A61" s="5" t="s">
        <v>157</v>
      </c>
      <c r="B61" t="str">
        <f>'Review by Brand'!B101</f>
        <v>P0500012L</v>
      </c>
      <c r="C61" s="5" t="s">
        <v>158</v>
      </c>
      <c r="D61" s="10">
        <f>'Review by Brand'!C101</f>
        <v>1917</v>
      </c>
    </row>
    <row r="62" spans="1:4" x14ac:dyDescent="0.25">
      <c r="A62" s="5" t="s">
        <v>159</v>
      </c>
      <c r="B62" s="5" t="s">
        <v>78</v>
      </c>
      <c r="C62" s="5" t="s">
        <v>160</v>
      </c>
      <c r="D62" s="5">
        <v>0</v>
      </c>
    </row>
    <row r="63" spans="1:4" x14ac:dyDescent="0.25">
      <c r="A63" s="5" t="s">
        <v>161</v>
      </c>
      <c r="B63" t="str">
        <f>'Review by Brand'!B97</f>
        <v>C0200024L_O</v>
      </c>
      <c r="C63" s="5" t="s">
        <v>162</v>
      </c>
      <c r="D63" s="10">
        <f>'Review by Brand'!C97</f>
        <v>0</v>
      </c>
    </row>
    <row r="64" spans="1:4" x14ac:dyDescent="0.25">
      <c r="A64" s="5" t="s">
        <v>163</v>
      </c>
      <c r="B64" t="str">
        <f>'Review by Brand'!B135</f>
        <v>P0350012L</v>
      </c>
      <c r="C64" s="5" t="s">
        <v>164</v>
      </c>
      <c r="D64" s="10">
        <f>'Review by Brand'!C135</f>
        <v>0</v>
      </c>
    </row>
    <row r="65" spans="1:4" x14ac:dyDescent="0.25">
      <c r="A65" s="5" t="s">
        <v>165</v>
      </c>
      <c r="B65" t="str">
        <f>'Review by Brand'!B102</f>
        <v>P0500012L</v>
      </c>
      <c r="C65" s="5" t="s">
        <v>166</v>
      </c>
      <c r="D65" s="10">
        <f>'Review by Brand'!C102</f>
        <v>0</v>
      </c>
    </row>
    <row r="66" spans="1:4" x14ac:dyDescent="0.25">
      <c r="A66" s="5" t="s">
        <v>168</v>
      </c>
      <c r="B66" t="str">
        <f>'Review by Brand'!B84</f>
        <v>P0350012L_O</v>
      </c>
      <c r="C66" s="5" t="s">
        <v>169</v>
      </c>
      <c r="D66" s="10">
        <f>'Review by Brand'!C84</f>
        <v>0</v>
      </c>
    </row>
    <row r="67" spans="1:4" x14ac:dyDescent="0.25">
      <c r="A67" s="5" t="s">
        <v>170</v>
      </c>
      <c r="B67" t="str">
        <f>'Review by Brand'!B85</f>
        <v>P0500012L_O</v>
      </c>
      <c r="C67" s="5" t="s">
        <v>171</v>
      </c>
      <c r="D67" s="10">
        <f>'Review by Brand'!C85</f>
        <v>0</v>
      </c>
    </row>
    <row r="68" spans="1:4" x14ac:dyDescent="0.25">
      <c r="A68" s="5" t="s">
        <v>172</v>
      </c>
      <c r="B68" t="str">
        <f>'Review by Brand'!B87</f>
        <v>P2000006L_O</v>
      </c>
      <c r="C68" s="5" t="s">
        <v>173</v>
      </c>
      <c r="D68" s="10">
        <f>'Review by Brand'!C87</f>
        <v>0</v>
      </c>
    </row>
    <row r="69" spans="1:4" x14ac:dyDescent="0.25">
      <c r="A69" s="5" t="s">
        <v>174</v>
      </c>
      <c r="B69" t="str">
        <f>'Review by Brand'!B82</f>
        <v>R0300024L_O</v>
      </c>
      <c r="C69" s="5" t="s">
        <v>175</v>
      </c>
      <c r="D69" s="10">
        <f>'Review by Brand'!C82</f>
        <v>0</v>
      </c>
    </row>
    <row r="70" spans="1:4" x14ac:dyDescent="0.25">
      <c r="A70" s="5" t="s">
        <v>176</v>
      </c>
      <c r="B70" t="str">
        <f>'Review by Brand'!B83</f>
        <v>R1000012L_O</v>
      </c>
      <c r="C70" s="5" t="s">
        <v>177</v>
      </c>
      <c r="D70" s="10">
        <f>'Review by Brand'!C83</f>
        <v>0</v>
      </c>
    </row>
    <row r="71" spans="1:4" x14ac:dyDescent="0.25">
      <c r="A71" s="5" t="s">
        <v>178</v>
      </c>
      <c r="B71" t="str">
        <f>'Review by Brand'!B91</f>
        <v>P0350012L_O</v>
      </c>
      <c r="C71" s="5" t="s">
        <v>180</v>
      </c>
      <c r="D71" s="10">
        <f>'Review by Brand'!C91</f>
        <v>0</v>
      </c>
    </row>
    <row r="72" spans="1:4" x14ac:dyDescent="0.25">
      <c r="A72" s="5" t="s">
        <v>181</v>
      </c>
      <c r="B72" t="str">
        <f>'Review by Brand'!B92</f>
        <v>P0500012L_O</v>
      </c>
      <c r="C72" s="5" t="s">
        <v>182</v>
      </c>
      <c r="D72" s="10">
        <f>'Review by Brand'!C92</f>
        <v>0</v>
      </c>
    </row>
    <row r="73" spans="1:4" x14ac:dyDescent="0.25">
      <c r="A73" s="5" t="s">
        <v>183</v>
      </c>
      <c r="B73" t="str">
        <f>'Review by Brand'!B94</f>
        <v>P2000006L_O</v>
      </c>
      <c r="C73" s="5" t="s">
        <v>184</v>
      </c>
      <c r="D73" s="10">
        <f>'Review by Brand'!C94</f>
        <v>0</v>
      </c>
    </row>
    <row r="74" spans="1:4" x14ac:dyDescent="0.25">
      <c r="A74" s="5" t="s">
        <v>185</v>
      </c>
      <c r="B74" t="str">
        <f>'Review by Brand'!B89</f>
        <v>R0300024L_O</v>
      </c>
      <c r="C74" s="5" t="s">
        <v>186</v>
      </c>
      <c r="D74" s="10">
        <f>'Review by Brand'!C89</f>
        <v>796</v>
      </c>
    </row>
    <row r="75" spans="1:4" x14ac:dyDescent="0.25">
      <c r="A75" s="5" t="s">
        <v>187</v>
      </c>
      <c r="B75" t="str">
        <f>'Review by Brand'!B90</f>
        <v>R1000012L_O</v>
      </c>
      <c r="C75" s="5" t="s">
        <v>189</v>
      </c>
      <c r="D75" s="10">
        <f>'Review by Brand'!C90</f>
        <v>0</v>
      </c>
    </row>
    <row r="76" spans="1:4" x14ac:dyDescent="0.25">
      <c r="A76" s="5" t="s">
        <v>191</v>
      </c>
      <c r="B76" t="str">
        <f>'Review by Brand'!B98</f>
        <v>C0200024L_O</v>
      </c>
      <c r="C76" s="5" t="s">
        <v>192</v>
      </c>
      <c r="D76" s="10">
        <f>'Review by Brand'!C98</f>
        <v>0</v>
      </c>
    </row>
    <row r="77" spans="1:4" x14ac:dyDescent="0.25">
      <c r="A77" s="5" t="s">
        <v>193</v>
      </c>
      <c r="B77" t="str">
        <f>'Review by Brand'!B136</f>
        <v>P0350012L</v>
      </c>
      <c r="C77" s="5" t="s">
        <v>195</v>
      </c>
      <c r="D77" s="10">
        <f>'Review by Brand'!C136</f>
        <v>266</v>
      </c>
    </row>
    <row r="78" spans="1:4" x14ac:dyDescent="0.25">
      <c r="A78" s="5" t="s">
        <v>199</v>
      </c>
      <c r="B78" t="str">
        <f>'Review by Brand'!B103</f>
        <v>P0500012L</v>
      </c>
      <c r="C78" s="5" t="s">
        <v>200</v>
      </c>
      <c r="D78" s="10">
        <f>'Review by Brand'!C103</f>
        <v>6079</v>
      </c>
    </row>
    <row r="79" spans="1:4" x14ac:dyDescent="0.25">
      <c r="A79" s="5" t="s">
        <v>201</v>
      </c>
      <c r="B79" t="str">
        <f>'Review by Brand'!B99</f>
        <v>C0200024L_O</v>
      </c>
      <c r="C79" s="5" t="s">
        <v>202</v>
      </c>
      <c r="D79" s="10">
        <f>'Review by Brand'!C99</f>
        <v>0</v>
      </c>
    </row>
    <row r="80" spans="1:4" x14ac:dyDescent="0.25">
      <c r="A80" s="5" t="s">
        <v>203</v>
      </c>
      <c r="B80" t="str">
        <f>'Review by Brand'!B137</f>
        <v>P0350012L</v>
      </c>
      <c r="C80" s="5" t="s">
        <v>204</v>
      </c>
      <c r="D80" s="10">
        <f>'Review by Brand'!C137</f>
        <v>779</v>
      </c>
    </row>
    <row r="81" spans="1:4" x14ac:dyDescent="0.25">
      <c r="A81" s="5" t="s">
        <v>205</v>
      </c>
      <c r="B81" t="str">
        <f>'Review by Brand'!B104</f>
        <v>P0500012L</v>
      </c>
      <c r="C81" s="5" t="s">
        <v>206</v>
      </c>
      <c r="D81" s="10">
        <f>'Review by Brand'!C104</f>
        <v>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/>
  </sheetViews>
  <sheetFormatPr defaultColWidth="14.42578125" defaultRowHeight="15" customHeight="1" x14ac:dyDescent="0.25"/>
  <cols>
    <col min="1" max="1" width="15.85546875" customWidth="1"/>
    <col min="3" max="3" width="26.85546875" customWidth="1"/>
  </cols>
  <sheetData>
    <row r="1" spans="1:4" x14ac:dyDescent="0.25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5" t="s">
        <v>210</v>
      </c>
      <c r="B2" t="str">
        <f>'Review by Brand'!B5</f>
        <v>R0300024L_C</v>
      </c>
      <c r="C2" s="5" t="s">
        <v>19</v>
      </c>
      <c r="D2" s="10">
        <f>'Review by Brand'!G5</f>
        <v>537</v>
      </c>
    </row>
    <row r="3" spans="1:4" x14ac:dyDescent="0.25">
      <c r="A3" s="5" t="s">
        <v>211</v>
      </c>
      <c r="B3" t="str">
        <f>'Review by Brand'!B33</f>
        <v>R0300024L_C</v>
      </c>
      <c r="C3" s="5" t="s">
        <v>212</v>
      </c>
      <c r="D3" s="10">
        <f>'Review by Brand'!G33</f>
        <v>0</v>
      </c>
    </row>
    <row r="4" spans="1:4" x14ac:dyDescent="0.25">
      <c r="A4" s="5" t="s">
        <v>54</v>
      </c>
      <c r="B4" t="str">
        <f>'Review by Brand'!B23</f>
        <v>R0300024L_C</v>
      </c>
      <c r="C4" s="5" t="s">
        <v>55</v>
      </c>
      <c r="D4" s="10">
        <f>'Review by Brand'!G23</f>
        <v>1839</v>
      </c>
    </row>
    <row r="5" spans="1:4" x14ac:dyDescent="0.25">
      <c r="A5" s="5" t="s">
        <v>73</v>
      </c>
      <c r="B5" t="str">
        <f>'Review by Brand'!B40</f>
        <v>R0300024L_C</v>
      </c>
      <c r="C5" s="5" t="s">
        <v>74</v>
      </c>
      <c r="D5" s="10">
        <f>'Review by Brand'!G40</f>
        <v>33</v>
      </c>
    </row>
    <row r="6" spans="1:4" x14ac:dyDescent="0.25">
      <c r="A6" s="5" t="s">
        <v>112</v>
      </c>
      <c r="B6" t="str">
        <f>'Review by Brand'!B58</f>
        <v>R0300024L_O</v>
      </c>
      <c r="C6" s="5" t="s">
        <v>214</v>
      </c>
      <c r="D6" s="10">
        <f>'Review by Brand'!G58</f>
        <v>17</v>
      </c>
    </row>
    <row r="7" spans="1:4" x14ac:dyDescent="0.25">
      <c r="A7" s="5" t="s">
        <v>123</v>
      </c>
      <c r="B7" t="str">
        <f>'Review by Brand'!B66</f>
        <v>R0300024L_O</v>
      </c>
      <c r="C7" s="5" t="s">
        <v>124</v>
      </c>
      <c r="D7" s="10">
        <f>'Review by Brand'!G66</f>
        <v>13099</v>
      </c>
    </row>
    <row r="8" spans="1:4" x14ac:dyDescent="0.25">
      <c r="A8" s="5" t="s">
        <v>132</v>
      </c>
      <c r="B8" t="str">
        <f>'Review by Brand'!B50</f>
        <v>R0300024L_O</v>
      </c>
      <c r="C8" s="5" t="s">
        <v>133</v>
      </c>
      <c r="D8" s="10">
        <f>'Review by Brand'!G50</f>
        <v>55</v>
      </c>
    </row>
    <row r="9" spans="1:4" x14ac:dyDescent="0.25">
      <c r="A9" s="5" t="s">
        <v>142</v>
      </c>
      <c r="B9" t="str">
        <f>'Review by Brand'!B74</f>
        <v>R0300024L_O</v>
      </c>
      <c r="C9" s="5" t="s">
        <v>143</v>
      </c>
      <c r="D9" s="10">
        <f>'Review by Brand'!G74</f>
        <v>2799</v>
      </c>
    </row>
    <row r="10" spans="1:4" x14ac:dyDescent="0.25">
      <c r="A10" s="5" t="s">
        <v>174</v>
      </c>
      <c r="B10" t="str">
        <f>'Review by Brand'!B82</f>
        <v>R0300024L_O</v>
      </c>
      <c r="C10" s="5" t="s">
        <v>175</v>
      </c>
      <c r="D10" s="10">
        <f>'Review by Brand'!G82</f>
        <v>0</v>
      </c>
    </row>
    <row r="11" spans="1:4" x14ac:dyDescent="0.25">
      <c r="A11" s="5" t="s">
        <v>185</v>
      </c>
      <c r="B11" t="str">
        <f>'Review by Brand'!B89</f>
        <v>R0300024L_O</v>
      </c>
      <c r="C11" s="5" t="s">
        <v>217</v>
      </c>
      <c r="D11" s="10">
        <f>'Review by Brand'!G89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9"/>
  <sheetViews>
    <sheetView workbookViewId="0"/>
  </sheetViews>
  <sheetFormatPr defaultColWidth="14.42578125" defaultRowHeight="15" customHeight="1" x14ac:dyDescent="0.25"/>
  <cols>
    <col min="1" max="1" width="16" customWidth="1"/>
    <col min="3" max="3" width="26.85546875" customWidth="1"/>
  </cols>
  <sheetData>
    <row r="1" spans="1:4" x14ac:dyDescent="0.25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5" t="s">
        <v>9</v>
      </c>
      <c r="B2" t="str">
        <f>'Review by Brand'!B9</f>
        <v>P0350012L_C</v>
      </c>
      <c r="C2" s="5" t="s">
        <v>10</v>
      </c>
      <c r="D2" s="10">
        <f>'Review by Brand'!G9</f>
        <v>0</v>
      </c>
    </row>
    <row r="3" spans="1:4" x14ac:dyDescent="0.25">
      <c r="A3" s="5" t="s">
        <v>11</v>
      </c>
      <c r="B3" t="str">
        <f>'Review by Brand'!B10</f>
        <v>P0500012L_C</v>
      </c>
      <c r="C3" s="5" t="s">
        <v>13</v>
      </c>
      <c r="D3" s="10">
        <f>'Review by Brand'!G10</f>
        <v>21102</v>
      </c>
    </row>
    <row r="4" spans="1:4" x14ac:dyDescent="0.25">
      <c r="A4" s="5" t="s">
        <v>224</v>
      </c>
      <c r="B4" t="str">
        <f>'Review by Brand'!B11</f>
        <v>P1000006L_C</v>
      </c>
      <c r="C4" s="5" t="s">
        <v>225</v>
      </c>
      <c r="D4" s="10">
        <f>'Review by Brand'!G11</f>
        <v>0</v>
      </c>
    </row>
    <row r="5" spans="1:4" x14ac:dyDescent="0.25">
      <c r="A5" s="5" t="s">
        <v>16</v>
      </c>
      <c r="B5" t="str">
        <f>'Review by Brand'!B13</f>
        <v>P2000006L_C</v>
      </c>
      <c r="C5" s="5" t="s">
        <v>17</v>
      </c>
      <c r="D5" s="10">
        <f>'Review by Brand'!G13</f>
        <v>9</v>
      </c>
    </row>
    <row r="6" spans="1:4" x14ac:dyDescent="0.25">
      <c r="A6" s="5" t="s">
        <v>22</v>
      </c>
      <c r="B6" t="str">
        <f>'Review by Brand'!B16</f>
        <v>P0350012L_C</v>
      </c>
      <c r="C6" s="5" t="s">
        <v>24</v>
      </c>
      <c r="D6" s="10">
        <f>'Review by Brand'!G16</f>
        <v>1</v>
      </c>
    </row>
    <row r="7" spans="1:4" x14ac:dyDescent="0.25">
      <c r="A7" s="5" t="s">
        <v>25</v>
      </c>
      <c r="B7" t="str">
        <f>'Review by Brand'!B17</f>
        <v>P0500012L_C</v>
      </c>
      <c r="C7" s="5" t="s">
        <v>27</v>
      </c>
      <c r="D7" s="10">
        <f>'Review by Brand'!G17</f>
        <v>1</v>
      </c>
    </row>
    <row r="8" spans="1:4" x14ac:dyDescent="0.25">
      <c r="A8" s="5" t="s">
        <v>227</v>
      </c>
      <c r="B8" t="str">
        <f>'Review by Brand'!B18</f>
        <v>P1000006L_C</v>
      </c>
      <c r="C8" s="5" t="s">
        <v>228</v>
      </c>
      <c r="D8" s="10">
        <f>'Review by Brand'!G18</f>
        <v>0</v>
      </c>
    </row>
    <row r="9" spans="1:4" x14ac:dyDescent="0.25">
      <c r="A9" s="5" t="s">
        <v>28</v>
      </c>
      <c r="B9" t="str">
        <f>'Review by Brand'!B19</f>
        <v>P2000006L_C</v>
      </c>
      <c r="C9" s="5" t="s">
        <v>29</v>
      </c>
      <c r="D9" s="10">
        <f>'Review by Brand'!G19</f>
        <v>1</v>
      </c>
    </row>
    <row r="10" spans="1:4" x14ac:dyDescent="0.25">
      <c r="A10" s="5" t="s">
        <v>30</v>
      </c>
      <c r="B10" t="str">
        <f>'Review by Brand'!B35</f>
        <v>P0350012L_C</v>
      </c>
      <c r="C10" s="5" t="s">
        <v>229</v>
      </c>
      <c r="D10" s="10">
        <f>'Review by Brand'!G35</f>
        <v>0</v>
      </c>
    </row>
    <row r="11" spans="1:4" x14ac:dyDescent="0.25">
      <c r="A11" s="5" t="s">
        <v>32</v>
      </c>
      <c r="B11" t="str">
        <f>'Review by Brand'!B36</f>
        <v>P0500012L_C</v>
      </c>
      <c r="C11" s="5" t="s">
        <v>34</v>
      </c>
      <c r="D11" s="10">
        <f>'Review by Brand'!G36</f>
        <v>0</v>
      </c>
    </row>
    <row r="12" spans="1:4" x14ac:dyDescent="0.25">
      <c r="A12" s="5" t="s">
        <v>231</v>
      </c>
      <c r="B12" t="str">
        <f>'Review by Brand'!B37</f>
        <v>P1000006L_C</v>
      </c>
      <c r="C12" s="5" t="s">
        <v>232</v>
      </c>
      <c r="D12" s="10">
        <f>'Review by Brand'!G37</f>
        <v>0</v>
      </c>
    </row>
    <row r="13" spans="1:4" x14ac:dyDescent="0.25">
      <c r="A13" s="5" t="s">
        <v>35</v>
      </c>
      <c r="B13" t="str">
        <f>'Review by Brand'!B38</f>
        <v>P2000006L_C</v>
      </c>
      <c r="C13" s="5" t="s">
        <v>37</v>
      </c>
      <c r="D13" s="10">
        <f>'Review by Brand'!G38</f>
        <v>0</v>
      </c>
    </row>
    <row r="14" spans="1:4" x14ac:dyDescent="0.25">
      <c r="A14" s="5" t="s">
        <v>42</v>
      </c>
      <c r="B14" t="str">
        <f>'Review by Brand'!B27</f>
        <v>P0350012L_C</v>
      </c>
      <c r="C14" s="5" t="s">
        <v>43</v>
      </c>
      <c r="D14" s="10">
        <f>'Review by Brand'!G27</f>
        <v>4</v>
      </c>
    </row>
    <row r="15" spans="1:4" x14ac:dyDescent="0.25">
      <c r="A15" s="5" t="s">
        <v>44</v>
      </c>
      <c r="B15" t="str">
        <f>'Review by Brand'!B28</f>
        <v>P0500012L_C</v>
      </c>
      <c r="C15" s="5" t="s">
        <v>45</v>
      </c>
      <c r="D15" s="10">
        <f>'Review by Brand'!G28</f>
        <v>1</v>
      </c>
    </row>
    <row r="16" spans="1:4" x14ac:dyDescent="0.25">
      <c r="A16" s="5" t="s">
        <v>235</v>
      </c>
      <c r="B16" t="str">
        <f>'Review by Brand'!B29</f>
        <v>P1000006L_C</v>
      </c>
      <c r="C16" s="5" t="s">
        <v>236</v>
      </c>
      <c r="D16" s="10">
        <f>'Review by Brand'!G29</f>
        <v>1</v>
      </c>
    </row>
    <row r="17" spans="1:4" x14ac:dyDescent="0.25">
      <c r="A17" s="5" t="s">
        <v>49</v>
      </c>
      <c r="B17" t="str">
        <f>'Review by Brand'!B31</f>
        <v>P2000006L_C</v>
      </c>
      <c r="C17" s="5" t="s">
        <v>50</v>
      </c>
      <c r="D17" s="10">
        <f>'Review by Brand'!G31</f>
        <v>0</v>
      </c>
    </row>
    <row r="18" spans="1:4" x14ac:dyDescent="0.25">
      <c r="A18" s="5" t="s">
        <v>237</v>
      </c>
      <c r="B18" s="5" t="s">
        <v>136</v>
      </c>
      <c r="C18" s="5" t="s">
        <v>238</v>
      </c>
      <c r="D18" s="5">
        <v>0</v>
      </c>
    </row>
    <row r="19" spans="1:4" x14ac:dyDescent="0.25">
      <c r="A19" s="5" t="s">
        <v>58</v>
      </c>
      <c r="B19" s="5" t="s">
        <v>59</v>
      </c>
      <c r="C19" s="5" t="s">
        <v>60</v>
      </c>
      <c r="D19" s="5">
        <v>0</v>
      </c>
    </row>
    <row r="20" spans="1:4" x14ac:dyDescent="0.25">
      <c r="A20" s="5" t="s">
        <v>239</v>
      </c>
      <c r="B20" s="5" t="s">
        <v>156</v>
      </c>
      <c r="C20" s="5" t="s">
        <v>240</v>
      </c>
      <c r="D20" s="5">
        <v>0</v>
      </c>
    </row>
    <row r="21" spans="1:4" x14ac:dyDescent="0.25">
      <c r="A21" s="5" t="s">
        <v>242</v>
      </c>
      <c r="B21" s="5" t="s">
        <v>179</v>
      </c>
      <c r="C21" s="5" t="s">
        <v>243</v>
      </c>
      <c r="D21" s="5">
        <v>0</v>
      </c>
    </row>
    <row r="22" spans="1:4" x14ac:dyDescent="0.25">
      <c r="A22" s="5" t="s">
        <v>61</v>
      </c>
      <c r="B22" t="str">
        <f>'Review by Brand'!B44</f>
        <v>P0350012L_C</v>
      </c>
      <c r="C22" s="5" t="s">
        <v>62</v>
      </c>
      <c r="D22" s="10">
        <f>'Review by Brand'!G44</f>
        <v>0</v>
      </c>
    </row>
    <row r="23" spans="1:4" x14ac:dyDescent="0.25">
      <c r="A23" s="5" t="s">
        <v>63</v>
      </c>
      <c r="B23" t="str">
        <f>'Review by Brand'!B45</f>
        <v>P0500012L_C</v>
      </c>
      <c r="C23" s="5" t="s">
        <v>244</v>
      </c>
      <c r="D23" s="10">
        <f>'Review by Brand'!G45</f>
        <v>22</v>
      </c>
    </row>
    <row r="24" spans="1:4" x14ac:dyDescent="0.25">
      <c r="A24" s="5" t="s">
        <v>245</v>
      </c>
      <c r="B24" t="str">
        <f>'Review by Brand'!B46</f>
        <v>P1000006L_C</v>
      </c>
      <c r="C24" s="5" t="s">
        <v>246</v>
      </c>
      <c r="D24" s="10">
        <f>'Review by Brand'!G46</f>
        <v>0</v>
      </c>
    </row>
    <row r="25" spans="1:4" x14ac:dyDescent="0.25">
      <c r="A25" s="5" t="s">
        <v>70</v>
      </c>
      <c r="B25" t="str">
        <f>'Review by Brand'!B48</f>
        <v>P2000006L_C</v>
      </c>
      <c r="C25" s="5" t="s">
        <v>247</v>
      </c>
      <c r="D25" s="10">
        <f>'Review by Brand'!G48</f>
        <v>3</v>
      </c>
    </row>
    <row r="26" spans="1:4" x14ac:dyDescent="0.25">
      <c r="A26" s="5" t="s">
        <v>105</v>
      </c>
      <c r="B26" t="str">
        <f>'Review by Brand'!B61</f>
        <v>P0350012L_O</v>
      </c>
      <c r="C26" s="5" t="s">
        <v>107</v>
      </c>
      <c r="D26" s="10">
        <f>'Review by Brand'!G61</f>
        <v>0</v>
      </c>
    </row>
    <row r="27" spans="1:4" x14ac:dyDescent="0.25">
      <c r="A27" s="5" t="s">
        <v>108</v>
      </c>
      <c r="B27" t="str">
        <f>'Review by Brand'!B62</f>
        <v>P0500012L_O</v>
      </c>
      <c r="C27" s="5" t="s">
        <v>109</v>
      </c>
      <c r="D27" s="10">
        <f>'Review by Brand'!G62</f>
        <v>2532</v>
      </c>
    </row>
    <row r="28" spans="1:4" x14ac:dyDescent="0.25">
      <c r="A28" s="5" t="s">
        <v>249</v>
      </c>
      <c r="B28" t="str">
        <f>'Review by Brand'!B63</f>
        <v>P1000006L_O</v>
      </c>
      <c r="C28" s="5" t="s">
        <v>250</v>
      </c>
      <c r="D28" s="10">
        <f>'Review by Brand'!G63</f>
        <v>0</v>
      </c>
    </row>
    <row r="29" spans="1:4" x14ac:dyDescent="0.25">
      <c r="A29" s="5" t="s">
        <v>110</v>
      </c>
      <c r="B29" t="str">
        <f>'Review by Brand'!B64</f>
        <v>P2000006L_O</v>
      </c>
      <c r="C29" s="5" t="s">
        <v>111</v>
      </c>
      <c r="D29" s="10">
        <f>'Review by Brand'!G64</f>
        <v>0</v>
      </c>
    </row>
    <row r="30" spans="1:4" x14ac:dyDescent="0.25">
      <c r="A30" s="5" t="s">
        <v>116</v>
      </c>
      <c r="B30" t="str">
        <f>'Review by Brand'!B69</f>
        <v>P0350012L_O</v>
      </c>
      <c r="C30" s="5" t="s">
        <v>118</v>
      </c>
      <c r="D30" s="10">
        <f>'Review by Brand'!G69</f>
        <v>0</v>
      </c>
    </row>
    <row r="31" spans="1:4" x14ac:dyDescent="0.25">
      <c r="A31" s="5" t="s">
        <v>119</v>
      </c>
      <c r="B31" t="str">
        <f>'Review by Brand'!B70</f>
        <v>P0500012L_O</v>
      </c>
      <c r="C31" s="5" t="s">
        <v>120</v>
      </c>
      <c r="D31" s="10">
        <f>'Review by Brand'!G70</f>
        <v>0</v>
      </c>
    </row>
    <row r="32" spans="1:4" x14ac:dyDescent="0.25">
      <c r="A32" s="5" t="s">
        <v>251</v>
      </c>
      <c r="B32" t="str">
        <f>'Review by Brand'!B71</f>
        <v>P1000006L_O</v>
      </c>
      <c r="C32" s="5" t="s">
        <v>252</v>
      </c>
      <c r="D32" s="10">
        <f>'Review by Brand'!G71</f>
        <v>0</v>
      </c>
    </row>
    <row r="33" spans="1:4" x14ac:dyDescent="0.25">
      <c r="A33" s="5" t="s">
        <v>121</v>
      </c>
      <c r="B33" t="str">
        <f>'Review by Brand'!B72</f>
        <v>P2000006L_O</v>
      </c>
      <c r="C33" s="5" t="s">
        <v>122</v>
      </c>
      <c r="D33" s="10">
        <f>'Review by Brand'!G72</f>
        <v>2</v>
      </c>
    </row>
    <row r="34" spans="1:4" x14ac:dyDescent="0.25">
      <c r="A34" s="5" t="s">
        <v>130</v>
      </c>
      <c r="B34" t="str">
        <f>'Review by Brand'!B54</f>
        <v>P0500012L_O</v>
      </c>
      <c r="C34" s="5" t="s">
        <v>131</v>
      </c>
      <c r="D34" s="10">
        <f>'Review by Brand'!G54</f>
        <v>68</v>
      </c>
    </row>
    <row r="35" spans="1:4" x14ac:dyDescent="0.25">
      <c r="A35" s="5" t="s">
        <v>253</v>
      </c>
      <c r="B35" t="str">
        <f>'Review by Brand'!B55</f>
        <v>P1000006L_O</v>
      </c>
      <c r="C35" s="5" t="s">
        <v>254</v>
      </c>
      <c r="D35" s="10">
        <f>'Review by Brand'!G55</f>
        <v>0</v>
      </c>
    </row>
    <row r="36" spans="1:4" x14ac:dyDescent="0.25">
      <c r="A36" s="5" t="s">
        <v>134</v>
      </c>
      <c r="B36" t="str">
        <f>'Review by Brand'!B77</f>
        <v>P0350012L_O</v>
      </c>
      <c r="C36" s="5" t="s">
        <v>135</v>
      </c>
      <c r="D36" s="10">
        <f>'Review by Brand'!G77</f>
        <v>0</v>
      </c>
    </row>
    <row r="37" spans="1:4" x14ac:dyDescent="0.25">
      <c r="A37" s="5" t="s">
        <v>137</v>
      </c>
      <c r="B37" t="str">
        <f>'Review by Brand'!B78</f>
        <v>P0500012L_O</v>
      </c>
      <c r="C37" s="5" t="s">
        <v>138</v>
      </c>
      <c r="D37" s="10">
        <f>'Review by Brand'!G78</f>
        <v>1</v>
      </c>
    </row>
    <row r="38" spans="1:4" x14ac:dyDescent="0.25">
      <c r="A38" s="5" t="s">
        <v>256</v>
      </c>
      <c r="B38" t="str">
        <f>'Review by Brand'!B79</f>
        <v>P1000006L_O</v>
      </c>
      <c r="C38" s="5" t="s">
        <v>257</v>
      </c>
      <c r="D38" s="10">
        <f>'Review by Brand'!G79</f>
        <v>0</v>
      </c>
    </row>
    <row r="39" spans="1:4" x14ac:dyDescent="0.25">
      <c r="A39" s="5" t="s">
        <v>139</v>
      </c>
      <c r="B39" t="str">
        <f>'Review by Brand'!B80</f>
        <v>P2000006L_O</v>
      </c>
      <c r="C39" s="5" t="s">
        <v>140</v>
      </c>
      <c r="D39" s="10">
        <f>'Review by Brand'!G80</f>
        <v>0</v>
      </c>
    </row>
    <row r="40" spans="1:4" x14ac:dyDescent="0.25">
      <c r="A40" s="5" t="s">
        <v>148</v>
      </c>
      <c r="B40" t="str">
        <f>'Review by Brand'!B53</f>
        <v>P0350012L_O</v>
      </c>
      <c r="C40" s="5" t="s">
        <v>149</v>
      </c>
      <c r="D40" s="10">
        <f>'Review by Brand'!G53</f>
        <v>1</v>
      </c>
    </row>
    <row r="41" spans="1:4" x14ac:dyDescent="0.25">
      <c r="A41" s="5" t="s">
        <v>150</v>
      </c>
      <c r="B41" t="str">
        <f>'Review by Brand'!B56</f>
        <v>P2000006L_O</v>
      </c>
      <c r="C41" s="5" t="s">
        <v>151</v>
      </c>
      <c r="D41" s="10">
        <f>'Review by Brand'!G56</f>
        <v>1</v>
      </c>
    </row>
    <row r="42" spans="1:4" x14ac:dyDescent="0.25">
      <c r="A42" s="5" t="s">
        <v>168</v>
      </c>
      <c r="B42" t="str">
        <f>'Review by Brand'!B84</f>
        <v>P0350012L_O</v>
      </c>
      <c r="C42" s="5" t="s">
        <v>169</v>
      </c>
      <c r="D42" s="10">
        <f>'Review by Brand'!G84</f>
        <v>0</v>
      </c>
    </row>
    <row r="43" spans="1:4" x14ac:dyDescent="0.25">
      <c r="A43" s="5" t="s">
        <v>170</v>
      </c>
      <c r="B43" t="str">
        <f>'Review by Brand'!B85</f>
        <v>P0500012L_O</v>
      </c>
      <c r="C43" s="5" t="s">
        <v>171</v>
      </c>
      <c r="D43" s="10">
        <f>'Review by Brand'!G85</f>
        <v>27</v>
      </c>
    </row>
    <row r="44" spans="1:4" x14ac:dyDescent="0.25">
      <c r="A44" s="5" t="s">
        <v>258</v>
      </c>
      <c r="B44" t="str">
        <f>'Review by Brand'!B86</f>
        <v>P1000006L_O</v>
      </c>
      <c r="C44" s="5" t="s">
        <v>259</v>
      </c>
      <c r="D44" s="10">
        <f>'Review by Brand'!G86</f>
        <v>0</v>
      </c>
    </row>
    <row r="45" spans="1:4" x14ac:dyDescent="0.25">
      <c r="A45" s="5" t="s">
        <v>172</v>
      </c>
      <c r="B45" t="str">
        <f>'Review by Brand'!B87</f>
        <v>P2000006L_O</v>
      </c>
      <c r="C45" s="5" t="s">
        <v>173</v>
      </c>
      <c r="D45" s="10">
        <f>'Review by Brand'!G87</f>
        <v>1</v>
      </c>
    </row>
    <row r="46" spans="1:4" x14ac:dyDescent="0.25">
      <c r="A46" s="5" t="s">
        <v>178</v>
      </c>
      <c r="B46" t="str">
        <f>'Review by Brand'!B91</f>
        <v>P0350012L_O</v>
      </c>
      <c r="C46" s="5" t="s">
        <v>180</v>
      </c>
      <c r="D46" s="10">
        <f>'Review by Brand'!G91</f>
        <v>1</v>
      </c>
    </row>
    <row r="47" spans="1:4" x14ac:dyDescent="0.25">
      <c r="A47" s="5" t="s">
        <v>181</v>
      </c>
      <c r="B47" t="str">
        <f>'Review by Brand'!B92</f>
        <v>P0500012L_O</v>
      </c>
      <c r="C47" s="5" t="s">
        <v>182</v>
      </c>
      <c r="D47" s="10">
        <f>'Review by Brand'!G92</f>
        <v>0</v>
      </c>
    </row>
    <row r="48" spans="1:4" x14ac:dyDescent="0.25">
      <c r="A48" s="5" t="s">
        <v>261</v>
      </c>
      <c r="B48" t="str">
        <f>'Review by Brand'!B93</f>
        <v>P1000006L_O</v>
      </c>
      <c r="C48" s="5" t="s">
        <v>262</v>
      </c>
      <c r="D48" s="10">
        <f>'Review by Brand'!G93</f>
        <v>0</v>
      </c>
    </row>
    <row r="49" spans="1:4" x14ac:dyDescent="0.25">
      <c r="A49" s="5" t="s">
        <v>263</v>
      </c>
      <c r="B49" t="str">
        <f>'Review by Brand'!B94</f>
        <v>P2000006L_O</v>
      </c>
      <c r="C49" s="5" t="s">
        <v>184</v>
      </c>
      <c r="D49" s="10">
        <f>'Review by Brand'!G94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zoomScale="80" zoomScaleNormal="80" workbookViewId="0">
      <selection activeCell="F6" sqref="F6"/>
    </sheetView>
  </sheetViews>
  <sheetFormatPr defaultColWidth="14.42578125" defaultRowHeight="15" customHeight="1" x14ac:dyDescent="0.25"/>
  <cols>
    <col min="1" max="1" width="17.7109375" customWidth="1"/>
    <col min="3" max="3" width="47.140625" bestFit="1" customWidth="1"/>
  </cols>
  <sheetData>
    <row r="1" spans="1:4" x14ac:dyDescent="0.25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5" t="s">
        <v>265</v>
      </c>
      <c r="B2" t="str">
        <f>'Review by Brand'!B139</f>
        <v>J0200024L</v>
      </c>
      <c r="C2" s="5" t="s">
        <v>266</v>
      </c>
      <c r="D2" s="10">
        <f>'Review by Brand'!K139</f>
        <v>0</v>
      </c>
    </row>
    <row r="3" spans="1:4" x14ac:dyDescent="0.25">
      <c r="A3" s="5" t="s">
        <v>267</v>
      </c>
      <c r="B3" t="str">
        <f>'Review by Brand'!B119</f>
        <v>U0500012L_N</v>
      </c>
      <c r="C3" s="5" t="s">
        <v>268</v>
      </c>
      <c r="D3" s="10">
        <f>'Review by Brand'!K119</f>
        <v>468</v>
      </c>
    </row>
    <row r="4" spans="1:4" x14ac:dyDescent="0.25">
      <c r="A4" s="5" t="s">
        <v>269</v>
      </c>
      <c r="B4" t="str">
        <f>'Review by Brand'!B142</f>
        <v>J0200024L</v>
      </c>
      <c r="C4" s="5" t="s">
        <v>270</v>
      </c>
      <c r="D4" s="10">
        <f>'Review by Brand'!K142</f>
        <v>0</v>
      </c>
    </row>
    <row r="5" spans="1:4" x14ac:dyDescent="0.25">
      <c r="A5" s="5" t="s">
        <v>272</v>
      </c>
      <c r="B5" t="str">
        <f>'Review by Brand'!B124</f>
        <v>U0500012L_N</v>
      </c>
      <c r="C5" s="5" t="s">
        <v>273</v>
      </c>
      <c r="D5" s="10">
        <f>'Review by Brand'!K124</f>
        <v>10</v>
      </c>
    </row>
    <row r="6" spans="1:4" x14ac:dyDescent="0.25">
      <c r="A6" s="5" t="s">
        <v>274</v>
      </c>
      <c r="B6" s="5" t="s">
        <v>275</v>
      </c>
      <c r="C6" s="5" t="s">
        <v>276</v>
      </c>
      <c r="D6" s="5">
        <v>0</v>
      </c>
    </row>
    <row r="7" spans="1:4" x14ac:dyDescent="0.25">
      <c r="A7" s="5" t="s">
        <v>277</v>
      </c>
      <c r="B7" t="str">
        <f>'Review by Brand'!B123</f>
        <v>P0500012L_N</v>
      </c>
      <c r="C7" s="5" t="s">
        <v>278</v>
      </c>
      <c r="D7" s="10">
        <f>'Review by Brand'!K123</f>
        <v>0</v>
      </c>
    </row>
    <row r="8" spans="1:4" x14ac:dyDescent="0.25">
      <c r="A8" s="5" t="s">
        <v>279</v>
      </c>
      <c r="B8" s="5" t="s">
        <v>275</v>
      </c>
      <c r="C8" s="5" t="s">
        <v>280</v>
      </c>
      <c r="D8" s="5">
        <v>0</v>
      </c>
    </row>
    <row r="9" spans="1:4" x14ac:dyDescent="0.25">
      <c r="A9" s="5" t="s">
        <v>281</v>
      </c>
      <c r="B9" t="str">
        <f>'Review by Brand'!B122</f>
        <v>U0500012L_N</v>
      </c>
      <c r="C9" s="5" t="s">
        <v>282</v>
      </c>
      <c r="D9" s="10">
        <f>'Review by Brand'!K122</f>
        <v>58</v>
      </c>
    </row>
    <row r="10" spans="1:4" x14ac:dyDescent="0.25">
      <c r="A10" s="5" t="s">
        <v>283</v>
      </c>
      <c r="B10" t="str">
        <f>'Review by Brand'!B141</f>
        <v>J0200024L</v>
      </c>
      <c r="C10" s="5" t="s">
        <v>284</v>
      </c>
      <c r="D10" s="10">
        <f>'Review by Brand'!K141</f>
        <v>0</v>
      </c>
    </row>
    <row r="11" spans="1:4" x14ac:dyDescent="0.25">
      <c r="A11" s="5" t="s">
        <v>285</v>
      </c>
      <c r="B11" t="str">
        <f>'Review by Brand'!B120</f>
        <v>U0500012L_N</v>
      </c>
      <c r="C11" s="5" t="s">
        <v>286</v>
      </c>
      <c r="D11" s="10">
        <f>'Review by Brand'!K120</f>
        <v>1679</v>
      </c>
    </row>
    <row r="12" spans="1:4" x14ac:dyDescent="0.25">
      <c r="A12" s="5" t="s">
        <v>287</v>
      </c>
      <c r="B12" s="5" t="s">
        <v>275</v>
      </c>
      <c r="C12" s="5" t="s">
        <v>288</v>
      </c>
      <c r="D12" s="5">
        <v>0</v>
      </c>
    </row>
    <row r="13" spans="1:4" x14ac:dyDescent="0.25">
      <c r="A13" s="5" t="s">
        <v>289</v>
      </c>
      <c r="B13" s="5" t="s">
        <v>290</v>
      </c>
      <c r="C13" s="5" t="s">
        <v>291</v>
      </c>
      <c r="D13" s="5">
        <v>0</v>
      </c>
    </row>
    <row r="14" spans="1:4" x14ac:dyDescent="0.25">
      <c r="A14" s="5" t="s">
        <v>292</v>
      </c>
      <c r="B14" s="5" t="s">
        <v>275</v>
      </c>
      <c r="C14" s="5" t="s">
        <v>293</v>
      </c>
      <c r="D14" s="5">
        <v>0</v>
      </c>
    </row>
    <row r="15" spans="1:4" x14ac:dyDescent="0.25">
      <c r="A15" s="5" t="s">
        <v>294</v>
      </c>
      <c r="B15" s="5" t="s">
        <v>290</v>
      </c>
      <c r="C15" s="5" t="s">
        <v>295</v>
      </c>
      <c r="D15" s="5">
        <v>0</v>
      </c>
    </row>
    <row r="16" spans="1:4" x14ac:dyDescent="0.25">
      <c r="A16" s="5" t="s">
        <v>296</v>
      </c>
      <c r="B16" s="5" t="s">
        <v>275</v>
      </c>
      <c r="C16" s="5" t="s">
        <v>297</v>
      </c>
      <c r="D16" s="5">
        <v>0</v>
      </c>
    </row>
    <row r="17" spans="1:4" x14ac:dyDescent="0.25">
      <c r="A17" s="5" t="s">
        <v>298</v>
      </c>
      <c r="B17" s="5" t="s">
        <v>290</v>
      </c>
      <c r="C17" s="5" t="s">
        <v>299</v>
      </c>
      <c r="D17" s="5">
        <v>0</v>
      </c>
    </row>
    <row r="18" spans="1:4" x14ac:dyDescent="0.25">
      <c r="A18" s="5" t="s">
        <v>300</v>
      </c>
      <c r="B18" s="5" t="s">
        <v>275</v>
      </c>
      <c r="C18" s="5" t="s">
        <v>301</v>
      </c>
      <c r="D18" s="5">
        <v>0</v>
      </c>
    </row>
    <row r="19" spans="1:4" x14ac:dyDescent="0.25">
      <c r="A19" s="5" t="s">
        <v>302</v>
      </c>
      <c r="B19" s="5" t="s">
        <v>290</v>
      </c>
      <c r="C19" s="5" t="s">
        <v>303</v>
      </c>
      <c r="D19" s="5">
        <v>0</v>
      </c>
    </row>
    <row r="20" spans="1:4" x14ac:dyDescent="0.25">
      <c r="A20" s="5" t="s">
        <v>304</v>
      </c>
      <c r="B20" t="str">
        <f>'Review by Brand'!B140</f>
        <v>J0200024L</v>
      </c>
      <c r="C20" s="5" t="s">
        <v>305</v>
      </c>
      <c r="D20" s="10">
        <f>'Review by Brand'!K140</f>
        <v>0</v>
      </c>
    </row>
    <row r="21" spans="1:4" x14ac:dyDescent="0.25">
      <c r="A21" s="5" t="s">
        <v>306</v>
      </c>
      <c r="B21" t="str">
        <f>'Review by Brand'!B121</f>
        <v>U0500012L_N</v>
      </c>
      <c r="C21" s="5" t="s">
        <v>307</v>
      </c>
      <c r="D21" s="10">
        <f>'Review by Brand'!K121</f>
        <v>18574</v>
      </c>
    </row>
    <row r="22" spans="1:4" x14ac:dyDescent="0.25">
      <c r="A22" s="5" t="s">
        <v>308</v>
      </c>
      <c r="B22" s="5" t="s">
        <v>275</v>
      </c>
      <c r="C22" s="5" t="s">
        <v>309</v>
      </c>
      <c r="D22" s="5">
        <v>0</v>
      </c>
    </row>
    <row r="23" spans="1:4" x14ac:dyDescent="0.25">
      <c r="A23" s="5" t="s">
        <v>310</v>
      </c>
      <c r="B23" s="5" t="s">
        <v>290</v>
      </c>
      <c r="C23" s="5" t="s">
        <v>311</v>
      </c>
      <c r="D23" s="5">
        <v>0</v>
      </c>
    </row>
    <row r="24" spans="1:4" x14ac:dyDescent="0.25">
      <c r="A24" s="5" t="s">
        <v>312</v>
      </c>
      <c r="B24" t="str">
        <f>'Review by Brand'!B126</f>
        <v>P0400012L_N</v>
      </c>
      <c r="C24" s="5" t="s">
        <v>313</v>
      </c>
      <c r="D24" s="10">
        <f>'Review by Brand'!K126</f>
        <v>0</v>
      </c>
    </row>
    <row r="25" spans="1:4" x14ac:dyDescent="0.25">
      <c r="A25" s="5" t="s">
        <v>314</v>
      </c>
      <c r="B25" t="str">
        <f>'Review by Brand'!B127</f>
        <v>P0400012L_N</v>
      </c>
      <c r="C25" s="5" t="s">
        <v>315</v>
      </c>
      <c r="D25" s="10">
        <f>'Review by Brand'!K127</f>
        <v>0</v>
      </c>
    </row>
    <row r="26" spans="1:4" x14ac:dyDescent="0.25">
      <c r="A26" s="5" t="s">
        <v>316</v>
      </c>
      <c r="B26" t="str">
        <f>'Review by Brand'!B128</f>
        <v>P0400012L_N</v>
      </c>
      <c r="C26" s="5" t="s">
        <v>317</v>
      </c>
      <c r="D26" s="10">
        <f>'Review by Brand'!K128</f>
        <v>0</v>
      </c>
    </row>
    <row r="27" spans="1:4" x14ac:dyDescent="0.25">
      <c r="A27" s="5" t="s">
        <v>318</v>
      </c>
      <c r="B27" t="str">
        <f>'Review by Brand'!B129</f>
        <v>P0400012L_N</v>
      </c>
      <c r="C27" s="5" t="s">
        <v>319</v>
      </c>
      <c r="D27" s="10">
        <f>'Review by Brand'!K129</f>
        <v>0</v>
      </c>
    </row>
    <row r="28" spans="1:4" x14ac:dyDescent="0.25">
      <c r="A28" s="5" t="s">
        <v>320</v>
      </c>
      <c r="B28" t="str">
        <f>'Review by Brand'!B132</f>
        <v>P0400012L_N</v>
      </c>
      <c r="C28" s="5" t="s">
        <v>321</v>
      </c>
      <c r="D28" s="10">
        <f>'Review by Brand'!K132</f>
        <v>10</v>
      </c>
    </row>
    <row r="29" spans="1:4" x14ac:dyDescent="0.25">
      <c r="A29" s="5" t="s">
        <v>323</v>
      </c>
      <c r="B29" t="str">
        <f>'Review by Brand'!B131</f>
        <v>P0400012L_N</v>
      </c>
      <c r="C29" s="5" t="s">
        <v>324</v>
      </c>
      <c r="D29" s="10">
        <f>'Review by Brand'!K131</f>
        <v>0</v>
      </c>
    </row>
    <row r="30" spans="1:4" x14ac:dyDescent="0.25">
      <c r="A30" s="5" t="s">
        <v>325</v>
      </c>
      <c r="B30" t="str">
        <f>'Review by Brand'!B130</f>
        <v>P0400012L_N</v>
      </c>
      <c r="C30" s="5" t="s">
        <v>326</v>
      </c>
      <c r="D30" s="10">
        <f>'Review by Brand'!K130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 x14ac:dyDescent="0.25"/>
  <cols>
    <col min="1" max="1" width="29.140625" customWidth="1"/>
    <col min="2" max="2" width="18.28515625" customWidth="1"/>
    <col min="3" max="3" width="3.28515625" customWidth="1"/>
    <col min="4" max="4" width="11.85546875" customWidth="1"/>
    <col min="5" max="7" width="7.5703125" customWidth="1"/>
    <col min="8" max="9" width="15.42578125" customWidth="1"/>
    <col min="10" max="10" width="15.85546875" customWidth="1"/>
    <col min="11" max="11" width="14.42578125" customWidth="1"/>
    <col min="12" max="12" width="9.140625" customWidth="1"/>
    <col min="13" max="26" width="8.7109375" customWidth="1"/>
  </cols>
  <sheetData>
    <row r="1" spans="1:26" ht="17.25" customHeight="1" x14ac:dyDescent="0.3">
      <c r="A1" s="28" t="s">
        <v>33</v>
      </c>
      <c r="B1" s="28" t="s">
        <v>7</v>
      </c>
      <c r="C1" s="28"/>
      <c r="D1" s="28"/>
      <c r="E1" s="29"/>
      <c r="F1" s="29"/>
      <c r="G1" s="29"/>
      <c r="H1" s="30">
        <v>43261</v>
      </c>
      <c r="I1" s="30">
        <v>43268</v>
      </c>
      <c r="J1" s="31"/>
      <c r="K1" s="31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7.25" customHeight="1" x14ac:dyDescent="0.3">
      <c r="A2" s="28" t="s">
        <v>208</v>
      </c>
      <c r="B2" s="28" t="s">
        <v>101</v>
      </c>
      <c r="C2" s="28"/>
      <c r="D2" s="32">
        <f t="shared" ref="D2:D129" si="0">AVERAGE(H2:S2)</f>
        <v>8.5</v>
      </c>
      <c r="E2" s="28"/>
      <c r="F2" s="28"/>
      <c r="G2" s="28"/>
      <c r="H2" s="33">
        <v>8</v>
      </c>
      <c r="I2" s="33">
        <v>9</v>
      </c>
      <c r="J2" s="34"/>
      <c r="K2" s="34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7.25" customHeight="1" x14ac:dyDescent="0.3">
      <c r="A3" s="28" t="s">
        <v>208</v>
      </c>
      <c r="B3" s="28" t="s">
        <v>59</v>
      </c>
      <c r="C3" s="28"/>
      <c r="D3" s="32">
        <f t="shared" si="0"/>
        <v>0</v>
      </c>
      <c r="E3" s="28"/>
      <c r="F3" s="28"/>
      <c r="G3" s="28"/>
      <c r="H3" s="33">
        <v>0</v>
      </c>
      <c r="I3" s="33">
        <v>0</v>
      </c>
      <c r="J3" s="34"/>
      <c r="K3" s="34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7.25" customHeight="1" x14ac:dyDescent="0.3">
      <c r="A4" s="28" t="s">
        <v>208</v>
      </c>
      <c r="B4" s="28" t="s">
        <v>67</v>
      </c>
      <c r="C4" s="28"/>
      <c r="D4" s="32">
        <f t="shared" si="0"/>
        <v>0</v>
      </c>
      <c r="E4" s="28"/>
      <c r="F4" s="28"/>
      <c r="G4" s="28"/>
      <c r="H4" s="33">
        <v>0</v>
      </c>
      <c r="I4" s="33">
        <v>0</v>
      </c>
      <c r="J4" s="34"/>
      <c r="K4" s="34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7.25" customHeight="1" x14ac:dyDescent="0.3">
      <c r="A5" s="28" t="s">
        <v>65</v>
      </c>
      <c r="B5" s="28" t="s">
        <v>101</v>
      </c>
      <c r="C5" s="28"/>
      <c r="D5" s="32">
        <f t="shared" si="0"/>
        <v>684.5</v>
      </c>
      <c r="E5" s="28"/>
      <c r="F5" s="28"/>
      <c r="G5" s="28"/>
      <c r="H5" s="33">
        <v>644</v>
      </c>
      <c r="I5" s="33">
        <v>725</v>
      </c>
      <c r="J5" s="34"/>
      <c r="K5" s="34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7.25" customHeight="1" x14ac:dyDescent="0.3">
      <c r="A6" s="28" t="s">
        <v>65</v>
      </c>
      <c r="B6" s="28" t="s">
        <v>126</v>
      </c>
      <c r="C6" s="28"/>
      <c r="D6" s="32">
        <f t="shared" si="0"/>
        <v>360.5</v>
      </c>
      <c r="E6" s="28"/>
      <c r="F6" s="28"/>
      <c r="G6" s="28"/>
      <c r="H6" s="33">
        <v>339</v>
      </c>
      <c r="I6" s="33">
        <v>382</v>
      </c>
      <c r="J6" s="34"/>
      <c r="K6" s="3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7.25" customHeight="1" x14ac:dyDescent="0.3">
      <c r="A7" s="28" t="s">
        <v>65</v>
      </c>
      <c r="B7" s="28" t="s">
        <v>136</v>
      </c>
      <c r="C7" s="28"/>
      <c r="D7" s="32">
        <f t="shared" si="0"/>
        <v>278.5</v>
      </c>
      <c r="E7" s="28"/>
      <c r="F7" s="28"/>
      <c r="G7" s="28"/>
      <c r="H7" s="33">
        <v>262</v>
      </c>
      <c r="I7" s="33">
        <v>295</v>
      </c>
      <c r="J7" s="34"/>
      <c r="K7" s="34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7.25" customHeight="1" x14ac:dyDescent="0.3">
      <c r="A8" s="28" t="s">
        <v>65</v>
      </c>
      <c r="B8" s="28" t="s">
        <v>59</v>
      </c>
      <c r="C8" s="28"/>
      <c r="D8" s="32">
        <f t="shared" si="0"/>
        <v>643.5</v>
      </c>
      <c r="E8" s="28"/>
      <c r="F8" s="28"/>
      <c r="G8" s="28"/>
      <c r="H8" s="33">
        <v>605</v>
      </c>
      <c r="I8" s="33">
        <v>682</v>
      </c>
      <c r="J8" s="34"/>
      <c r="K8" s="34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7.25" customHeight="1" x14ac:dyDescent="0.3">
      <c r="A9" s="28" t="s">
        <v>65</v>
      </c>
      <c r="B9" s="28" t="s">
        <v>156</v>
      </c>
      <c r="C9" s="28"/>
      <c r="D9" s="32">
        <f t="shared" si="0"/>
        <v>121.5</v>
      </c>
      <c r="E9" s="28"/>
      <c r="F9" s="28"/>
      <c r="G9" s="28"/>
      <c r="H9" s="33">
        <v>114</v>
      </c>
      <c r="I9" s="33">
        <v>129</v>
      </c>
      <c r="J9" s="34"/>
      <c r="K9" s="34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7.25" customHeight="1" x14ac:dyDescent="0.3">
      <c r="A10" s="28" t="s">
        <v>65</v>
      </c>
      <c r="B10" s="28" t="s">
        <v>335</v>
      </c>
      <c r="C10" s="28"/>
      <c r="D10" s="32">
        <f t="shared" si="0"/>
        <v>24.5</v>
      </c>
      <c r="E10" s="28"/>
      <c r="F10" s="28"/>
      <c r="G10" s="28"/>
      <c r="H10" s="33">
        <v>23</v>
      </c>
      <c r="I10" s="33">
        <v>26</v>
      </c>
      <c r="J10" s="34"/>
      <c r="K10" s="34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7.25" customHeight="1" x14ac:dyDescent="0.3">
      <c r="A11" s="28" t="s">
        <v>65</v>
      </c>
      <c r="B11" s="28" t="s">
        <v>179</v>
      </c>
      <c r="C11" s="28"/>
      <c r="D11" s="32">
        <f t="shared" si="0"/>
        <v>834.5</v>
      </c>
      <c r="E11" s="28"/>
      <c r="F11" s="28"/>
      <c r="G11" s="28"/>
      <c r="H11" s="33">
        <v>785</v>
      </c>
      <c r="I11" s="33">
        <v>884</v>
      </c>
      <c r="J11" s="34"/>
      <c r="K11" s="34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7.25" customHeight="1" x14ac:dyDescent="0.3">
      <c r="A12" s="28" t="s">
        <v>65</v>
      </c>
      <c r="B12" s="28" t="s">
        <v>67</v>
      </c>
      <c r="C12" s="28"/>
      <c r="D12" s="32">
        <f t="shared" si="0"/>
        <v>2523</v>
      </c>
      <c r="E12" s="28"/>
      <c r="F12" s="28"/>
      <c r="G12" s="28"/>
      <c r="H12" s="33">
        <v>2373</v>
      </c>
      <c r="I12" s="33">
        <v>2673</v>
      </c>
      <c r="J12" s="34"/>
      <c r="K12" s="3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7.25" customHeight="1" x14ac:dyDescent="0.3">
      <c r="A13" s="28" t="s">
        <v>65</v>
      </c>
      <c r="B13" s="28" t="s">
        <v>98</v>
      </c>
      <c r="C13" s="28"/>
      <c r="D13" s="32">
        <f t="shared" si="0"/>
        <v>1652</v>
      </c>
      <c r="E13" s="28"/>
      <c r="F13" s="28"/>
      <c r="G13" s="28"/>
      <c r="H13" s="33">
        <v>1554</v>
      </c>
      <c r="I13" s="33">
        <v>1750</v>
      </c>
      <c r="J13" s="34"/>
      <c r="K13" s="34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7.25" customHeight="1" x14ac:dyDescent="0.3">
      <c r="A14" s="28" t="s">
        <v>197</v>
      </c>
      <c r="B14" s="28" t="s">
        <v>101</v>
      </c>
      <c r="C14" s="28"/>
      <c r="D14" s="32">
        <f t="shared" si="0"/>
        <v>294.5</v>
      </c>
      <c r="E14" s="28"/>
      <c r="F14" s="28"/>
      <c r="G14" s="28"/>
      <c r="H14" s="33">
        <v>277</v>
      </c>
      <c r="I14" s="33">
        <v>312</v>
      </c>
      <c r="J14" s="34"/>
      <c r="K14" s="34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7.25" customHeight="1" x14ac:dyDescent="0.3">
      <c r="A15" s="28" t="s">
        <v>197</v>
      </c>
      <c r="B15" s="28" t="s">
        <v>136</v>
      </c>
      <c r="C15" s="28"/>
      <c r="D15" s="32">
        <f t="shared" si="0"/>
        <v>54.5</v>
      </c>
      <c r="E15" s="28"/>
      <c r="F15" s="28"/>
      <c r="G15" s="28"/>
      <c r="H15" s="33">
        <v>51</v>
      </c>
      <c r="I15" s="33">
        <v>58</v>
      </c>
      <c r="J15" s="34"/>
      <c r="K15" s="3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7.25" customHeight="1" x14ac:dyDescent="0.3">
      <c r="A16" s="28" t="s">
        <v>197</v>
      </c>
      <c r="B16" s="28" t="s">
        <v>59</v>
      </c>
      <c r="C16" s="28"/>
      <c r="D16" s="32">
        <f t="shared" si="0"/>
        <v>137.5</v>
      </c>
      <c r="E16" s="28"/>
      <c r="F16" s="28"/>
      <c r="G16" s="28"/>
      <c r="H16" s="33">
        <v>129</v>
      </c>
      <c r="I16" s="33">
        <v>146</v>
      </c>
      <c r="J16" s="34"/>
      <c r="K16" s="34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7.25" customHeight="1" x14ac:dyDescent="0.3">
      <c r="A17" s="28" t="s">
        <v>197</v>
      </c>
      <c r="B17" s="28" t="s">
        <v>156</v>
      </c>
      <c r="C17" s="28"/>
      <c r="D17" s="32">
        <f t="shared" si="0"/>
        <v>0</v>
      </c>
      <c r="E17" s="28"/>
      <c r="F17" s="28"/>
      <c r="G17" s="28"/>
      <c r="H17" s="33">
        <v>0</v>
      </c>
      <c r="I17" s="33">
        <v>0</v>
      </c>
      <c r="J17" s="34"/>
      <c r="K17" s="34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7.25" customHeight="1" x14ac:dyDescent="0.3">
      <c r="A18" s="28" t="s">
        <v>197</v>
      </c>
      <c r="B18" s="28" t="s">
        <v>335</v>
      </c>
      <c r="C18" s="28"/>
      <c r="D18" s="32">
        <f t="shared" si="0"/>
        <v>0</v>
      </c>
      <c r="E18" s="28"/>
      <c r="F18" s="28"/>
      <c r="G18" s="28"/>
      <c r="H18" s="33">
        <v>0</v>
      </c>
      <c r="I18" s="33">
        <v>0</v>
      </c>
      <c r="J18" s="34"/>
      <c r="K18" s="34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7.25" customHeight="1" x14ac:dyDescent="0.3">
      <c r="A19" s="28" t="s">
        <v>197</v>
      </c>
      <c r="B19" s="28" t="s">
        <v>179</v>
      </c>
      <c r="C19" s="28"/>
      <c r="D19" s="32">
        <f t="shared" si="0"/>
        <v>139</v>
      </c>
      <c r="E19" s="28"/>
      <c r="F19" s="28"/>
      <c r="G19" s="28"/>
      <c r="H19" s="33">
        <v>131</v>
      </c>
      <c r="I19" s="33">
        <v>147</v>
      </c>
      <c r="J19" s="34"/>
      <c r="K19" s="34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7.25" customHeight="1" x14ac:dyDescent="0.3">
      <c r="A20" s="28" t="s">
        <v>213</v>
      </c>
      <c r="B20" s="28" t="s">
        <v>101</v>
      </c>
      <c r="C20" s="28"/>
      <c r="D20" s="32">
        <f t="shared" si="0"/>
        <v>173.5</v>
      </c>
      <c r="E20" s="35"/>
      <c r="F20" s="35"/>
      <c r="G20" s="28"/>
      <c r="H20" s="33">
        <v>163</v>
      </c>
      <c r="I20" s="33">
        <v>184</v>
      </c>
      <c r="J20" s="34"/>
      <c r="K20" s="34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7.25" customHeight="1" x14ac:dyDescent="0.3">
      <c r="A21" s="28" t="s">
        <v>213</v>
      </c>
      <c r="B21" s="28" t="s">
        <v>136</v>
      </c>
      <c r="C21" s="28"/>
      <c r="D21" s="32">
        <f t="shared" si="0"/>
        <v>17</v>
      </c>
      <c r="E21" s="28"/>
      <c r="F21" s="28"/>
      <c r="G21" s="28"/>
      <c r="H21" s="33">
        <v>16</v>
      </c>
      <c r="I21" s="33">
        <v>18</v>
      </c>
      <c r="J21" s="34"/>
      <c r="K21" s="34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7.25" customHeight="1" x14ac:dyDescent="0.3">
      <c r="A22" s="28" t="s">
        <v>213</v>
      </c>
      <c r="B22" s="28" t="s">
        <v>59</v>
      </c>
      <c r="C22" s="28"/>
      <c r="D22" s="32">
        <f t="shared" si="0"/>
        <v>174</v>
      </c>
      <c r="E22" s="28"/>
      <c r="F22" s="28"/>
      <c r="G22" s="28"/>
      <c r="H22" s="33">
        <v>164</v>
      </c>
      <c r="I22" s="33">
        <v>184</v>
      </c>
      <c r="J22" s="34"/>
      <c r="K22" s="34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7.25" customHeight="1" x14ac:dyDescent="0.3">
      <c r="A23" s="28" t="s">
        <v>213</v>
      </c>
      <c r="B23" s="28" t="s">
        <v>156</v>
      </c>
      <c r="C23" s="28"/>
      <c r="D23" s="32">
        <f t="shared" si="0"/>
        <v>35</v>
      </c>
      <c r="E23" s="28"/>
      <c r="F23" s="28"/>
      <c r="G23" s="28"/>
      <c r="H23" s="33">
        <v>33</v>
      </c>
      <c r="I23" s="33">
        <v>37</v>
      </c>
      <c r="J23" s="34"/>
      <c r="K23" s="3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customHeight="1" x14ac:dyDescent="0.3">
      <c r="A24" s="28" t="s">
        <v>213</v>
      </c>
      <c r="B24" s="28" t="s">
        <v>335</v>
      </c>
      <c r="C24" s="28"/>
      <c r="D24" s="32">
        <f t="shared" si="0"/>
        <v>0</v>
      </c>
      <c r="E24" s="28"/>
      <c r="F24" s="28"/>
      <c r="G24" s="28"/>
      <c r="H24" s="33">
        <v>0</v>
      </c>
      <c r="I24" s="33">
        <v>0</v>
      </c>
      <c r="J24" s="34"/>
      <c r="K24" s="34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7.25" customHeight="1" x14ac:dyDescent="0.3">
      <c r="A25" s="28" t="s">
        <v>213</v>
      </c>
      <c r="B25" s="28" t="s">
        <v>179</v>
      </c>
      <c r="C25" s="28"/>
      <c r="D25" s="32">
        <f t="shared" si="0"/>
        <v>217</v>
      </c>
      <c r="E25" s="28"/>
      <c r="F25" s="28"/>
      <c r="G25" s="28"/>
      <c r="H25" s="33">
        <v>204</v>
      </c>
      <c r="I25" s="33">
        <v>230</v>
      </c>
      <c r="J25" s="34"/>
      <c r="K25" s="34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7.25" customHeight="1" x14ac:dyDescent="0.3">
      <c r="A26" s="28" t="s">
        <v>213</v>
      </c>
      <c r="B26" s="28" t="s">
        <v>67</v>
      </c>
      <c r="C26" s="28"/>
      <c r="D26" s="32">
        <f t="shared" si="0"/>
        <v>3.5</v>
      </c>
      <c r="E26" s="28"/>
      <c r="F26" s="28"/>
      <c r="G26" s="28"/>
      <c r="H26" s="33">
        <v>3</v>
      </c>
      <c r="I26" s="33">
        <v>4</v>
      </c>
      <c r="J26" s="34"/>
      <c r="K26" s="34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7.25" customHeight="1" x14ac:dyDescent="0.3">
      <c r="A27" s="28" t="s">
        <v>216</v>
      </c>
      <c r="B27" s="28" t="s">
        <v>101</v>
      </c>
      <c r="C27" s="28"/>
      <c r="D27" s="32">
        <f t="shared" si="0"/>
        <v>547.5</v>
      </c>
      <c r="E27" s="28"/>
      <c r="F27" s="28"/>
      <c r="G27" s="28"/>
      <c r="H27" s="33">
        <v>533</v>
      </c>
      <c r="I27" s="33">
        <v>562</v>
      </c>
      <c r="J27" s="34"/>
      <c r="K27" s="34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.25" customHeight="1" x14ac:dyDescent="0.3">
      <c r="A28" s="28" t="s">
        <v>216</v>
      </c>
      <c r="B28" s="28" t="s">
        <v>126</v>
      </c>
      <c r="C28" s="28"/>
      <c r="D28" s="32">
        <f t="shared" si="0"/>
        <v>208.5</v>
      </c>
      <c r="E28" s="28"/>
      <c r="F28" s="28"/>
      <c r="G28" s="28"/>
      <c r="H28" s="33">
        <v>196</v>
      </c>
      <c r="I28" s="33">
        <v>221</v>
      </c>
      <c r="J28" s="34"/>
      <c r="K28" s="34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.25" customHeight="1" x14ac:dyDescent="0.3">
      <c r="A29" s="28" t="s">
        <v>216</v>
      </c>
      <c r="B29" s="28" t="s">
        <v>136</v>
      </c>
      <c r="C29" s="28"/>
      <c r="D29" s="32">
        <f t="shared" si="0"/>
        <v>164</v>
      </c>
      <c r="E29" s="28"/>
      <c r="F29" s="28"/>
      <c r="G29" s="28"/>
      <c r="H29" s="33">
        <v>154</v>
      </c>
      <c r="I29" s="33">
        <v>174</v>
      </c>
      <c r="J29" s="34"/>
      <c r="K29" s="34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7.25" customHeight="1" x14ac:dyDescent="0.3">
      <c r="A30" s="28" t="s">
        <v>216</v>
      </c>
      <c r="B30" s="28" t="s">
        <v>59</v>
      </c>
      <c r="C30" s="28"/>
      <c r="D30" s="32">
        <f t="shared" si="0"/>
        <v>365</v>
      </c>
      <c r="E30" s="28"/>
      <c r="F30" s="28"/>
      <c r="G30" s="28"/>
      <c r="H30" s="33">
        <v>343</v>
      </c>
      <c r="I30" s="33">
        <v>387</v>
      </c>
      <c r="J30" s="34"/>
      <c r="K30" s="34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7.25" customHeight="1" x14ac:dyDescent="0.3">
      <c r="A31" s="28" t="s">
        <v>216</v>
      </c>
      <c r="B31" s="28" t="s">
        <v>156</v>
      </c>
      <c r="C31" s="28"/>
      <c r="D31" s="32">
        <f t="shared" si="0"/>
        <v>52</v>
      </c>
      <c r="E31" s="28"/>
      <c r="F31" s="28"/>
      <c r="G31" s="28"/>
      <c r="H31" s="33">
        <v>49</v>
      </c>
      <c r="I31" s="33">
        <v>55</v>
      </c>
      <c r="J31" s="34"/>
      <c r="K31" s="34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customHeight="1" x14ac:dyDescent="0.3">
      <c r="A32" s="28" t="s">
        <v>216</v>
      </c>
      <c r="B32" s="28" t="s">
        <v>335</v>
      </c>
      <c r="C32" s="28"/>
      <c r="D32" s="32">
        <f t="shared" si="0"/>
        <v>0</v>
      </c>
      <c r="E32" s="28"/>
      <c r="F32" s="28"/>
      <c r="G32" s="28"/>
      <c r="H32" s="33">
        <v>0</v>
      </c>
      <c r="I32" s="33">
        <v>0</v>
      </c>
      <c r="J32" s="34"/>
      <c r="K32" s="34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7.25" customHeight="1" x14ac:dyDescent="0.3">
      <c r="A33" s="28" t="s">
        <v>216</v>
      </c>
      <c r="B33" s="28" t="s">
        <v>179</v>
      </c>
      <c r="C33" s="28"/>
      <c r="D33" s="32">
        <f t="shared" si="0"/>
        <v>605</v>
      </c>
      <c r="E33" s="28"/>
      <c r="F33" s="28"/>
      <c r="G33" s="28"/>
      <c r="H33" s="33">
        <v>569</v>
      </c>
      <c r="I33" s="33">
        <v>641</v>
      </c>
      <c r="J33" s="34"/>
      <c r="K33" s="34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7.25" customHeight="1" x14ac:dyDescent="0.3">
      <c r="A34" s="28" t="s">
        <v>216</v>
      </c>
      <c r="B34" s="28" t="s">
        <v>67</v>
      </c>
      <c r="C34" s="28"/>
      <c r="D34" s="32">
        <f t="shared" si="0"/>
        <v>958</v>
      </c>
      <c r="E34" s="28"/>
      <c r="F34" s="28"/>
      <c r="G34" s="28"/>
      <c r="H34" s="33">
        <v>901</v>
      </c>
      <c r="I34" s="33">
        <v>1015</v>
      </c>
      <c r="J34" s="34"/>
      <c r="K34" s="34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7.25" customHeight="1" x14ac:dyDescent="0.3">
      <c r="A35" s="28" t="s">
        <v>216</v>
      </c>
      <c r="B35" s="28" t="s">
        <v>98</v>
      </c>
      <c r="C35" s="28"/>
      <c r="D35" s="32">
        <f t="shared" si="0"/>
        <v>756.5</v>
      </c>
      <c r="E35" s="28"/>
      <c r="F35" s="28"/>
      <c r="G35" s="28"/>
      <c r="H35" s="33">
        <v>712</v>
      </c>
      <c r="I35" s="33">
        <v>801</v>
      </c>
      <c r="J35" s="34"/>
      <c r="K35" s="34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7.25" customHeight="1" x14ac:dyDescent="0.3">
      <c r="A36" s="28" t="s">
        <v>218</v>
      </c>
      <c r="B36" s="28" t="s">
        <v>101</v>
      </c>
      <c r="C36" s="28"/>
      <c r="D36" s="32">
        <f t="shared" si="0"/>
        <v>0</v>
      </c>
      <c r="E36" s="28"/>
      <c r="F36" s="28"/>
      <c r="G36" s="28"/>
      <c r="H36" s="33">
        <v>0</v>
      </c>
      <c r="I36" s="33">
        <v>0</v>
      </c>
      <c r="J36" s="34"/>
      <c r="K36" s="34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7.25" customHeight="1" x14ac:dyDescent="0.3">
      <c r="A37" s="28" t="s">
        <v>218</v>
      </c>
      <c r="B37" s="28" t="s">
        <v>136</v>
      </c>
      <c r="C37" s="28"/>
      <c r="D37" s="32">
        <f t="shared" si="0"/>
        <v>0</v>
      </c>
      <c r="E37" s="28"/>
      <c r="F37" s="28"/>
      <c r="G37" s="28"/>
      <c r="H37" s="33">
        <v>0</v>
      </c>
      <c r="I37" s="33">
        <v>0</v>
      </c>
      <c r="J37" s="34"/>
      <c r="K37" s="34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7.25" customHeight="1" x14ac:dyDescent="0.3">
      <c r="A38" s="28" t="s">
        <v>218</v>
      </c>
      <c r="B38" s="28" t="s">
        <v>59</v>
      </c>
      <c r="C38" s="28"/>
      <c r="D38" s="32">
        <f t="shared" si="0"/>
        <v>25.5</v>
      </c>
      <c r="E38" s="28"/>
      <c r="F38" s="28"/>
      <c r="G38" s="28"/>
      <c r="H38" s="33">
        <v>24</v>
      </c>
      <c r="I38" s="33">
        <v>27</v>
      </c>
      <c r="J38" s="34"/>
      <c r="K38" s="34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7.25" customHeight="1" x14ac:dyDescent="0.3">
      <c r="A39" s="28" t="s">
        <v>218</v>
      </c>
      <c r="B39" s="28" t="s">
        <v>156</v>
      </c>
      <c r="C39" s="28"/>
      <c r="D39" s="32">
        <f t="shared" si="0"/>
        <v>0</v>
      </c>
      <c r="E39" s="28"/>
      <c r="F39" s="28"/>
      <c r="G39" s="28"/>
      <c r="H39" s="33">
        <v>0</v>
      </c>
      <c r="I39" s="33">
        <v>0</v>
      </c>
      <c r="J39" s="34"/>
      <c r="K39" s="34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7.25" customHeight="1" x14ac:dyDescent="0.3">
      <c r="A40" s="28" t="s">
        <v>218</v>
      </c>
      <c r="B40" s="28" t="s">
        <v>335</v>
      </c>
      <c r="C40" s="28"/>
      <c r="D40" s="32">
        <f t="shared" si="0"/>
        <v>0</v>
      </c>
      <c r="E40" s="28"/>
      <c r="F40" s="28"/>
      <c r="G40" s="28"/>
      <c r="H40" s="33">
        <v>0</v>
      </c>
      <c r="I40" s="33">
        <v>0</v>
      </c>
      <c r="J40" s="34"/>
      <c r="K40" s="34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7.25" customHeight="1" x14ac:dyDescent="0.3">
      <c r="A41" s="28" t="s">
        <v>218</v>
      </c>
      <c r="B41" s="28" t="s">
        <v>179</v>
      </c>
      <c r="C41" s="28"/>
      <c r="D41" s="32">
        <f t="shared" si="0"/>
        <v>0</v>
      </c>
      <c r="E41" s="28"/>
      <c r="F41" s="28"/>
      <c r="G41" s="28"/>
      <c r="H41" s="33">
        <v>0</v>
      </c>
      <c r="I41" s="33">
        <v>0</v>
      </c>
      <c r="J41" s="34"/>
      <c r="K41" s="34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7.25" customHeight="1" x14ac:dyDescent="0.3">
      <c r="A42" s="28" t="s">
        <v>81</v>
      </c>
      <c r="B42" s="28" t="s">
        <v>340</v>
      </c>
      <c r="C42" s="28"/>
      <c r="D42" s="32">
        <f t="shared" si="0"/>
        <v>12</v>
      </c>
      <c r="E42" s="28"/>
      <c r="F42" s="28"/>
      <c r="G42" s="28"/>
      <c r="H42" s="33">
        <v>11</v>
      </c>
      <c r="I42" s="33">
        <v>13</v>
      </c>
      <c r="J42" s="34"/>
      <c r="K42" s="34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7.25" customHeight="1" x14ac:dyDescent="0.3">
      <c r="A43" s="28" t="s">
        <v>83</v>
      </c>
      <c r="B43" s="28" t="s">
        <v>340</v>
      </c>
      <c r="C43" s="28"/>
      <c r="D43" s="32">
        <f t="shared" si="0"/>
        <v>11.5</v>
      </c>
      <c r="E43" s="28"/>
      <c r="F43" s="28"/>
      <c r="G43" s="28"/>
      <c r="H43" s="33">
        <v>11</v>
      </c>
      <c r="I43" s="33">
        <v>12</v>
      </c>
      <c r="J43" s="34"/>
      <c r="K43" s="34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7.25" customHeight="1" x14ac:dyDescent="0.3">
      <c r="A44" s="28" t="s">
        <v>85</v>
      </c>
      <c r="B44" s="28" t="s">
        <v>340</v>
      </c>
      <c r="C44" s="28"/>
      <c r="D44" s="32">
        <f t="shared" si="0"/>
        <v>6.5</v>
      </c>
      <c r="E44" s="28"/>
      <c r="F44" s="28"/>
      <c r="G44" s="28"/>
      <c r="H44" s="33">
        <v>6</v>
      </c>
      <c r="I44" s="33">
        <v>7</v>
      </c>
      <c r="J44" s="34"/>
      <c r="K44" s="34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7.25" customHeight="1" x14ac:dyDescent="0.3">
      <c r="A45" s="28" t="s">
        <v>329</v>
      </c>
      <c r="B45" s="28" t="s">
        <v>330</v>
      </c>
      <c r="C45" s="28"/>
      <c r="D45" s="32">
        <f t="shared" si="0"/>
        <v>19</v>
      </c>
      <c r="E45" s="28"/>
      <c r="F45" s="28"/>
      <c r="G45" s="28"/>
      <c r="H45" s="33">
        <v>18</v>
      </c>
      <c r="I45" s="33">
        <v>20</v>
      </c>
      <c r="J45" s="34"/>
      <c r="K45" s="34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7.25" customHeight="1" x14ac:dyDescent="0.3">
      <c r="A46" s="28" t="s">
        <v>333</v>
      </c>
      <c r="B46" s="28" t="s">
        <v>330</v>
      </c>
      <c r="C46" s="28"/>
      <c r="D46" s="32">
        <f t="shared" si="0"/>
        <v>17</v>
      </c>
      <c r="E46" s="28"/>
      <c r="F46" s="28"/>
      <c r="G46" s="28"/>
      <c r="H46" s="33">
        <v>16</v>
      </c>
      <c r="I46" s="33">
        <v>18</v>
      </c>
      <c r="J46" s="34"/>
      <c r="K46" s="34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7.25" customHeight="1" x14ac:dyDescent="0.3">
      <c r="A47" s="28" t="s">
        <v>196</v>
      </c>
      <c r="B47" s="28" t="s">
        <v>198</v>
      </c>
      <c r="C47" s="28"/>
      <c r="D47" s="32">
        <f t="shared" si="0"/>
        <v>0</v>
      </c>
      <c r="E47" s="28"/>
      <c r="F47" s="28"/>
      <c r="G47" s="28"/>
      <c r="H47" s="33">
        <v>0</v>
      </c>
      <c r="I47" s="33">
        <v>0</v>
      </c>
      <c r="J47" s="34"/>
      <c r="K47" s="34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7.25" customHeight="1" x14ac:dyDescent="0.3">
      <c r="A48" s="28" t="s">
        <v>196</v>
      </c>
      <c r="B48" s="28" t="s">
        <v>342</v>
      </c>
      <c r="C48" s="28"/>
      <c r="D48" s="32">
        <f t="shared" si="0"/>
        <v>19</v>
      </c>
      <c r="E48" s="28"/>
      <c r="F48" s="28"/>
      <c r="G48" s="28"/>
      <c r="H48" s="33">
        <v>18</v>
      </c>
      <c r="I48" s="33">
        <v>20</v>
      </c>
      <c r="J48" s="34"/>
      <c r="K48" s="34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7.25" customHeight="1" x14ac:dyDescent="0.3">
      <c r="A49" s="28" t="s">
        <v>343</v>
      </c>
      <c r="B49" s="28" t="s">
        <v>221</v>
      </c>
      <c r="C49" s="28"/>
      <c r="D49" s="32">
        <f t="shared" si="0"/>
        <v>0</v>
      </c>
      <c r="E49" s="28"/>
      <c r="F49" s="28"/>
      <c r="G49" s="28"/>
      <c r="H49" s="33">
        <v>0</v>
      </c>
      <c r="I49" s="33">
        <v>0</v>
      </c>
      <c r="J49" s="34"/>
      <c r="K49" s="34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7.25" customHeight="1" x14ac:dyDescent="0.3">
      <c r="A50" s="28" t="s">
        <v>343</v>
      </c>
      <c r="B50" s="28" t="s">
        <v>271</v>
      </c>
      <c r="C50" s="28"/>
      <c r="D50" s="32">
        <f t="shared" si="0"/>
        <v>0</v>
      </c>
      <c r="E50" s="28"/>
      <c r="F50" s="28"/>
      <c r="G50" s="28"/>
      <c r="H50" s="33">
        <v>0</v>
      </c>
      <c r="I50" s="33">
        <v>0</v>
      </c>
      <c r="J50" s="34"/>
      <c r="K50" s="34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7.25" customHeight="1" x14ac:dyDescent="0.3">
      <c r="A51" s="28" t="s">
        <v>343</v>
      </c>
      <c r="B51" s="28" t="s">
        <v>336</v>
      </c>
      <c r="C51" s="28"/>
      <c r="D51" s="32">
        <f t="shared" si="0"/>
        <v>0</v>
      </c>
      <c r="E51" s="28"/>
      <c r="F51" s="28"/>
      <c r="G51" s="28"/>
      <c r="H51" s="33">
        <v>0</v>
      </c>
      <c r="I51" s="33">
        <v>0</v>
      </c>
      <c r="J51" s="34"/>
      <c r="K51" s="34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7.25" customHeight="1" x14ac:dyDescent="0.3">
      <c r="A52" s="28" t="s">
        <v>343</v>
      </c>
      <c r="B52" s="28" t="s">
        <v>337</v>
      </c>
      <c r="C52" s="28"/>
      <c r="D52" s="32">
        <f t="shared" si="0"/>
        <v>0</v>
      </c>
      <c r="E52" s="28"/>
      <c r="F52" s="28"/>
      <c r="G52" s="28"/>
      <c r="H52" s="33">
        <v>0</v>
      </c>
      <c r="I52" s="33">
        <v>0</v>
      </c>
      <c r="J52" s="34"/>
      <c r="K52" s="34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7.25" customHeight="1" x14ac:dyDescent="0.3">
      <c r="A53" s="28" t="s">
        <v>343</v>
      </c>
      <c r="B53" s="28" t="s">
        <v>338</v>
      </c>
      <c r="C53" s="28"/>
      <c r="D53" s="32">
        <f t="shared" si="0"/>
        <v>0</v>
      </c>
      <c r="E53" s="28"/>
      <c r="F53" s="28"/>
      <c r="G53" s="28"/>
      <c r="H53" s="33">
        <v>0</v>
      </c>
      <c r="I53" s="33">
        <v>0</v>
      </c>
      <c r="J53" s="34"/>
      <c r="K53" s="34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7.25" customHeight="1" x14ac:dyDescent="0.3">
      <c r="A54" s="28" t="s">
        <v>343</v>
      </c>
      <c r="B54" s="28" t="s">
        <v>332</v>
      </c>
      <c r="C54" s="28"/>
      <c r="D54" s="32">
        <f t="shared" si="0"/>
        <v>0</v>
      </c>
      <c r="E54" s="28"/>
      <c r="F54" s="28"/>
      <c r="G54" s="28"/>
      <c r="H54" s="33">
        <v>0</v>
      </c>
      <c r="I54" s="33">
        <v>0</v>
      </c>
      <c r="J54" s="34"/>
      <c r="K54" s="34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7.25" customHeight="1" x14ac:dyDescent="0.3">
      <c r="A55" s="28" t="s">
        <v>220</v>
      </c>
      <c r="B55" s="28" t="s">
        <v>221</v>
      </c>
      <c r="C55" s="28"/>
      <c r="D55" s="32">
        <f t="shared" si="0"/>
        <v>260.5</v>
      </c>
      <c r="E55" s="28"/>
      <c r="F55" s="28"/>
      <c r="G55" s="28"/>
      <c r="H55" s="33">
        <v>245</v>
      </c>
      <c r="I55" s="33">
        <v>276</v>
      </c>
      <c r="J55" s="34"/>
      <c r="K55" s="34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7.25" customHeight="1" x14ac:dyDescent="0.3">
      <c r="A56" s="28" t="s">
        <v>220</v>
      </c>
      <c r="B56" s="28" t="s">
        <v>271</v>
      </c>
      <c r="C56" s="28"/>
      <c r="D56" s="32">
        <f t="shared" si="0"/>
        <v>75.5</v>
      </c>
      <c r="E56" s="28"/>
      <c r="F56" s="28"/>
      <c r="G56" s="28"/>
      <c r="H56" s="33">
        <v>71</v>
      </c>
      <c r="I56" s="33">
        <v>80</v>
      </c>
      <c r="J56" s="34"/>
      <c r="K56" s="34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7.25" customHeight="1" x14ac:dyDescent="0.3">
      <c r="A57" s="28" t="s">
        <v>220</v>
      </c>
      <c r="B57" s="28" t="s">
        <v>336</v>
      </c>
      <c r="C57" s="28"/>
      <c r="D57" s="32">
        <f t="shared" si="0"/>
        <v>208.5</v>
      </c>
      <c r="E57" s="28"/>
      <c r="F57" s="28"/>
      <c r="G57" s="28"/>
      <c r="H57" s="33">
        <v>196</v>
      </c>
      <c r="I57" s="33">
        <v>221</v>
      </c>
      <c r="J57" s="34"/>
      <c r="K57" s="34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7.25" customHeight="1" x14ac:dyDescent="0.3">
      <c r="A58" s="28" t="s">
        <v>220</v>
      </c>
      <c r="B58" s="28" t="s">
        <v>337</v>
      </c>
      <c r="C58" s="28"/>
      <c r="D58" s="32">
        <f t="shared" si="0"/>
        <v>0</v>
      </c>
      <c r="E58" s="28"/>
      <c r="F58" s="28"/>
      <c r="G58" s="28"/>
      <c r="H58" s="33">
        <v>0</v>
      </c>
      <c r="I58" s="33">
        <v>0</v>
      </c>
      <c r="J58" s="34"/>
      <c r="K58" s="34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7.25" customHeight="1" x14ac:dyDescent="0.3">
      <c r="A59" s="28" t="s">
        <v>220</v>
      </c>
      <c r="B59" s="28" t="s">
        <v>338</v>
      </c>
      <c r="C59" s="28"/>
      <c r="D59" s="32">
        <f t="shared" si="0"/>
        <v>347.5</v>
      </c>
      <c r="E59" s="28"/>
      <c r="F59" s="28"/>
      <c r="G59" s="28"/>
      <c r="H59" s="33">
        <v>327</v>
      </c>
      <c r="I59" s="33">
        <v>368</v>
      </c>
      <c r="J59" s="34"/>
      <c r="K59" s="34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7.25" customHeight="1" x14ac:dyDescent="0.3">
      <c r="A60" s="28" t="s">
        <v>220</v>
      </c>
      <c r="B60" s="28" t="s">
        <v>332</v>
      </c>
      <c r="C60" s="28"/>
      <c r="D60" s="32">
        <f t="shared" si="0"/>
        <v>591</v>
      </c>
      <c r="E60" s="28"/>
      <c r="F60" s="28"/>
      <c r="G60" s="28"/>
      <c r="H60" s="33">
        <v>556</v>
      </c>
      <c r="I60" s="33">
        <v>626</v>
      </c>
      <c r="J60" s="34"/>
      <c r="K60" s="34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7.25" customHeight="1" x14ac:dyDescent="0.3">
      <c r="A61" s="28" t="s">
        <v>220</v>
      </c>
      <c r="B61" s="28" t="s">
        <v>341</v>
      </c>
      <c r="C61" s="28"/>
      <c r="D61" s="32">
        <f t="shared" si="0"/>
        <v>347.5</v>
      </c>
      <c r="E61" s="28"/>
      <c r="F61" s="28"/>
      <c r="G61" s="28"/>
      <c r="H61" s="33">
        <v>327</v>
      </c>
      <c r="I61" s="33">
        <v>368</v>
      </c>
      <c r="J61" s="34"/>
      <c r="K61" s="34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7.25" customHeight="1" x14ac:dyDescent="0.3">
      <c r="A62" s="28" t="s">
        <v>222</v>
      </c>
      <c r="B62" s="28" t="s">
        <v>221</v>
      </c>
      <c r="C62" s="28"/>
      <c r="D62" s="32">
        <f t="shared" si="0"/>
        <v>182</v>
      </c>
      <c r="E62" s="28"/>
      <c r="F62" s="28"/>
      <c r="G62" s="28"/>
      <c r="H62" s="33">
        <v>171</v>
      </c>
      <c r="I62" s="33">
        <v>193</v>
      </c>
      <c r="J62" s="34"/>
      <c r="K62" s="34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7.25" customHeight="1" x14ac:dyDescent="0.3">
      <c r="A63" s="28" t="s">
        <v>222</v>
      </c>
      <c r="B63" s="28" t="s">
        <v>271</v>
      </c>
      <c r="C63" s="28"/>
      <c r="D63" s="32">
        <f t="shared" si="0"/>
        <v>174</v>
      </c>
      <c r="E63" s="28"/>
      <c r="F63" s="28"/>
      <c r="G63" s="28"/>
      <c r="H63" s="33">
        <v>164</v>
      </c>
      <c r="I63" s="33">
        <v>184</v>
      </c>
      <c r="J63" s="34"/>
      <c r="K63" s="34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7.25" customHeight="1" x14ac:dyDescent="0.3">
      <c r="A64" s="28" t="s">
        <v>222</v>
      </c>
      <c r="B64" s="28" t="s">
        <v>336</v>
      </c>
      <c r="C64" s="28"/>
      <c r="D64" s="32">
        <f t="shared" si="0"/>
        <v>50</v>
      </c>
      <c r="E64" s="28"/>
      <c r="F64" s="28"/>
      <c r="G64" s="28"/>
      <c r="H64" s="33">
        <v>47</v>
      </c>
      <c r="I64" s="33">
        <v>53</v>
      </c>
      <c r="J64" s="34"/>
      <c r="K64" s="34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7.25" customHeight="1" x14ac:dyDescent="0.3">
      <c r="A65" s="28" t="s">
        <v>222</v>
      </c>
      <c r="B65" s="28" t="s">
        <v>337</v>
      </c>
      <c r="C65" s="28"/>
      <c r="D65" s="32">
        <f t="shared" si="0"/>
        <v>35</v>
      </c>
      <c r="E65" s="28"/>
      <c r="F65" s="28"/>
      <c r="G65" s="28"/>
      <c r="H65" s="33">
        <v>33</v>
      </c>
      <c r="I65" s="33">
        <v>37</v>
      </c>
      <c r="J65" s="34"/>
      <c r="K65" s="34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7.25" customHeight="1" x14ac:dyDescent="0.3">
      <c r="A66" s="28" t="s">
        <v>222</v>
      </c>
      <c r="B66" s="28" t="s">
        <v>338</v>
      </c>
      <c r="C66" s="28"/>
      <c r="D66" s="32">
        <f t="shared" si="0"/>
        <v>96</v>
      </c>
      <c r="E66" s="28"/>
      <c r="F66" s="28"/>
      <c r="G66" s="28"/>
      <c r="H66" s="33">
        <v>90</v>
      </c>
      <c r="I66" s="33">
        <v>102</v>
      </c>
      <c r="J66" s="34"/>
      <c r="K66" s="34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7.25" customHeight="1" x14ac:dyDescent="0.3">
      <c r="A67" s="28" t="s">
        <v>222</v>
      </c>
      <c r="B67" s="28" t="s">
        <v>332</v>
      </c>
      <c r="C67" s="28"/>
      <c r="D67" s="32">
        <f t="shared" si="0"/>
        <v>264.5</v>
      </c>
      <c r="E67" s="28"/>
      <c r="F67" s="28"/>
      <c r="G67" s="28"/>
      <c r="H67" s="33">
        <v>249</v>
      </c>
      <c r="I67" s="33">
        <v>280</v>
      </c>
      <c r="J67" s="34"/>
      <c r="K67" s="34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7.25" customHeight="1" x14ac:dyDescent="0.3">
      <c r="A68" s="28" t="s">
        <v>222</v>
      </c>
      <c r="B68" s="28" t="s">
        <v>341</v>
      </c>
      <c r="C68" s="28"/>
      <c r="D68" s="32">
        <f t="shared" si="0"/>
        <v>2</v>
      </c>
      <c r="E68" s="28"/>
      <c r="F68" s="28"/>
      <c r="G68" s="28"/>
      <c r="H68" s="33">
        <v>2</v>
      </c>
      <c r="I68" s="33">
        <v>2</v>
      </c>
      <c r="J68" s="34"/>
      <c r="K68" s="34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7.25" customHeight="1" x14ac:dyDescent="0.3">
      <c r="A69" s="28" t="s">
        <v>223</v>
      </c>
      <c r="B69" s="28" t="s">
        <v>221</v>
      </c>
      <c r="C69" s="28"/>
      <c r="D69" s="32">
        <f t="shared" si="0"/>
        <v>122</v>
      </c>
      <c r="E69" s="28"/>
      <c r="F69" s="28"/>
      <c r="G69" s="28"/>
      <c r="H69" s="33">
        <v>115</v>
      </c>
      <c r="I69" s="33">
        <v>129</v>
      </c>
      <c r="J69" s="34"/>
      <c r="K69" s="34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7.25" customHeight="1" x14ac:dyDescent="0.3">
      <c r="A70" s="28" t="s">
        <v>223</v>
      </c>
      <c r="B70" s="28" t="s">
        <v>336</v>
      </c>
      <c r="C70" s="28"/>
      <c r="D70" s="32">
        <f t="shared" si="0"/>
        <v>208.5</v>
      </c>
      <c r="E70" s="28"/>
      <c r="F70" s="28"/>
      <c r="G70" s="28"/>
      <c r="H70" s="33">
        <v>196</v>
      </c>
      <c r="I70" s="33">
        <v>221</v>
      </c>
      <c r="J70" s="34"/>
      <c r="K70" s="34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7.25" customHeight="1" x14ac:dyDescent="0.3">
      <c r="A71" s="28" t="s">
        <v>223</v>
      </c>
      <c r="B71" s="28" t="s">
        <v>332</v>
      </c>
      <c r="C71" s="28"/>
      <c r="D71" s="32">
        <f t="shared" si="0"/>
        <v>347.5</v>
      </c>
      <c r="E71" s="28"/>
      <c r="F71" s="28"/>
      <c r="G71" s="28"/>
      <c r="H71" s="33">
        <v>327</v>
      </c>
      <c r="I71" s="33">
        <v>368</v>
      </c>
      <c r="J71" s="34"/>
      <c r="K71" s="34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7.25" customHeight="1" x14ac:dyDescent="0.3">
      <c r="A72" s="28" t="s">
        <v>226</v>
      </c>
      <c r="B72" s="28" t="s">
        <v>221</v>
      </c>
      <c r="C72" s="28"/>
      <c r="D72" s="32">
        <f t="shared" si="0"/>
        <v>284.5</v>
      </c>
      <c r="E72" s="28"/>
      <c r="F72" s="28"/>
      <c r="G72" s="28"/>
      <c r="H72" s="33">
        <v>268</v>
      </c>
      <c r="I72" s="33">
        <v>301</v>
      </c>
      <c r="J72" s="34"/>
      <c r="K72" s="34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7.25" customHeight="1" x14ac:dyDescent="0.3">
      <c r="A73" s="28" t="s">
        <v>226</v>
      </c>
      <c r="B73" s="28" t="s">
        <v>271</v>
      </c>
      <c r="C73" s="28"/>
      <c r="D73" s="32">
        <f t="shared" si="0"/>
        <v>286</v>
      </c>
      <c r="E73" s="28"/>
      <c r="F73" s="28"/>
      <c r="G73" s="28"/>
      <c r="H73" s="33">
        <v>269</v>
      </c>
      <c r="I73" s="33">
        <v>303</v>
      </c>
      <c r="J73" s="34"/>
      <c r="K73" s="34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7.25" customHeight="1" x14ac:dyDescent="0.3">
      <c r="A74" s="28" t="s">
        <v>226</v>
      </c>
      <c r="B74" s="28" t="s">
        <v>336</v>
      </c>
      <c r="C74" s="28"/>
      <c r="D74" s="32">
        <f t="shared" si="0"/>
        <v>107.5</v>
      </c>
      <c r="E74" s="28"/>
      <c r="F74" s="28"/>
      <c r="G74" s="28"/>
      <c r="H74" s="33">
        <v>101</v>
      </c>
      <c r="I74" s="33">
        <v>114</v>
      </c>
      <c r="J74" s="34"/>
      <c r="K74" s="34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7.25" customHeight="1" x14ac:dyDescent="0.3">
      <c r="A75" s="28" t="s">
        <v>226</v>
      </c>
      <c r="B75" s="28" t="s">
        <v>337</v>
      </c>
      <c r="C75" s="28"/>
      <c r="D75" s="32">
        <f t="shared" si="0"/>
        <v>0</v>
      </c>
      <c r="E75" s="28"/>
      <c r="F75" s="28"/>
      <c r="G75" s="28"/>
      <c r="H75" s="33">
        <v>0</v>
      </c>
      <c r="I75" s="33">
        <v>0</v>
      </c>
      <c r="J75" s="34"/>
      <c r="K75" s="34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7.25" customHeight="1" x14ac:dyDescent="0.3">
      <c r="A76" s="28" t="s">
        <v>226</v>
      </c>
      <c r="B76" s="28" t="s">
        <v>338</v>
      </c>
      <c r="C76" s="28"/>
      <c r="D76" s="32">
        <f t="shared" si="0"/>
        <v>476.5</v>
      </c>
      <c r="E76" s="28"/>
      <c r="F76" s="28"/>
      <c r="G76" s="28"/>
      <c r="H76" s="33">
        <v>448</v>
      </c>
      <c r="I76" s="33">
        <v>505</v>
      </c>
      <c r="J76" s="34"/>
      <c r="K76" s="34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7.25" customHeight="1" x14ac:dyDescent="0.3">
      <c r="A77" s="28" t="s">
        <v>226</v>
      </c>
      <c r="B77" s="28" t="s">
        <v>332</v>
      </c>
      <c r="C77" s="28"/>
      <c r="D77" s="32">
        <f t="shared" si="0"/>
        <v>312.5</v>
      </c>
      <c r="E77" s="28"/>
      <c r="F77" s="28"/>
      <c r="G77" s="28"/>
      <c r="H77" s="33">
        <v>294</v>
      </c>
      <c r="I77" s="33">
        <v>331</v>
      </c>
      <c r="J77" s="34"/>
      <c r="K77" s="34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7.25" customHeight="1" x14ac:dyDescent="0.3">
      <c r="A78" s="28" t="s">
        <v>226</v>
      </c>
      <c r="B78" s="28" t="s">
        <v>341</v>
      </c>
      <c r="C78" s="28"/>
      <c r="D78" s="32">
        <f t="shared" si="0"/>
        <v>156.5</v>
      </c>
      <c r="E78" s="28"/>
      <c r="F78" s="28"/>
      <c r="G78" s="28"/>
      <c r="H78" s="33">
        <v>147</v>
      </c>
      <c r="I78" s="33">
        <v>166</v>
      </c>
      <c r="J78" s="34"/>
      <c r="K78" s="34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7.25" customHeight="1" x14ac:dyDescent="0.3">
      <c r="A79" s="28" t="s">
        <v>255</v>
      </c>
      <c r="B79" s="28" t="s">
        <v>126</v>
      </c>
      <c r="C79" s="28"/>
      <c r="D79" s="32">
        <f t="shared" si="0"/>
        <v>104.5</v>
      </c>
      <c r="E79" s="28"/>
      <c r="F79" s="28"/>
      <c r="G79" s="28"/>
      <c r="H79" s="33">
        <v>98</v>
      </c>
      <c r="I79" s="33">
        <v>111</v>
      </c>
      <c r="J79" s="34"/>
      <c r="K79" s="34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7.25" customHeight="1" x14ac:dyDescent="0.3">
      <c r="A80" s="28" t="s">
        <v>255</v>
      </c>
      <c r="B80" s="28" t="s">
        <v>271</v>
      </c>
      <c r="C80" s="28"/>
      <c r="D80" s="32">
        <f t="shared" si="0"/>
        <v>62.5</v>
      </c>
      <c r="E80" s="28"/>
      <c r="F80" s="28"/>
      <c r="G80" s="28"/>
      <c r="H80" s="33">
        <v>59</v>
      </c>
      <c r="I80" s="33">
        <v>66</v>
      </c>
      <c r="J80" s="34"/>
      <c r="K80" s="34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7.25" customHeight="1" x14ac:dyDescent="0.3">
      <c r="A81" s="28" t="s">
        <v>255</v>
      </c>
      <c r="B81" s="28" t="s">
        <v>337</v>
      </c>
      <c r="C81" s="28"/>
      <c r="D81" s="32">
        <f t="shared" si="0"/>
        <v>52</v>
      </c>
      <c r="E81" s="28"/>
      <c r="F81" s="28"/>
      <c r="G81" s="28"/>
      <c r="H81" s="33">
        <v>49</v>
      </c>
      <c r="I81" s="33">
        <v>55</v>
      </c>
      <c r="J81" s="34"/>
      <c r="K81" s="34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7.25" customHeight="1" x14ac:dyDescent="0.3">
      <c r="A82" s="28" t="s">
        <v>255</v>
      </c>
      <c r="B82" s="28" t="s">
        <v>338</v>
      </c>
      <c r="C82" s="28"/>
      <c r="D82" s="32">
        <f t="shared" si="0"/>
        <v>320</v>
      </c>
      <c r="E82" s="28"/>
      <c r="F82" s="28"/>
      <c r="G82" s="28"/>
      <c r="H82" s="33">
        <v>301</v>
      </c>
      <c r="I82" s="33">
        <v>339</v>
      </c>
      <c r="J82" s="34"/>
      <c r="K82" s="34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7.25" customHeight="1" x14ac:dyDescent="0.3">
      <c r="A83" s="28" t="s">
        <v>219</v>
      </c>
      <c r="B83" s="28" t="s">
        <v>101</v>
      </c>
      <c r="C83" s="28"/>
      <c r="D83" s="32">
        <f t="shared" si="0"/>
        <v>104.5</v>
      </c>
      <c r="E83" s="28"/>
      <c r="F83" s="28"/>
      <c r="G83" s="28"/>
      <c r="H83" s="33">
        <v>98</v>
      </c>
      <c r="I83" s="33">
        <v>111</v>
      </c>
      <c r="J83" s="34"/>
      <c r="K83" s="34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7.25" customHeight="1" x14ac:dyDescent="0.3">
      <c r="A84" s="28" t="s">
        <v>219</v>
      </c>
      <c r="B84" s="28" t="s">
        <v>126</v>
      </c>
      <c r="C84" s="28"/>
      <c r="D84" s="32">
        <f t="shared" si="0"/>
        <v>87</v>
      </c>
      <c r="E84" s="28"/>
      <c r="F84" s="28"/>
      <c r="G84" s="28"/>
      <c r="H84" s="33">
        <v>82</v>
      </c>
      <c r="I84" s="33">
        <v>92</v>
      </c>
      <c r="J84" s="34"/>
      <c r="K84" s="34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7.25" customHeight="1" x14ac:dyDescent="0.3">
      <c r="A85" s="28" t="s">
        <v>219</v>
      </c>
      <c r="B85" s="28" t="s">
        <v>136</v>
      </c>
      <c r="C85" s="28"/>
      <c r="D85" s="32">
        <f t="shared" si="0"/>
        <v>26.5</v>
      </c>
      <c r="E85" s="28"/>
      <c r="F85" s="28"/>
      <c r="G85" s="28"/>
      <c r="H85" s="33">
        <v>25</v>
      </c>
      <c r="I85" s="33">
        <v>28</v>
      </c>
      <c r="J85" s="34"/>
      <c r="K85" s="34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7.25" customHeight="1" x14ac:dyDescent="0.3">
      <c r="A86" s="28" t="s">
        <v>219</v>
      </c>
      <c r="B86" s="28" t="s">
        <v>59</v>
      </c>
      <c r="C86" s="28"/>
      <c r="D86" s="32">
        <f t="shared" si="0"/>
        <v>26.5</v>
      </c>
      <c r="E86" s="28"/>
      <c r="F86" s="28"/>
      <c r="G86" s="28"/>
      <c r="H86" s="33">
        <v>25</v>
      </c>
      <c r="I86" s="33">
        <v>28</v>
      </c>
      <c r="J86" s="34"/>
      <c r="K86" s="34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7.25" customHeight="1" x14ac:dyDescent="0.3">
      <c r="A87" s="28" t="s">
        <v>219</v>
      </c>
      <c r="B87" s="28" t="s">
        <v>156</v>
      </c>
      <c r="C87" s="28"/>
      <c r="D87" s="32">
        <f t="shared" si="0"/>
        <v>45.5</v>
      </c>
      <c r="E87" s="28"/>
      <c r="F87" s="28"/>
      <c r="G87" s="28"/>
      <c r="H87" s="33">
        <v>43</v>
      </c>
      <c r="I87" s="33">
        <v>48</v>
      </c>
      <c r="J87" s="34"/>
      <c r="K87" s="34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7.25" customHeight="1" x14ac:dyDescent="0.3">
      <c r="A88" s="28" t="s">
        <v>219</v>
      </c>
      <c r="B88" s="28" t="s">
        <v>335</v>
      </c>
      <c r="C88" s="28"/>
      <c r="D88" s="32">
        <f t="shared" si="0"/>
        <v>0</v>
      </c>
      <c r="E88" s="28"/>
      <c r="F88" s="28"/>
      <c r="G88" s="28"/>
      <c r="H88" s="33">
        <v>0</v>
      </c>
      <c r="I88" s="33">
        <v>0</v>
      </c>
      <c r="J88" s="34"/>
      <c r="K88" s="34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7.25" customHeight="1" x14ac:dyDescent="0.3">
      <c r="A89" s="28" t="s">
        <v>219</v>
      </c>
      <c r="B89" s="28" t="s">
        <v>179</v>
      </c>
      <c r="C89" s="28"/>
      <c r="D89" s="32">
        <f t="shared" si="0"/>
        <v>320</v>
      </c>
      <c r="E89" s="28"/>
      <c r="F89" s="28"/>
      <c r="G89" s="28"/>
      <c r="H89" s="33">
        <v>301</v>
      </c>
      <c r="I89" s="33">
        <v>339</v>
      </c>
      <c r="J89" s="34"/>
      <c r="K89" s="34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7.25" customHeight="1" x14ac:dyDescent="0.3">
      <c r="A90" s="28" t="s">
        <v>219</v>
      </c>
      <c r="B90" s="28" t="s">
        <v>67</v>
      </c>
      <c r="C90" s="28"/>
      <c r="D90" s="32">
        <f t="shared" si="0"/>
        <v>383.5</v>
      </c>
      <c r="E90" s="28"/>
      <c r="F90" s="28"/>
      <c r="G90" s="28"/>
      <c r="H90" s="33">
        <v>361</v>
      </c>
      <c r="I90" s="33">
        <v>406</v>
      </c>
      <c r="J90" s="34"/>
      <c r="K90" s="34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7.25" customHeight="1" x14ac:dyDescent="0.3">
      <c r="A91" s="28" t="s">
        <v>219</v>
      </c>
      <c r="B91" s="28" t="s">
        <v>98</v>
      </c>
      <c r="C91" s="28"/>
      <c r="D91" s="32">
        <f t="shared" si="0"/>
        <v>522</v>
      </c>
      <c r="E91" s="28"/>
      <c r="F91" s="28"/>
      <c r="G91" s="28"/>
      <c r="H91" s="33">
        <v>491</v>
      </c>
      <c r="I91" s="33">
        <v>553</v>
      </c>
      <c r="J91" s="34"/>
      <c r="K91" s="34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7.25" customHeight="1" x14ac:dyDescent="0.3">
      <c r="A92" s="28" t="s">
        <v>233</v>
      </c>
      <c r="B92" s="28" t="s">
        <v>234</v>
      </c>
      <c r="C92" s="28"/>
      <c r="D92" s="32">
        <f t="shared" si="0"/>
        <v>2</v>
      </c>
      <c r="E92" s="28"/>
      <c r="F92" s="28"/>
      <c r="G92" s="28"/>
      <c r="H92" s="33">
        <v>2</v>
      </c>
      <c r="I92" s="33">
        <v>2</v>
      </c>
      <c r="J92" s="34"/>
      <c r="K92" s="34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7.25" customHeight="1" x14ac:dyDescent="0.3">
      <c r="A93" s="28" t="s">
        <v>68</v>
      </c>
      <c r="B93" s="28" t="s">
        <v>71</v>
      </c>
      <c r="C93" s="28"/>
      <c r="D93" s="32">
        <f t="shared" si="0"/>
        <v>36.5</v>
      </c>
      <c r="E93" s="28"/>
      <c r="F93" s="28"/>
      <c r="G93" s="28"/>
      <c r="H93" s="33">
        <v>34</v>
      </c>
      <c r="I93" s="33">
        <v>39</v>
      </c>
      <c r="J93" s="34"/>
      <c r="K93" s="34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7.25" customHeight="1" x14ac:dyDescent="0.3">
      <c r="A94" s="28" t="s">
        <v>68</v>
      </c>
      <c r="B94" s="28" t="s">
        <v>271</v>
      </c>
      <c r="C94" s="28"/>
      <c r="D94" s="32">
        <f t="shared" si="0"/>
        <v>29</v>
      </c>
      <c r="E94" s="28"/>
      <c r="F94" s="28"/>
      <c r="G94" s="28"/>
      <c r="H94" s="33">
        <v>29</v>
      </c>
      <c r="I94" s="33">
        <v>29</v>
      </c>
      <c r="J94" s="34"/>
      <c r="K94" s="34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7.25" customHeight="1" x14ac:dyDescent="0.3">
      <c r="A95" s="41" t="s">
        <v>68</v>
      </c>
      <c r="B95" s="41" t="s">
        <v>336</v>
      </c>
      <c r="C95" s="41"/>
      <c r="D95" s="32">
        <f t="shared" si="0"/>
        <v>26.5</v>
      </c>
      <c r="E95" s="41"/>
      <c r="F95" s="41"/>
      <c r="G95" s="41"/>
      <c r="H95" s="42">
        <v>25</v>
      </c>
      <c r="I95" s="42">
        <v>28</v>
      </c>
      <c r="J95" s="43"/>
      <c r="K95" s="43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7.25" customHeight="1" x14ac:dyDescent="0.3">
      <c r="A96" s="28" t="s">
        <v>68</v>
      </c>
      <c r="B96" s="28" t="s">
        <v>351</v>
      </c>
      <c r="C96" s="28"/>
      <c r="D96" s="32">
        <f t="shared" si="0"/>
        <v>24.5</v>
      </c>
      <c r="E96" s="28"/>
      <c r="F96" s="28"/>
      <c r="G96" s="28"/>
      <c r="H96" s="33">
        <v>23</v>
      </c>
      <c r="I96" s="33">
        <v>26</v>
      </c>
      <c r="J96" s="34"/>
      <c r="K96" s="34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7.25" customHeight="1" x14ac:dyDescent="0.3">
      <c r="A97" s="28" t="s">
        <v>68</v>
      </c>
      <c r="B97" s="28" t="s">
        <v>338</v>
      </c>
      <c r="C97" s="28"/>
      <c r="D97" s="32">
        <f t="shared" si="0"/>
        <v>0</v>
      </c>
      <c r="E97" s="28"/>
      <c r="F97" s="28"/>
      <c r="G97" s="28"/>
      <c r="H97" s="33">
        <v>0</v>
      </c>
      <c r="I97" s="33">
        <v>0</v>
      </c>
      <c r="J97" s="34"/>
      <c r="K97" s="34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7.25" customHeight="1" x14ac:dyDescent="0.3">
      <c r="A98" s="28"/>
      <c r="B98" s="28"/>
      <c r="C98" s="28"/>
      <c r="D98" s="32">
        <f t="shared" si="0"/>
        <v>0</v>
      </c>
      <c r="E98" s="28"/>
      <c r="F98" s="28"/>
      <c r="G98" s="28"/>
      <c r="H98" s="33">
        <v>0</v>
      </c>
      <c r="I98" s="33">
        <v>0</v>
      </c>
      <c r="J98" s="34"/>
      <c r="K98" s="34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7.25" customHeight="1" x14ac:dyDescent="0.3">
      <c r="A99" s="28" t="s">
        <v>352</v>
      </c>
      <c r="B99" s="28" t="s">
        <v>336</v>
      </c>
      <c r="C99" s="28"/>
      <c r="D99" s="32">
        <f t="shared" si="0"/>
        <v>0</v>
      </c>
      <c r="E99" s="28"/>
      <c r="F99" s="28"/>
      <c r="G99" s="28"/>
      <c r="H99" s="33">
        <v>0</v>
      </c>
      <c r="I99" s="33">
        <v>0</v>
      </c>
      <c r="J99" s="34"/>
      <c r="K99" s="34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6.5" customHeight="1" x14ac:dyDescent="0.3">
      <c r="A100" s="28" t="s">
        <v>230</v>
      </c>
      <c r="B100" s="28" t="s">
        <v>234</v>
      </c>
      <c r="C100" s="28"/>
      <c r="D100" s="32">
        <f t="shared" si="0"/>
        <v>0</v>
      </c>
      <c r="E100" s="28"/>
      <c r="F100" s="28"/>
      <c r="G100" s="28"/>
      <c r="H100" s="33">
        <v>0</v>
      </c>
      <c r="I100" s="33">
        <v>0</v>
      </c>
      <c r="J100" s="34"/>
      <c r="K100" s="34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7.25" customHeight="1" x14ac:dyDescent="0.3">
      <c r="A101" s="28" t="s">
        <v>230</v>
      </c>
      <c r="B101" s="28" t="s">
        <v>337</v>
      </c>
      <c r="C101" s="28"/>
      <c r="D101" s="32">
        <f t="shared" si="0"/>
        <v>38</v>
      </c>
      <c r="E101" s="28"/>
      <c r="F101" s="28"/>
      <c r="G101" s="28"/>
      <c r="H101" s="33">
        <v>36</v>
      </c>
      <c r="I101" s="33">
        <v>40</v>
      </c>
      <c r="J101" s="34"/>
      <c r="K101" s="34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7.25" customHeight="1" x14ac:dyDescent="0.3">
      <c r="A102" s="28" t="s">
        <v>353</v>
      </c>
      <c r="B102" s="28" t="s">
        <v>336</v>
      </c>
      <c r="C102" s="28"/>
      <c r="D102" s="32">
        <f t="shared" si="0"/>
        <v>0</v>
      </c>
      <c r="E102" s="28"/>
      <c r="F102" s="28"/>
      <c r="G102" s="28"/>
      <c r="H102" s="33">
        <v>0</v>
      </c>
      <c r="I102" s="33">
        <v>0</v>
      </c>
      <c r="J102" s="34"/>
      <c r="K102" s="34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7.25" customHeight="1" x14ac:dyDescent="0.3">
      <c r="A103" s="28" t="s">
        <v>106</v>
      </c>
      <c r="B103" s="28" t="s">
        <v>71</v>
      </c>
      <c r="C103" s="28"/>
      <c r="D103" s="32">
        <f t="shared" si="0"/>
        <v>26.5</v>
      </c>
      <c r="E103" s="28"/>
      <c r="F103" s="28"/>
      <c r="G103" s="28"/>
      <c r="H103" s="33">
        <v>25</v>
      </c>
      <c r="I103" s="33">
        <v>28</v>
      </c>
      <c r="J103" s="34"/>
      <c r="K103" s="34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7.25" customHeight="1" x14ac:dyDescent="0.3">
      <c r="A104" s="28" t="s">
        <v>106</v>
      </c>
      <c r="B104" s="28" t="s">
        <v>271</v>
      </c>
      <c r="C104" s="28"/>
      <c r="D104" s="32">
        <f t="shared" si="0"/>
        <v>37</v>
      </c>
      <c r="E104" s="28"/>
      <c r="F104" s="28"/>
      <c r="G104" s="28"/>
      <c r="H104" s="33">
        <v>37</v>
      </c>
      <c r="I104" s="33">
        <v>37</v>
      </c>
      <c r="J104" s="34"/>
      <c r="K104" s="34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7.25" customHeight="1" x14ac:dyDescent="0.3">
      <c r="A105" s="41" t="s">
        <v>106</v>
      </c>
      <c r="B105" s="41" t="s">
        <v>336</v>
      </c>
      <c r="C105" s="41"/>
      <c r="D105" s="32">
        <f t="shared" si="0"/>
        <v>45.5</v>
      </c>
      <c r="E105" s="41"/>
      <c r="F105" s="41"/>
      <c r="G105" s="41"/>
      <c r="H105" s="42">
        <v>43</v>
      </c>
      <c r="I105" s="42">
        <v>48</v>
      </c>
      <c r="J105" s="43"/>
      <c r="K105" s="43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7.25" customHeight="1" x14ac:dyDescent="0.3">
      <c r="A106" s="28" t="s">
        <v>106</v>
      </c>
      <c r="B106" s="28" t="s">
        <v>351</v>
      </c>
      <c r="C106" s="28"/>
      <c r="D106" s="32">
        <f t="shared" si="0"/>
        <v>33</v>
      </c>
      <c r="E106" s="28"/>
      <c r="F106" s="28"/>
      <c r="G106" s="28"/>
      <c r="H106" s="33">
        <v>31</v>
      </c>
      <c r="I106" s="33">
        <v>35</v>
      </c>
      <c r="J106" s="34"/>
      <c r="K106" s="34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7.25" customHeight="1" x14ac:dyDescent="0.3">
      <c r="A107" s="28" t="s">
        <v>322</v>
      </c>
      <c r="B107" s="28" t="s">
        <v>271</v>
      </c>
      <c r="C107" s="28"/>
      <c r="D107" s="32">
        <f t="shared" si="0"/>
        <v>38</v>
      </c>
      <c r="E107" s="28"/>
      <c r="F107" s="28"/>
      <c r="G107" s="28"/>
      <c r="H107" s="33">
        <v>36</v>
      </c>
      <c r="I107" s="33">
        <v>40</v>
      </c>
      <c r="J107" s="34"/>
      <c r="K107" s="34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7.25" customHeight="1" x14ac:dyDescent="0.3">
      <c r="A108" s="28" t="s">
        <v>322</v>
      </c>
      <c r="B108" s="28" t="s">
        <v>336</v>
      </c>
      <c r="C108" s="28"/>
      <c r="D108" s="32">
        <f t="shared" si="0"/>
        <v>75.5</v>
      </c>
      <c r="E108" s="28"/>
      <c r="F108" s="28"/>
      <c r="G108" s="28"/>
      <c r="H108" s="33">
        <v>71</v>
      </c>
      <c r="I108" s="33">
        <v>80</v>
      </c>
      <c r="J108" s="34"/>
      <c r="K108" s="34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7.25" customHeight="1" x14ac:dyDescent="0.3">
      <c r="A109" s="28" t="s">
        <v>322</v>
      </c>
      <c r="B109" s="28" t="s">
        <v>337</v>
      </c>
      <c r="C109" s="28"/>
      <c r="D109" s="32">
        <f t="shared" si="0"/>
        <v>0</v>
      </c>
      <c r="E109" s="28"/>
      <c r="F109" s="28"/>
      <c r="G109" s="28"/>
      <c r="H109" s="33">
        <v>0</v>
      </c>
      <c r="I109" s="33">
        <v>0</v>
      </c>
      <c r="J109" s="34"/>
      <c r="K109" s="34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7.25" customHeight="1" x14ac:dyDescent="0.3">
      <c r="A110" s="28" t="s">
        <v>322</v>
      </c>
      <c r="B110" s="28" t="s">
        <v>338</v>
      </c>
      <c r="C110" s="28"/>
      <c r="D110" s="32">
        <f t="shared" si="0"/>
        <v>75.5</v>
      </c>
      <c r="E110" s="28"/>
      <c r="F110" s="28"/>
      <c r="G110" s="28"/>
      <c r="H110" s="33">
        <v>71</v>
      </c>
      <c r="I110" s="33">
        <v>80</v>
      </c>
      <c r="J110" s="34"/>
      <c r="K110" s="34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7.25" customHeight="1" x14ac:dyDescent="0.3">
      <c r="A111" s="28" t="s">
        <v>322</v>
      </c>
      <c r="B111" s="28" t="s">
        <v>332</v>
      </c>
      <c r="C111" s="28"/>
      <c r="D111" s="32">
        <f t="shared" si="0"/>
        <v>83</v>
      </c>
      <c r="E111" s="28"/>
      <c r="F111" s="28"/>
      <c r="G111" s="28"/>
      <c r="H111" s="33">
        <v>78</v>
      </c>
      <c r="I111" s="33">
        <v>88</v>
      </c>
      <c r="J111" s="34"/>
      <c r="K111" s="34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7.25" customHeight="1" x14ac:dyDescent="0.3">
      <c r="A112" s="28" t="s">
        <v>322</v>
      </c>
      <c r="B112" s="28" t="s">
        <v>341</v>
      </c>
      <c r="C112" s="28"/>
      <c r="D112" s="32">
        <f t="shared" si="0"/>
        <v>53</v>
      </c>
      <c r="E112" s="28"/>
      <c r="F112" s="28"/>
      <c r="G112" s="28"/>
      <c r="H112" s="33">
        <v>50</v>
      </c>
      <c r="I112" s="33">
        <v>56</v>
      </c>
      <c r="J112" s="34"/>
      <c r="K112" s="34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7.25" customHeight="1" x14ac:dyDescent="0.3">
      <c r="A113" s="28" t="s">
        <v>327</v>
      </c>
      <c r="B113" s="28" t="s">
        <v>271</v>
      </c>
      <c r="C113" s="28"/>
      <c r="D113" s="32">
        <f t="shared" si="0"/>
        <v>11.5</v>
      </c>
      <c r="E113" s="28"/>
      <c r="F113" s="28"/>
      <c r="G113" s="28"/>
      <c r="H113" s="33">
        <v>11</v>
      </c>
      <c r="I113" s="33">
        <v>12</v>
      </c>
      <c r="J113" s="34"/>
      <c r="K113" s="34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7.25" customHeight="1" x14ac:dyDescent="0.3">
      <c r="A114" s="28" t="s">
        <v>327</v>
      </c>
      <c r="B114" s="28" t="s">
        <v>336</v>
      </c>
      <c r="C114" s="28"/>
      <c r="D114" s="32">
        <f t="shared" si="0"/>
        <v>11.5</v>
      </c>
      <c r="E114" s="28"/>
      <c r="F114" s="28"/>
      <c r="G114" s="28"/>
      <c r="H114" s="33">
        <v>11</v>
      </c>
      <c r="I114" s="33">
        <v>12</v>
      </c>
      <c r="J114" s="34"/>
      <c r="K114" s="34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7.25" customHeight="1" x14ac:dyDescent="0.3">
      <c r="A115" s="28" t="s">
        <v>327</v>
      </c>
      <c r="B115" s="28" t="s">
        <v>337</v>
      </c>
      <c r="C115" s="28"/>
      <c r="D115" s="32" t="e">
        <f t="shared" si="0"/>
        <v>#DIV/0!</v>
      </c>
      <c r="E115" s="28"/>
      <c r="F115" s="28"/>
      <c r="G115" s="28"/>
      <c r="H115" s="33"/>
      <c r="I115" s="33"/>
      <c r="J115" s="34"/>
      <c r="K115" s="34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7.25" customHeight="1" x14ac:dyDescent="0.3">
      <c r="A116" s="28" t="s">
        <v>327</v>
      </c>
      <c r="B116" s="28" t="s">
        <v>338</v>
      </c>
      <c r="C116" s="28"/>
      <c r="D116" s="32">
        <f t="shared" si="0"/>
        <v>69.5</v>
      </c>
      <c r="E116" s="28"/>
      <c r="F116" s="28"/>
      <c r="G116" s="28"/>
      <c r="H116" s="33">
        <v>65</v>
      </c>
      <c r="I116" s="33">
        <v>74</v>
      </c>
      <c r="J116" s="34"/>
      <c r="K116" s="34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7.25" customHeight="1" x14ac:dyDescent="0.3">
      <c r="A117" s="28" t="s">
        <v>327</v>
      </c>
      <c r="B117" s="28" t="s">
        <v>332</v>
      </c>
      <c r="C117" s="28"/>
      <c r="D117" s="32">
        <f t="shared" si="0"/>
        <v>87</v>
      </c>
      <c r="E117" s="28"/>
      <c r="F117" s="28"/>
      <c r="G117" s="28"/>
      <c r="H117" s="33">
        <v>82</v>
      </c>
      <c r="I117" s="33">
        <v>92</v>
      </c>
      <c r="J117" s="34"/>
      <c r="K117" s="34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7.25" customHeight="1" x14ac:dyDescent="0.3">
      <c r="A118" s="28" t="s">
        <v>327</v>
      </c>
      <c r="B118" s="28" t="s">
        <v>341</v>
      </c>
      <c r="C118" s="28"/>
      <c r="D118" s="32">
        <f t="shared" si="0"/>
        <v>266.5</v>
      </c>
      <c r="E118" s="28"/>
      <c r="F118" s="28"/>
      <c r="G118" s="28"/>
      <c r="H118" s="33">
        <v>251</v>
      </c>
      <c r="I118" s="33">
        <v>282</v>
      </c>
      <c r="J118" s="34"/>
      <c r="K118" s="34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7.25" customHeight="1" x14ac:dyDescent="0.3">
      <c r="A119" s="28" t="s">
        <v>355</v>
      </c>
      <c r="B119" s="28" t="s">
        <v>336</v>
      </c>
      <c r="C119" s="28"/>
      <c r="D119" s="32">
        <f t="shared" si="0"/>
        <v>0</v>
      </c>
      <c r="E119" s="28"/>
      <c r="F119" s="28"/>
      <c r="G119" s="28"/>
      <c r="H119" s="33">
        <v>0</v>
      </c>
      <c r="I119" s="33">
        <v>0</v>
      </c>
      <c r="J119" s="34"/>
      <c r="K119" s="34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7.25" customHeight="1" x14ac:dyDescent="0.3">
      <c r="A120" s="28" t="s">
        <v>117</v>
      </c>
      <c r="B120" s="28" t="s">
        <v>71</v>
      </c>
      <c r="C120" s="28"/>
      <c r="D120" s="32">
        <f t="shared" si="0"/>
        <v>38</v>
      </c>
      <c r="E120" s="28"/>
      <c r="F120" s="28"/>
      <c r="G120" s="28"/>
      <c r="H120" s="33">
        <v>36</v>
      </c>
      <c r="I120" s="33">
        <v>40</v>
      </c>
      <c r="J120" s="34"/>
      <c r="K120" s="34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7.25" customHeight="1" x14ac:dyDescent="0.3">
      <c r="A121" s="28" t="s">
        <v>117</v>
      </c>
      <c r="B121" s="28" t="s">
        <v>271</v>
      </c>
      <c r="C121" s="28"/>
      <c r="D121" s="32">
        <f t="shared" si="0"/>
        <v>26</v>
      </c>
      <c r="E121" s="28"/>
      <c r="F121" s="28"/>
      <c r="G121" s="28"/>
      <c r="H121" s="33">
        <v>26</v>
      </c>
      <c r="I121" s="33">
        <v>26</v>
      </c>
      <c r="J121" s="34"/>
      <c r="K121" s="34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7.25" customHeight="1" x14ac:dyDescent="0.3">
      <c r="A122" s="41" t="s">
        <v>117</v>
      </c>
      <c r="B122" s="41" t="s">
        <v>336</v>
      </c>
      <c r="C122" s="41"/>
      <c r="D122" s="32">
        <f t="shared" si="0"/>
        <v>52</v>
      </c>
      <c r="E122" s="41"/>
      <c r="F122" s="41"/>
      <c r="G122" s="41"/>
      <c r="H122" s="42">
        <v>49</v>
      </c>
      <c r="I122" s="42">
        <v>55</v>
      </c>
      <c r="J122" s="43"/>
      <c r="K122" s="43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7.25" customHeight="1" x14ac:dyDescent="0.3">
      <c r="A123" s="28" t="s">
        <v>117</v>
      </c>
      <c r="B123" s="28" t="s">
        <v>351</v>
      </c>
      <c r="C123" s="28"/>
      <c r="D123" s="32">
        <f t="shared" si="0"/>
        <v>37</v>
      </c>
      <c r="E123" s="28"/>
      <c r="F123" s="28"/>
      <c r="G123" s="28"/>
      <c r="H123" s="33">
        <v>35</v>
      </c>
      <c r="I123" s="33">
        <v>39</v>
      </c>
      <c r="J123" s="34"/>
      <c r="K123" s="34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7.25" customHeight="1" x14ac:dyDescent="0.3">
      <c r="A124" s="28" t="s">
        <v>117</v>
      </c>
      <c r="B124" s="28" t="s">
        <v>341</v>
      </c>
      <c r="C124" s="28"/>
      <c r="D124" s="32">
        <f t="shared" si="0"/>
        <v>0</v>
      </c>
      <c r="E124" s="28"/>
      <c r="F124" s="28"/>
      <c r="G124" s="28"/>
      <c r="H124" s="33">
        <v>0</v>
      </c>
      <c r="I124" s="33">
        <v>0</v>
      </c>
      <c r="J124" s="34"/>
      <c r="K124" s="34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7.25" customHeight="1" x14ac:dyDescent="0.3">
      <c r="A125" s="28" t="s">
        <v>129</v>
      </c>
      <c r="B125" s="28" t="s">
        <v>71</v>
      </c>
      <c r="C125" s="28"/>
      <c r="D125" s="32">
        <f t="shared" si="0"/>
        <v>26.5</v>
      </c>
      <c r="E125" s="28"/>
      <c r="F125" s="28"/>
      <c r="G125" s="28"/>
      <c r="H125" s="33">
        <v>25</v>
      </c>
      <c r="I125" s="33">
        <v>28</v>
      </c>
      <c r="J125" s="34"/>
      <c r="K125" s="34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7.25" customHeight="1" x14ac:dyDescent="0.3">
      <c r="A126" s="28" t="s">
        <v>129</v>
      </c>
      <c r="B126" s="28" t="s">
        <v>271</v>
      </c>
      <c r="C126" s="28"/>
      <c r="D126" s="32">
        <f t="shared" si="0"/>
        <v>37</v>
      </c>
      <c r="E126" s="28"/>
      <c r="F126" s="28"/>
      <c r="G126" s="28"/>
      <c r="H126" s="33">
        <v>37</v>
      </c>
      <c r="I126" s="33">
        <v>37</v>
      </c>
      <c r="J126" s="34"/>
      <c r="K126" s="34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7.25" customHeight="1" x14ac:dyDescent="0.3">
      <c r="A127" s="41" t="s">
        <v>129</v>
      </c>
      <c r="B127" s="41" t="s">
        <v>336</v>
      </c>
      <c r="C127" s="41"/>
      <c r="D127" s="32">
        <f t="shared" si="0"/>
        <v>36.5</v>
      </c>
      <c r="E127" s="41"/>
      <c r="F127" s="41"/>
      <c r="G127" s="41"/>
      <c r="H127" s="42">
        <v>34</v>
      </c>
      <c r="I127" s="42">
        <v>39</v>
      </c>
      <c r="J127" s="43"/>
      <c r="K127" s="43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7.25" customHeight="1" x14ac:dyDescent="0.3">
      <c r="A128" s="28" t="s">
        <v>129</v>
      </c>
      <c r="B128" s="28" t="s">
        <v>351</v>
      </c>
      <c r="C128" s="28"/>
      <c r="D128" s="32">
        <f t="shared" si="0"/>
        <v>39</v>
      </c>
      <c r="E128" s="28"/>
      <c r="F128" s="28"/>
      <c r="G128" s="28"/>
      <c r="H128" s="33">
        <v>37</v>
      </c>
      <c r="I128" s="33">
        <v>41</v>
      </c>
      <c r="J128" s="34"/>
      <c r="K128" s="34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7.25" customHeight="1" x14ac:dyDescent="0.3">
      <c r="A129" s="28"/>
      <c r="B129" s="28"/>
      <c r="C129" s="28"/>
      <c r="D129" s="32">
        <f t="shared" si="0"/>
        <v>0</v>
      </c>
      <c r="E129" s="28"/>
      <c r="F129" s="28"/>
      <c r="G129" s="28"/>
      <c r="H129" s="33">
        <v>0</v>
      </c>
      <c r="I129" s="33">
        <v>0</v>
      </c>
      <c r="J129" s="34"/>
      <c r="K129" s="34"/>
      <c r="L129" s="28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7.25" customHeight="1" x14ac:dyDescent="0.3">
      <c r="A130" s="28"/>
      <c r="B130" s="28"/>
      <c r="C130" s="28"/>
      <c r="D130" s="28"/>
      <c r="E130" s="28"/>
      <c r="F130" s="28"/>
      <c r="G130" s="28"/>
      <c r="H130" s="33">
        <v>19303</v>
      </c>
      <c r="I130" s="33">
        <v>21688</v>
      </c>
      <c r="J130" s="34"/>
      <c r="K130" s="34"/>
      <c r="L130" s="41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7.25" customHeight="1" x14ac:dyDescent="0.3">
      <c r="A131" s="28"/>
      <c r="B131" s="28"/>
      <c r="C131" s="28"/>
      <c r="D131" s="28"/>
      <c r="E131" s="28"/>
      <c r="F131" s="28"/>
      <c r="G131" s="28"/>
      <c r="H131" s="34"/>
      <c r="I131" s="34"/>
      <c r="J131" s="34"/>
      <c r="K131" s="34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7.25" customHeight="1" x14ac:dyDescent="0.3">
      <c r="A132" s="28"/>
      <c r="B132" s="28"/>
      <c r="C132" s="28"/>
      <c r="D132" s="28"/>
      <c r="E132" s="28"/>
      <c r="F132" s="28"/>
      <c r="G132" s="28"/>
      <c r="H132" s="34"/>
      <c r="I132" s="34"/>
      <c r="J132" s="34"/>
      <c r="K132" s="34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7.25" customHeight="1" x14ac:dyDescent="0.3">
      <c r="A133" s="28"/>
      <c r="B133" s="28"/>
      <c r="C133" s="28"/>
      <c r="D133" s="28"/>
      <c r="E133" s="28"/>
      <c r="F133" s="28"/>
      <c r="G133" s="28"/>
      <c r="H133" s="34"/>
      <c r="I133" s="34"/>
      <c r="J133" s="34"/>
      <c r="K133" s="34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7.25" customHeight="1" x14ac:dyDescent="0.3">
      <c r="A134" s="28"/>
      <c r="B134" s="28"/>
      <c r="C134" s="28"/>
      <c r="D134" s="28"/>
      <c r="E134" s="28"/>
      <c r="F134" s="28"/>
      <c r="G134" s="28"/>
      <c r="H134" s="34"/>
      <c r="I134" s="34"/>
      <c r="J134" s="34"/>
      <c r="K134" s="34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7.25" customHeight="1" x14ac:dyDescent="0.3">
      <c r="A135" s="28"/>
      <c r="B135" s="28"/>
      <c r="C135" s="28"/>
      <c r="D135" s="28"/>
      <c r="E135" s="28"/>
      <c r="F135" s="28"/>
      <c r="G135" s="28"/>
      <c r="H135" s="34"/>
      <c r="I135" s="34"/>
      <c r="J135" s="34"/>
      <c r="K135" s="34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7.25" customHeight="1" x14ac:dyDescent="0.3">
      <c r="A136" s="28"/>
      <c r="B136" s="28"/>
      <c r="C136" s="28"/>
      <c r="D136" s="28"/>
      <c r="E136" s="28"/>
      <c r="F136" s="28"/>
      <c r="G136" s="28"/>
      <c r="H136" s="34"/>
      <c r="I136" s="34"/>
      <c r="J136" s="34"/>
      <c r="K136" s="34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7.25" customHeight="1" x14ac:dyDescent="0.3">
      <c r="A137" s="28"/>
      <c r="B137" s="28"/>
      <c r="C137" s="28"/>
      <c r="D137" s="28"/>
      <c r="E137" s="28"/>
      <c r="F137" s="28"/>
      <c r="G137" s="28"/>
      <c r="H137" s="34"/>
      <c r="I137" s="34"/>
      <c r="J137" s="34"/>
      <c r="K137" s="34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7.25" customHeight="1" x14ac:dyDescent="0.3">
      <c r="A138" s="28"/>
      <c r="B138" s="28"/>
      <c r="C138" s="28"/>
      <c r="D138" s="28"/>
      <c r="E138" s="28"/>
      <c r="F138" s="28"/>
      <c r="G138" s="28"/>
      <c r="H138" s="34"/>
      <c r="I138" s="34"/>
      <c r="J138" s="34"/>
      <c r="K138" s="34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7.25" customHeight="1" x14ac:dyDescent="0.3">
      <c r="A139" s="28"/>
      <c r="B139" s="28"/>
      <c r="C139" s="28"/>
      <c r="D139" s="28"/>
      <c r="E139" s="28"/>
      <c r="F139" s="28"/>
      <c r="G139" s="28"/>
      <c r="H139" s="34"/>
      <c r="I139" s="34"/>
      <c r="J139" s="34"/>
      <c r="K139" s="34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7.25" customHeight="1" x14ac:dyDescent="0.3">
      <c r="A140" s="28"/>
      <c r="B140" s="28"/>
      <c r="C140" s="28"/>
      <c r="D140" s="28"/>
      <c r="E140" s="28"/>
      <c r="F140" s="28"/>
      <c r="G140" s="28"/>
      <c r="H140" s="34"/>
      <c r="I140" s="34"/>
      <c r="J140" s="34"/>
      <c r="K140" s="34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7.25" customHeight="1" x14ac:dyDescent="0.3">
      <c r="A141" s="28"/>
      <c r="B141" s="28"/>
      <c r="C141" s="28"/>
      <c r="D141" s="28"/>
      <c r="E141" s="28"/>
      <c r="F141" s="28"/>
      <c r="G141" s="28"/>
      <c r="H141" s="34"/>
      <c r="I141" s="34"/>
      <c r="J141" s="34"/>
      <c r="K141" s="34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7.25" customHeight="1" x14ac:dyDescent="0.3">
      <c r="A142" s="28"/>
      <c r="B142" s="28"/>
      <c r="C142" s="28"/>
      <c r="D142" s="28"/>
      <c r="E142" s="28"/>
      <c r="F142" s="28"/>
      <c r="G142" s="28"/>
      <c r="H142" s="34"/>
      <c r="I142" s="34"/>
      <c r="J142" s="34"/>
      <c r="K142" s="34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7.25" customHeight="1" x14ac:dyDescent="0.3">
      <c r="A143" s="28"/>
      <c r="B143" s="28"/>
      <c r="C143" s="28"/>
      <c r="D143" s="28"/>
      <c r="E143" s="28"/>
      <c r="F143" s="28"/>
      <c r="G143" s="28"/>
      <c r="H143" s="34"/>
      <c r="I143" s="34"/>
      <c r="J143" s="34"/>
      <c r="K143" s="34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7.25" customHeight="1" x14ac:dyDescent="0.3">
      <c r="A144" s="28"/>
      <c r="B144" s="28"/>
      <c r="C144" s="28"/>
      <c r="D144" s="28"/>
      <c r="E144" s="28"/>
      <c r="F144" s="28"/>
      <c r="G144" s="28"/>
      <c r="H144" s="34"/>
      <c r="I144" s="34"/>
      <c r="J144" s="34"/>
      <c r="K144" s="34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7.25" customHeight="1" x14ac:dyDescent="0.3">
      <c r="A145" s="28"/>
      <c r="B145" s="28"/>
      <c r="C145" s="28"/>
      <c r="D145" s="28"/>
      <c r="E145" s="28"/>
      <c r="F145" s="28"/>
      <c r="G145" s="28"/>
      <c r="H145" s="34"/>
      <c r="I145" s="34"/>
      <c r="J145" s="34"/>
      <c r="K145" s="34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7.25" customHeight="1" x14ac:dyDescent="0.3">
      <c r="A146" s="28"/>
      <c r="B146" s="28"/>
      <c r="C146" s="28"/>
      <c r="D146" s="28"/>
      <c r="E146" s="28"/>
      <c r="F146" s="28"/>
      <c r="G146" s="28"/>
      <c r="H146" s="34"/>
      <c r="I146" s="34"/>
      <c r="J146" s="34"/>
      <c r="K146" s="34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7.25" customHeight="1" x14ac:dyDescent="0.3">
      <c r="A147" s="28"/>
      <c r="B147" s="28"/>
      <c r="C147" s="28"/>
      <c r="D147" s="28"/>
      <c r="E147" s="28"/>
      <c r="F147" s="28"/>
      <c r="G147" s="28"/>
      <c r="H147" s="34"/>
      <c r="I147" s="34"/>
      <c r="J147" s="34"/>
      <c r="K147" s="34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7.25" customHeight="1" x14ac:dyDescent="0.3">
      <c r="A148" s="28"/>
      <c r="B148" s="28"/>
      <c r="C148" s="28"/>
      <c r="D148" s="28"/>
      <c r="E148" s="28"/>
      <c r="F148" s="28"/>
      <c r="G148" s="28"/>
      <c r="H148" s="34"/>
      <c r="I148" s="34"/>
      <c r="J148" s="34"/>
      <c r="K148" s="34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7.25" customHeight="1" x14ac:dyDescent="0.3">
      <c r="A149" s="28"/>
      <c r="B149" s="28"/>
      <c r="C149" s="28"/>
      <c r="D149" s="28"/>
      <c r="E149" s="28"/>
      <c r="F149" s="28"/>
      <c r="G149" s="28"/>
      <c r="H149" s="34"/>
      <c r="I149" s="34"/>
      <c r="J149" s="34"/>
      <c r="K149" s="34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7.25" customHeight="1" x14ac:dyDescent="0.3">
      <c r="A150" s="28"/>
      <c r="B150" s="28"/>
      <c r="C150" s="28"/>
      <c r="D150" s="28"/>
      <c r="E150" s="28"/>
      <c r="F150" s="28"/>
      <c r="G150" s="28"/>
      <c r="H150" s="34"/>
      <c r="I150" s="34"/>
      <c r="J150" s="34"/>
      <c r="K150" s="34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7.25" customHeight="1" x14ac:dyDescent="0.3">
      <c r="A151" s="28"/>
      <c r="B151" s="28"/>
      <c r="C151" s="28"/>
      <c r="D151" s="28"/>
      <c r="E151" s="28"/>
      <c r="F151" s="28"/>
      <c r="G151" s="28"/>
      <c r="H151" s="34"/>
      <c r="I151" s="34"/>
      <c r="J151" s="34"/>
      <c r="K151" s="34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7.25" customHeight="1" x14ac:dyDescent="0.3">
      <c r="A152" s="28"/>
      <c r="B152" s="28"/>
      <c r="C152" s="28"/>
      <c r="D152" s="28"/>
      <c r="E152" s="28"/>
      <c r="F152" s="28"/>
      <c r="G152" s="28"/>
      <c r="H152" s="34"/>
      <c r="I152" s="34"/>
      <c r="J152" s="34"/>
      <c r="K152" s="34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7.25" customHeight="1" x14ac:dyDescent="0.3">
      <c r="A153" s="28"/>
      <c r="B153" s="28"/>
      <c r="C153" s="28"/>
      <c r="D153" s="28"/>
      <c r="E153" s="28"/>
      <c r="F153" s="28"/>
      <c r="G153" s="28"/>
      <c r="H153" s="34"/>
      <c r="I153" s="34"/>
      <c r="J153" s="34"/>
      <c r="K153" s="34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7.25" customHeight="1" x14ac:dyDescent="0.3">
      <c r="A154" s="28"/>
      <c r="B154" s="28"/>
      <c r="C154" s="28"/>
      <c r="D154" s="28"/>
      <c r="E154" s="28"/>
      <c r="F154" s="28"/>
      <c r="G154" s="28"/>
      <c r="H154" s="34"/>
      <c r="I154" s="34"/>
      <c r="J154" s="34"/>
      <c r="K154" s="34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7.25" customHeight="1" x14ac:dyDescent="0.3">
      <c r="A155" s="28"/>
      <c r="B155" s="28"/>
      <c r="C155" s="28"/>
      <c r="D155" s="28"/>
      <c r="E155" s="28"/>
      <c r="F155" s="28"/>
      <c r="G155" s="28"/>
      <c r="H155" s="34"/>
      <c r="I155" s="34"/>
      <c r="J155" s="34"/>
      <c r="K155" s="34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7.25" customHeight="1" x14ac:dyDescent="0.3">
      <c r="A156" s="28"/>
      <c r="B156" s="28"/>
      <c r="C156" s="28"/>
      <c r="D156" s="28"/>
      <c r="E156" s="28"/>
      <c r="F156" s="28"/>
      <c r="G156" s="28"/>
      <c r="H156" s="34"/>
      <c r="I156" s="34"/>
      <c r="J156" s="34"/>
      <c r="K156" s="34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7.25" customHeight="1" x14ac:dyDescent="0.3">
      <c r="A157" s="28"/>
      <c r="B157" s="28"/>
      <c r="C157" s="28"/>
      <c r="D157" s="28"/>
      <c r="E157" s="28"/>
      <c r="F157" s="28"/>
      <c r="G157" s="28"/>
      <c r="H157" s="34"/>
      <c r="I157" s="34"/>
      <c r="J157" s="34"/>
      <c r="K157" s="34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7.25" customHeight="1" x14ac:dyDescent="0.3">
      <c r="A158" s="28"/>
      <c r="B158" s="28"/>
      <c r="C158" s="28"/>
      <c r="D158" s="28"/>
      <c r="E158" s="28"/>
      <c r="F158" s="28"/>
      <c r="G158" s="28"/>
      <c r="H158" s="34"/>
      <c r="I158" s="34"/>
      <c r="J158" s="34"/>
      <c r="K158" s="34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7.25" customHeight="1" x14ac:dyDescent="0.3">
      <c r="A159" s="28"/>
      <c r="B159" s="28"/>
      <c r="C159" s="28"/>
      <c r="D159" s="28"/>
      <c r="E159" s="28"/>
      <c r="F159" s="28"/>
      <c r="G159" s="28"/>
      <c r="H159" s="34"/>
      <c r="I159" s="34"/>
      <c r="J159" s="34"/>
      <c r="K159" s="34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7.25" customHeight="1" x14ac:dyDescent="0.3">
      <c r="A160" s="28"/>
      <c r="B160" s="28"/>
      <c r="C160" s="28"/>
      <c r="D160" s="28"/>
      <c r="E160" s="28"/>
      <c r="F160" s="28"/>
      <c r="G160" s="28"/>
      <c r="H160" s="34"/>
      <c r="I160" s="34"/>
      <c r="J160" s="34"/>
      <c r="K160" s="34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7.25" customHeight="1" x14ac:dyDescent="0.3">
      <c r="A161" s="28"/>
      <c r="B161" s="28"/>
      <c r="C161" s="28"/>
      <c r="D161" s="28"/>
      <c r="E161" s="28"/>
      <c r="F161" s="28"/>
      <c r="G161" s="28"/>
      <c r="H161" s="34"/>
      <c r="I161" s="34"/>
      <c r="J161" s="34"/>
      <c r="K161" s="34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7.25" customHeight="1" x14ac:dyDescent="0.3">
      <c r="A162" s="28"/>
      <c r="B162" s="28"/>
      <c r="C162" s="28"/>
      <c r="D162" s="28"/>
      <c r="E162" s="28"/>
      <c r="F162" s="28"/>
      <c r="G162" s="28"/>
      <c r="H162" s="34"/>
      <c r="I162" s="34"/>
      <c r="J162" s="34"/>
      <c r="K162" s="34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7.25" customHeight="1" x14ac:dyDescent="0.3">
      <c r="A163" s="28"/>
      <c r="B163" s="28"/>
      <c r="C163" s="28"/>
      <c r="D163" s="28"/>
      <c r="E163" s="28"/>
      <c r="F163" s="28"/>
      <c r="G163" s="28"/>
      <c r="H163" s="34"/>
      <c r="I163" s="34"/>
      <c r="J163" s="34"/>
      <c r="K163" s="34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7.25" customHeight="1" x14ac:dyDescent="0.3">
      <c r="A164" s="28"/>
      <c r="B164" s="28"/>
      <c r="C164" s="28"/>
      <c r="D164" s="28"/>
      <c r="E164" s="28"/>
      <c r="F164" s="28"/>
      <c r="G164" s="28"/>
      <c r="H164" s="34"/>
      <c r="I164" s="34"/>
      <c r="J164" s="34"/>
      <c r="K164" s="34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7.25" customHeight="1" x14ac:dyDescent="0.3">
      <c r="A165" s="28"/>
      <c r="B165" s="28"/>
      <c r="C165" s="28"/>
      <c r="D165" s="28"/>
      <c r="E165" s="28"/>
      <c r="F165" s="28"/>
      <c r="G165" s="28"/>
      <c r="H165" s="34"/>
      <c r="I165" s="34"/>
      <c r="J165" s="34"/>
      <c r="K165" s="34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7.25" customHeight="1" x14ac:dyDescent="0.3">
      <c r="A166" s="28"/>
      <c r="B166" s="28"/>
      <c r="C166" s="28"/>
      <c r="D166" s="28"/>
      <c r="E166" s="28"/>
      <c r="F166" s="28"/>
      <c r="G166" s="28"/>
      <c r="H166" s="34"/>
      <c r="I166" s="34"/>
      <c r="J166" s="34"/>
      <c r="K166" s="34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7.25" customHeight="1" x14ac:dyDescent="0.3">
      <c r="A167" s="28"/>
      <c r="B167" s="28"/>
      <c r="C167" s="28"/>
      <c r="D167" s="28"/>
      <c r="E167" s="28"/>
      <c r="F167" s="28"/>
      <c r="G167" s="28"/>
      <c r="H167" s="34"/>
      <c r="I167" s="34"/>
      <c r="J167" s="34"/>
      <c r="K167" s="34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7.25" customHeight="1" x14ac:dyDescent="0.3">
      <c r="A168" s="28"/>
      <c r="B168" s="28"/>
      <c r="C168" s="28"/>
      <c r="D168" s="28"/>
      <c r="E168" s="28"/>
      <c r="F168" s="28"/>
      <c r="G168" s="28"/>
      <c r="H168" s="34"/>
      <c r="I168" s="34"/>
      <c r="J168" s="34"/>
      <c r="K168" s="34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7.25" customHeight="1" x14ac:dyDescent="0.3">
      <c r="A169" s="28"/>
      <c r="B169" s="28"/>
      <c r="C169" s="28"/>
      <c r="D169" s="28"/>
      <c r="E169" s="28"/>
      <c r="F169" s="28"/>
      <c r="G169" s="28"/>
      <c r="H169" s="34"/>
      <c r="I169" s="34"/>
      <c r="J169" s="34"/>
      <c r="K169" s="34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7.25" customHeight="1" x14ac:dyDescent="0.3">
      <c r="A170" s="28"/>
      <c r="B170" s="28"/>
      <c r="C170" s="28"/>
      <c r="D170" s="28"/>
      <c r="E170" s="28"/>
      <c r="F170" s="28"/>
      <c r="G170" s="28"/>
      <c r="H170" s="34"/>
      <c r="I170" s="34"/>
      <c r="J170" s="34"/>
      <c r="K170" s="34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7.25" customHeight="1" x14ac:dyDescent="0.3">
      <c r="A171" s="28"/>
      <c r="B171" s="28"/>
      <c r="C171" s="28"/>
      <c r="D171" s="28"/>
      <c r="E171" s="28"/>
      <c r="F171" s="28"/>
      <c r="G171" s="28"/>
      <c r="H171" s="34"/>
      <c r="I171" s="34"/>
      <c r="J171" s="34"/>
      <c r="K171" s="34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7.25" customHeight="1" x14ac:dyDescent="0.3">
      <c r="A172" s="28"/>
      <c r="B172" s="28"/>
      <c r="C172" s="28"/>
      <c r="D172" s="28"/>
      <c r="E172" s="28"/>
      <c r="F172" s="28"/>
      <c r="G172" s="28"/>
      <c r="H172" s="34"/>
      <c r="I172" s="34"/>
      <c r="J172" s="34"/>
      <c r="K172" s="34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7.25" customHeight="1" x14ac:dyDescent="0.3">
      <c r="A173" s="28"/>
      <c r="B173" s="28"/>
      <c r="C173" s="28"/>
      <c r="D173" s="28"/>
      <c r="E173" s="28"/>
      <c r="F173" s="28"/>
      <c r="G173" s="28"/>
      <c r="H173" s="34"/>
      <c r="I173" s="34"/>
      <c r="J173" s="34"/>
      <c r="K173" s="34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7.25" customHeight="1" x14ac:dyDescent="0.3">
      <c r="A174" s="28"/>
      <c r="B174" s="28"/>
      <c r="C174" s="28"/>
      <c r="D174" s="28"/>
      <c r="E174" s="28"/>
      <c r="F174" s="28"/>
      <c r="G174" s="28"/>
      <c r="H174" s="34"/>
      <c r="I174" s="34"/>
      <c r="J174" s="34"/>
      <c r="K174" s="34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7.25" customHeight="1" x14ac:dyDescent="0.3">
      <c r="A175" s="28"/>
      <c r="B175" s="28"/>
      <c r="C175" s="28"/>
      <c r="D175" s="28"/>
      <c r="E175" s="28"/>
      <c r="F175" s="28"/>
      <c r="G175" s="28"/>
      <c r="H175" s="34"/>
      <c r="I175" s="34"/>
      <c r="J175" s="34"/>
      <c r="K175" s="34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7.25" customHeight="1" x14ac:dyDescent="0.3">
      <c r="A176" s="28"/>
      <c r="B176" s="28"/>
      <c r="C176" s="28"/>
      <c r="D176" s="28"/>
      <c r="E176" s="28"/>
      <c r="F176" s="28"/>
      <c r="G176" s="28"/>
      <c r="H176" s="34"/>
      <c r="I176" s="34"/>
      <c r="J176" s="34"/>
      <c r="K176" s="34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7.25" customHeight="1" x14ac:dyDescent="0.3">
      <c r="A177" s="28"/>
      <c r="B177" s="28"/>
      <c r="C177" s="28"/>
      <c r="D177" s="28"/>
      <c r="E177" s="28"/>
      <c r="F177" s="28"/>
      <c r="G177" s="28"/>
      <c r="H177" s="34"/>
      <c r="I177" s="34"/>
      <c r="J177" s="34"/>
      <c r="K177" s="34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7.25" customHeight="1" x14ac:dyDescent="0.3">
      <c r="A178" s="28"/>
      <c r="B178" s="28"/>
      <c r="C178" s="28"/>
      <c r="D178" s="28"/>
      <c r="E178" s="28"/>
      <c r="F178" s="28"/>
      <c r="G178" s="28"/>
      <c r="H178" s="34"/>
      <c r="I178" s="34"/>
      <c r="J178" s="34"/>
      <c r="K178" s="34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7.25" customHeight="1" x14ac:dyDescent="0.3">
      <c r="A179" s="28"/>
      <c r="B179" s="28"/>
      <c r="C179" s="28"/>
      <c r="D179" s="28"/>
      <c r="E179" s="28"/>
      <c r="F179" s="28"/>
      <c r="G179" s="28"/>
      <c r="H179" s="34"/>
      <c r="I179" s="34"/>
      <c r="J179" s="34"/>
      <c r="K179" s="34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7.25" customHeight="1" x14ac:dyDescent="0.3">
      <c r="A180" s="28"/>
      <c r="B180" s="28"/>
      <c r="C180" s="28"/>
      <c r="D180" s="28"/>
      <c r="E180" s="28"/>
      <c r="F180" s="28"/>
      <c r="G180" s="28"/>
      <c r="H180" s="34"/>
      <c r="I180" s="34"/>
      <c r="J180" s="34"/>
      <c r="K180" s="34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7.25" customHeight="1" x14ac:dyDescent="0.3">
      <c r="A181" s="28"/>
      <c r="B181" s="28"/>
      <c r="C181" s="28"/>
      <c r="D181" s="28"/>
      <c r="E181" s="28"/>
      <c r="F181" s="28"/>
      <c r="G181" s="28"/>
      <c r="H181" s="34"/>
      <c r="I181" s="34"/>
      <c r="J181" s="34"/>
      <c r="K181" s="34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7.25" customHeight="1" x14ac:dyDescent="0.3">
      <c r="A182" s="28"/>
      <c r="B182" s="28"/>
      <c r="C182" s="28"/>
      <c r="D182" s="28"/>
      <c r="E182" s="28"/>
      <c r="F182" s="28"/>
      <c r="G182" s="28"/>
      <c r="H182" s="34"/>
      <c r="I182" s="34"/>
      <c r="J182" s="34"/>
      <c r="K182" s="34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7.25" customHeight="1" x14ac:dyDescent="0.3">
      <c r="A183" s="28"/>
      <c r="B183" s="28"/>
      <c r="C183" s="28"/>
      <c r="D183" s="28"/>
      <c r="E183" s="28"/>
      <c r="F183" s="28"/>
      <c r="G183" s="28"/>
      <c r="H183" s="34"/>
      <c r="I183" s="34"/>
      <c r="J183" s="34"/>
      <c r="K183" s="34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7.25" customHeight="1" x14ac:dyDescent="0.3">
      <c r="A184" s="28"/>
      <c r="B184" s="28"/>
      <c r="C184" s="28"/>
      <c r="D184" s="28"/>
      <c r="E184" s="28"/>
      <c r="F184" s="28"/>
      <c r="G184" s="28"/>
      <c r="H184" s="34"/>
      <c r="I184" s="34"/>
      <c r="J184" s="34"/>
      <c r="K184" s="34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7.25" customHeight="1" x14ac:dyDescent="0.3">
      <c r="A185" s="28"/>
      <c r="B185" s="28"/>
      <c r="C185" s="28"/>
      <c r="D185" s="28"/>
      <c r="E185" s="28"/>
      <c r="F185" s="28"/>
      <c r="G185" s="28"/>
      <c r="H185" s="34"/>
      <c r="I185" s="34"/>
      <c r="J185" s="34"/>
      <c r="K185" s="34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7.25" customHeight="1" x14ac:dyDescent="0.3">
      <c r="A186" s="28"/>
      <c r="B186" s="28"/>
      <c r="C186" s="28"/>
      <c r="D186" s="28"/>
      <c r="E186" s="28"/>
      <c r="F186" s="28"/>
      <c r="G186" s="28"/>
      <c r="H186" s="34"/>
      <c r="I186" s="34"/>
      <c r="J186" s="34"/>
      <c r="K186" s="34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7.25" customHeight="1" x14ac:dyDescent="0.3">
      <c r="A187" s="28"/>
      <c r="B187" s="28"/>
      <c r="C187" s="28"/>
      <c r="D187" s="28"/>
      <c r="E187" s="28"/>
      <c r="F187" s="28"/>
      <c r="G187" s="28"/>
      <c r="H187" s="34"/>
      <c r="I187" s="34"/>
      <c r="J187" s="34"/>
      <c r="K187" s="34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7.25" customHeight="1" x14ac:dyDescent="0.3">
      <c r="A188" s="28"/>
      <c r="B188" s="28"/>
      <c r="C188" s="28"/>
      <c r="D188" s="28"/>
      <c r="E188" s="28"/>
      <c r="F188" s="28"/>
      <c r="G188" s="28"/>
      <c r="H188" s="34"/>
      <c r="I188" s="34"/>
      <c r="J188" s="34"/>
      <c r="K188" s="34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7.25" customHeight="1" x14ac:dyDescent="0.3">
      <c r="A189" s="28"/>
      <c r="B189" s="28"/>
      <c r="C189" s="28"/>
      <c r="D189" s="28"/>
      <c r="E189" s="28"/>
      <c r="F189" s="28"/>
      <c r="G189" s="28"/>
      <c r="H189" s="34"/>
      <c r="I189" s="34"/>
      <c r="J189" s="34"/>
      <c r="K189" s="34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7.25" customHeight="1" x14ac:dyDescent="0.3">
      <c r="A190" s="28"/>
      <c r="B190" s="28"/>
      <c r="C190" s="28"/>
      <c r="D190" s="28"/>
      <c r="E190" s="28"/>
      <c r="F190" s="28"/>
      <c r="G190" s="28"/>
      <c r="H190" s="34"/>
      <c r="I190" s="34"/>
      <c r="J190" s="34"/>
      <c r="K190" s="34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7.25" customHeight="1" x14ac:dyDescent="0.3">
      <c r="A191" s="28"/>
      <c r="B191" s="28"/>
      <c r="C191" s="28"/>
      <c r="D191" s="28"/>
      <c r="E191" s="28"/>
      <c r="F191" s="28"/>
      <c r="G191" s="28"/>
      <c r="H191" s="34"/>
      <c r="I191" s="34"/>
      <c r="J191" s="34"/>
      <c r="K191" s="34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7.25" customHeight="1" x14ac:dyDescent="0.3">
      <c r="A192" s="28"/>
      <c r="B192" s="28"/>
      <c r="C192" s="28"/>
      <c r="D192" s="28"/>
      <c r="E192" s="28"/>
      <c r="F192" s="28"/>
      <c r="G192" s="28"/>
      <c r="H192" s="34"/>
      <c r="I192" s="34"/>
      <c r="J192" s="34"/>
      <c r="K192" s="34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7.25" customHeight="1" x14ac:dyDescent="0.3">
      <c r="A193" s="28"/>
      <c r="B193" s="28"/>
      <c r="C193" s="28"/>
      <c r="D193" s="28"/>
      <c r="E193" s="28"/>
      <c r="F193" s="28"/>
      <c r="G193" s="28"/>
      <c r="H193" s="34"/>
      <c r="I193" s="34"/>
      <c r="J193" s="34"/>
      <c r="K193" s="34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7.25" customHeight="1" x14ac:dyDescent="0.3">
      <c r="A194" s="28"/>
      <c r="B194" s="28"/>
      <c r="C194" s="28"/>
      <c r="D194" s="28"/>
      <c r="E194" s="28"/>
      <c r="F194" s="28"/>
      <c r="G194" s="28"/>
      <c r="H194" s="34"/>
      <c r="I194" s="34"/>
      <c r="J194" s="34"/>
      <c r="K194" s="34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7.25" customHeight="1" x14ac:dyDescent="0.3">
      <c r="A195" s="28"/>
      <c r="B195" s="28"/>
      <c r="C195" s="28"/>
      <c r="D195" s="28"/>
      <c r="E195" s="28"/>
      <c r="F195" s="28"/>
      <c r="G195" s="28"/>
      <c r="H195" s="34"/>
      <c r="I195" s="34"/>
      <c r="J195" s="34"/>
      <c r="K195" s="34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7.25" customHeight="1" x14ac:dyDescent="0.3">
      <c r="A196" s="28"/>
      <c r="B196" s="28"/>
      <c r="C196" s="28"/>
      <c r="D196" s="28"/>
      <c r="E196" s="28"/>
      <c r="F196" s="28"/>
      <c r="G196" s="28"/>
      <c r="H196" s="34"/>
      <c r="I196" s="34"/>
      <c r="J196" s="34"/>
      <c r="K196" s="34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7.25" customHeight="1" x14ac:dyDescent="0.3">
      <c r="A197" s="28"/>
      <c r="B197" s="28"/>
      <c r="C197" s="28"/>
      <c r="D197" s="28"/>
      <c r="E197" s="28"/>
      <c r="F197" s="28"/>
      <c r="G197" s="28"/>
      <c r="H197" s="34"/>
      <c r="I197" s="34"/>
      <c r="J197" s="34"/>
      <c r="K197" s="34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7.25" customHeight="1" x14ac:dyDescent="0.3">
      <c r="A198" s="28"/>
      <c r="B198" s="28"/>
      <c r="C198" s="28"/>
      <c r="D198" s="28"/>
      <c r="E198" s="28"/>
      <c r="F198" s="28"/>
      <c r="G198" s="28"/>
      <c r="H198" s="34"/>
      <c r="I198" s="34"/>
      <c r="J198" s="34"/>
      <c r="K198" s="34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7.25" customHeight="1" x14ac:dyDescent="0.3">
      <c r="A199" s="28"/>
      <c r="B199" s="28"/>
      <c r="C199" s="28"/>
      <c r="D199" s="28"/>
      <c r="E199" s="28"/>
      <c r="F199" s="28"/>
      <c r="G199" s="28"/>
      <c r="H199" s="34"/>
      <c r="I199" s="34"/>
      <c r="J199" s="34"/>
      <c r="K199" s="34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7.25" customHeight="1" x14ac:dyDescent="0.3">
      <c r="A200" s="28"/>
      <c r="B200" s="28"/>
      <c r="C200" s="28"/>
      <c r="D200" s="28"/>
      <c r="E200" s="28"/>
      <c r="F200" s="28"/>
      <c r="G200" s="28"/>
      <c r="H200" s="34"/>
      <c r="I200" s="34"/>
      <c r="J200" s="34"/>
      <c r="K200" s="34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7.25" customHeight="1" x14ac:dyDescent="0.3">
      <c r="A201" s="28"/>
      <c r="B201" s="28"/>
      <c r="C201" s="28"/>
      <c r="D201" s="28"/>
      <c r="E201" s="28"/>
      <c r="F201" s="28"/>
      <c r="G201" s="28"/>
      <c r="H201" s="34"/>
      <c r="I201" s="34"/>
      <c r="J201" s="34"/>
      <c r="K201" s="34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7.25" customHeight="1" x14ac:dyDescent="0.3">
      <c r="A202" s="28"/>
      <c r="B202" s="28"/>
      <c r="C202" s="28"/>
      <c r="D202" s="28"/>
      <c r="E202" s="28"/>
      <c r="F202" s="28"/>
      <c r="G202" s="28"/>
      <c r="H202" s="34"/>
      <c r="I202" s="34"/>
      <c r="J202" s="34"/>
      <c r="K202" s="34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7.25" customHeight="1" x14ac:dyDescent="0.3">
      <c r="A203" s="28"/>
      <c r="B203" s="28"/>
      <c r="C203" s="28"/>
      <c r="D203" s="28"/>
      <c r="E203" s="28"/>
      <c r="F203" s="28"/>
      <c r="G203" s="28"/>
      <c r="H203" s="34"/>
      <c r="I203" s="34"/>
      <c r="J203" s="34"/>
      <c r="K203" s="34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7.25" customHeight="1" x14ac:dyDescent="0.3">
      <c r="A204" s="28"/>
      <c r="B204" s="28"/>
      <c r="C204" s="28"/>
      <c r="D204" s="28"/>
      <c r="E204" s="28"/>
      <c r="F204" s="28"/>
      <c r="G204" s="28"/>
      <c r="H204" s="34"/>
      <c r="I204" s="34"/>
      <c r="J204" s="34"/>
      <c r="K204" s="34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7.25" customHeight="1" x14ac:dyDescent="0.3">
      <c r="A205" s="28"/>
      <c r="B205" s="28"/>
      <c r="C205" s="28"/>
      <c r="D205" s="28"/>
      <c r="E205" s="28"/>
      <c r="F205" s="28"/>
      <c r="G205" s="28"/>
      <c r="H205" s="34"/>
      <c r="I205" s="34"/>
      <c r="J205" s="34"/>
      <c r="K205" s="34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7.25" customHeight="1" x14ac:dyDescent="0.3">
      <c r="A206" s="28"/>
      <c r="B206" s="28"/>
      <c r="C206" s="28"/>
      <c r="D206" s="28"/>
      <c r="E206" s="28"/>
      <c r="F206" s="28"/>
      <c r="G206" s="28"/>
      <c r="H206" s="34"/>
      <c r="I206" s="34"/>
      <c r="J206" s="34"/>
      <c r="K206" s="34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7.25" customHeight="1" x14ac:dyDescent="0.3">
      <c r="A207" s="28"/>
      <c r="B207" s="28"/>
      <c r="C207" s="28"/>
      <c r="D207" s="28"/>
      <c r="E207" s="28"/>
      <c r="F207" s="28"/>
      <c r="G207" s="28"/>
      <c r="H207" s="34"/>
      <c r="I207" s="34"/>
      <c r="J207" s="34"/>
      <c r="K207" s="34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7.25" customHeight="1" x14ac:dyDescent="0.3">
      <c r="A208" s="28"/>
      <c r="B208" s="28"/>
      <c r="C208" s="28"/>
      <c r="D208" s="28"/>
      <c r="E208" s="28"/>
      <c r="F208" s="28"/>
      <c r="G208" s="28"/>
      <c r="H208" s="34"/>
      <c r="I208" s="34"/>
      <c r="J208" s="34"/>
      <c r="K208" s="34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7.25" customHeight="1" x14ac:dyDescent="0.3">
      <c r="A209" s="28"/>
      <c r="B209" s="28"/>
      <c r="C209" s="28"/>
      <c r="D209" s="28"/>
      <c r="E209" s="28"/>
      <c r="F209" s="28"/>
      <c r="G209" s="28"/>
      <c r="H209" s="34"/>
      <c r="I209" s="34"/>
      <c r="J209" s="34"/>
      <c r="K209" s="34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7.25" customHeight="1" x14ac:dyDescent="0.3">
      <c r="A210" s="28"/>
      <c r="B210" s="28"/>
      <c r="C210" s="28"/>
      <c r="D210" s="28"/>
      <c r="E210" s="28"/>
      <c r="F210" s="28"/>
      <c r="G210" s="28"/>
      <c r="H210" s="34"/>
      <c r="I210" s="34"/>
      <c r="J210" s="34"/>
      <c r="K210" s="34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7.25" customHeight="1" x14ac:dyDescent="0.3">
      <c r="A211" s="28"/>
      <c r="B211" s="28"/>
      <c r="C211" s="28"/>
      <c r="D211" s="28"/>
      <c r="E211" s="28"/>
      <c r="F211" s="28"/>
      <c r="G211" s="28"/>
      <c r="H211" s="34"/>
      <c r="I211" s="34"/>
      <c r="J211" s="34"/>
      <c r="K211" s="34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7.25" customHeight="1" x14ac:dyDescent="0.3">
      <c r="A212" s="28"/>
      <c r="B212" s="28"/>
      <c r="C212" s="28"/>
      <c r="D212" s="28"/>
      <c r="E212" s="28"/>
      <c r="F212" s="28"/>
      <c r="G212" s="28"/>
      <c r="H212" s="34"/>
      <c r="I212" s="34"/>
      <c r="J212" s="34"/>
      <c r="K212" s="34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7.25" customHeight="1" x14ac:dyDescent="0.3">
      <c r="A213" s="28"/>
      <c r="B213" s="28"/>
      <c r="C213" s="28"/>
      <c r="D213" s="28"/>
      <c r="E213" s="28"/>
      <c r="F213" s="28"/>
      <c r="G213" s="28"/>
      <c r="H213" s="34"/>
      <c r="I213" s="34"/>
      <c r="J213" s="34"/>
      <c r="K213" s="34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7.25" customHeight="1" x14ac:dyDescent="0.3">
      <c r="A214" s="28"/>
      <c r="B214" s="28"/>
      <c r="C214" s="28"/>
      <c r="D214" s="28"/>
      <c r="E214" s="28"/>
      <c r="F214" s="28"/>
      <c r="G214" s="28"/>
      <c r="H214" s="34"/>
      <c r="I214" s="34"/>
      <c r="J214" s="34"/>
      <c r="K214" s="34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7.25" customHeight="1" x14ac:dyDescent="0.3">
      <c r="A215" s="28"/>
      <c r="B215" s="28"/>
      <c r="C215" s="28"/>
      <c r="D215" s="28"/>
      <c r="E215" s="28"/>
      <c r="F215" s="28"/>
      <c r="G215" s="28"/>
      <c r="H215" s="34"/>
      <c r="I215" s="34"/>
      <c r="J215" s="34"/>
      <c r="K215" s="34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7.25" customHeight="1" x14ac:dyDescent="0.3">
      <c r="A216" s="28"/>
      <c r="B216" s="28"/>
      <c r="C216" s="28"/>
      <c r="D216" s="28"/>
      <c r="E216" s="28"/>
      <c r="F216" s="28"/>
      <c r="G216" s="28"/>
      <c r="H216" s="34"/>
      <c r="I216" s="34"/>
      <c r="J216" s="34"/>
      <c r="K216" s="34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7.25" customHeight="1" x14ac:dyDescent="0.3">
      <c r="A217" s="28"/>
      <c r="B217" s="28"/>
      <c r="C217" s="28"/>
      <c r="D217" s="28"/>
      <c r="E217" s="28"/>
      <c r="F217" s="28"/>
      <c r="G217" s="28"/>
      <c r="H217" s="34"/>
      <c r="I217" s="34"/>
      <c r="J217" s="34"/>
      <c r="K217" s="34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7.25" customHeight="1" x14ac:dyDescent="0.3">
      <c r="A218" s="28"/>
      <c r="B218" s="28"/>
      <c r="C218" s="28"/>
      <c r="D218" s="28"/>
      <c r="E218" s="28"/>
      <c r="F218" s="28"/>
      <c r="G218" s="28"/>
      <c r="H218" s="34"/>
      <c r="I218" s="34"/>
      <c r="J218" s="34"/>
      <c r="K218" s="34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7.25" customHeight="1" x14ac:dyDescent="0.3">
      <c r="A219" s="28"/>
      <c r="B219" s="28"/>
      <c r="C219" s="28"/>
      <c r="D219" s="28"/>
      <c r="E219" s="28"/>
      <c r="F219" s="28"/>
      <c r="G219" s="28"/>
      <c r="H219" s="34"/>
      <c r="I219" s="34"/>
      <c r="J219" s="34"/>
      <c r="K219" s="34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7.25" customHeight="1" x14ac:dyDescent="0.3">
      <c r="A220" s="28"/>
      <c r="B220" s="28"/>
      <c r="C220" s="28"/>
      <c r="D220" s="28"/>
      <c r="E220" s="28"/>
      <c r="F220" s="28"/>
      <c r="G220" s="28"/>
      <c r="H220" s="34"/>
      <c r="I220" s="34"/>
      <c r="J220" s="34"/>
      <c r="K220" s="34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7.25" customHeight="1" x14ac:dyDescent="0.3">
      <c r="A221" s="28"/>
      <c r="B221" s="28"/>
      <c r="C221" s="28"/>
      <c r="D221" s="28"/>
      <c r="E221" s="28"/>
      <c r="F221" s="28"/>
      <c r="G221" s="28"/>
      <c r="H221" s="34"/>
      <c r="I221" s="34"/>
      <c r="J221" s="34"/>
      <c r="K221" s="34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7.25" customHeight="1" x14ac:dyDescent="0.3">
      <c r="A222" s="28"/>
      <c r="B222" s="28"/>
      <c r="C222" s="28"/>
      <c r="D222" s="28"/>
      <c r="E222" s="28"/>
      <c r="F222" s="28"/>
      <c r="G222" s="28"/>
      <c r="H222" s="34"/>
      <c r="I222" s="34"/>
      <c r="J222" s="34"/>
      <c r="K222" s="34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7.25" customHeight="1" x14ac:dyDescent="0.3">
      <c r="A223" s="28"/>
      <c r="B223" s="28"/>
      <c r="C223" s="28"/>
      <c r="D223" s="28"/>
      <c r="E223" s="28"/>
      <c r="F223" s="28"/>
      <c r="G223" s="28"/>
      <c r="H223" s="34"/>
      <c r="I223" s="34"/>
      <c r="J223" s="34"/>
      <c r="K223" s="34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7.25" customHeight="1" x14ac:dyDescent="0.3">
      <c r="A224" s="28"/>
      <c r="B224" s="28"/>
      <c r="C224" s="28"/>
      <c r="D224" s="28"/>
      <c r="E224" s="28"/>
      <c r="F224" s="28"/>
      <c r="G224" s="28"/>
      <c r="H224" s="34"/>
      <c r="I224" s="34"/>
      <c r="J224" s="34"/>
      <c r="K224" s="34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7.25" customHeight="1" x14ac:dyDescent="0.3">
      <c r="A225" s="28"/>
      <c r="B225" s="28"/>
      <c r="C225" s="28"/>
      <c r="D225" s="28"/>
      <c r="E225" s="28"/>
      <c r="F225" s="28"/>
      <c r="G225" s="28"/>
      <c r="H225" s="34"/>
      <c r="I225" s="34"/>
      <c r="J225" s="34"/>
      <c r="K225" s="34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7.25" customHeight="1" x14ac:dyDescent="0.3">
      <c r="A226" s="28"/>
      <c r="B226" s="28"/>
      <c r="C226" s="28"/>
      <c r="D226" s="28"/>
      <c r="E226" s="28"/>
      <c r="F226" s="28"/>
      <c r="G226" s="28"/>
      <c r="H226" s="34"/>
      <c r="I226" s="34"/>
      <c r="J226" s="34"/>
      <c r="K226" s="34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7.25" customHeight="1" x14ac:dyDescent="0.3">
      <c r="A227" s="28"/>
      <c r="B227" s="28"/>
      <c r="C227" s="28"/>
      <c r="D227" s="28"/>
      <c r="E227" s="28"/>
      <c r="F227" s="28"/>
      <c r="G227" s="28"/>
      <c r="H227" s="34"/>
      <c r="I227" s="34"/>
      <c r="J227" s="34"/>
      <c r="K227" s="34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7.25" customHeight="1" x14ac:dyDescent="0.3">
      <c r="A228" s="28"/>
      <c r="B228" s="28"/>
      <c r="C228" s="28"/>
      <c r="D228" s="28"/>
      <c r="E228" s="28"/>
      <c r="F228" s="28"/>
      <c r="G228" s="28"/>
      <c r="H228" s="34"/>
      <c r="I228" s="34"/>
      <c r="J228" s="34"/>
      <c r="K228" s="34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7.25" customHeight="1" x14ac:dyDescent="0.3">
      <c r="A229" s="28"/>
      <c r="B229" s="28"/>
      <c r="C229" s="28"/>
      <c r="D229" s="28"/>
      <c r="E229" s="28"/>
      <c r="F229" s="28"/>
      <c r="G229" s="28"/>
      <c r="H229" s="34"/>
      <c r="I229" s="34"/>
      <c r="J229" s="34"/>
      <c r="K229" s="34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7.25" customHeight="1" x14ac:dyDescent="0.3">
      <c r="A230" s="28"/>
      <c r="B230" s="28"/>
      <c r="C230" s="28"/>
      <c r="D230" s="28"/>
      <c r="E230" s="28"/>
      <c r="F230" s="28"/>
      <c r="G230" s="28"/>
      <c r="H230" s="34"/>
      <c r="I230" s="34"/>
      <c r="J230" s="34"/>
      <c r="K230" s="34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7.25" customHeight="1" x14ac:dyDescent="0.3">
      <c r="A231" s="28"/>
      <c r="B231" s="28"/>
      <c r="C231" s="28"/>
      <c r="D231" s="28"/>
      <c r="E231" s="28"/>
      <c r="F231" s="28"/>
      <c r="G231" s="28"/>
      <c r="H231" s="34"/>
      <c r="I231" s="34"/>
      <c r="J231" s="34"/>
      <c r="K231" s="34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7.25" customHeight="1" x14ac:dyDescent="0.3">
      <c r="A232" s="28"/>
      <c r="B232" s="28"/>
      <c r="C232" s="28"/>
      <c r="D232" s="28"/>
      <c r="E232" s="28"/>
      <c r="F232" s="28"/>
      <c r="G232" s="28"/>
      <c r="H232" s="34"/>
      <c r="I232" s="34"/>
      <c r="J232" s="34"/>
      <c r="K232" s="34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7.25" customHeight="1" x14ac:dyDescent="0.3">
      <c r="A233" s="28"/>
      <c r="B233" s="28"/>
      <c r="C233" s="28"/>
      <c r="D233" s="28"/>
      <c r="E233" s="28"/>
      <c r="F233" s="28"/>
      <c r="G233" s="28"/>
      <c r="H233" s="34"/>
      <c r="I233" s="34"/>
      <c r="J233" s="34"/>
      <c r="K233" s="34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7.25" customHeight="1" x14ac:dyDescent="0.3">
      <c r="A234" s="28"/>
      <c r="B234" s="28"/>
      <c r="C234" s="28"/>
      <c r="D234" s="28"/>
      <c r="E234" s="28"/>
      <c r="F234" s="28"/>
      <c r="G234" s="28"/>
      <c r="H234" s="34"/>
      <c r="I234" s="34"/>
      <c r="J234" s="34"/>
      <c r="K234" s="34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7.25" customHeight="1" x14ac:dyDescent="0.3">
      <c r="A235" s="28"/>
      <c r="B235" s="28"/>
      <c r="C235" s="28"/>
      <c r="D235" s="28"/>
      <c r="E235" s="28"/>
      <c r="F235" s="28"/>
      <c r="G235" s="28"/>
      <c r="H235" s="34"/>
      <c r="I235" s="34"/>
      <c r="J235" s="34"/>
      <c r="K235" s="34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7.25" customHeight="1" x14ac:dyDescent="0.3">
      <c r="A236" s="28"/>
      <c r="B236" s="28"/>
      <c r="C236" s="28"/>
      <c r="D236" s="28"/>
      <c r="E236" s="28"/>
      <c r="F236" s="28"/>
      <c r="G236" s="28"/>
      <c r="H236" s="34"/>
      <c r="I236" s="34"/>
      <c r="J236" s="34"/>
      <c r="K236" s="34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7.25" customHeight="1" x14ac:dyDescent="0.3">
      <c r="A237" s="28"/>
      <c r="B237" s="28"/>
      <c r="C237" s="28"/>
      <c r="D237" s="28"/>
      <c r="E237" s="28"/>
      <c r="F237" s="28"/>
      <c r="G237" s="28"/>
      <c r="H237" s="34"/>
      <c r="I237" s="34"/>
      <c r="J237" s="34"/>
      <c r="K237" s="34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7.25" customHeight="1" x14ac:dyDescent="0.3">
      <c r="A238" s="28"/>
      <c r="B238" s="28"/>
      <c r="C238" s="28"/>
      <c r="D238" s="28"/>
      <c r="E238" s="28"/>
      <c r="F238" s="28"/>
      <c r="G238" s="28"/>
      <c r="H238" s="34"/>
      <c r="I238" s="34"/>
      <c r="J238" s="34"/>
      <c r="K238" s="34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7.25" customHeight="1" x14ac:dyDescent="0.3">
      <c r="A239" s="28"/>
      <c r="B239" s="28"/>
      <c r="C239" s="28"/>
      <c r="D239" s="28"/>
      <c r="E239" s="28"/>
      <c r="F239" s="28"/>
      <c r="G239" s="28"/>
      <c r="H239" s="34"/>
      <c r="I239" s="34"/>
      <c r="J239" s="34"/>
      <c r="K239" s="34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7.25" customHeight="1" x14ac:dyDescent="0.3">
      <c r="A240" s="28"/>
      <c r="B240" s="28"/>
      <c r="C240" s="28"/>
      <c r="D240" s="28"/>
      <c r="E240" s="28"/>
      <c r="F240" s="28"/>
      <c r="G240" s="28"/>
      <c r="H240" s="34"/>
      <c r="I240" s="34"/>
      <c r="J240" s="34"/>
      <c r="K240" s="34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7.25" customHeight="1" x14ac:dyDescent="0.3">
      <c r="A241" s="28"/>
      <c r="B241" s="28"/>
      <c r="C241" s="28"/>
      <c r="D241" s="28"/>
      <c r="E241" s="28"/>
      <c r="F241" s="28"/>
      <c r="G241" s="28"/>
      <c r="H241" s="34"/>
      <c r="I241" s="34"/>
      <c r="J241" s="34"/>
      <c r="K241" s="34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7.25" customHeight="1" x14ac:dyDescent="0.3">
      <c r="A242" s="28"/>
      <c r="B242" s="28"/>
      <c r="C242" s="28"/>
      <c r="D242" s="28"/>
      <c r="E242" s="28"/>
      <c r="F242" s="28"/>
      <c r="G242" s="28"/>
      <c r="H242" s="34"/>
      <c r="I242" s="34"/>
      <c r="J242" s="34"/>
      <c r="K242" s="34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7.25" customHeight="1" x14ac:dyDescent="0.3">
      <c r="A243" s="28"/>
      <c r="B243" s="28"/>
      <c r="C243" s="28"/>
      <c r="D243" s="28"/>
      <c r="E243" s="28"/>
      <c r="F243" s="28"/>
      <c r="G243" s="28"/>
      <c r="H243" s="34"/>
      <c r="I243" s="34"/>
      <c r="J243" s="34"/>
      <c r="K243" s="34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7.25" customHeight="1" x14ac:dyDescent="0.3">
      <c r="A244" s="28"/>
      <c r="B244" s="28"/>
      <c r="C244" s="28"/>
      <c r="D244" s="28"/>
      <c r="E244" s="28"/>
      <c r="F244" s="28"/>
      <c r="G244" s="28"/>
      <c r="H244" s="34"/>
      <c r="I244" s="34"/>
      <c r="J244" s="34"/>
      <c r="K244" s="34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7.25" customHeight="1" x14ac:dyDescent="0.3">
      <c r="A245" s="28"/>
      <c r="B245" s="28"/>
      <c r="C245" s="28"/>
      <c r="D245" s="28"/>
      <c r="E245" s="28"/>
      <c r="F245" s="28"/>
      <c r="G245" s="28"/>
      <c r="H245" s="34"/>
      <c r="I245" s="34"/>
      <c r="J245" s="34"/>
      <c r="K245" s="34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7.25" customHeight="1" x14ac:dyDescent="0.3">
      <c r="A246" s="28"/>
      <c r="B246" s="28"/>
      <c r="C246" s="28"/>
      <c r="D246" s="28"/>
      <c r="E246" s="28"/>
      <c r="F246" s="28"/>
      <c r="G246" s="28"/>
      <c r="H246" s="34"/>
      <c r="I246" s="34"/>
      <c r="J246" s="34"/>
      <c r="K246" s="34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7.25" customHeight="1" x14ac:dyDescent="0.3">
      <c r="A247" s="28"/>
      <c r="B247" s="28"/>
      <c r="C247" s="28"/>
      <c r="D247" s="28"/>
      <c r="E247" s="28"/>
      <c r="F247" s="28"/>
      <c r="G247" s="28"/>
      <c r="H247" s="34"/>
      <c r="I247" s="34"/>
      <c r="J247" s="34"/>
      <c r="K247" s="34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7.25" customHeight="1" x14ac:dyDescent="0.3">
      <c r="A248" s="28"/>
      <c r="B248" s="28"/>
      <c r="C248" s="28"/>
      <c r="D248" s="28"/>
      <c r="E248" s="28"/>
      <c r="F248" s="28"/>
      <c r="G248" s="28"/>
      <c r="H248" s="34"/>
      <c r="I248" s="34"/>
      <c r="J248" s="34"/>
      <c r="K248" s="34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7.25" customHeight="1" x14ac:dyDescent="0.3">
      <c r="A249" s="28"/>
      <c r="B249" s="28"/>
      <c r="C249" s="28"/>
      <c r="D249" s="28"/>
      <c r="E249" s="28"/>
      <c r="F249" s="28"/>
      <c r="G249" s="28"/>
      <c r="H249" s="34"/>
      <c r="I249" s="34"/>
      <c r="J249" s="34"/>
      <c r="K249" s="34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7.25" customHeight="1" x14ac:dyDescent="0.3">
      <c r="A250" s="28"/>
      <c r="B250" s="28"/>
      <c r="C250" s="28"/>
      <c r="D250" s="28"/>
      <c r="E250" s="28"/>
      <c r="F250" s="28"/>
      <c r="G250" s="28"/>
      <c r="H250" s="34"/>
      <c r="I250" s="34"/>
      <c r="J250" s="34"/>
      <c r="K250" s="34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7.25" customHeight="1" x14ac:dyDescent="0.3">
      <c r="A251" s="28"/>
      <c r="B251" s="28"/>
      <c r="C251" s="28"/>
      <c r="D251" s="28"/>
      <c r="E251" s="28"/>
      <c r="F251" s="28"/>
      <c r="G251" s="28"/>
      <c r="H251" s="34"/>
      <c r="I251" s="34"/>
      <c r="J251" s="34"/>
      <c r="K251" s="34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7.25" customHeight="1" x14ac:dyDescent="0.3">
      <c r="A252" s="28"/>
      <c r="B252" s="28"/>
      <c r="C252" s="28"/>
      <c r="D252" s="28"/>
      <c r="E252" s="28"/>
      <c r="F252" s="28"/>
      <c r="G252" s="28"/>
      <c r="H252" s="34"/>
      <c r="I252" s="34"/>
      <c r="J252" s="34"/>
      <c r="K252" s="34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7.25" customHeight="1" x14ac:dyDescent="0.3">
      <c r="A253" s="28"/>
      <c r="B253" s="28"/>
      <c r="C253" s="28"/>
      <c r="D253" s="28"/>
      <c r="E253" s="28"/>
      <c r="F253" s="28"/>
      <c r="G253" s="28"/>
      <c r="H253" s="34"/>
      <c r="I253" s="34"/>
      <c r="J253" s="34"/>
      <c r="K253" s="34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7.25" customHeight="1" x14ac:dyDescent="0.3">
      <c r="A254" s="28"/>
      <c r="B254" s="28"/>
      <c r="C254" s="28"/>
      <c r="D254" s="28"/>
      <c r="E254" s="28"/>
      <c r="F254" s="28"/>
      <c r="G254" s="28"/>
      <c r="H254" s="34"/>
      <c r="I254" s="34"/>
      <c r="J254" s="34"/>
      <c r="K254" s="34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7.25" customHeight="1" x14ac:dyDescent="0.3">
      <c r="A255" s="28"/>
      <c r="B255" s="28"/>
      <c r="C255" s="28"/>
      <c r="D255" s="28"/>
      <c r="E255" s="28"/>
      <c r="F255" s="28"/>
      <c r="G255" s="28"/>
      <c r="H255" s="34"/>
      <c r="I255" s="34"/>
      <c r="J255" s="34"/>
      <c r="K255" s="34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7.25" customHeight="1" x14ac:dyDescent="0.3">
      <c r="A256" s="28"/>
      <c r="B256" s="28"/>
      <c r="C256" s="28"/>
      <c r="D256" s="28"/>
      <c r="E256" s="28"/>
      <c r="F256" s="28"/>
      <c r="G256" s="28"/>
      <c r="H256" s="34"/>
      <c r="I256" s="34"/>
      <c r="J256" s="34"/>
      <c r="K256" s="34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7.25" customHeight="1" x14ac:dyDescent="0.3">
      <c r="A257" s="28"/>
      <c r="B257" s="28"/>
      <c r="C257" s="28"/>
      <c r="D257" s="28"/>
      <c r="E257" s="28"/>
      <c r="F257" s="28"/>
      <c r="G257" s="28"/>
      <c r="H257" s="34"/>
      <c r="I257" s="34"/>
      <c r="J257" s="34"/>
      <c r="K257" s="34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7.25" customHeight="1" x14ac:dyDescent="0.3">
      <c r="A258" s="28"/>
      <c r="B258" s="28"/>
      <c r="C258" s="28"/>
      <c r="D258" s="28"/>
      <c r="E258" s="28"/>
      <c r="F258" s="28"/>
      <c r="G258" s="28"/>
      <c r="H258" s="34"/>
      <c r="I258" s="34"/>
      <c r="J258" s="34"/>
      <c r="K258" s="34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7.25" customHeight="1" x14ac:dyDescent="0.3">
      <c r="A259" s="28"/>
      <c r="B259" s="28"/>
      <c r="C259" s="28"/>
      <c r="D259" s="28"/>
      <c r="E259" s="28"/>
      <c r="F259" s="28"/>
      <c r="G259" s="28"/>
      <c r="H259" s="34"/>
      <c r="I259" s="34"/>
      <c r="J259" s="34"/>
      <c r="K259" s="34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7.25" customHeight="1" x14ac:dyDescent="0.3">
      <c r="A260" s="28"/>
      <c r="B260" s="28"/>
      <c r="C260" s="28"/>
      <c r="D260" s="28"/>
      <c r="E260" s="28"/>
      <c r="F260" s="28"/>
      <c r="G260" s="28"/>
      <c r="H260" s="34"/>
      <c r="I260" s="34"/>
      <c r="J260" s="34"/>
      <c r="K260" s="34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7.25" customHeight="1" x14ac:dyDescent="0.3">
      <c r="A261" s="28"/>
      <c r="B261" s="28"/>
      <c r="C261" s="28"/>
      <c r="D261" s="28"/>
      <c r="E261" s="28"/>
      <c r="F261" s="28"/>
      <c r="G261" s="28"/>
      <c r="H261" s="34"/>
      <c r="I261" s="34"/>
      <c r="J261" s="34"/>
      <c r="K261" s="34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7.25" customHeight="1" x14ac:dyDescent="0.3">
      <c r="A262" s="28"/>
      <c r="B262" s="28"/>
      <c r="C262" s="28"/>
      <c r="D262" s="28"/>
      <c r="E262" s="28"/>
      <c r="F262" s="28"/>
      <c r="G262" s="28"/>
      <c r="H262" s="34"/>
      <c r="I262" s="34"/>
      <c r="J262" s="34"/>
      <c r="K262" s="34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7.25" customHeight="1" x14ac:dyDescent="0.3">
      <c r="A263" s="28"/>
      <c r="B263" s="28"/>
      <c r="C263" s="28"/>
      <c r="D263" s="28"/>
      <c r="E263" s="28"/>
      <c r="F263" s="28"/>
      <c r="G263" s="28"/>
      <c r="H263" s="34"/>
      <c r="I263" s="34"/>
      <c r="J263" s="34"/>
      <c r="K263" s="34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7.25" customHeight="1" x14ac:dyDescent="0.3">
      <c r="A264" s="28"/>
      <c r="B264" s="28"/>
      <c r="C264" s="28"/>
      <c r="D264" s="28"/>
      <c r="E264" s="28"/>
      <c r="F264" s="28"/>
      <c r="G264" s="28"/>
      <c r="H264" s="34"/>
      <c r="I264" s="34"/>
      <c r="J264" s="34"/>
      <c r="K264" s="34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7.25" customHeight="1" x14ac:dyDescent="0.3">
      <c r="A265" s="28"/>
      <c r="B265" s="28"/>
      <c r="C265" s="28"/>
      <c r="D265" s="28"/>
      <c r="E265" s="28"/>
      <c r="F265" s="28"/>
      <c r="G265" s="28"/>
      <c r="H265" s="34"/>
      <c r="I265" s="34"/>
      <c r="J265" s="34"/>
      <c r="K265" s="34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7.25" customHeight="1" x14ac:dyDescent="0.3">
      <c r="A266" s="28"/>
      <c r="B266" s="28"/>
      <c r="C266" s="28"/>
      <c r="D266" s="28"/>
      <c r="E266" s="28"/>
      <c r="F266" s="28"/>
      <c r="G266" s="28"/>
      <c r="H266" s="34"/>
      <c r="I266" s="34"/>
      <c r="J266" s="34"/>
      <c r="K266" s="34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7.25" customHeight="1" x14ac:dyDescent="0.3">
      <c r="A267" s="28"/>
      <c r="B267" s="28"/>
      <c r="C267" s="28"/>
      <c r="D267" s="28"/>
      <c r="E267" s="28"/>
      <c r="F267" s="28"/>
      <c r="G267" s="28"/>
      <c r="H267" s="34"/>
      <c r="I267" s="34"/>
      <c r="J267" s="34"/>
      <c r="K267" s="34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7.25" customHeight="1" x14ac:dyDescent="0.3">
      <c r="A268" s="28"/>
      <c r="B268" s="28"/>
      <c r="C268" s="28"/>
      <c r="D268" s="28"/>
      <c r="E268" s="28"/>
      <c r="F268" s="28"/>
      <c r="G268" s="28"/>
      <c r="H268" s="34"/>
      <c r="I268" s="34"/>
      <c r="J268" s="34"/>
      <c r="K268" s="34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7.25" customHeight="1" x14ac:dyDescent="0.3">
      <c r="A269" s="28"/>
      <c r="B269" s="28"/>
      <c r="C269" s="28"/>
      <c r="D269" s="28"/>
      <c r="E269" s="28"/>
      <c r="F269" s="28"/>
      <c r="G269" s="28"/>
      <c r="H269" s="34"/>
      <c r="I269" s="34"/>
      <c r="J269" s="34"/>
      <c r="K269" s="34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7.25" customHeight="1" x14ac:dyDescent="0.3">
      <c r="A270" s="28"/>
      <c r="B270" s="28"/>
      <c r="C270" s="28"/>
      <c r="D270" s="28"/>
      <c r="E270" s="28"/>
      <c r="F270" s="28"/>
      <c r="G270" s="28"/>
      <c r="H270" s="34"/>
      <c r="I270" s="34"/>
      <c r="J270" s="34"/>
      <c r="K270" s="34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7.25" customHeight="1" x14ac:dyDescent="0.3">
      <c r="A271" s="28"/>
      <c r="B271" s="28"/>
      <c r="C271" s="28"/>
      <c r="D271" s="28"/>
      <c r="E271" s="28"/>
      <c r="F271" s="28"/>
      <c r="G271" s="28"/>
      <c r="H271" s="34"/>
      <c r="I271" s="34"/>
      <c r="J271" s="34"/>
      <c r="K271" s="34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7.25" customHeight="1" x14ac:dyDescent="0.3">
      <c r="A272" s="28"/>
      <c r="B272" s="28"/>
      <c r="C272" s="28"/>
      <c r="D272" s="28"/>
      <c r="E272" s="28"/>
      <c r="F272" s="28"/>
      <c r="G272" s="28"/>
      <c r="H272" s="34"/>
      <c r="I272" s="34"/>
      <c r="J272" s="34"/>
      <c r="K272" s="34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7.25" customHeight="1" x14ac:dyDescent="0.3">
      <c r="A273" s="28"/>
      <c r="B273" s="28"/>
      <c r="C273" s="28"/>
      <c r="D273" s="28"/>
      <c r="E273" s="28"/>
      <c r="F273" s="28"/>
      <c r="G273" s="28"/>
      <c r="H273" s="34"/>
      <c r="I273" s="34"/>
      <c r="J273" s="34"/>
      <c r="K273" s="34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7.25" customHeight="1" x14ac:dyDescent="0.3">
      <c r="A274" s="28"/>
      <c r="B274" s="28"/>
      <c r="C274" s="28"/>
      <c r="D274" s="28"/>
      <c r="E274" s="28"/>
      <c r="F274" s="28"/>
      <c r="G274" s="28"/>
      <c r="H274" s="34"/>
      <c r="I274" s="34"/>
      <c r="J274" s="34"/>
      <c r="K274" s="34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7.25" customHeight="1" x14ac:dyDescent="0.3">
      <c r="A275" s="28"/>
      <c r="B275" s="28"/>
      <c r="C275" s="28"/>
      <c r="D275" s="28"/>
      <c r="E275" s="28"/>
      <c r="F275" s="28"/>
      <c r="G275" s="28"/>
      <c r="H275" s="34"/>
      <c r="I275" s="34"/>
      <c r="J275" s="34"/>
      <c r="K275" s="34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7.25" customHeight="1" x14ac:dyDescent="0.3">
      <c r="A276" s="28"/>
      <c r="B276" s="28"/>
      <c r="C276" s="28"/>
      <c r="D276" s="28"/>
      <c r="E276" s="28"/>
      <c r="F276" s="28"/>
      <c r="G276" s="28"/>
      <c r="H276" s="34"/>
      <c r="I276" s="34"/>
      <c r="J276" s="34"/>
      <c r="K276" s="34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7.25" customHeight="1" x14ac:dyDescent="0.3">
      <c r="A277" s="28"/>
      <c r="B277" s="28"/>
      <c r="C277" s="28"/>
      <c r="D277" s="28"/>
      <c r="E277" s="28"/>
      <c r="F277" s="28"/>
      <c r="G277" s="28"/>
      <c r="H277" s="34"/>
      <c r="I277" s="34"/>
      <c r="J277" s="34"/>
      <c r="K277" s="34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7.25" customHeight="1" x14ac:dyDescent="0.3">
      <c r="A278" s="28"/>
      <c r="B278" s="28"/>
      <c r="C278" s="28"/>
      <c r="D278" s="28"/>
      <c r="E278" s="28"/>
      <c r="F278" s="28"/>
      <c r="G278" s="28"/>
      <c r="H278" s="34"/>
      <c r="I278" s="34"/>
      <c r="J278" s="34"/>
      <c r="K278" s="34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7.25" customHeight="1" x14ac:dyDescent="0.3">
      <c r="A279" s="28"/>
      <c r="B279" s="28"/>
      <c r="C279" s="28"/>
      <c r="D279" s="28"/>
      <c r="E279" s="28"/>
      <c r="F279" s="28"/>
      <c r="G279" s="28"/>
      <c r="H279" s="34"/>
      <c r="I279" s="34"/>
      <c r="J279" s="34"/>
      <c r="K279" s="34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7.25" customHeight="1" x14ac:dyDescent="0.3">
      <c r="A280" s="28"/>
      <c r="B280" s="28"/>
      <c r="C280" s="28"/>
      <c r="D280" s="28"/>
      <c r="E280" s="28"/>
      <c r="F280" s="28"/>
      <c r="G280" s="28"/>
      <c r="H280" s="34"/>
      <c r="I280" s="34"/>
      <c r="J280" s="34"/>
      <c r="K280" s="34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7.25" customHeight="1" x14ac:dyDescent="0.3">
      <c r="A281" s="28"/>
      <c r="B281" s="28"/>
      <c r="C281" s="28"/>
      <c r="D281" s="28"/>
      <c r="E281" s="28"/>
      <c r="F281" s="28"/>
      <c r="G281" s="28"/>
      <c r="H281" s="34"/>
      <c r="I281" s="34"/>
      <c r="J281" s="34"/>
      <c r="K281" s="34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7.25" customHeight="1" x14ac:dyDescent="0.3">
      <c r="A282" s="28"/>
      <c r="B282" s="28"/>
      <c r="C282" s="28"/>
      <c r="D282" s="28"/>
      <c r="E282" s="28"/>
      <c r="F282" s="28"/>
      <c r="G282" s="28"/>
      <c r="H282" s="34"/>
      <c r="I282" s="34"/>
      <c r="J282" s="34"/>
      <c r="K282" s="34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7.25" customHeight="1" x14ac:dyDescent="0.3">
      <c r="A283" s="28"/>
      <c r="B283" s="28"/>
      <c r="C283" s="28"/>
      <c r="D283" s="28"/>
      <c r="E283" s="28"/>
      <c r="F283" s="28"/>
      <c r="G283" s="28"/>
      <c r="H283" s="34"/>
      <c r="I283" s="34"/>
      <c r="J283" s="34"/>
      <c r="K283" s="34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7.25" customHeight="1" x14ac:dyDescent="0.3">
      <c r="A284" s="28"/>
      <c r="B284" s="28"/>
      <c r="C284" s="28"/>
      <c r="D284" s="28"/>
      <c r="E284" s="28"/>
      <c r="F284" s="28"/>
      <c r="G284" s="28"/>
      <c r="H284" s="34"/>
      <c r="I284" s="34"/>
      <c r="J284" s="34"/>
      <c r="K284" s="34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7.25" customHeight="1" x14ac:dyDescent="0.3">
      <c r="A285" s="28"/>
      <c r="B285" s="28"/>
      <c r="C285" s="28"/>
      <c r="D285" s="28"/>
      <c r="E285" s="28"/>
      <c r="F285" s="28"/>
      <c r="G285" s="28"/>
      <c r="H285" s="34"/>
      <c r="I285" s="34"/>
      <c r="J285" s="34"/>
      <c r="K285" s="34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7.25" customHeight="1" x14ac:dyDescent="0.3">
      <c r="A286" s="28"/>
      <c r="B286" s="28"/>
      <c r="C286" s="28"/>
      <c r="D286" s="28"/>
      <c r="E286" s="28"/>
      <c r="F286" s="28"/>
      <c r="G286" s="28"/>
      <c r="H286" s="34"/>
      <c r="I286" s="34"/>
      <c r="J286" s="34"/>
      <c r="K286" s="34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7.25" customHeight="1" x14ac:dyDescent="0.3">
      <c r="A287" s="28"/>
      <c r="B287" s="28"/>
      <c r="C287" s="28"/>
      <c r="D287" s="28"/>
      <c r="E287" s="28"/>
      <c r="F287" s="28"/>
      <c r="G287" s="28"/>
      <c r="H287" s="34"/>
      <c r="I287" s="34"/>
      <c r="J287" s="34"/>
      <c r="K287" s="34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7.25" customHeight="1" x14ac:dyDescent="0.3">
      <c r="A288" s="28"/>
      <c r="B288" s="28"/>
      <c r="C288" s="28"/>
      <c r="D288" s="28"/>
      <c r="E288" s="28"/>
      <c r="F288" s="28"/>
      <c r="G288" s="28"/>
      <c r="H288" s="34"/>
      <c r="I288" s="34"/>
      <c r="J288" s="34"/>
      <c r="K288" s="34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7.25" customHeight="1" x14ac:dyDescent="0.3">
      <c r="A289" s="28"/>
      <c r="B289" s="28"/>
      <c r="C289" s="28"/>
      <c r="D289" s="28"/>
      <c r="E289" s="28"/>
      <c r="F289" s="28"/>
      <c r="G289" s="28"/>
      <c r="H289" s="34"/>
      <c r="I289" s="34"/>
      <c r="J289" s="34"/>
      <c r="K289" s="34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7.25" customHeight="1" x14ac:dyDescent="0.3">
      <c r="A290" s="28"/>
      <c r="B290" s="28"/>
      <c r="C290" s="28"/>
      <c r="D290" s="28"/>
      <c r="E290" s="28"/>
      <c r="F290" s="28"/>
      <c r="G290" s="28"/>
      <c r="H290" s="34"/>
      <c r="I290" s="34"/>
      <c r="J290" s="34"/>
      <c r="K290" s="34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7.25" customHeight="1" x14ac:dyDescent="0.3">
      <c r="A291" s="28"/>
      <c r="B291" s="28"/>
      <c r="C291" s="28"/>
      <c r="D291" s="28"/>
      <c r="E291" s="28"/>
      <c r="F291" s="28"/>
      <c r="G291" s="28"/>
      <c r="H291" s="34"/>
      <c r="I291" s="34"/>
      <c r="J291" s="34"/>
      <c r="K291" s="34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7.25" customHeight="1" x14ac:dyDescent="0.3">
      <c r="A292" s="28"/>
      <c r="B292" s="28"/>
      <c r="C292" s="28"/>
      <c r="D292" s="28"/>
      <c r="E292" s="28"/>
      <c r="F292" s="28"/>
      <c r="G292" s="28"/>
      <c r="H292" s="34"/>
      <c r="I292" s="34"/>
      <c r="J292" s="34"/>
      <c r="K292" s="34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7.25" customHeight="1" x14ac:dyDescent="0.3">
      <c r="A293" s="28"/>
      <c r="B293" s="28"/>
      <c r="C293" s="28"/>
      <c r="D293" s="28"/>
      <c r="E293" s="28"/>
      <c r="F293" s="28"/>
      <c r="G293" s="28"/>
      <c r="H293" s="34"/>
      <c r="I293" s="34"/>
      <c r="J293" s="34"/>
      <c r="K293" s="34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7.25" customHeight="1" x14ac:dyDescent="0.3">
      <c r="A294" s="28"/>
      <c r="B294" s="28"/>
      <c r="C294" s="28"/>
      <c r="D294" s="28"/>
      <c r="E294" s="28"/>
      <c r="F294" s="28"/>
      <c r="G294" s="28"/>
      <c r="H294" s="34"/>
      <c r="I294" s="34"/>
      <c r="J294" s="34"/>
      <c r="K294" s="34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7.25" customHeight="1" x14ac:dyDescent="0.3">
      <c r="A295" s="28"/>
      <c r="B295" s="28"/>
      <c r="C295" s="28"/>
      <c r="D295" s="28"/>
      <c r="E295" s="28"/>
      <c r="F295" s="28"/>
      <c r="G295" s="28"/>
      <c r="H295" s="34"/>
      <c r="I295" s="34"/>
      <c r="J295" s="34"/>
      <c r="K295" s="34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7.25" customHeight="1" x14ac:dyDescent="0.3">
      <c r="A296" s="28"/>
      <c r="B296" s="28"/>
      <c r="C296" s="28"/>
      <c r="D296" s="28"/>
      <c r="E296" s="28"/>
      <c r="F296" s="28"/>
      <c r="G296" s="28"/>
      <c r="H296" s="34"/>
      <c r="I296" s="34"/>
      <c r="J296" s="34"/>
      <c r="K296" s="34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7.25" customHeight="1" x14ac:dyDescent="0.3">
      <c r="A297" s="28"/>
      <c r="B297" s="28"/>
      <c r="C297" s="28"/>
      <c r="D297" s="28"/>
      <c r="E297" s="28"/>
      <c r="F297" s="28"/>
      <c r="G297" s="28"/>
      <c r="H297" s="34"/>
      <c r="I297" s="34"/>
      <c r="J297" s="34"/>
      <c r="K297" s="34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7.25" customHeight="1" x14ac:dyDescent="0.3">
      <c r="A298" s="28"/>
      <c r="B298" s="28"/>
      <c r="C298" s="28"/>
      <c r="D298" s="28"/>
      <c r="E298" s="28"/>
      <c r="F298" s="28"/>
      <c r="G298" s="28"/>
      <c r="H298" s="34"/>
      <c r="I298" s="34"/>
      <c r="J298" s="34"/>
      <c r="K298" s="34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7.25" customHeight="1" x14ac:dyDescent="0.3">
      <c r="A299" s="28"/>
      <c r="B299" s="28"/>
      <c r="C299" s="28"/>
      <c r="D299" s="28"/>
      <c r="E299" s="28"/>
      <c r="F299" s="28"/>
      <c r="G299" s="28"/>
      <c r="H299" s="34"/>
      <c r="I299" s="34"/>
      <c r="J299" s="34"/>
      <c r="K299" s="34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7.25" customHeight="1" x14ac:dyDescent="0.3">
      <c r="A300" s="28"/>
      <c r="B300" s="28"/>
      <c r="C300" s="28"/>
      <c r="D300" s="28"/>
      <c r="E300" s="28"/>
      <c r="F300" s="28"/>
      <c r="G300" s="28"/>
      <c r="H300" s="34"/>
      <c r="I300" s="34"/>
      <c r="J300" s="34"/>
      <c r="K300" s="34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7.25" customHeight="1" x14ac:dyDescent="0.3">
      <c r="A301" s="28"/>
      <c r="B301" s="28"/>
      <c r="C301" s="28"/>
      <c r="D301" s="28"/>
      <c r="E301" s="28"/>
      <c r="F301" s="28"/>
      <c r="G301" s="28"/>
      <c r="H301" s="34"/>
      <c r="I301" s="34"/>
      <c r="J301" s="34"/>
      <c r="K301" s="34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7.25" customHeight="1" x14ac:dyDescent="0.3">
      <c r="A302" s="28"/>
      <c r="B302" s="28"/>
      <c r="C302" s="28"/>
      <c r="D302" s="28"/>
      <c r="E302" s="28"/>
      <c r="F302" s="28"/>
      <c r="G302" s="28"/>
      <c r="H302" s="34"/>
      <c r="I302" s="34"/>
      <c r="J302" s="34"/>
      <c r="K302" s="34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7.25" customHeight="1" x14ac:dyDescent="0.3">
      <c r="A303" s="28"/>
      <c r="B303" s="28"/>
      <c r="C303" s="28"/>
      <c r="D303" s="28"/>
      <c r="E303" s="28"/>
      <c r="F303" s="28"/>
      <c r="G303" s="28"/>
      <c r="H303" s="34"/>
      <c r="I303" s="34"/>
      <c r="J303" s="34"/>
      <c r="K303" s="34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7.25" customHeight="1" x14ac:dyDescent="0.3">
      <c r="A304" s="28"/>
      <c r="B304" s="28"/>
      <c r="C304" s="28"/>
      <c r="D304" s="28"/>
      <c r="E304" s="28"/>
      <c r="F304" s="28"/>
      <c r="G304" s="28"/>
      <c r="H304" s="34"/>
      <c r="I304" s="34"/>
      <c r="J304" s="34"/>
      <c r="K304" s="34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7.25" customHeight="1" x14ac:dyDescent="0.3">
      <c r="A305" s="28"/>
      <c r="B305" s="28"/>
      <c r="C305" s="28"/>
      <c r="D305" s="28"/>
      <c r="E305" s="28"/>
      <c r="F305" s="28"/>
      <c r="G305" s="28"/>
      <c r="H305" s="34"/>
      <c r="I305" s="34"/>
      <c r="J305" s="34"/>
      <c r="K305" s="34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7.25" customHeight="1" x14ac:dyDescent="0.3">
      <c r="A306" s="28"/>
      <c r="B306" s="28"/>
      <c r="C306" s="28"/>
      <c r="D306" s="28"/>
      <c r="E306" s="28"/>
      <c r="F306" s="28"/>
      <c r="G306" s="28"/>
      <c r="H306" s="34"/>
      <c r="I306" s="34"/>
      <c r="J306" s="34"/>
      <c r="K306" s="34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7.25" customHeight="1" x14ac:dyDescent="0.3">
      <c r="A307" s="28"/>
      <c r="B307" s="28"/>
      <c r="C307" s="28"/>
      <c r="D307" s="28"/>
      <c r="E307" s="28"/>
      <c r="F307" s="28"/>
      <c r="G307" s="28"/>
      <c r="H307" s="34"/>
      <c r="I307" s="34"/>
      <c r="J307" s="34"/>
      <c r="K307" s="34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7.25" customHeight="1" x14ac:dyDescent="0.3">
      <c r="A308" s="28"/>
      <c r="B308" s="28"/>
      <c r="C308" s="28"/>
      <c r="D308" s="28"/>
      <c r="E308" s="28"/>
      <c r="F308" s="28"/>
      <c r="G308" s="28"/>
      <c r="H308" s="34"/>
      <c r="I308" s="34"/>
      <c r="J308" s="34"/>
      <c r="K308" s="34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7.25" customHeight="1" x14ac:dyDescent="0.3">
      <c r="A309" s="28"/>
      <c r="B309" s="28"/>
      <c r="C309" s="28"/>
      <c r="D309" s="28"/>
      <c r="E309" s="28"/>
      <c r="F309" s="28"/>
      <c r="G309" s="28"/>
      <c r="H309" s="34"/>
      <c r="I309" s="34"/>
      <c r="J309" s="34"/>
      <c r="K309" s="34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7.25" customHeight="1" x14ac:dyDescent="0.3">
      <c r="A310" s="28"/>
      <c r="B310" s="28"/>
      <c r="C310" s="28"/>
      <c r="D310" s="28"/>
      <c r="E310" s="28"/>
      <c r="F310" s="28"/>
      <c r="G310" s="28"/>
      <c r="H310" s="34"/>
      <c r="I310" s="34"/>
      <c r="J310" s="34"/>
      <c r="K310" s="34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7.25" customHeight="1" x14ac:dyDescent="0.3">
      <c r="A311" s="28"/>
      <c r="B311" s="28"/>
      <c r="C311" s="28"/>
      <c r="D311" s="28"/>
      <c r="E311" s="28"/>
      <c r="F311" s="28"/>
      <c r="G311" s="28"/>
      <c r="H311" s="34"/>
      <c r="I311" s="34"/>
      <c r="J311" s="34"/>
      <c r="K311" s="34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7.25" customHeight="1" x14ac:dyDescent="0.3">
      <c r="A312" s="28"/>
      <c r="B312" s="28"/>
      <c r="C312" s="28"/>
      <c r="D312" s="28"/>
      <c r="E312" s="28"/>
      <c r="F312" s="28"/>
      <c r="G312" s="28"/>
      <c r="H312" s="34"/>
      <c r="I312" s="34"/>
      <c r="J312" s="34"/>
      <c r="K312" s="34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7.25" customHeight="1" x14ac:dyDescent="0.3">
      <c r="A313" s="28"/>
      <c r="B313" s="28"/>
      <c r="C313" s="28"/>
      <c r="D313" s="28"/>
      <c r="E313" s="28"/>
      <c r="F313" s="28"/>
      <c r="G313" s="28"/>
      <c r="H313" s="34"/>
      <c r="I313" s="34"/>
      <c r="J313" s="34"/>
      <c r="K313" s="34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7.25" customHeight="1" x14ac:dyDescent="0.3">
      <c r="A314" s="28"/>
      <c r="B314" s="28"/>
      <c r="C314" s="28"/>
      <c r="D314" s="28"/>
      <c r="E314" s="28"/>
      <c r="F314" s="28"/>
      <c r="G314" s="28"/>
      <c r="H314" s="34"/>
      <c r="I314" s="34"/>
      <c r="J314" s="34"/>
      <c r="K314" s="34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7.25" customHeight="1" x14ac:dyDescent="0.3">
      <c r="A315" s="28"/>
      <c r="B315" s="28"/>
      <c r="C315" s="28"/>
      <c r="D315" s="28"/>
      <c r="E315" s="28"/>
      <c r="F315" s="28"/>
      <c r="G315" s="28"/>
      <c r="H315" s="34"/>
      <c r="I315" s="34"/>
      <c r="J315" s="34"/>
      <c r="K315" s="34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7.25" customHeight="1" x14ac:dyDescent="0.3">
      <c r="A316" s="28"/>
      <c r="B316" s="28"/>
      <c r="C316" s="28"/>
      <c r="D316" s="28"/>
      <c r="E316" s="28"/>
      <c r="F316" s="28"/>
      <c r="G316" s="28"/>
      <c r="H316" s="34"/>
      <c r="I316" s="34"/>
      <c r="J316" s="34"/>
      <c r="K316" s="34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7.25" customHeight="1" x14ac:dyDescent="0.3">
      <c r="A317" s="28"/>
      <c r="B317" s="28"/>
      <c r="C317" s="28"/>
      <c r="D317" s="28"/>
      <c r="E317" s="28"/>
      <c r="F317" s="28"/>
      <c r="G317" s="28"/>
      <c r="H317" s="34"/>
      <c r="I317" s="34"/>
      <c r="J317" s="34"/>
      <c r="K317" s="34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7.25" customHeight="1" x14ac:dyDescent="0.3">
      <c r="A318" s="28"/>
      <c r="B318" s="28"/>
      <c r="C318" s="28"/>
      <c r="D318" s="28"/>
      <c r="E318" s="28"/>
      <c r="F318" s="28"/>
      <c r="G318" s="28"/>
      <c r="H318" s="34"/>
      <c r="I318" s="34"/>
      <c r="J318" s="34"/>
      <c r="K318" s="34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7.25" customHeight="1" x14ac:dyDescent="0.3">
      <c r="A319" s="28"/>
      <c r="B319" s="28"/>
      <c r="C319" s="28"/>
      <c r="D319" s="28"/>
      <c r="E319" s="28"/>
      <c r="F319" s="28"/>
      <c r="G319" s="28"/>
      <c r="H319" s="34"/>
      <c r="I319" s="34"/>
      <c r="J319" s="34"/>
      <c r="K319" s="34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7.25" customHeight="1" x14ac:dyDescent="0.3">
      <c r="A320" s="28"/>
      <c r="B320" s="28"/>
      <c r="C320" s="28"/>
      <c r="D320" s="28"/>
      <c r="E320" s="28"/>
      <c r="F320" s="28"/>
      <c r="G320" s="28"/>
      <c r="H320" s="34"/>
      <c r="I320" s="34"/>
      <c r="J320" s="34"/>
      <c r="K320" s="34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7.25" customHeight="1" x14ac:dyDescent="0.3">
      <c r="A321" s="28"/>
      <c r="B321" s="28"/>
      <c r="C321" s="28"/>
      <c r="D321" s="28"/>
      <c r="E321" s="28"/>
      <c r="F321" s="28"/>
      <c r="G321" s="28"/>
      <c r="H321" s="34"/>
      <c r="I321" s="34"/>
      <c r="J321" s="34"/>
      <c r="K321" s="34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7.25" customHeight="1" x14ac:dyDescent="0.3">
      <c r="A322" s="28"/>
      <c r="B322" s="28"/>
      <c r="C322" s="28"/>
      <c r="D322" s="28"/>
      <c r="E322" s="28"/>
      <c r="F322" s="28"/>
      <c r="G322" s="28"/>
      <c r="H322" s="34"/>
      <c r="I322" s="34"/>
      <c r="J322" s="34"/>
      <c r="K322" s="34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7.25" customHeight="1" x14ac:dyDescent="0.3">
      <c r="A323" s="28"/>
      <c r="B323" s="28"/>
      <c r="C323" s="28"/>
      <c r="D323" s="28"/>
      <c r="E323" s="28"/>
      <c r="F323" s="28"/>
      <c r="G323" s="28"/>
      <c r="H323" s="34"/>
      <c r="I323" s="34"/>
      <c r="J323" s="34"/>
      <c r="K323" s="34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7.25" customHeight="1" x14ac:dyDescent="0.3">
      <c r="A324" s="28"/>
      <c r="B324" s="28"/>
      <c r="C324" s="28"/>
      <c r="D324" s="28"/>
      <c r="E324" s="28"/>
      <c r="F324" s="28"/>
      <c r="G324" s="28"/>
      <c r="H324" s="34"/>
      <c r="I324" s="34"/>
      <c r="J324" s="34"/>
      <c r="K324" s="34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7.25" customHeight="1" x14ac:dyDescent="0.3">
      <c r="A325" s="28"/>
      <c r="B325" s="28"/>
      <c r="C325" s="28"/>
      <c r="D325" s="28"/>
      <c r="E325" s="28"/>
      <c r="F325" s="28"/>
      <c r="G325" s="28"/>
      <c r="H325" s="34"/>
      <c r="I325" s="34"/>
      <c r="J325" s="34"/>
      <c r="K325" s="34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7.25" customHeight="1" x14ac:dyDescent="0.3">
      <c r="A326" s="28"/>
      <c r="B326" s="28"/>
      <c r="C326" s="28"/>
      <c r="D326" s="28"/>
      <c r="E326" s="28"/>
      <c r="F326" s="28"/>
      <c r="G326" s="28"/>
      <c r="H326" s="34"/>
      <c r="I326" s="34"/>
      <c r="J326" s="34"/>
      <c r="K326" s="34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7.25" customHeight="1" x14ac:dyDescent="0.3">
      <c r="A327" s="28"/>
      <c r="B327" s="28"/>
      <c r="C327" s="28"/>
      <c r="D327" s="28"/>
      <c r="E327" s="28"/>
      <c r="F327" s="28"/>
      <c r="G327" s="28"/>
      <c r="H327" s="34"/>
      <c r="I327" s="34"/>
      <c r="J327" s="34"/>
      <c r="K327" s="34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7.25" customHeight="1" x14ac:dyDescent="0.3">
      <c r="A328" s="28"/>
      <c r="B328" s="28"/>
      <c r="C328" s="28"/>
      <c r="D328" s="28"/>
      <c r="E328" s="28"/>
      <c r="F328" s="28"/>
      <c r="G328" s="28"/>
      <c r="H328" s="34"/>
      <c r="I328" s="34"/>
      <c r="J328" s="34"/>
      <c r="K328" s="34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7.25" customHeight="1" x14ac:dyDescent="0.3">
      <c r="A329" s="28"/>
      <c r="B329" s="28"/>
      <c r="C329" s="28"/>
      <c r="D329" s="28"/>
      <c r="E329" s="28"/>
      <c r="F329" s="28"/>
      <c r="G329" s="28"/>
      <c r="H329" s="34"/>
      <c r="I329" s="34"/>
      <c r="J329" s="34"/>
      <c r="K329" s="34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7.25" customHeight="1" x14ac:dyDescent="0.3">
      <c r="A330" s="28"/>
      <c r="B330" s="28"/>
      <c r="C330" s="28"/>
      <c r="D330" s="28"/>
      <c r="E330" s="28"/>
      <c r="F330" s="28"/>
      <c r="G330" s="28"/>
      <c r="H330" s="34"/>
      <c r="I330" s="34"/>
      <c r="J330" s="34"/>
      <c r="K330" s="34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7.25" customHeight="1" x14ac:dyDescent="0.3">
      <c r="A331" s="28"/>
      <c r="B331" s="28"/>
      <c r="C331" s="28"/>
      <c r="D331" s="28"/>
      <c r="E331" s="28"/>
      <c r="F331" s="28"/>
      <c r="G331" s="28"/>
      <c r="H331" s="34"/>
      <c r="I331" s="34"/>
      <c r="J331" s="34"/>
      <c r="K331" s="34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7.25" customHeight="1" x14ac:dyDescent="0.3">
      <c r="A332" s="28"/>
      <c r="B332" s="28"/>
      <c r="C332" s="28"/>
      <c r="D332" s="28"/>
      <c r="E332" s="28"/>
      <c r="F332" s="28"/>
      <c r="G332" s="28"/>
      <c r="H332" s="34"/>
      <c r="I332" s="34"/>
      <c r="J332" s="34"/>
      <c r="K332" s="34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7.25" customHeight="1" x14ac:dyDescent="0.3">
      <c r="A333" s="28"/>
      <c r="B333" s="28"/>
      <c r="C333" s="28"/>
      <c r="D333" s="28"/>
      <c r="E333" s="28"/>
      <c r="F333" s="28"/>
      <c r="G333" s="28"/>
      <c r="H333" s="34"/>
      <c r="I333" s="34"/>
      <c r="J333" s="34"/>
      <c r="K333" s="34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7.25" customHeight="1" x14ac:dyDescent="0.3">
      <c r="A334" s="28"/>
      <c r="B334" s="28"/>
      <c r="C334" s="28"/>
      <c r="D334" s="28"/>
      <c r="E334" s="28"/>
      <c r="F334" s="28"/>
      <c r="G334" s="28"/>
      <c r="H334" s="34"/>
      <c r="I334" s="34"/>
      <c r="J334" s="34"/>
      <c r="K334" s="34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7.25" customHeight="1" x14ac:dyDescent="0.3">
      <c r="A335" s="28"/>
      <c r="B335" s="28"/>
      <c r="C335" s="28"/>
      <c r="D335" s="28"/>
      <c r="E335" s="28"/>
      <c r="F335" s="28"/>
      <c r="G335" s="28"/>
      <c r="H335" s="34"/>
      <c r="I335" s="34"/>
      <c r="J335" s="34"/>
      <c r="K335" s="34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7.25" customHeight="1" x14ac:dyDescent="0.3">
      <c r="A336" s="28"/>
      <c r="B336" s="28"/>
      <c r="C336" s="28"/>
      <c r="D336" s="28"/>
      <c r="E336" s="28"/>
      <c r="F336" s="28"/>
      <c r="G336" s="28"/>
      <c r="H336" s="34"/>
      <c r="I336" s="34"/>
      <c r="J336" s="34"/>
      <c r="K336" s="34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7.25" customHeight="1" x14ac:dyDescent="0.3">
      <c r="A337" s="28"/>
      <c r="B337" s="28"/>
      <c r="C337" s="28"/>
      <c r="D337" s="28"/>
      <c r="E337" s="28"/>
      <c r="F337" s="28"/>
      <c r="G337" s="28"/>
      <c r="H337" s="34"/>
      <c r="I337" s="34"/>
      <c r="J337" s="34"/>
      <c r="K337" s="34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7.25" customHeight="1" x14ac:dyDescent="0.3">
      <c r="A338" s="28"/>
      <c r="B338" s="28"/>
      <c r="C338" s="28"/>
      <c r="D338" s="28"/>
      <c r="E338" s="28"/>
      <c r="F338" s="28"/>
      <c r="G338" s="28"/>
      <c r="H338" s="34"/>
      <c r="I338" s="34"/>
      <c r="J338" s="34"/>
      <c r="K338" s="34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7.25" customHeight="1" x14ac:dyDescent="0.3">
      <c r="A339" s="28"/>
      <c r="B339" s="28"/>
      <c r="C339" s="28"/>
      <c r="D339" s="28"/>
      <c r="E339" s="28"/>
      <c r="F339" s="28"/>
      <c r="G339" s="28"/>
      <c r="H339" s="34"/>
      <c r="I339" s="34"/>
      <c r="J339" s="34"/>
      <c r="K339" s="34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7.25" customHeight="1" x14ac:dyDescent="0.3">
      <c r="A340" s="28"/>
      <c r="B340" s="28"/>
      <c r="C340" s="28"/>
      <c r="D340" s="28"/>
      <c r="E340" s="28"/>
      <c r="F340" s="28"/>
      <c r="G340" s="28"/>
      <c r="H340" s="34"/>
      <c r="I340" s="34"/>
      <c r="J340" s="34"/>
      <c r="K340" s="34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7.25" customHeight="1" x14ac:dyDescent="0.3">
      <c r="A341" s="28"/>
      <c r="B341" s="28"/>
      <c r="C341" s="28"/>
      <c r="D341" s="28"/>
      <c r="E341" s="28"/>
      <c r="F341" s="28"/>
      <c r="G341" s="28"/>
      <c r="H341" s="34"/>
      <c r="I341" s="34"/>
      <c r="J341" s="34"/>
      <c r="K341" s="34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7.25" customHeight="1" x14ac:dyDescent="0.3">
      <c r="A342" s="28"/>
      <c r="B342" s="28"/>
      <c r="C342" s="28"/>
      <c r="D342" s="28"/>
      <c r="E342" s="28"/>
      <c r="F342" s="28"/>
      <c r="G342" s="28"/>
      <c r="H342" s="34"/>
      <c r="I342" s="34"/>
      <c r="J342" s="34"/>
      <c r="K342" s="34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7.25" customHeight="1" x14ac:dyDescent="0.3">
      <c r="A343" s="28"/>
      <c r="B343" s="28"/>
      <c r="C343" s="28"/>
      <c r="D343" s="28"/>
      <c r="E343" s="28"/>
      <c r="F343" s="28"/>
      <c r="G343" s="28"/>
      <c r="H343" s="34"/>
      <c r="I343" s="34"/>
      <c r="J343" s="34"/>
      <c r="K343" s="34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7.25" customHeight="1" x14ac:dyDescent="0.3">
      <c r="A344" s="28"/>
      <c r="B344" s="28"/>
      <c r="C344" s="28"/>
      <c r="D344" s="28"/>
      <c r="E344" s="28"/>
      <c r="F344" s="28"/>
      <c r="G344" s="28"/>
      <c r="H344" s="34"/>
      <c r="I344" s="34"/>
      <c r="J344" s="34"/>
      <c r="K344" s="34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7.25" customHeight="1" x14ac:dyDescent="0.3">
      <c r="A345" s="28"/>
      <c r="B345" s="28"/>
      <c r="C345" s="28"/>
      <c r="D345" s="28"/>
      <c r="E345" s="28"/>
      <c r="F345" s="28"/>
      <c r="G345" s="28"/>
      <c r="H345" s="34"/>
      <c r="I345" s="34"/>
      <c r="J345" s="34"/>
      <c r="K345" s="34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7.25" customHeight="1" x14ac:dyDescent="0.3">
      <c r="A346" s="28"/>
      <c r="B346" s="28"/>
      <c r="C346" s="28"/>
      <c r="D346" s="28"/>
      <c r="E346" s="28"/>
      <c r="F346" s="28"/>
      <c r="G346" s="28"/>
      <c r="H346" s="34"/>
      <c r="I346" s="34"/>
      <c r="J346" s="34"/>
      <c r="K346" s="34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7.25" customHeight="1" x14ac:dyDescent="0.3">
      <c r="A347" s="28"/>
      <c r="B347" s="28"/>
      <c r="C347" s="28"/>
      <c r="D347" s="28"/>
      <c r="E347" s="28"/>
      <c r="F347" s="28"/>
      <c r="G347" s="28"/>
      <c r="H347" s="34"/>
      <c r="I347" s="34"/>
      <c r="J347" s="34"/>
      <c r="K347" s="34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7.25" customHeight="1" x14ac:dyDescent="0.3">
      <c r="A348" s="28"/>
      <c r="B348" s="28"/>
      <c r="C348" s="28"/>
      <c r="D348" s="28"/>
      <c r="E348" s="28"/>
      <c r="F348" s="28"/>
      <c r="G348" s="28"/>
      <c r="H348" s="34"/>
      <c r="I348" s="34"/>
      <c r="J348" s="34"/>
      <c r="K348" s="34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7.25" customHeight="1" x14ac:dyDescent="0.3">
      <c r="A349" s="28"/>
      <c r="B349" s="28"/>
      <c r="C349" s="28"/>
      <c r="D349" s="28"/>
      <c r="E349" s="28"/>
      <c r="F349" s="28"/>
      <c r="G349" s="28"/>
      <c r="H349" s="34"/>
      <c r="I349" s="34"/>
      <c r="J349" s="34"/>
      <c r="K349" s="34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7.25" customHeight="1" x14ac:dyDescent="0.3">
      <c r="A350" s="28"/>
      <c r="B350" s="28"/>
      <c r="C350" s="28"/>
      <c r="D350" s="28"/>
      <c r="E350" s="28"/>
      <c r="F350" s="28"/>
      <c r="G350" s="28"/>
      <c r="H350" s="34"/>
      <c r="I350" s="34"/>
      <c r="J350" s="34"/>
      <c r="K350" s="34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7.25" customHeight="1" x14ac:dyDescent="0.3">
      <c r="A351" s="28"/>
      <c r="B351" s="28"/>
      <c r="C351" s="28"/>
      <c r="D351" s="28"/>
      <c r="E351" s="28"/>
      <c r="F351" s="28"/>
      <c r="G351" s="28"/>
      <c r="H351" s="34"/>
      <c r="I351" s="34"/>
      <c r="J351" s="34"/>
      <c r="K351" s="34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7.25" customHeight="1" x14ac:dyDescent="0.3">
      <c r="A352" s="28"/>
      <c r="B352" s="28"/>
      <c r="C352" s="28"/>
      <c r="D352" s="28"/>
      <c r="E352" s="28"/>
      <c r="F352" s="28"/>
      <c r="G352" s="28"/>
      <c r="H352" s="34"/>
      <c r="I352" s="34"/>
      <c r="J352" s="34"/>
      <c r="K352" s="34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7.25" customHeight="1" x14ac:dyDescent="0.3">
      <c r="A353" s="28"/>
      <c r="B353" s="28"/>
      <c r="C353" s="28"/>
      <c r="D353" s="28"/>
      <c r="E353" s="28"/>
      <c r="F353" s="28"/>
      <c r="G353" s="28"/>
      <c r="H353" s="34"/>
      <c r="I353" s="34"/>
      <c r="J353" s="34"/>
      <c r="K353" s="34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7.25" customHeight="1" x14ac:dyDescent="0.3">
      <c r="A354" s="28"/>
      <c r="B354" s="28"/>
      <c r="C354" s="28"/>
      <c r="D354" s="28"/>
      <c r="E354" s="28"/>
      <c r="F354" s="28"/>
      <c r="G354" s="28"/>
      <c r="H354" s="34"/>
      <c r="I354" s="34"/>
      <c r="J354" s="34"/>
      <c r="K354" s="34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7.25" customHeight="1" x14ac:dyDescent="0.3">
      <c r="A355" s="28"/>
      <c r="B355" s="28"/>
      <c r="C355" s="28"/>
      <c r="D355" s="28"/>
      <c r="E355" s="28"/>
      <c r="F355" s="28"/>
      <c r="G355" s="28"/>
      <c r="H355" s="34"/>
      <c r="I355" s="34"/>
      <c r="J355" s="34"/>
      <c r="K355" s="34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7.25" customHeight="1" x14ac:dyDescent="0.3">
      <c r="A356" s="28"/>
      <c r="B356" s="28"/>
      <c r="C356" s="28"/>
      <c r="D356" s="28"/>
      <c r="E356" s="28"/>
      <c r="F356" s="28"/>
      <c r="G356" s="28"/>
      <c r="H356" s="34"/>
      <c r="I356" s="34"/>
      <c r="J356" s="34"/>
      <c r="K356" s="34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7.25" customHeight="1" x14ac:dyDescent="0.3">
      <c r="A357" s="28"/>
      <c r="B357" s="28"/>
      <c r="C357" s="28"/>
      <c r="D357" s="28"/>
      <c r="E357" s="28"/>
      <c r="F357" s="28"/>
      <c r="G357" s="28"/>
      <c r="H357" s="34"/>
      <c r="I357" s="34"/>
      <c r="J357" s="34"/>
      <c r="K357" s="34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7.25" customHeight="1" x14ac:dyDescent="0.3">
      <c r="A358" s="28"/>
      <c r="B358" s="28"/>
      <c r="C358" s="28"/>
      <c r="D358" s="28"/>
      <c r="E358" s="28"/>
      <c r="F358" s="28"/>
      <c r="G358" s="28"/>
      <c r="H358" s="34"/>
      <c r="I358" s="34"/>
      <c r="J358" s="34"/>
      <c r="K358" s="34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7.25" customHeight="1" x14ac:dyDescent="0.3">
      <c r="A359" s="28"/>
      <c r="B359" s="28"/>
      <c r="C359" s="28"/>
      <c r="D359" s="28"/>
      <c r="E359" s="28"/>
      <c r="F359" s="28"/>
      <c r="G359" s="28"/>
      <c r="H359" s="34"/>
      <c r="I359" s="34"/>
      <c r="J359" s="34"/>
      <c r="K359" s="34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7.25" customHeight="1" x14ac:dyDescent="0.3">
      <c r="A360" s="28"/>
      <c r="B360" s="28"/>
      <c r="C360" s="28"/>
      <c r="D360" s="28"/>
      <c r="E360" s="28"/>
      <c r="F360" s="28"/>
      <c r="G360" s="28"/>
      <c r="H360" s="34"/>
      <c r="I360" s="34"/>
      <c r="J360" s="34"/>
      <c r="K360" s="34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7.25" customHeight="1" x14ac:dyDescent="0.3">
      <c r="A361" s="28"/>
      <c r="B361" s="28"/>
      <c r="C361" s="28"/>
      <c r="D361" s="28"/>
      <c r="E361" s="28"/>
      <c r="F361" s="28"/>
      <c r="G361" s="28"/>
      <c r="H361" s="34"/>
      <c r="I361" s="34"/>
      <c r="J361" s="34"/>
      <c r="K361" s="34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7.25" customHeight="1" x14ac:dyDescent="0.3">
      <c r="A362" s="28"/>
      <c r="B362" s="28"/>
      <c r="C362" s="28"/>
      <c r="D362" s="28"/>
      <c r="E362" s="28"/>
      <c r="F362" s="28"/>
      <c r="G362" s="28"/>
      <c r="H362" s="34"/>
      <c r="I362" s="34"/>
      <c r="J362" s="34"/>
      <c r="K362" s="34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7.25" customHeight="1" x14ac:dyDescent="0.3">
      <c r="A363" s="28"/>
      <c r="B363" s="28"/>
      <c r="C363" s="28"/>
      <c r="D363" s="28"/>
      <c r="E363" s="28"/>
      <c r="F363" s="28"/>
      <c r="G363" s="28"/>
      <c r="H363" s="34"/>
      <c r="I363" s="34"/>
      <c r="J363" s="34"/>
      <c r="K363" s="34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7.25" customHeight="1" x14ac:dyDescent="0.3">
      <c r="A364" s="28"/>
      <c r="B364" s="28"/>
      <c r="C364" s="28"/>
      <c r="D364" s="28"/>
      <c r="E364" s="28"/>
      <c r="F364" s="28"/>
      <c r="G364" s="28"/>
      <c r="H364" s="34"/>
      <c r="I364" s="34"/>
      <c r="J364" s="34"/>
      <c r="K364" s="34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7.25" customHeight="1" x14ac:dyDescent="0.3">
      <c r="A365" s="28"/>
      <c r="B365" s="28"/>
      <c r="C365" s="28"/>
      <c r="D365" s="28"/>
      <c r="E365" s="28"/>
      <c r="F365" s="28"/>
      <c r="G365" s="28"/>
      <c r="H365" s="34"/>
      <c r="I365" s="34"/>
      <c r="J365" s="34"/>
      <c r="K365" s="34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7.25" customHeight="1" x14ac:dyDescent="0.3">
      <c r="A366" s="28"/>
      <c r="B366" s="28"/>
      <c r="C366" s="28"/>
      <c r="D366" s="28"/>
      <c r="E366" s="28"/>
      <c r="F366" s="28"/>
      <c r="G366" s="28"/>
      <c r="H366" s="34"/>
      <c r="I366" s="34"/>
      <c r="J366" s="34"/>
      <c r="K366" s="34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7.25" customHeight="1" x14ac:dyDescent="0.3">
      <c r="A367" s="28"/>
      <c r="B367" s="28"/>
      <c r="C367" s="28"/>
      <c r="D367" s="28"/>
      <c r="E367" s="28"/>
      <c r="F367" s="28"/>
      <c r="G367" s="28"/>
      <c r="H367" s="34"/>
      <c r="I367" s="34"/>
      <c r="J367" s="34"/>
      <c r="K367" s="34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7.25" customHeight="1" x14ac:dyDescent="0.3">
      <c r="A368" s="28"/>
      <c r="B368" s="28"/>
      <c r="C368" s="28"/>
      <c r="D368" s="28"/>
      <c r="E368" s="28"/>
      <c r="F368" s="28"/>
      <c r="G368" s="28"/>
      <c r="H368" s="34"/>
      <c r="I368" s="34"/>
      <c r="J368" s="34"/>
      <c r="K368" s="34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7.25" customHeight="1" x14ac:dyDescent="0.3">
      <c r="A369" s="28"/>
      <c r="B369" s="28"/>
      <c r="C369" s="28"/>
      <c r="D369" s="28"/>
      <c r="E369" s="28"/>
      <c r="F369" s="28"/>
      <c r="G369" s="28"/>
      <c r="H369" s="34"/>
      <c r="I369" s="34"/>
      <c r="J369" s="34"/>
      <c r="K369" s="34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7.25" customHeight="1" x14ac:dyDescent="0.3">
      <c r="A370" s="28"/>
      <c r="B370" s="28"/>
      <c r="C370" s="28"/>
      <c r="D370" s="28"/>
      <c r="E370" s="28"/>
      <c r="F370" s="28"/>
      <c r="G370" s="28"/>
      <c r="H370" s="34"/>
      <c r="I370" s="34"/>
      <c r="J370" s="34"/>
      <c r="K370" s="34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7.25" customHeight="1" x14ac:dyDescent="0.3">
      <c r="A371" s="28"/>
      <c r="B371" s="28"/>
      <c r="C371" s="28"/>
      <c r="D371" s="28"/>
      <c r="E371" s="28"/>
      <c r="F371" s="28"/>
      <c r="G371" s="28"/>
      <c r="H371" s="34"/>
      <c r="I371" s="34"/>
      <c r="J371" s="34"/>
      <c r="K371" s="34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7.25" customHeight="1" x14ac:dyDescent="0.3">
      <c r="A372" s="28"/>
      <c r="B372" s="28"/>
      <c r="C372" s="28"/>
      <c r="D372" s="28"/>
      <c r="E372" s="28"/>
      <c r="F372" s="28"/>
      <c r="G372" s="28"/>
      <c r="H372" s="34"/>
      <c r="I372" s="34"/>
      <c r="J372" s="34"/>
      <c r="K372" s="34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7.25" customHeight="1" x14ac:dyDescent="0.3">
      <c r="A373" s="28"/>
      <c r="B373" s="28"/>
      <c r="C373" s="28"/>
      <c r="D373" s="28"/>
      <c r="E373" s="28"/>
      <c r="F373" s="28"/>
      <c r="G373" s="28"/>
      <c r="H373" s="34"/>
      <c r="I373" s="34"/>
      <c r="J373" s="34"/>
      <c r="K373" s="34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7.25" customHeight="1" x14ac:dyDescent="0.3">
      <c r="A374" s="28"/>
      <c r="B374" s="28"/>
      <c r="C374" s="28"/>
      <c r="D374" s="28"/>
      <c r="E374" s="28"/>
      <c r="F374" s="28"/>
      <c r="G374" s="28"/>
      <c r="H374" s="34"/>
      <c r="I374" s="34"/>
      <c r="J374" s="34"/>
      <c r="K374" s="34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7.25" customHeight="1" x14ac:dyDescent="0.3">
      <c r="A375" s="28"/>
      <c r="B375" s="28"/>
      <c r="C375" s="28"/>
      <c r="D375" s="28"/>
      <c r="E375" s="28"/>
      <c r="F375" s="28"/>
      <c r="G375" s="28"/>
      <c r="H375" s="34"/>
      <c r="I375" s="34"/>
      <c r="J375" s="34"/>
      <c r="K375" s="34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7.25" customHeight="1" x14ac:dyDescent="0.3">
      <c r="A376" s="28"/>
      <c r="B376" s="28"/>
      <c r="C376" s="28"/>
      <c r="D376" s="28"/>
      <c r="E376" s="28"/>
      <c r="F376" s="28"/>
      <c r="G376" s="28"/>
      <c r="H376" s="34"/>
      <c r="I376" s="34"/>
      <c r="J376" s="34"/>
      <c r="K376" s="34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7.25" customHeight="1" x14ac:dyDescent="0.3">
      <c r="A377" s="28"/>
      <c r="B377" s="28"/>
      <c r="C377" s="28"/>
      <c r="D377" s="28"/>
      <c r="E377" s="28"/>
      <c r="F377" s="28"/>
      <c r="G377" s="28"/>
      <c r="H377" s="34"/>
      <c r="I377" s="34"/>
      <c r="J377" s="34"/>
      <c r="K377" s="34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7.25" customHeight="1" x14ac:dyDescent="0.3">
      <c r="A378" s="28"/>
      <c r="B378" s="28"/>
      <c r="C378" s="28"/>
      <c r="D378" s="28"/>
      <c r="E378" s="28"/>
      <c r="F378" s="28"/>
      <c r="G378" s="28"/>
      <c r="H378" s="34"/>
      <c r="I378" s="34"/>
      <c r="J378" s="34"/>
      <c r="K378" s="34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7.25" customHeight="1" x14ac:dyDescent="0.3">
      <c r="A379" s="28"/>
      <c r="B379" s="28"/>
      <c r="C379" s="28"/>
      <c r="D379" s="28"/>
      <c r="E379" s="28"/>
      <c r="F379" s="28"/>
      <c r="G379" s="28"/>
      <c r="H379" s="34"/>
      <c r="I379" s="34"/>
      <c r="J379" s="34"/>
      <c r="K379" s="34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7.25" customHeight="1" x14ac:dyDescent="0.3">
      <c r="A380" s="28"/>
      <c r="B380" s="28"/>
      <c r="C380" s="28"/>
      <c r="D380" s="28"/>
      <c r="E380" s="28"/>
      <c r="F380" s="28"/>
      <c r="G380" s="28"/>
      <c r="H380" s="34"/>
      <c r="I380" s="34"/>
      <c r="J380" s="34"/>
      <c r="K380" s="34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7.25" customHeight="1" x14ac:dyDescent="0.3">
      <c r="A381" s="28"/>
      <c r="B381" s="28"/>
      <c r="C381" s="28"/>
      <c r="D381" s="28"/>
      <c r="E381" s="28"/>
      <c r="F381" s="28"/>
      <c r="G381" s="28"/>
      <c r="H381" s="34"/>
      <c r="I381" s="34"/>
      <c r="J381" s="34"/>
      <c r="K381" s="34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7.25" customHeight="1" x14ac:dyDescent="0.3">
      <c r="A382" s="28"/>
      <c r="B382" s="28"/>
      <c r="C382" s="28"/>
      <c r="D382" s="28"/>
      <c r="E382" s="28"/>
      <c r="F382" s="28"/>
      <c r="G382" s="28"/>
      <c r="H382" s="34"/>
      <c r="I382" s="34"/>
      <c r="J382" s="34"/>
      <c r="K382" s="34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7.25" customHeight="1" x14ac:dyDescent="0.3">
      <c r="A383" s="28"/>
      <c r="B383" s="28"/>
      <c r="C383" s="28"/>
      <c r="D383" s="28"/>
      <c r="E383" s="28"/>
      <c r="F383" s="28"/>
      <c r="G383" s="28"/>
      <c r="H383" s="34"/>
      <c r="I383" s="34"/>
      <c r="J383" s="34"/>
      <c r="K383" s="34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7.25" customHeight="1" x14ac:dyDescent="0.3">
      <c r="A384" s="28"/>
      <c r="B384" s="28"/>
      <c r="C384" s="28"/>
      <c r="D384" s="28"/>
      <c r="E384" s="28"/>
      <c r="F384" s="28"/>
      <c r="G384" s="28"/>
      <c r="H384" s="34"/>
      <c r="I384" s="34"/>
      <c r="J384" s="34"/>
      <c r="K384" s="34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7.25" customHeight="1" x14ac:dyDescent="0.3">
      <c r="A385" s="28"/>
      <c r="B385" s="28"/>
      <c r="C385" s="28"/>
      <c r="D385" s="28"/>
      <c r="E385" s="28"/>
      <c r="F385" s="28"/>
      <c r="G385" s="28"/>
      <c r="H385" s="34"/>
      <c r="I385" s="34"/>
      <c r="J385" s="34"/>
      <c r="K385" s="34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7.25" customHeight="1" x14ac:dyDescent="0.3">
      <c r="A386" s="28"/>
      <c r="B386" s="28"/>
      <c r="C386" s="28"/>
      <c r="D386" s="28"/>
      <c r="E386" s="28"/>
      <c r="F386" s="28"/>
      <c r="G386" s="28"/>
      <c r="H386" s="34"/>
      <c r="I386" s="34"/>
      <c r="J386" s="34"/>
      <c r="K386" s="34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7.25" customHeight="1" x14ac:dyDescent="0.3">
      <c r="A387" s="28"/>
      <c r="B387" s="28"/>
      <c r="C387" s="28"/>
      <c r="D387" s="28"/>
      <c r="E387" s="28"/>
      <c r="F387" s="28"/>
      <c r="G387" s="28"/>
      <c r="H387" s="34"/>
      <c r="I387" s="34"/>
      <c r="J387" s="34"/>
      <c r="K387" s="34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7.25" customHeight="1" x14ac:dyDescent="0.3">
      <c r="A388" s="28"/>
      <c r="B388" s="28"/>
      <c r="C388" s="28"/>
      <c r="D388" s="28"/>
      <c r="E388" s="28"/>
      <c r="F388" s="28"/>
      <c r="G388" s="28"/>
      <c r="H388" s="34"/>
      <c r="I388" s="34"/>
      <c r="J388" s="34"/>
      <c r="K388" s="34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7.25" customHeight="1" x14ac:dyDescent="0.3">
      <c r="A389" s="28"/>
      <c r="B389" s="28"/>
      <c r="C389" s="28"/>
      <c r="D389" s="28"/>
      <c r="E389" s="28"/>
      <c r="F389" s="28"/>
      <c r="G389" s="28"/>
      <c r="H389" s="34"/>
      <c r="I389" s="34"/>
      <c r="J389" s="34"/>
      <c r="K389" s="34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7.25" customHeight="1" x14ac:dyDescent="0.3">
      <c r="A390" s="28"/>
      <c r="B390" s="28"/>
      <c r="C390" s="28"/>
      <c r="D390" s="28"/>
      <c r="E390" s="28"/>
      <c r="F390" s="28"/>
      <c r="G390" s="28"/>
      <c r="H390" s="34"/>
      <c r="I390" s="34"/>
      <c r="J390" s="34"/>
      <c r="K390" s="34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7.25" customHeight="1" x14ac:dyDescent="0.3">
      <c r="A391" s="28"/>
      <c r="B391" s="28"/>
      <c r="C391" s="28"/>
      <c r="D391" s="28"/>
      <c r="E391" s="28"/>
      <c r="F391" s="28"/>
      <c r="G391" s="28"/>
      <c r="H391" s="34"/>
      <c r="I391" s="34"/>
      <c r="J391" s="34"/>
      <c r="K391" s="34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7.25" customHeight="1" x14ac:dyDescent="0.3">
      <c r="A392" s="28"/>
      <c r="B392" s="28"/>
      <c r="C392" s="28"/>
      <c r="D392" s="28"/>
      <c r="E392" s="28"/>
      <c r="F392" s="28"/>
      <c r="G392" s="28"/>
      <c r="H392" s="34"/>
      <c r="I392" s="34"/>
      <c r="J392" s="34"/>
      <c r="K392" s="34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7.25" customHeight="1" x14ac:dyDescent="0.3">
      <c r="A393" s="28"/>
      <c r="B393" s="28"/>
      <c r="C393" s="28"/>
      <c r="D393" s="28"/>
      <c r="E393" s="28"/>
      <c r="F393" s="28"/>
      <c r="G393" s="28"/>
      <c r="H393" s="34"/>
      <c r="I393" s="34"/>
      <c r="J393" s="34"/>
      <c r="K393" s="34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7.25" customHeight="1" x14ac:dyDescent="0.3">
      <c r="A394" s="28"/>
      <c r="B394" s="28"/>
      <c r="C394" s="28"/>
      <c r="D394" s="28"/>
      <c r="E394" s="28"/>
      <c r="F394" s="28"/>
      <c r="G394" s="28"/>
      <c r="H394" s="34"/>
      <c r="I394" s="34"/>
      <c r="J394" s="34"/>
      <c r="K394" s="34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7.25" customHeight="1" x14ac:dyDescent="0.3">
      <c r="A395" s="28"/>
      <c r="B395" s="28"/>
      <c r="C395" s="28"/>
      <c r="D395" s="28"/>
      <c r="E395" s="28"/>
      <c r="F395" s="28"/>
      <c r="G395" s="28"/>
      <c r="H395" s="34"/>
      <c r="I395" s="34"/>
      <c r="J395" s="34"/>
      <c r="K395" s="34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7.25" customHeight="1" x14ac:dyDescent="0.3">
      <c r="A396" s="28"/>
      <c r="B396" s="28"/>
      <c r="C396" s="28"/>
      <c r="D396" s="28"/>
      <c r="E396" s="28"/>
      <c r="F396" s="28"/>
      <c r="G396" s="28"/>
      <c r="H396" s="34"/>
      <c r="I396" s="34"/>
      <c r="J396" s="34"/>
      <c r="K396" s="34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7.25" customHeight="1" x14ac:dyDescent="0.3">
      <c r="A397" s="28"/>
      <c r="B397" s="28"/>
      <c r="C397" s="28"/>
      <c r="D397" s="28"/>
      <c r="E397" s="28"/>
      <c r="F397" s="28"/>
      <c r="G397" s="28"/>
      <c r="H397" s="34"/>
      <c r="I397" s="34"/>
      <c r="J397" s="34"/>
      <c r="K397" s="34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7.25" customHeight="1" x14ac:dyDescent="0.3">
      <c r="A398" s="28"/>
      <c r="B398" s="28"/>
      <c r="C398" s="28"/>
      <c r="D398" s="28"/>
      <c r="E398" s="28"/>
      <c r="F398" s="28"/>
      <c r="G398" s="28"/>
      <c r="H398" s="34"/>
      <c r="I398" s="34"/>
      <c r="J398" s="34"/>
      <c r="K398" s="34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7.25" customHeight="1" x14ac:dyDescent="0.3">
      <c r="A399" s="28"/>
      <c r="B399" s="28"/>
      <c r="C399" s="28"/>
      <c r="D399" s="28"/>
      <c r="E399" s="28"/>
      <c r="F399" s="28"/>
      <c r="G399" s="28"/>
      <c r="H399" s="34"/>
      <c r="I399" s="34"/>
      <c r="J399" s="34"/>
      <c r="K399" s="34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7.25" customHeight="1" x14ac:dyDescent="0.3">
      <c r="A400" s="28"/>
      <c r="B400" s="28"/>
      <c r="C400" s="28"/>
      <c r="D400" s="28"/>
      <c r="E400" s="28"/>
      <c r="F400" s="28"/>
      <c r="G400" s="28"/>
      <c r="H400" s="34"/>
      <c r="I400" s="34"/>
      <c r="J400" s="34"/>
      <c r="K400" s="34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7.25" customHeight="1" x14ac:dyDescent="0.3">
      <c r="A401" s="28"/>
      <c r="B401" s="28"/>
      <c r="C401" s="28"/>
      <c r="D401" s="28"/>
      <c r="E401" s="28"/>
      <c r="F401" s="28"/>
      <c r="G401" s="28"/>
      <c r="H401" s="34"/>
      <c r="I401" s="34"/>
      <c r="J401" s="34"/>
      <c r="K401" s="34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7.25" customHeight="1" x14ac:dyDescent="0.3">
      <c r="A402" s="28"/>
      <c r="B402" s="28"/>
      <c r="C402" s="28"/>
      <c r="D402" s="28"/>
      <c r="E402" s="28"/>
      <c r="F402" s="28"/>
      <c r="G402" s="28"/>
      <c r="H402" s="34"/>
      <c r="I402" s="34"/>
      <c r="J402" s="34"/>
      <c r="K402" s="34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7.25" customHeight="1" x14ac:dyDescent="0.3">
      <c r="A403" s="28"/>
      <c r="B403" s="28"/>
      <c r="C403" s="28"/>
      <c r="D403" s="28"/>
      <c r="E403" s="28"/>
      <c r="F403" s="28"/>
      <c r="G403" s="28"/>
      <c r="H403" s="34"/>
      <c r="I403" s="34"/>
      <c r="J403" s="34"/>
      <c r="K403" s="34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7.25" customHeight="1" x14ac:dyDescent="0.3">
      <c r="A404" s="28"/>
      <c r="B404" s="28"/>
      <c r="C404" s="28"/>
      <c r="D404" s="28"/>
      <c r="E404" s="28"/>
      <c r="F404" s="28"/>
      <c r="G404" s="28"/>
      <c r="H404" s="34"/>
      <c r="I404" s="34"/>
      <c r="J404" s="34"/>
      <c r="K404" s="34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7.25" customHeight="1" x14ac:dyDescent="0.3">
      <c r="A405" s="28"/>
      <c r="B405" s="28"/>
      <c r="C405" s="28"/>
      <c r="D405" s="28"/>
      <c r="E405" s="28"/>
      <c r="F405" s="28"/>
      <c r="G405" s="28"/>
      <c r="H405" s="34"/>
      <c r="I405" s="34"/>
      <c r="J405" s="34"/>
      <c r="K405" s="34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7.25" customHeight="1" x14ac:dyDescent="0.3">
      <c r="A406" s="28"/>
      <c r="B406" s="28"/>
      <c r="C406" s="28"/>
      <c r="D406" s="28"/>
      <c r="E406" s="28"/>
      <c r="F406" s="28"/>
      <c r="G406" s="28"/>
      <c r="H406" s="34"/>
      <c r="I406" s="34"/>
      <c r="J406" s="34"/>
      <c r="K406" s="34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7.25" customHeight="1" x14ac:dyDescent="0.3">
      <c r="A407" s="28"/>
      <c r="B407" s="28"/>
      <c r="C407" s="28"/>
      <c r="D407" s="28"/>
      <c r="E407" s="28"/>
      <c r="F407" s="28"/>
      <c r="G407" s="28"/>
      <c r="H407" s="34"/>
      <c r="I407" s="34"/>
      <c r="J407" s="34"/>
      <c r="K407" s="34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7.25" customHeight="1" x14ac:dyDescent="0.3">
      <c r="A408" s="28"/>
      <c r="B408" s="28"/>
      <c r="C408" s="28"/>
      <c r="D408" s="28"/>
      <c r="E408" s="28"/>
      <c r="F408" s="28"/>
      <c r="G408" s="28"/>
      <c r="H408" s="34"/>
      <c r="I408" s="34"/>
      <c r="J408" s="34"/>
      <c r="K408" s="34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7.25" customHeight="1" x14ac:dyDescent="0.3">
      <c r="A409" s="28"/>
      <c r="B409" s="28"/>
      <c r="C409" s="28"/>
      <c r="D409" s="28"/>
      <c r="E409" s="28"/>
      <c r="F409" s="28"/>
      <c r="G409" s="28"/>
      <c r="H409" s="34"/>
      <c r="I409" s="34"/>
      <c r="J409" s="34"/>
      <c r="K409" s="34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7.25" customHeight="1" x14ac:dyDescent="0.3">
      <c r="A410" s="28"/>
      <c r="B410" s="28"/>
      <c r="C410" s="28"/>
      <c r="D410" s="28"/>
      <c r="E410" s="28"/>
      <c r="F410" s="28"/>
      <c r="G410" s="28"/>
      <c r="H410" s="34"/>
      <c r="I410" s="34"/>
      <c r="J410" s="34"/>
      <c r="K410" s="34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7.25" customHeight="1" x14ac:dyDescent="0.3">
      <c r="A411" s="28"/>
      <c r="B411" s="28"/>
      <c r="C411" s="28"/>
      <c r="D411" s="28"/>
      <c r="E411" s="28"/>
      <c r="F411" s="28"/>
      <c r="G411" s="28"/>
      <c r="H411" s="34"/>
      <c r="I411" s="34"/>
      <c r="J411" s="34"/>
      <c r="K411" s="34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7.25" customHeight="1" x14ac:dyDescent="0.3">
      <c r="A412" s="28"/>
      <c r="B412" s="28"/>
      <c r="C412" s="28"/>
      <c r="D412" s="28"/>
      <c r="E412" s="28"/>
      <c r="F412" s="28"/>
      <c r="G412" s="28"/>
      <c r="H412" s="34"/>
      <c r="I412" s="34"/>
      <c r="J412" s="34"/>
      <c r="K412" s="34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7.25" customHeight="1" x14ac:dyDescent="0.3">
      <c r="A413" s="28"/>
      <c r="B413" s="28"/>
      <c r="C413" s="28"/>
      <c r="D413" s="28"/>
      <c r="E413" s="28"/>
      <c r="F413" s="28"/>
      <c r="G413" s="28"/>
      <c r="H413" s="34"/>
      <c r="I413" s="34"/>
      <c r="J413" s="34"/>
      <c r="K413" s="34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7.25" customHeight="1" x14ac:dyDescent="0.3">
      <c r="A414" s="28"/>
      <c r="B414" s="28"/>
      <c r="C414" s="28"/>
      <c r="D414" s="28"/>
      <c r="E414" s="28"/>
      <c r="F414" s="28"/>
      <c r="G414" s="28"/>
      <c r="H414" s="34"/>
      <c r="I414" s="34"/>
      <c r="J414" s="34"/>
      <c r="K414" s="34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7.25" customHeight="1" x14ac:dyDescent="0.3">
      <c r="A415" s="28"/>
      <c r="B415" s="28"/>
      <c r="C415" s="28"/>
      <c r="D415" s="28"/>
      <c r="E415" s="28"/>
      <c r="F415" s="28"/>
      <c r="G415" s="28"/>
      <c r="H415" s="34"/>
      <c r="I415" s="34"/>
      <c r="J415" s="34"/>
      <c r="K415" s="34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7.25" customHeight="1" x14ac:dyDescent="0.3">
      <c r="A416" s="28"/>
      <c r="B416" s="28"/>
      <c r="C416" s="28"/>
      <c r="D416" s="28"/>
      <c r="E416" s="28"/>
      <c r="F416" s="28"/>
      <c r="G416" s="28"/>
      <c r="H416" s="34"/>
      <c r="I416" s="34"/>
      <c r="J416" s="34"/>
      <c r="K416" s="34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7.25" customHeight="1" x14ac:dyDescent="0.3">
      <c r="A417" s="28"/>
      <c r="B417" s="28"/>
      <c r="C417" s="28"/>
      <c r="D417" s="28"/>
      <c r="E417" s="28"/>
      <c r="F417" s="28"/>
      <c r="G417" s="28"/>
      <c r="H417" s="34"/>
      <c r="I417" s="34"/>
      <c r="J417" s="34"/>
      <c r="K417" s="34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7.25" customHeight="1" x14ac:dyDescent="0.3">
      <c r="A418" s="28"/>
      <c r="B418" s="28"/>
      <c r="C418" s="28"/>
      <c r="D418" s="28"/>
      <c r="E418" s="28"/>
      <c r="F418" s="28"/>
      <c r="G418" s="28"/>
      <c r="H418" s="34"/>
      <c r="I418" s="34"/>
      <c r="J418" s="34"/>
      <c r="K418" s="34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7.25" customHeight="1" x14ac:dyDescent="0.3">
      <c r="A419" s="28"/>
      <c r="B419" s="28"/>
      <c r="C419" s="28"/>
      <c r="D419" s="28"/>
      <c r="E419" s="28"/>
      <c r="F419" s="28"/>
      <c r="G419" s="28"/>
      <c r="H419" s="34"/>
      <c r="I419" s="34"/>
      <c r="J419" s="34"/>
      <c r="K419" s="34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7.25" customHeight="1" x14ac:dyDescent="0.3">
      <c r="A420" s="28"/>
      <c r="B420" s="28"/>
      <c r="C420" s="28"/>
      <c r="D420" s="28"/>
      <c r="E420" s="28"/>
      <c r="F420" s="28"/>
      <c r="G420" s="28"/>
      <c r="H420" s="34"/>
      <c r="I420" s="34"/>
      <c r="J420" s="34"/>
      <c r="K420" s="34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7.25" customHeight="1" x14ac:dyDescent="0.3">
      <c r="A421" s="28"/>
      <c r="B421" s="28"/>
      <c r="C421" s="28"/>
      <c r="D421" s="28"/>
      <c r="E421" s="28"/>
      <c r="F421" s="28"/>
      <c r="G421" s="28"/>
      <c r="H421" s="34"/>
      <c r="I421" s="34"/>
      <c r="J421" s="34"/>
      <c r="K421" s="34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7.25" customHeight="1" x14ac:dyDescent="0.3">
      <c r="A422" s="28"/>
      <c r="B422" s="28"/>
      <c r="C422" s="28"/>
      <c r="D422" s="28"/>
      <c r="E422" s="28"/>
      <c r="F422" s="28"/>
      <c r="G422" s="28"/>
      <c r="H422" s="34"/>
      <c r="I422" s="34"/>
      <c r="J422" s="34"/>
      <c r="K422" s="34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7.25" customHeight="1" x14ac:dyDescent="0.3">
      <c r="A423" s="28"/>
      <c r="B423" s="28"/>
      <c r="C423" s="28"/>
      <c r="D423" s="28"/>
      <c r="E423" s="28"/>
      <c r="F423" s="28"/>
      <c r="G423" s="28"/>
      <c r="H423" s="34"/>
      <c r="I423" s="34"/>
      <c r="J423" s="34"/>
      <c r="K423" s="34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7.25" customHeight="1" x14ac:dyDescent="0.3">
      <c r="A424" s="28"/>
      <c r="B424" s="28"/>
      <c r="C424" s="28"/>
      <c r="D424" s="28"/>
      <c r="E424" s="28"/>
      <c r="F424" s="28"/>
      <c r="G424" s="28"/>
      <c r="H424" s="34"/>
      <c r="I424" s="34"/>
      <c r="J424" s="34"/>
      <c r="K424" s="34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7.25" customHeight="1" x14ac:dyDescent="0.3">
      <c r="A425" s="28"/>
      <c r="B425" s="28"/>
      <c r="C425" s="28"/>
      <c r="D425" s="28"/>
      <c r="E425" s="28"/>
      <c r="F425" s="28"/>
      <c r="G425" s="28"/>
      <c r="H425" s="34"/>
      <c r="I425" s="34"/>
      <c r="J425" s="34"/>
      <c r="K425" s="34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7.25" customHeight="1" x14ac:dyDescent="0.3">
      <c r="A426" s="28"/>
      <c r="B426" s="28"/>
      <c r="C426" s="28"/>
      <c r="D426" s="28"/>
      <c r="E426" s="28"/>
      <c r="F426" s="28"/>
      <c r="G426" s="28"/>
      <c r="H426" s="34"/>
      <c r="I426" s="34"/>
      <c r="J426" s="34"/>
      <c r="K426" s="34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7.25" customHeight="1" x14ac:dyDescent="0.3">
      <c r="A427" s="28"/>
      <c r="B427" s="28"/>
      <c r="C427" s="28"/>
      <c r="D427" s="28"/>
      <c r="E427" s="28"/>
      <c r="F427" s="28"/>
      <c r="G427" s="28"/>
      <c r="H427" s="34"/>
      <c r="I427" s="34"/>
      <c r="J427" s="34"/>
      <c r="K427" s="34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7.25" customHeight="1" x14ac:dyDescent="0.3">
      <c r="A428" s="28"/>
      <c r="B428" s="28"/>
      <c r="C428" s="28"/>
      <c r="D428" s="28"/>
      <c r="E428" s="28"/>
      <c r="F428" s="28"/>
      <c r="G428" s="28"/>
      <c r="H428" s="34"/>
      <c r="I428" s="34"/>
      <c r="J428" s="34"/>
      <c r="K428" s="34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7.25" customHeight="1" x14ac:dyDescent="0.3">
      <c r="A429" s="28"/>
      <c r="B429" s="28"/>
      <c r="C429" s="28"/>
      <c r="D429" s="28"/>
      <c r="E429" s="28"/>
      <c r="F429" s="28"/>
      <c r="G429" s="28"/>
      <c r="H429" s="34"/>
      <c r="I429" s="34"/>
      <c r="J429" s="34"/>
      <c r="K429" s="34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7.25" customHeight="1" x14ac:dyDescent="0.3">
      <c r="A430" s="28"/>
      <c r="B430" s="28"/>
      <c r="C430" s="28"/>
      <c r="D430" s="28"/>
      <c r="E430" s="28"/>
      <c r="F430" s="28"/>
      <c r="G430" s="28"/>
      <c r="H430" s="34"/>
      <c r="I430" s="34"/>
      <c r="J430" s="34"/>
      <c r="K430" s="34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7.25" customHeight="1" x14ac:dyDescent="0.3">
      <c r="A431" s="28"/>
      <c r="B431" s="28"/>
      <c r="C431" s="28"/>
      <c r="D431" s="28"/>
      <c r="E431" s="28"/>
      <c r="F431" s="28"/>
      <c r="G431" s="28"/>
      <c r="H431" s="34"/>
      <c r="I431" s="34"/>
      <c r="J431" s="34"/>
      <c r="K431" s="34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7.25" customHeight="1" x14ac:dyDescent="0.3">
      <c r="A432" s="28"/>
      <c r="B432" s="28"/>
      <c r="C432" s="28"/>
      <c r="D432" s="28"/>
      <c r="E432" s="28"/>
      <c r="F432" s="28"/>
      <c r="G432" s="28"/>
      <c r="H432" s="34"/>
      <c r="I432" s="34"/>
      <c r="J432" s="34"/>
      <c r="K432" s="34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7.25" customHeight="1" x14ac:dyDescent="0.3">
      <c r="A433" s="28"/>
      <c r="B433" s="28"/>
      <c r="C433" s="28"/>
      <c r="D433" s="28"/>
      <c r="E433" s="28"/>
      <c r="F433" s="28"/>
      <c r="G433" s="28"/>
      <c r="H433" s="34"/>
      <c r="I433" s="34"/>
      <c r="J433" s="34"/>
      <c r="K433" s="34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7.25" customHeight="1" x14ac:dyDescent="0.3">
      <c r="A434" s="28"/>
      <c r="B434" s="28"/>
      <c r="C434" s="28"/>
      <c r="D434" s="28"/>
      <c r="E434" s="28"/>
      <c r="F434" s="28"/>
      <c r="G434" s="28"/>
      <c r="H434" s="34"/>
      <c r="I434" s="34"/>
      <c r="J434" s="34"/>
      <c r="K434" s="34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7.25" customHeight="1" x14ac:dyDescent="0.3">
      <c r="A435" s="28"/>
      <c r="B435" s="28"/>
      <c r="C435" s="28"/>
      <c r="D435" s="28"/>
      <c r="E435" s="28"/>
      <c r="F435" s="28"/>
      <c r="G435" s="28"/>
      <c r="H435" s="34"/>
      <c r="I435" s="34"/>
      <c r="J435" s="34"/>
      <c r="K435" s="34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7.25" customHeight="1" x14ac:dyDescent="0.3">
      <c r="A436" s="28"/>
      <c r="B436" s="28"/>
      <c r="C436" s="28"/>
      <c r="D436" s="28"/>
      <c r="E436" s="28"/>
      <c r="F436" s="28"/>
      <c r="G436" s="28"/>
      <c r="H436" s="34"/>
      <c r="I436" s="34"/>
      <c r="J436" s="34"/>
      <c r="K436" s="34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7.25" customHeight="1" x14ac:dyDescent="0.3">
      <c r="A437" s="28"/>
      <c r="B437" s="28"/>
      <c r="C437" s="28"/>
      <c r="D437" s="28"/>
      <c r="E437" s="28"/>
      <c r="F437" s="28"/>
      <c r="G437" s="28"/>
      <c r="H437" s="34"/>
      <c r="I437" s="34"/>
      <c r="J437" s="34"/>
      <c r="K437" s="34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7.25" customHeight="1" x14ac:dyDescent="0.3">
      <c r="A438" s="28"/>
      <c r="B438" s="28"/>
      <c r="C438" s="28"/>
      <c r="D438" s="28"/>
      <c r="E438" s="28"/>
      <c r="F438" s="28"/>
      <c r="G438" s="28"/>
      <c r="H438" s="34"/>
      <c r="I438" s="34"/>
      <c r="J438" s="34"/>
      <c r="K438" s="34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7.25" customHeight="1" x14ac:dyDescent="0.3">
      <c r="A439" s="28"/>
      <c r="B439" s="28"/>
      <c r="C439" s="28"/>
      <c r="D439" s="28"/>
      <c r="E439" s="28"/>
      <c r="F439" s="28"/>
      <c r="G439" s="28"/>
      <c r="H439" s="34"/>
      <c r="I439" s="34"/>
      <c r="J439" s="34"/>
      <c r="K439" s="34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7.25" customHeight="1" x14ac:dyDescent="0.3">
      <c r="A440" s="28"/>
      <c r="B440" s="28"/>
      <c r="C440" s="28"/>
      <c r="D440" s="28"/>
      <c r="E440" s="28"/>
      <c r="F440" s="28"/>
      <c r="G440" s="28"/>
      <c r="H440" s="34"/>
      <c r="I440" s="34"/>
      <c r="J440" s="34"/>
      <c r="K440" s="34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7.25" customHeight="1" x14ac:dyDescent="0.3">
      <c r="A441" s="28"/>
      <c r="B441" s="28"/>
      <c r="C441" s="28"/>
      <c r="D441" s="28"/>
      <c r="E441" s="28"/>
      <c r="F441" s="28"/>
      <c r="G441" s="28"/>
      <c r="H441" s="34"/>
      <c r="I441" s="34"/>
      <c r="J441" s="34"/>
      <c r="K441" s="34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7.25" customHeight="1" x14ac:dyDescent="0.3">
      <c r="A442" s="28"/>
      <c r="B442" s="28"/>
      <c r="C442" s="28"/>
      <c r="D442" s="28"/>
      <c r="E442" s="28"/>
      <c r="F442" s="28"/>
      <c r="G442" s="28"/>
      <c r="H442" s="34"/>
      <c r="I442" s="34"/>
      <c r="J442" s="34"/>
      <c r="K442" s="34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7.25" customHeight="1" x14ac:dyDescent="0.3">
      <c r="A443" s="28"/>
      <c r="B443" s="28"/>
      <c r="C443" s="28"/>
      <c r="D443" s="28"/>
      <c r="E443" s="28"/>
      <c r="F443" s="28"/>
      <c r="G443" s="28"/>
      <c r="H443" s="34"/>
      <c r="I443" s="34"/>
      <c r="J443" s="34"/>
      <c r="K443" s="34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7.25" customHeight="1" x14ac:dyDescent="0.3">
      <c r="A444" s="28"/>
      <c r="B444" s="28"/>
      <c r="C444" s="28"/>
      <c r="D444" s="28"/>
      <c r="E444" s="28"/>
      <c r="F444" s="28"/>
      <c r="G444" s="28"/>
      <c r="H444" s="34"/>
      <c r="I444" s="34"/>
      <c r="J444" s="34"/>
      <c r="K444" s="34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7.25" customHeight="1" x14ac:dyDescent="0.3">
      <c r="A445" s="28"/>
      <c r="B445" s="28"/>
      <c r="C445" s="28"/>
      <c r="D445" s="28"/>
      <c r="E445" s="28"/>
      <c r="F445" s="28"/>
      <c r="G445" s="28"/>
      <c r="H445" s="34"/>
      <c r="I445" s="34"/>
      <c r="J445" s="34"/>
      <c r="K445" s="34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7.25" customHeight="1" x14ac:dyDescent="0.3">
      <c r="A446" s="28"/>
      <c r="B446" s="28"/>
      <c r="C446" s="28"/>
      <c r="D446" s="28"/>
      <c r="E446" s="28"/>
      <c r="F446" s="28"/>
      <c r="G446" s="28"/>
      <c r="H446" s="34"/>
      <c r="I446" s="34"/>
      <c r="J446" s="34"/>
      <c r="K446" s="34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7.25" customHeight="1" x14ac:dyDescent="0.3">
      <c r="A447" s="28"/>
      <c r="B447" s="28"/>
      <c r="C447" s="28"/>
      <c r="D447" s="28"/>
      <c r="E447" s="28"/>
      <c r="F447" s="28"/>
      <c r="G447" s="28"/>
      <c r="H447" s="34"/>
      <c r="I447" s="34"/>
      <c r="J447" s="34"/>
      <c r="K447" s="34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7.25" customHeight="1" x14ac:dyDescent="0.3">
      <c r="A448" s="28"/>
      <c r="B448" s="28"/>
      <c r="C448" s="28"/>
      <c r="D448" s="28"/>
      <c r="E448" s="28"/>
      <c r="F448" s="28"/>
      <c r="G448" s="28"/>
      <c r="H448" s="34"/>
      <c r="I448" s="34"/>
      <c r="J448" s="34"/>
      <c r="K448" s="34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7.25" customHeight="1" x14ac:dyDescent="0.3">
      <c r="A449" s="28"/>
      <c r="B449" s="28"/>
      <c r="C449" s="28"/>
      <c r="D449" s="28"/>
      <c r="E449" s="28"/>
      <c r="F449" s="28"/>
      <c r="G449" s="28"/>
      <c r="H449" s="34"/>
      <c r="I449" s="34"/>
      <c r="J449" s="34"/>
      <c r="K449" s="34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7.25" customHeight="1" x14ac:dyDescent="0.3">
      <c r="A450" s="28"/>
      <c r="B450" s="28"/>
      <c r="C450" s="28"/>
      <c r="D450" s="28"/>
      <c r="E450" s="28"/>
      <c r="F450" s="28"/>
      <c r="G450" s="28"/>
      <c r="H450" s="34"/>
      <c r="I450" s="34"/>
      <c r="J450" s="34"/>
      <c r="K450" s="34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7.25" customHeight="1" x14ac:dyDescent="0.3">
      <c r="A451" s="28"/>
      <c r="B451" s="28"/>
      <c r="C451" s="28"/>
      <c r="D451" s="28"/>
      <c r="E451" s="28"/>
      <c r="F451" s="28"/>
      <c r="G451" s="28"/>
      <c r="H451" s="34"/>
      <c r="I451" s="34"/>
      <c r="J451" s="34"/>
      <c r="K451" s="34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7.25" customHeight="1" x14ac:dyDescent="0.3">
      <c r="A452" s="28"/>
      <c r="B452" s="28"/>
      <c r="C452" s="28"/>
      <c r="D452" s="28"/>
      <c r="E452" s="28"/>
      <c r="F452" s="28"/>
      <c r="G452" s="28"/>
      <c r="H452" s="34"/>
      <c r="I452" s="34"/>
      <c r="J452" s="34"/>
      <c r="K452" s="34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7.25" customHeight="1" x14ac:dyDescent="0.3">
      <c r="A453" s="28"/>
      <c r="B453" s="28"/>
      <c r="C453" s="28"/>
      <c r="D453" s="28"/>
      <c r="E453" s="28"/>
      <c r="F453" s="28"/>
      <c r="G453" s="28"/>
      <c r="H453" s="34"/>
      <c r="I453" s="34"/>
      <c r="J453" s="34"/>
      <c r="K453" s="34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7.25" customHeight="1" x14ac:dyDescent="0.3">
      <c r="A454" s="28"/>
      <c r="B454" s="28"/>
      <c r="C454" s="28"/>
      <c r="D454" s="28"/>
      <c r="E454" s="28"/>
      <c r="F454" s="28"/>
      <c r="G454" s="28"/>
      <c r="H454" s="34"/>
      <c r="I454" s="34"/>
      <c r="J454" s="34"/>
      <c r="K454" s="34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7.25" customHeight="1" x14ac:dyDescent="0.3">
      <c r="A455" s="28"/>
      <c r="B455" s="28"/>
      <c r="C455" s="28"/>
      <c r="D455" s="28"/>
      <c r="E455" s="28"/>
      <c r="F455" s="28"/>
      <c r="G455" s="28"/>
      <c r="H455" s="34"/>
      <c r="I455" s="34"/>
      <c r="J455" s="34"/>
      <c r="K455" s="34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7.25" customHeight="1" x14ac:dyDescent="0.3">
      <c r="A456" s="28"/>
      <c r="B456" s="28"/>
      <c r="C456" s="28"/>
      <c r="D456" s="28"/>
      <c r="E456" s="28"/>
      <c r="F456" s="28"/>
      <c r="G456" s="28"/>
      <c r="H456" s="34"/>
      <c r="I456" s="34"/>
      <c r="J456" s="34"/>
      <c r="K456" s="34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7.25" customHeight="1" x14ac:dyDescent="0.3">
      <c r="A457" s="28"/>
      <c r="B457" s="28"/>
      <c r="C457" s="28"/>
      <c r="D457" s="28"/>
      <c r="E457" s="28"/>
      <c r="F457" s="28"/>
      <c r="G457" s="28"/>
      <c r="H457" s="34"/>
      <c r="I457" s="34"/>
      <c r="J457" s="34"/>
      <c r="K457" s="34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7.25" customHeight="1" x14ac:dyDescent="0.3">
      <c r="A458" s="28"/>
      <c r="B458" s="28"/>
      <c r="C458" s="28"/>
      <c r="D458" s="28"/>
      <c r="E458" s="28"/>
      <c r="F458" s="28"/>
      <c r="G458" s="28"/>
      <c r="H458" s="34"/>
      <c r="I458" s="34"/>
      <c r="J458" s="34"/>
      <c r="K458" s="34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7.25" customHeight="1" x14ac:dyDescent="0.3">
      <c r="A459" s="28"/>
      <c r="B459" s="28"/>
      <c r="C459" s="28"/>
      <c r="D459" s="28"/>
      <c r="E459" s="28"/>
      <c r="F459" s="28"/>
      <c r="G459" s="28"/>
      <c r="H459" s="34"/>
      <c r="I459" s="34"/>
      <c r="J459" s="34"/>
      <c r="K459" s="34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7.25" customHeight="1" x14ac:dyDescent="0.3">
      <c r="A460" s="28"/>
      <c r="B460" s="28"/>
      <c r="C460" s="28"/>
      <c r="D460" s="28"/>
      <c r="E460" s="28"/>
      <c r="F460" s="28"/>
      <c r="G460" s="28"/>
      <c r="H460" s="34"/>
      <c r="I460" s="34"/>
      <c r="J460" s="34"/>
      <c r="K460" s="34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7.25" customHeight="1" x14ac:dyDescent="0.3">
      <c r="A461" s="28"/>
      <c r="B461" s="28"/>
      <c r="C461" s="28"/>
      <c r="D461" s="28"/>
      <c r="E461" s="28"/>
      <c r="F461" s="28"/>
      <c r="G461" s="28"/>
      <c r="H461" s="34"/>
      <c r="I461" s="34"/>
      <c r="J461" s="34"/>
      <c r="K461" s="34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7.25" customHeight="1" x14ac:dyDescent="0.3">
      <c r="A462" s="28"/>
      <c r="B462" s="28"/>
      <c r="C462" s="28"/>
      <c r="D462" s="28"/>
      <c r="E462" s="28"/>
      <c r="F462" s="28"/>
      <c r="G462" s="28"/>
      <c r="H462" s="34"/>
      <c r="I462" s="34"/>
      <c r="J462" s="34"/>
      <c r="K462" s="34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7.25" customHeight="1" x14ac:dyDescent="0.3">
      <c r="A463" s="28"/>
      <c r="B463" s="28"/>
      <c r="C463" s="28"/>
      <c r="D463" s="28"/>
      <c r="E463" s="28"/>
      <c r="F463" s="28"/>
      <c r="G463" s="28"/>
      <c r="H463" s="34"/>
      <c r="I463" s="34"/>
      <c r="J463" s="34"/>
      <c r="K463" s="34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7.25" customHeight="1" x14ac:dyDescent="0.3">
      <c r="A464" s="28"/>
      <c r="B464" s="28"/>
      <c r="C464" s="28"/>
      <c r="D464" s="28"/>
      <c r="E464" s="28"/>
      <c r="F464" s="28"/>
      <c r="G464" s="28"/>
      <c r="H464" s="34"/>
      <c r="I464" s="34"/>
      <c r="J464" s="34"/>
      <c r="K464" s="34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7.25" customHeight="1" x14ac:dyDescent="0.3">
      <c r="A465" s="28"/>
      <c r="B465" s="28"/>
      <c r="C465" s="28"/>
      <c r="D465" s="28"/>
      <c r="E465" s="28"/>
      <c r="F465" s="28"/>
      <c r="G465" s="28"/>
      <c r="H465" s="34"/>
      <c r="I465" s="34"/>
      <c r="J465" s="34"/>
      <c r="K465" s="34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7.25" customHeight="1" x14ac:dyDescent="0.3">
      <c r="A466" s="28"/>
      <c r="B466" s="28"/>
      <c r="C466" s="28"/>
      <c r="D466" s="28"/>
      <c r="E466" s="28"/>
      <c r="F466" s="28"/>
      <c r="G466" s="28"/>
      <c r="H466" s="34"/>
      <c r="I466" s="34"/>
      <c r="J466" s="34"/>
      <c r="K466" s="34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7.25" customHeight="1" x14ac:dyDescent="0.3">
      <c r="A467" s="28"/>
      <c r="B467" s="28"/>
      <c r="C467" s="28"/>
      <c r="D467" s="28"/>
      <c r="E467" s="28"/>
      <c r="F467" s="28"/>
      <c r="G467" s="28"/>
      <c r="H467" s="34"/>
      <c r="I467" s="34"/>
      <c r="J467" s="34"/>
      <c r="K467" s="34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7.25" customHeight="1" x14ac:dyDescent="0.3">
      <c r="A468" s="28"/>
      <c r="B468" s="28"/>
      <c r="C468" s="28"/>
      <c r="D468" s="28"/>
      <c r="E468" s="28"/>
      <c r="F468" s="28"/>
      <c r="G468" s="28"/>
      <c r="H468" s="34"/>
      <c r="I468" s="34"/>
      <c r="J468" s="34"/>
      <c r="K468" s="34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7.25" customHeight="1" x14ac:dyDescent="0.3">
      <c r="A469" s="28"/>
      <c r="B469" s="28"/>
      <c r="C469" s="28"/>
      <c r="D469" s="28"/>
      <c r="E469" s="28"/>
      <c r="F469" s="28"/>
      <c r="G469" s="28"/>
      <c r="H469" s="34"/>
      <c r="I469" s="34"/>
      <c r="J469" s="34"/>
      <c r="K469" s="34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7.25" customHeight="1" x14ac:dyDescent="0.3">
      <c r="A470" s="28"/>
      <c r="B470" s="28"/>
      <c r="C470" s="28"/>
      <c r="D470" s="28"/>
      <c r="E470" s="28"/>
      <c r="F470" s="28"/>
      <c r="G470" s="28"/>
      <c r="H470" s="34"/>
      <c r="I470" s="34"/>
      <c r="J470" s="34"/>
      <c r="K470" s="34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7.25" customHeight="1" x14ac:dyDescent="0.3">
      <c r="A471" s="28"/>
      <c r="B471" s="28"/>
      <c r="C471" s="28"/>
      <c r="D471" s="28"/>
      <c r="E471" s="28"/>
      <c r="F471" s="28"/>
      <c r="G471" s="28"/>
      <c r="H471" s="34"/>
      <c r="I471" s="34"/>
      <c r="J471" s="34"/>
      <c r="K471" s="34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7.25" customHeight="1" x14ac:dyDescent="0.3">
      <c r="A472" s="28"/>
      <c r="B472" s="28"/>
      <c r="C472" s="28"/>
      <c r="D472" s="28"/>
      <c r="E472" s="28"/>
      <c r="F472" s="28"/>
      <c r="G472" s="28"/>
      <c r="H472" s="34"/>
      <c r="I472" s="34"/>
      <c r="J472" s="34"/>
      <c r="K472" s="34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7.25" customHeight="1" x14ac:dyDescent="0.3">
      <c r="A473" s="28"/>
      <c r="B473" s="28"/>
      <c r="C473" s="28"/>
      <c r="D473" s="28"/>
      <c r="E473" s="28"/>
      <c r="F473" s="28"/>
      <c r="G473" s="28"/>
      <c r="H473" s="34"/>
      <c r="I473" s="34"/>
      <c r="J473" s="34"/>
      <c r="K473" s="34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7.25" customHeight="1" x14ac:dyDescent="0.3">
      <c r="A474" s="28"/>
      <c r="B474" s="28"/>
      <c r="C474" s="28"/>
      <c r="D474" s="28"/>
      <c r="E474" s="28"/>
      <c r="F474" s="28"/>
      <c r="G474" s="28"/>
      <c r="H474" s="34"/>
      <c r="I474" s="34"/>
      <c r="J474" s="34"/>
      <c r="K474" s="34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7.25" customHeight="1" x14ac:dyDescent="0.3">
      <c r="A475" s="28"/>
      <c r="B475" s="28"/>
      <c r="C475" s="28"/>
      <c r="D475" s="28"/>
      <c r="E475" s="28"/>
      <c r="F475" s="28"/>
      <c r="G475" s="28"/>
      <c r="H475" s="34"/>
      <c r="I475" s="34"/>
      <c r="J475" s="34"/>
      <c r="K475" s="34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7.25" customHeight="1" x14ac:dyDescent="0.3">
      <c r="A476" s="28"/>
      <c r="B476" s="28"/>
      <c r="C476" s="28"/>
      <c r="D476" s="28"/>
      <c r="E476" s="28"/>
      <c r="F476" s="28"/>
      <c r="G476" s="28"/>
      <c r="H476" s="34"/>
      <c r="I476" s="34"/>
      <c r="J476" s="34"/>
      <c r="K476" s="34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7.25" customHeight="1" x14ac:dyDescent="0.3">
      <c r="A477" s="28"/>
      <c r="B477" s="28"/>
      <c r="C477" s="28"/>
      <c r="D477" s="28"/>
      <c r="E477" s="28"/>
      <c r="F477" s="28"/>
      <c r="G477" s="28"/>
      <c r="H477" s="34"/>
      <c r="I477" s="34"/>
      <c r="J477" s="34"/>
      <c r="K477" s="34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7.25" customHeight="1" x14ac:dyDescent="0.3">
      <c r="A478" s="28"/>
      <c r="B478" s="28"/>
      <c r="C478" s="28"/>
      <c r="D478" s="28"/>
      <c r="E478" s="28"/>
      <c r="F478" s="28"/>
      <c r="G478" s="28"/>
      <c r="H478" s="34"/>
      <c r="I478" s="34"/>
      <c r="J478" s="34"/>
      <c r="K478" s="34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7.25" customHeight="1" x14ac:dyDescent="0.3">
      <c r="A479" s="28"/>
      <c r="B479" s="28"/>
      <c r="C479" s="28"/>
      <c r="D479" s="28"/>
      <c r="E479" s="28"/>
      <c r="F479" s="28"/>
      <c r="G479" s="28"/>
      <c r="H479" s="34"/>
      <c r="I479" s="34"/>
      <c r="J479" s="34"/>
      <c r="K479" s="34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7.25" customHeight="1" x14ac:dyDescent="0.3">
      <c r="A480" s="28"/>
      <c r="B480" s="28"/>
      <c r="C480" s="28"/>
      <c r="D480" s="28"/>
      <c r="E480" s="28"/>
      <c r="F480" s="28"/>
      <c r="G480" s="28"/>
      <c r="H480" s="34"/>
      <c r="I480" s="34"/>
      <c r="J480" s="34"/>
      <c r="K480" s="34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7.25" customHeight="1" x14ac:dyDescent="0.3">
      <c r="A481" s="28"/>
      <c r="B481" s="28"/>
      <c r="C481" s="28"/>
      <c r="D481" s="28"/>
      <c r="E481" s="28"/>
      <c r="F481" s="28"/>
      <c r="G481" s="28"/>
      <c r="H481" s="34"/>
      <c r="I481" s="34"/>
      <c r="J481" s="34"/>
      <c r="K481" s="34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7.25" customHeight="1" x14ac:dyDescent="0.3">
      <c r="A482" s="28"/>
      <c r="B482" s="28"/>
      <c r="C482" s="28"/>
      <c r="D482" s="28"/>
      <c r="E482" s="28"/>
      <c r="F482" s="28"/>
      <c r="G482" s="28"/>
      <c r="H482" s="34"/>
      <c r="I482" s="34"/>
      <c r="J482" s="34"/>
      <c r="K482" s="34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7.25" customHeight="1" x14ac:dyDescent="0.3">
      <c r="A483" s="28"/>
      <c r="B483" s="28"/>
      <c r="C483" s="28"/>
      <c r="D483" s="28"/>
      <c r="E483" s="28"/>
      <c r="F483" s="28"/>
      <c r="G483" s="28"/>
      <c r="H483" s="34"/>
      <c r="I483" s="34"/>
      <c r="J483" s="34"/>
      <c r="K483" s="34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7.25" customHeight="1" x14ac:dyDescent="0.3">
      <c r="A484" s="28"/>
      <c r="B484" s="28"/>
      <c r="C484" s="28"/>
      <c r="D484" s="28"/>
      <c r="E484" s="28"/>
      <c r="F484" s="28"/>
      <c r="G484" s="28"/>
      <c r="H484" s="34"/>
      <c r="I484" s="34"/>
      <c r="J484" s="34"/>
      <c r="K484" s="34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7.25" customHeight="1" x14ac:dyDescent="0.3">
      <c r="A485" s="28"/>
      <c r="B485" s="28"/>
      <c r="C485" s="28"/>
      <c r="D485" s="28"/>
      <c r="E485" s="28"/>
      <c r="F485" s="28"/>
      <c r="G485" s="28"/>
      <c r="H485" s="34"/>
      <c r="I485" s="34"/>
      <c r="J485" s="34"/>
      <c r="K485" s="34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7.25" customHeight="1" x14ac:dyDescent="0.3">
      <c r="A486" s="28"/>
      <c r="B486" s="28"/>
      <c r="C486" s="28"/>
      <c r="D486" s="28"/>
      <c r="E486" s="28"/>
      <c r="F486" s="28"/>
      <c r="G486" s="28"/>
      <c r="H486" s="34"/>
      <c r="I486" s="34"/>
      <c r="J486" s="34"/>
      <c r="K486" s="34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7.25" customHeight="1" x14ac:dyDescent="0.3">
      <c r="A487" s="28"/>
      <c r="B487" s="28"/>
      <c r="C487" s="28"/>
      <c r="D487" s="28"/>
      <c r="E487" s="28"/>
      <c r="F487" s="28"/>
      <c r="G487" s="28"/>
      <c r="H487" s="34"/>
      <c r="I487" s="34"/>
      <c r="J487" s="34"/>
      <c r="K487" s="34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7.25" customHeight="1" x14ac:dyDescent="0.3">
      <c r="A488" s="28"/>
      <c r="B488" s="28"/>
      <c r="C488" s="28"/>
      <c r="D488" s="28"/>
      <c r="E488" s="28"/>
      <c r="F488" s="28"/>
      <c r="G488" s="28"/>
      <c r="H488" s="34"/>
      <c r="I488" s="34"/>
      <c r="J488" s="34"/>
      <c r="K488" s="34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7.25" customHeight="1" x14ac:dyDescent="0.3">
      <c r="A489" s="28"/>
      <c r="B489" s="28"/>
      <c r="C489" s="28"/>
      <c r="D489" s="28"/>
      <c r="E489" s="28"/>
      <c r="F489" s="28"/>
      <c r="G489" s="28"/>
      <c r="H489" s="34"/>
      <c r="I489" s="34"/>
      <c r="J489" s="34"/>
      <c r="K489" s="34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7.25" customHeight="1" x14ac:dyDescent="0.3">
      <c r="A490" s="28"/>
      <c r="B490" s="28"/>
      <c r="C490" s="28"/>
      <c r="D490" s="28"/>
      <c r="E490" s="28"/>
      <c r="F490" s="28"/>
      <c r="G490" s="28"/>
      <c r="H490" s="34"/>
      <c r="I490" s="34"/>
      <c r="J490" s="34"/>
      <c r="K490" s="34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7.25" customHeight="1" x14ac:dyDescent="0.3">
      <c r="A491" s="28"/>
      <c r="B491" s="28"/>
      <c r="C491" s="28"/>
      <c r="D491" s="28"/>
      <c r="E491" s="28"/>
      <c r="F491" s="28"/>
      <c r="G491" s="28"/>
      <c r="H491" s="34"/>
      <c r="I491" s="34"/>
      <c r="J491" s="34"/>
      <c r="K491" s="34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7.25" customHeight="1" x14ac:dyDescent="0.3">
      <c r="A492" s="28"/>
      <c r="B492" s="28"/>
      <c r="C492" s="28"/>
      <c r="D492" s="28"/>
      <c r="E492" s="28"/>
      <c r="F492" s="28"/>
      <c r="G492" s="28"/>
      <c r="H492" s="34"/>
      <c r="I492" s="34"/>
      <c r="J492" s="34"/>
      <c r="K492" s="34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7.25" customHeight="1" x14ac:dyDescent="0.3">
      <c r="A493" s="28"/>
      <c r="B493" s="28"/>
      <c r="C493" s="28"/>
      <c r="D493" s="28"/>
      <c r="E493" s="28"/>
      <c r="F493" s="28"/>
      <c r="G493" s="28"/>
      <c r="H493" s="34"/>
      <c r="I493" s="34"/>
      <c r="J493" s="34"/>
      <c r="K493" s="34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7.25" customHeight="1" x14ac:dyDescent="0.3">
      <c r="A494" s="28"/>
      <c r="B494" s="28"/>
      <c r="C494" s="28"/>
      <c r="D494" s="28"/>
      <c r="E494" s="28"/>
      <c r="F494" s="28"/>
      <c r="G494" s="28"/>
      <c r="H494" s="34"/>
      <c r="I494" s="34"/>
      <c r="J494" s="34"/>
      <c r="K494" s="34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7.25" customHeight="1" x14ac:dyDescent="0.3">
      <c r="A495" s="28"/>
      <c r="B495" s="28"/>
      <c r="C495" s="28"/>
      <c r="D495" s="28"/>
      <c r="E495" s="28"/>
      <c r="F495" s="28"/>
      <c r="G495" s="28"/>
      <c r="H495" s="34"/>
      <c r="I495" s="34"/>
      <c r="J495" s="34"/>
      <c r="K495" s="34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7.25" customHeight="1" x14ac:dyDescent="0.3">
      <c r="A496" s="28"/>
      <c r="B496" s="28"/>
      <c r="C496" s="28"/>
      <c r="D496" s="28"/>
      <c r="E496" s="28"/>
      <c r="F496" s="28"/>
      <c r="G496" s="28"/>
      <c r="H496" s="34"/>
      <c r="I496" s="34"/>
      <c r="J496" s="34"/>
      <c r="K496" s="34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7.25" customHeight="1" x14ac:dyDescent="0.3">
      <c r="A497" s="28"/>
      <c r="B497" s="28"/>
      <c r="C497" s="28"/>
      <c r="D497" s="28"/>
      <c r="E497" s="28"/>
      <c r="F497" s="28"/>
      <c r="G497" s="28"/>
      <c r="H497" s="34"/>
      <c r="I497" s="34"/>
      <c r="J497" s="34"/>
      <c r="K497" s="34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7.25" customHeight="1" x14ac:dyDescent="0.3">
      <c r="A498" s="28"/>
      <c r="B498" s="28"/>
      <c r="C498" s="28"/>
      <c r="D498" s="28"/>
      <c r="E498" s="28"/>
      <c r="F498" s="28"/>
      <c r="G498" s="28"/>
      <c r="H498" s="34"/>
      <c r="I498" s="34"/>
      <c r="J498" s="34"/>
      <c r="K498" s="34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7.25" customHeight="1" x14ac:dyDescent="0.3">
      <c r="A499" s="28"/>
      <c r="B499" s="28"/>
      <c r="C499" s="28"/>
      <c r="D499" s="28"/>
      <c r="E499" s="28"/>
      <c r="F499" s="28"/>
      <c r="G499" s="28"/>
      <c r="H499" s="34"/>
      <c r="I499" s="34"/>
      <c r="J499" s="34"/>
      <c r="K499" s="34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7.25" customHeight="1" x14ac:dyDescent="0.3">
      <c r="A500" s="28"/>
      <c r="B500" s="28"/>
      <c r="C500" s="28"/>
      <c r="D500" s="28"/>
      <c r="E500" s="28"/>
      <c r="F500" s="28"/>
      <c r="G500" s="28"/>
      <c r="H500" s="34"/>
      <c r="I500" s="34"/>
      <c r="J500" s="34"/>
      <c r="K500" s="34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7.25" customHeight="1" x14ac:dyDescent="0.3">
      <c r="A501" s="28"/>
      <c r="B501" s="28"/>
      <c r="C501" s="28"/>
      <c r="D501" s="28"/>
      <c r="E501" s="28"/>
      <c r="F501" s="28"/>
      <c r="G501" s="28"/>
      <c r="H501" s="34"/>
      <c r="I501" s="34"/>
      <c r="J501" s="34"/>
      <c r="K501" s="34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7.25" customHeight="1" x14ac:dyDescent="0.3">
      <c r="A502" s="28"/>
      <c r="B502" s="28"/>
      <c r="C502" s="28"/>
      <c r="D502" s="28"/>
      <c r="E502" s="28"/>
      <c r="F502" s="28"/>
      <c r="G502" s="28"/>
      <c r="H502" s="34"/>
      <c r="I502" s="34"/>
      <c r="J502" s="34"/>
      <c r="K502" s="34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7.25" customHeight="1" x14ac:dyDescent="0.3">
      <c r="A503" s="28"/>
      <c r="B503" s="28"/>
      <c r="C503" s="28"/>
      <c r="D503" s="28"/>
      <c r="E503" s="28"/>
      <c r="F503" s="28"/>
      <c r="G503" s="28"/>
      <c r="H503" s="34"/>
      <c r="I503" s="34"/>
      <c r="J503" s="34"/>
      <c r="K503" s="34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7.25" customHeight="1" x14ac:dyDescent="0.3">
      <c r="A504" s="28"/>
      <c r="B504" s="28"/>
      <c r="C504" s="28"/>
      <c r="D504" s="28"/>
      <c r="E504" s="28"/>
      <c r="F504" s="28"/>
      <c r="G504" s="28"/>
      <c r="H504" s="34"/>
      <c r="I504" s="34"/>
      <c r="J504" s="34"/>
      <c r="K504" s="34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7.25" customHeight="1" x14ac:dyDescent="0.3">
      <c r="A505" s="28"/>
      <c r="B505" s="28"/>
      <c r="C505" s="28"/>
      <c r="D505" s="28"/>
      <c r="E505" s="28"/>
      <c r="F505" s="28"/>
      <c r="G505" s="28"/>
      <c r="H505" s="34"/>
      <c r="I505" s="34"/>
      <c r="J505" s="34"/>
      <c r="K505" s="34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7.25" customHeight="1" x14ac:dyDescent="0.3">
      <c r="A506" s="28"/>
      <c r="B506" s="28"/>
      <c r="C506" s="28"/>
      <c r="D506" s="28"/>
      <c r="E506" s="28"/>
      <c r="F506" s="28"/>
      <c r="G506" s="28"/>
      <c r="H506" s="34"/>
      <c r="I506" s="34"/>
      <c r="J506" s="34"/>
      <c r="K506" s="34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7.25" customHeight="1" x14ac:dyDescent="0.3">
      <c r="A507" s="28"/>
      <c r="B507" s="28"/>
      <c r="C507" s="28"/>
      <c r="D507" s="28"/>
      <c r="E507" s="28"/>
      <c r="F507" s="28"/>
      <c r="G507" s="28"/>
      <c r="H507" s="34"/>
      <c r="I507" s="34"/>
      <c r="J507" s="34"/>
      <c r="K507" s="34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7.25" customHeight="1" x14ac:dyDescent="0.3">
      <c r="A508" s="28"/>
      <c r="B508" s="28"/>
      <c r="C508" s="28"/>
      <c r="D508" s="28"/>
      <c r="E508" s="28"/>
      <c r="F508" s="28"/>
      <c r="G508" s="28"/>
      <c r="H508" s="34"/>
      <c r="I508" s="34"/>
      <c r="J508" s="34"/>
      <c r="K508" s="34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7.25" customHeight="1" x14ac:dyDescent="0.3">
      <c r="A509" s="28"/>
      <c r="B509" s="28"/>
      <c r="C509" s="28"/>
      <c r="D509" s="28"/>
      <c r="E509" s="28"/>
      <c r="F509" s="28"/>
      <c r="G509" s="28"/>
      <c r="H509" s="34"/>
      <c r="I509" s="34"/>
      <c r="J509" s="34"/>
      <c r="K509" s="34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7.25" customHeight="1" x14ac:dyDescent="0.3">
      <c r="A510" s="28"/>
      <c r="B510" s="28"/>
      <c r="C510" s="28"/>
      <c r="D510" s="28"/>
      <c r="E510" s="28"/>
      <c r="F510" s="28"/>
      <c r="G510" s="28"/>
      <c r="H510" s="34"/>
      <c r="I510" s="34"/>
      <c r="J510" s="34"/>
      <c r="K510" s="34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7.25" customHeight="1" x14ac:dyDescent="0.3">
      <c r="A511" s="28"/>
      <c r="B511" s="28"/>
      <c r="C511" s="28"/>
      <c r="D511" s="28"/>
      <c r="E511" s="28"/>
      <c r="F511" s="28"/>
      <c r="G511" s="28"/>
      <c r="H511" s="34"/>
      <c r="I511" s="34"/>
      <c r="J511" s="34"/>
      <c r="K511" s="34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7.25" customHeight="1" x14ac:dyDescent="0.3">
      <c r="A512" s="28"/>
      <c r="B512" s="28"/>
      <c r="C512" s="28"/>
      <c r="D512" s="28"/>
      <c r="E512" s="28"/>
      <c r="F512" s="28"/>
      <c r="G512" s="28"/>
      <c r="H512" s="34"/>
      <c r="I512" s="34"/>
      <c r="J512" s="34"/>
      <c r="K512" s="34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7.25" customHeight="1" x14ac:dyDescent="0.3">
      <c r="A513" s="28"/>
      <c r="B513" s="28"/>
      <c r="C513" s="28"/>
      <c r="D513" s="28"/>
      <c r="E513" s="28"/>
      <c r="F513" s="28"/>
      <c r="G513" s="28"/>
      <c r="H513" s="34"/>
      <c r="I513" s="34"/>
      <c r="J513" s="34"/>
      <c r="K513" s="34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7.25" customHeight="1" x14ac:dyDescent="0.3">
      <c r="A514" s="28"/>
      <c r="B514" s="28"/>
      <c r="C514" s="28"/>
      <c r="D514" s="28"/>
      <c r="E514" s="28"/>
      <c r="F514" s="28"/>
      <c r="G514" s="28"/>
      <c r="H514" s="34"/>
      <c r="I514" s="34"/>
      <c r="J514" s="34"/>
      <c r="K514" s="34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7.25" customHeight="1" x14ac:dyDescent="0.3">
      <c r="A515" s="28"/>
      <c r="B515" s="28"/>
      <c r="C515" s="28"/>
      <c r="D515" s="28"/>
      <c r="E515" s="28"/>
      <c r="F515" s="28"/>
      <c r="G515" s="28"/>
      <c r="H515" s="34"/>
      <c r="I515" s="34"/>
      <c r="J515" s="34"/>
      <c r="K515" s="34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7.25" customHeight="1" x14ac:dyDescent="0.3">
      <c r="A516" s="28"/>
      <c r="B516" s="28"/>
      <c r="C516" s="28"/>
      <c r="D516" s="28"/>
      <c r="E516" s="28"/>
      <c r="F516" s="28"/>
      <c r="G516" s="28"/>
      <c r="H516" s="34"/>
      <c r="I516" s="34"/>
      <c r="J516" s="34"/>
      <c r="K516" s="34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7.25" customHeight="1" x14ac:dyDescent="0.3">
      <c r="A517" s="28"/>
      <c r="B517" s="28"/>
      <c r="C517" s="28"/>
      <c r="D517" s="28"/>
      <c r="E517" s="28"/>
      <c r="F517" s="28"/>
      <c r="G517" s="28"/>
      <c r="H517" s="34"/>
      <c r="I517" s="34"/>
      <c r="J517" s="34"/>
      <c r="K517" s="34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7.25" customHeight="1" x14ac:dyDescent="0.3">
      <c r="A518" s="28"/>
      <c r="B518" s="28"/>
      <c r="C518" s="28"/>
      <c r="D518" s="28"/>
      <c r="E518" s="28"/>
      <c r="F518" s="28"/>
      <c r="G518" s="28"/>
      <c r="H518" s="34"/>
      <c r="I518" s="34"/>
      <c r="J518" s="34"/>
      <c r="K518" s="34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7.25" customHeight="1" x14ac:dyDescent="0.3">
      <c r="A519" s="28"/>
      <c r="B519" s="28"/>
      <c r="C519" s="28"/>
      <c r="D519" s="28"/>
      <c r="E519" s="28"/>
      <c r="F519" s="28"/>
      <c r="G519" s="28"/>
      <c r="H519" s="34"/>
      <c r="I519" s="34"/>
      <c r="J519" s="34"/>
      <c r="K519" s="34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7.25" customHeight="1" x14ac:dyDescent="0.3">
      <c r="A520" s="28"/>
      <c r="B520" s="28"/>
      <c r="C520" s="28"/>
      <c r="D520" s="28"/>
      <c r="E520" s="28"/>
      <c r="F520" s="28"/>
      <c r="G520" s="28"/>
      <c r="H520" s="34"/>
      <c r="I520" s="34"/>
      <c r="J520" s="34"/>
      <c r="K520" s="34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7.25" customHeight="1" x14ac:dyDescent="0.3">
      <c r="A521" s="28"/>
      <c r="B521" s="28"/>
      <c r="C521" s="28"/>
      <c r="D521" s="28"/>
      <c r="E521" s="28"/>
      <c r="F521" s="28"/>
      <c r="G521" s="28"/>
      <c r="H521" s="34"/>
      <c r="I521" s="34"/>
      <c r="J521" s="34"/>
      <c r="K521" s="34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7.25" customHeight="1" x14ac:dyDescent="0.3">
      <c r="A522" s="28"/>
      <c r="B522" s="28"/>
      <c r="C522" s="28"/>
      <c r="D522" s="28"/>
      <c r="E522" s="28"/>
      <c r="F522" s="28"/>
      <c r="G522" s="28"/>
      <c r="H522" s="34"/>
      <c r="I522" s="34"/>
      <c r="J522" s="34"/>
      <c r="K522" s="34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7.25" customHeight="1" x14ac:dyDescent="0.3">
      <c r="A523" s="28"/>
      <c r="B523" s="28"/>
      <c r="C523" s="28"/>
      <c r="D523" s="28"/>
      <c r="E523" s="28"/>
      <c r="F523" s="28"/>
      <c r="G523" s="28"/>
      <c r="H523" s="34"/>
      <c r="I523" s="34"/>
      <c r="J523" s="34"/>
      <c r="K523" s="34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7.25" customHeight="1" x14ac:dyDescent="0.3">
      <c r="A524" s="28"/>
      <c r="B524" s="28"/>
      <c r="C524" s="28"/>
      <c r="D524" s="28"/>
      <c r="E524" s="28"/>
      <c r="F524" s="28"/>
      <c r="G524" s="28"/>
      <c r="H524" s="34"/>
      <c r="I524" s="34"/>
      <c r="J524" s="34"/>
      <c r="K524" s="34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7.25" customHeight="1" x14ac:dyDescent="0.3">
      <c r="A525" s="28"/>
      <c r="B525" s="28"/>
      <c r="C525" s="28"/>
      <c r="D525" s="28"/>
      <c r="E525" s="28"/>
      <c r="F525" s="28"/>
      <c r="G525" s="28"/>
      <c r="H525" s="34"/>
      <c r="I525" s="34"/>
      <c r="J525" s="34"/>
      <c r="K525" s="34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7.25" customHeight="1" x14ac:dyDescent="0.3">
      <c r="A526" s="28"/>
      <c r="B526" s="28"/>
      <c r="C526" s="28"/>
      <c r="D526" s="28"/>
      <c r="E526" s="28"/>
      <c r="F526" s="28"/>
      <c r="G526" s="28"/>
      <c r="H526" s="34"/>
      <c r="I526" s="34"/>
      <c r="J526" s="34"/>
      <c r="K526" s="34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7.25" customHeight="1" x14ac:dyDescent="0.3">
      <c r="A527" s="28"/>
      <c r="B527" s="28"/>
      <c r="C527" s="28"/>
      <c r="D527" s="28"/>
      <c r="E527" s="28"/>
      <c r="F527" s="28"/>
      <c r="G527" s="28"/>
      <c r="H527" s="34"/>
      <c r="I527" s="34"/>
      <c r="J527" s="34"/>
      <c r="K527" s="34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7.25" customHeight="1" x14ac:dyDescent="0.3">
      <c r="A528" s="28"/>
      <c r="B528" s="28"/>
      <c r="C528" s="28"/>
      <c r="D528" s="28"/>
      <c r="E528" s="28"/>
      <c r="F528" s="28"/>
      <c r="G528" s="28"/>
      <c r="H528" s="34"/>
      <c r="I528" s="34"/>
      <c r="J528" s="34"/>
      <c r="K528" s="34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7.25" customHeight="1" x14ac:dyDescent="0.3">
      <c r="A529" s="28"/>
      <c r="B529" s="28"/>
      <c r="C529" s="28"/>
      <c r="D529" s="28"/>
      <c r="E529" s="28"/>
      <c r="F529" s="28"/>
      <c r="G529" s="28"/>
      <c r="H529" s="34"/>
      <c r="I529" s="34"/>
      <c r="J529" s="34"/>
      <c r="K529" s="34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7.25" customHeight="1" x14ac:dyDescent="0.3">
      <c r="A530" s="28"/>
      <c r="B530" s="28"/>
      <c r="C530" s="28"/>
      <c r="D530" s="28"/>
      <c r="E530" s="28"/>
      <c r="F530" s="28"/>
      <c r="G530" s="28"/>
      <c r="H530" s="34"/>
      <c r="I530" s="34"/>
      <c r="J530" s="34"/>
      <c r="K530" s="34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7.25" customHeight="1" x14ac:dyDescent="0.3">
      <c r="A531" s="28"/>
      <c r="B531" s="28"/>
      <c r="C531" s="28"/>
      <c r="D531" s="28"/>
      <c r="E531" s="28"/>
      <c r="F531" s="28"/>
      <c r="G531" s="28"/>
      <c r="H531" s="34"/>
      <c r="I531" s="34"/>
      <c r="J531" s="34"/>
      <c r="K531" s="34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7.25" customHeight="1" x14ac:dyDescent="0.3">
      <c r="A532" s="28"/>
      <c r="B532" s="28"/>
      <c r="C532" s="28"/>
      <c r="D532" s="28"/>
      <c r="E532" s="28"/>
      <c r="F532" s="28"/>
      <c r="G532" s="28"/>
      <c r="H532" s="34"/>
      <c r="I532" s="34"/>
      <c r="J532" s="34"/>
      <c r="K532" s="34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7.25" customHeight="1" x14ac:dyDescent="0.3">
      <c r="A533" s="28"/>
      <c r="B533" s="28"/>
      <c r="C533" s="28"/>
      <c r="D533" s="28"/>
      <c r="E533" s="28"/>
      <c r="F533" s="28"/>
      <c r="G533" s="28"/>
      <c r="H533" s="34"/>
      <c r="I533" s="34"/>
      <c r="J533" s="34"/>
      <c r="K533" s="34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7.25" customHeight="1" x14ac:dyDescent="0.3">
      <c r="A534" s="28"/>
      <c r="B534" s="28"/>
      <c r="C534" s="28"/>
      <c r="D534" s="28"/>
      <c r="E534" s="28"/>
      <c r="F534" s="28"/>
      <c r="G534" s="28"/>
      <c r="H534" s="34"/>
      <c r="I534" s="34"/>
      <c r="J534" s="34"/>
      <c r="K534" s="34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7.25" customHeight="1" x14ac:dyDescent="0.3">
      <c r="A535" s="28"/>
      <c r="B535" s="28"/>
      <c r="C535" s="28"/>
      <c r="D535" s="28"/>
      <c r="E535" s="28"/>
      <c r="F535" s="28"/>
      <c r="G535" s="28"/>
      <c r="H535" s="34"/>
      <c r="I535" s="34"/>
      <c r="J535" s="34"/>
      <c r="K535" s="34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7.25" customHeight="1" x14ac:dyDescent="0.3">
      <c r="A536" s="28"/>
      <c r="B536" s="28"/>
      <c r="C536" s="28"/>
      <c r="D536" s="28"/>
      <c r="E536" s="28"/>
      <c r="F536" s="28"/>
      <c r="G536" s="28"/>
      <c r="H536" s="34"/>
      <c r="I536" s="34"/>
      <c r="J536" s="34"/>
      <c r="K536" s="34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7.25" customHeight="1" x14ac:dyDescent="0.3">
      <c r="A537" s="28"/>
      <c r="B537" s="28"/>
      <c r="C537" s="28"/>
      <c r="D537" s="28"/>
      <c r="E537" s="28"/>
      <c r="F537" s="28"/>
      <c r="G537" s="28"/>
      <c r="H537" s="34"/>
      <c r="I537" s="34"/>
      <c r="J537" s="34"/>
      <c r="K537" s="34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7.25" customHeight="1" x14ac:dyDescent="0.3">
      <c r="A538" s="28"/>
      <c r="B538" s="28"/>
      <c r="C538" s="28"/>
      <c r="D538" s="28"/>
      <c r="E538" s="28"/>
      <c r="F538" s="28"/>
      <c r="G538" s="28"/>
      <c r="H538" s="34"/>
      <c r="I538" s="34"/>
      <c r="J538" s="34"/>
      <c r="K538" s="34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7.25" customHeight="1" x14ac:dyDescent="0.3">
      <c r="A539" s="28"/>
      <c r="B539" s="28"/>
      <c r="C539" s="28"/>
      <c r="D539" s="28"/>
      <c r="E539" s="28"/>
      <c r="F539" s="28"/>
      <c r="G539" s="28"/>
      <c r="H539" s="34"/>
      <c r="I539" s="34"/>
      <c r="J539" s="34"/>
      <c r="K539" s="34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7.25" customHeight="1" x14ac:dyDescent="0.3">
      <c r="A540" s="28"/>
      <c r="B540" s="28"/>
      <c r="C540" s="28"/>
      <c r="D540" s="28"/>
      <c r="E540" s="28"/>
      <c r="F540" s="28"/>
      <c r="G540" s="28"/>
      <c r="H540" s="34"/>
      <c r="I540" s="34"/>
      <c r="J540" s="34"/>
      <c r="K540" s="34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7.25" customHeight="1" x14ac:dyDescent="0.3">
      <c r="A541" s="28"/>
      <c r="B541" s="28"/>
      <c r="C541" s="28"/>
      <c r="D541" s="28"/>
      <c r="E541" s="28"/>
      <c r="F541" s="28"/>
      <c r="G541" s="28"/>
      <c r="H541" s="34"/>
      <c r="I541" s="34"/>
      <c r="J541" s="34"/>
      <c r="K541" s="34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7.25" customHeight="1" x14ac:dyDescent="0.3">
      <c r="A542" s="28"/>
      <c r="B542" s="28"/>
      <c r="C542" s="28"/>
      <c r="D542" s="28"/>
      <c r="E542" s="28"/>
      <c r="F542" s="28"/>
      <c r="G542" s="28"/>
      <c r="H542" s="34"/>
      <c r="I542" s="34"/>
      <c r="J542" s="34"/>
      <c r="K542" s="34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7.25" customHeight="1" x14ac:dyDescent="0.3">
      <c r="A543" s="28"/>
      <c r="B543" s="28"/>
      <c r="C543" s="28"/>
      <c r="D543" s="28"/>
      <c r="E543" s="28"/>
      <c r="F543" s="28"/>
      <c r="G543" s="28"/>
      <c r="H543" s="34"/>
      <c r="I543" s="34"/>
      <c r="J543" s="34"/>
      <c r="K543" s="34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7.25" customHeight="1" x14ac:dyDescent="0.3">
      <c r="A544" s="28"/>
      <c r="B544" s="28"/>
      <c r="C544" s="28"/>
      <c r="D544" s="28"/>
      <c r="E544" s="28"/>
      <c r="F544" s="28"/>
      <c r="G544" s="28"/>
      <c r="H544" s="34"/>
      <c r="I544" s="34"/>
      <c r="J544" s="34"/>
      <c r="K544" s="34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7.25" customHeight="1" x14ac:dyDescent="0.3">
      <c r="A545" s="28"/>
      <c r="B545" s="28"/>
      <c r="C545" s="28"/>
      <c r="D545" s="28"/>
      <c r="E545" s="28"/>
      <c r="F545" s="28"/>
      <c r="G545" s="28"/>
      <c r="H545" s="34"/>
      <c r="I545" s="34"/>
      <c r="J545" s="34"/>
      <c r="K545" s="34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7.25" customHeight="1" x14ac:dyDescent="0.3">
      <c r="A546" s="28"/>
      <c r="B546" s="28"/>
      <c r="C546" s="28"/>
      <c r="D546" s="28"/>
      <c r="E546" s="28"/>
      <c r="F546" s="28"/>
      <c r="G546" s="28"/>
      <c r="H546" s="34"/>
      <c r="I546" s="34"/>
      <c r="J546" s="34"/>
      <c r="K546" s="34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7.25" customHeight="1" x14ac:dyDescent="0.3">
      <c r="A547" s="28"/>
      <c r="B547" s="28"/>
      <c r="C547" s="28"/>
      <c r="D547" s="28"/>
      <c r="E547" s="28"/>
      <c r="F547" s="28"/>
      <c r="G547" s="28"/>
      <c r="H547" s="34"/>
      <c r="I547" s="34"/>
      <c r="J547" s="34"/>
      <c r="K547" s="34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7.25" customHeight="1" x14ac:dyDescent="0.3">
      <c r="A548" s="28"/>
      <c r="B548" s="28"/>
      <c r="C548" s="28"/>
      <c r="D548" s="28"/>
      <c r="E548" s="28"/>
      <c r="F548" s="28"/>
      <c r="G548" s="28"/>
      <c r="H548" s="34"/>
      <c r="I548" s="34"/>
      <c r="J548" s="34"/>
      <c r="K548" s="34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7.25" customHeight="1" x14ac:dyDescent="0.3">
      <c r="A549" s="28"/>
      <c r="B549" s="28"/>
      <c r="C549" s="28"/>
      <c r="D549" s="28"/>
      <c r="E549" s="28"/>
      <c r="F549" s="28"/>
      <c r="G549" s="28"/>
      <c r="H549" s="34"/>
      <c r="I549" s="34"/>
      <c r="J549" s="34"/>
      <c r="K549" s="34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7.25" customHeight="1" x14ac:dyDescent="0.3">
      <c r="A550" s="28"/>
      <c r="B550" s="28"/>
      <c r="C550" s="28"/>
      <c r="D550" s="28"/>
      <c r="E550" s="28"/>
      <c r="F550" s="28"/>
      <c r="G550" s="28"/>
      <c r="H550" s="34"/>
      <c r="I550" s="34"/>
      <c r="J550" s="34"/>
      <c r="K550" s="34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7.25" customHeight="1" x14ac:dyDescent="0.3">
      <c r="A551" s="28"/>
      <c r="B551" s="28"/>
      <c r="C551" s="28"/>
      <c r="D551" s="28"/>
      <c r="E551" s="28"/>
      <c r="F551" s="28"/>
      <c r="G551" s="28"/>
      <c r="H551" s="34"/>
      <c r="I551" s="34"/>
      <c r="J551" s="34"/>
      <c r="K551" s="34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7.25" customHeight="1" x14ac:dyDescent="0.3">
      <c r="A552" s="28"/>
      <c r="B552" s="28"/>
      <c r="C552" s="28"/>
      <c r="D552" s="28"/>
      <c r="E552" s="28"/>
      <c r="F552" s="28"/>
      <c r="G552" s="28"/>
      <c r="H552" s="34"/>
      <c r="I552" s="34"/>
      <c r="J552" s="34"/>
      <c r="K552" s="34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7.25" customHeight="1" x14ac:dyDescent="0.3">
      <c r="A553" s="28"/>
      <c r="B553" s="28"/>
      <c r="C553" s="28"/>
      <c r="D553" s="28"/>
      <c r="E553" s="28"/>
      <c r="F553" s="28"/>
      <c r="G553" s="28"/>
      <c r="H553" s="34"/>
      <c r="I553" s="34"/>
      <c r="J553" s="34"/>
      <c r="K553" s="34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7.25" customHeight="1" x14ac:dyDescent="0.3">
      <c r="A554" s="28"/>
      <c r="B554" s="28"/>
      <c r="C554" s="28"/>
      <c r="D554" s="28"/>
      <c r="E554" s="28"/>
      <c r="F554" s="28"/>
      <c r="G554" s="28"/>
      <c r="H554" s="34"/>
      <c r="I554" s="34"/>
      <c r="J554" s="34"/>
      <c r="K554" s="34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7.25" customHeight="1" x14ac:dyDescent="0.3">
      <c r="A555" s="28"/>
      <c r="B555" s="28"/>
      <c r="C555" s="28"/>
      <c r="D555" s="28"/>
      <c r="E555" s="28"/>
      <c r="F555" s="28"/>
      <c r="G555" s="28"/>
      <c r="H555" s="34"/>
      <c r="I555" s="34"/>
      <c r="J555" s="34"/>
      <c r="K555" s="34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7.25" customHeight="1" x14ac:dyDescent="0.3">
      <c r="A556" s="28"/>
      <c r="B556" s="28"/>
      <c r="C556" s="28"/>
      <c r="D556" s="28"/>
      <c r="E556" s="28"/>
      <c r="F556" s="28"/>
      <c r="G556" s="28"/>
      <c r="H556" s="34"/>
      <c r="I556" s="34"/>
      <c r="J556" s="34"/>
      <c r="K556" s="34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7.25" customHeight="1" x14ac:dyDescent="0.3">
      <c r="A557" s="28"/>
      <c r="B557" s="28"/>
      <c r="C557" s="28"/>
      <c r="D557" s="28"/>
      <c r="E557" s="28"/>
      <c r="F557" s="28"/>
      <c r="G557" s="28"/>
      <c r="H557" s="34"/>
      <c r="I557" s="34"/>
      <c r="J557" s="34"/>
      <c r="K557" s="34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7.25" customHeight="1" x14ac:dyDescent="0.3">
      <c r="A558" s="28"/>
      <c r="B558" s="28"/>
      <c r="C558" s="28"/>
      <c r="D558" s="28"/>
      <c r="E558" s="28"/>
      <c r="F558" s="28"/>
      <c r="G558" s="28"/>
      <c r="H558" s="34"/>
      <c r="I558" s="34"/>
      <c r="J558" s="34"/>
      <c r="K558" s="34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7.25" customHeight="1" x14ac:dyDescent="0.3">
      <c r="A559" s="28"/>
      <c r="B559" s="28"/>
      <c r="C559" s="28"/>
      <c r="D559" s="28"/>
      <c r="E559" s="28"/>
      <c r="F559" s="28"/>
      <c r="G559" s="28"/>
      <c r="H559" s="34"/>
      <c r="I559" s="34"/>
      <c r="J559" s="34"/>
      <c r="K559" s="34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7.25" customHeight="1" x14ac:dyDescent="0.3">
      <c r="A560" s="28"/>
      <c r="B560" s="28"/>
      <c r="C560" s="28"/>
      <c r="D560" s="28"/>
      <c r="E560" s="28"/>
      <c r="F560" s="28"/>
      <c r="G560" s="28"/>
      <c r="H560" s="34"/>
      <c r="I560" s="34"/>
      <c r="J560" s="34"/>
      <c r="K560" s="34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7.25" customHeight="1" x14ac:dyDescent="0.3">
      <c r="A561" s="28"/>
      <c r="B561" s="28"/>
      <c r="C561" s="28"/>
      <c r="D561" s="28"/>
      <c r="E561" s="28"/>
      <c r="F561" s="28"/>
      <c r="G561" s="28"/>
      <c r="H561" s="34"/>
      <c r="I561" s="34"/>
      <c r="J561" s="34"/>
      <c r="K561" s="34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7.25" customHeight="1" x14ac:dyDescent="0.3">
      <c r="A562" s="28"/>
      <c r="B562" s="28"/>
      <c r="C562" s="28"/>
      <c r="D562" s="28"/>
      <c r="E562" s="28"/>
      <c r="F562" s="28"/>
      <c r="G562" s="28"/>
      <c r="H562" s="34"/>
      <c r="I562" s="34"/>
      <c r="J562" s="34"/>
      <c r="K562" s="34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7.25" customHeight="1" x14ac:dyDescent="0.3">
      <c r="A563" s="28"/>
      <c r="B563" s="28"/>
      <c r="C563" s="28"/>
      <c r="D563" s="28"/>
      <c r="E563" s="28"/>
      <c r="F563" s="28"/>
      <c r="G563" s="28"/>
      <c r="H563" s="34"/>
      <c r="I563" s="34"/>
      <c r="J563" s="34"/>
      <c r="K563" s="34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7.25" customHeight="1" x14ac:dyDescent="0.3">
      <c r="A564" s="28"/>
      <c r="B564" s="28"/>
      <c r="C564" s="28"/>
      <c r="D564" s="28"/>
      <c r="E564" s="28"/>
      <c r="F564" s="28"/>
      <c r="G564" s="28"/>
      <c r="H564" s="34"/>
      <c r="I564" s="34"/>
      <c r="J564" s="34"/>
      <c r="K564" s="34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7.25" customHeight="1" x14ac:dyDescent="0.3">
      <c r="A565" s="28"/>
      <c r="B565" s="28"/>
      <c r="C565" s="28"/>
      <c r="D565" s="28"/>
      <c r="E565" s="28"/>
      <c r="F565" s="28"/>
      <c r="G565" s="28"/>
      <c r="H565" s="34"/>
      <c r="I565" s="34"/>
      <c r="J565" s="34"/>
      <c r="K565" s="34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7.25" customHeight="1" x14ac:dyDescent="0.3">
      <c r="A566" s="28"/>
      <c r="B566" s="28"/>
      <c r="C566" s="28"/>
      <c r="D566" s="28"/>
      <c r="E566" s="28"/>
      <c r="F566" s="28"/>
      <c r="G566" s="28"/>
      <c r="H566" s="34"/>
      <c r="I566" s="34"/>
      <c r="J566" s="34"/>
      <c r="K566" s="34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7.25" customHeight="1" x14ac:dyDescent="0.3">
      <c r="A567" s="28"/>
      <c r="B567" s="28"/>
      <c r="C567" s="28"/>
      <c r="D567" s="28"/>
      <c r="E567" s="28"/>
      <c r="F567" s="28"/>
      <c r="G567" s="28"/>
      <c r="H567" s="34"/>
      <c r="I567" s="34"/>
      <c r="J567" s="34"/>
      <c r="K567" s="34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7.25" customHeight="1" x14ac:dyDescent="0.3">
      <c r="A568" s="28"/>
      <c r="B568" s="28"/>
      <c r="C568" s="28"/>
      <c r="D568" s="28"/>
      <c r="E568" s="28"/>
      <c r="F568" s="28"/>
      <c r="G568" s="28"/>
      <c r="H568" s="34"/>
      <c r="I568" s="34"/>
      <c r="J568" s="34"/>
      <c r="K568" s="34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7.25" customHeight="1" x14ac:dyDescent="0.3">
      <c r="A569" s="28"/>
      <c r="B569" s="28"/>
      <c r="C569" s="28"/>
      <c r="D569" s="28"/>
      <c r="E569" s="28"/>
      <c r="F569" s="28"/>
      <c r="G569" s="28"/>
      <c r="H569" s="34"/>
      <c r="I569" s="34"/>
      <c r="J569" s="34"/>
      <c r="K569" s="34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7.25" customHeight="1" x14ac:dyDescent="0.3">
      <c r="A570" s="28"/>
      <c r="B570" s="28"/>
      <c r="C570" s="28"/>
      <c r="D570" s="28"/>
      <c r="E570" s="28"/>
      <c r="F570" s="28"/>
      <c r="G570" s="28"/>
      <c r="H570" s="34"/>
      <c r="I570" s="34"/>
      <c r="J570" s="34"/>
      <c r="K570" s="34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7.25" customHeight="1" x14ac:dyDescent="0.3">
      <c r="A571" s="28"/>
      <c r="B571" s="28"/>
      <c r="C571" s="28"/>
      <c r="D571" s="28"/>
      <c r="E571" s="28"/>
      <c r="F571" s="28"/>
      <c r="G571" s="28"/>
      <c r="H571" s="34"/>
      <c r="I571" s="34"/>
      <c r="J571" s="34"/>
      <c r="K571" s="34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7.25" customHeight="1" x14ac:dyDescent="0.3">
      <c r="A572" s="28"/>
      <c r="B572" s="28"/>
      <c r="C572" s="28"/>
      <c r="D572" s="28"/>
      <c r="E572" s="28"/>
      <c r="F572" s="28"/>
      <c r="G572" s="28"/>
      <c r="H572" s="34"/>
      <c r="I572" s="34"/>
      <c r="J572" s="34"/>
      <c r="K572" s="34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7.25" customHeight="1" x14ac:dyDescent="0.3">
      <c r="A573" s="28"/>
      <c r="B573" s="28"/>
      <c r="C573" s="28"/>
      <c r="D573" s="28"/>
      <c r="E573" s="28"/>
      <c r="F573" s="28"/>
      <c r="G573" s="28"/>
      <c r="H573" s="34"/>
      <c r="I573" s="34"/>
      <c r="J573" s="34"/>
      <c r="K573" s="34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7.25" customHeight="1" x14ac:dyDescent="0.3">
      <c r="A574" s="28"/>
      <c r="B574" s="28"/>
      <c r="C574" s="28"/>
      <c r="D574" s="28"/>
      <c r="E574" s="28"/>
      <c r="F574" s="28"/>
      <c r="G574" s="28"/>
      <c r="H574" s="34"/>
      <c r="I574" s="34"/>
      <c r="J574" s="34"/>
      <c r="K574" s="34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7.25" customHeight="1" x14ac:dyDescent="0.3">
      <c r="A575" s="28"/>
      <c r="B575" s="28"/>
      <c r="C575" s="28"/>
      <c r="D575" s="28"/>
      <c r="E575" s="28"/>
      <c r="F575" s="28"/>
      <c r="G575" s="28"/>
      <c r="H575" s="34"/>
      <c r="I575" s="34"/>
      <c r="J575" s="34"/>
      <c r="K575" s="34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7.25" customHeight="1" x14ac:dyDescent="0.3">
      <c r="A576" s="28"/>
      <c r="B576" s="28"/>
      <c r="C576" s="28"/>
      <c r="D576" s="28"/>
      <c r="E576" s="28"/>
      <c r="F576" s="28"/>
      <c r="G576" s="28"/>
      <c r="H576" s="34"/>
      <c r="I576" s="34"/>
      <c r="J576" s="34"/>
      <c r="K576" s="34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7.25" customHeight="1" x14ac:dyDescent="0.3">
      <c r="A577" s="28"/>
      <c r="B577" s="28"/>
      <c r="C577" s="28"/>
      <c r="D577" s="28"/>
      <c r="E577" s="28"/>
      <c r="F577" s="28"/>
      <c r="G577" s="28"/>
      <c r="H577" s="34"/>
      <c r="I577" s="34"/>
      <c r="J577" s="34"/>
      <c r="K577" s="34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7.25" customHeight="1" x14ac:dyDescent="0.3">
      <c r="A578" s="28"/>
      <c r="B578" s="28"/>
      <c r="C578" s="28"/>
      <c r="D578" s="28"/>
      <c r="E578" s="28"/>
      <c r="F578" s="28"/>
      <c r="G578" s="28"/>
      <c r="H578" s="34"/>
      <c r="I578" s="34"/>
      <c r="J578" s="34"/>
      <c r="K578" s="34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7.25" customHeight="1" x14ac:dyDescent="0.3">
      <c r="A579" s="28"/>
      <c r="B579" s="28"/>
      <c r="C579" s="28"/>
      <c r="D579" s="28"/>
      <c r="E579" s="28"/>
      <c r="F579" s="28"/>
      <c r="G579" s="28"/>
      <c r="H579" s="34"/>
      <c r="I579" s="34"/>
      <c r="J579" s="34"/>
      <c r="K579" s="34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7.25" customHeight="1" x14ac:dyDescent="0.3">
      <c r="A580" s="28"/>
      <c r="B580" s="28"/>
      <c r="C580" s="28"/>
      <c r="D580" s="28"/>
      <c r="E580" s="28"/>
      <c r="F580" s="28"/>
      <c r="G580" s="28"/>
      <c r="H580" s="34"/>
      <c r="I580" s="34"/>
      <c r="J580" s="34"/>
      <c r="K580" s="34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7.25" customHeight="1" x14ac:dyDescent="0.3">
      <c r="A581" s="28"/>
      <c r="B581" s="28"/>
      <c r="C581" s="28"/>
      <c r="D581" s="28"/>
      <c r="E581" s="28"/>
      <c r="F581" s="28"/>
      <c r="G581" s="28"/>
      <c r="H581" s="34"/>
      <c r="I581" s="34"/>
      <c r="J581" s="34"/>
      <c r="K581" s="34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7.25" customHeight="1" x14ac:dyDescent="0.3">
      <c r="A582" s="28"/>
      <c r="B582" s="28"/>
      <c r="C582" s="28"/>
      <c r="D582" s="28"/>
      <c r="E582" s="28"/>
      <c r="F582" s="28"/>
      <c r="G582" s="28"/>
      <c r="H582" s="34"/>
      <c r="I582" s="34"/>
      <c r="J582" s="34"/>
      <c r="K582" s="34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7.25" customHeight="1" x14ac:dyDescent="0.3">
      <c r="A583" s="28"/>
      <c r="B583" s="28"/>
      <c r="C583" s="28"/>
      <c r="D583" s="28"/>
      <c r="E583" s="28"/>
      <c r="F583" s="28"/>
      <c r="G583" s="28"/>
      <c r="H583" s="34"/>
      <c r="I583" s="34"/>
      <c r="J583" s="34"/>
      <c r="K583" s="34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7.25" customHeight="1" x14ac:dyDescent="0.3">
      <c r="A584" s="28"/>
      <c r="B584" s="28"/>
      <c r="C584" s="28"/>
      <c r="D584" s="28"/>
      <c r="E584" s="28"/>
      <c r="F584" s="28"/>
      <c r="G584" s="28"/>
      <c r="H584" s="34"/>
      <c r="I584" s="34"/>
      <c r="J584" s="34"/>
      <c r="K584" s="34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7.25" customHeight="1" x14ac:dyDescent="0.3">
      <c r="A585" s="28"/>
      <c r="B585" s="28"/>
      <c r="C585" s="28"/>
      <c r="D585" s="28"/>
      <c r="E585" s="28"/>
      <c r="F585" s="28"/>
      <c r="G585" s="28"/>
      <c r="H585" s="34"/>
      <c r="I585" s="34"/>
      <c r="J585" s="34"/>
      <c r="K585" s="34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7.25" customHeight="1" x14ac:dyDescent="0.3">
      <c r="A586" s="28"/>
      <c r="B586" s="28"/>
      <c r="C586" s="28"/>
      <c r="D586" s="28"/>
      <c r="E586" s="28"/>
      <c r="F586" s="28"/>
      <c r="G586" s="28"/>
      <c r="H586" s="34"/>
      <c r="I586" s="34"/>
      <c r="J586" s="34"/>
      <c r="K586" s="34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7.25" customHeight="1" x14ac:dyDescent="0.3">
      <c r="A587" s="28"/>
      <c r="B587" s="28"/>
      <c r="C587" s="28"/>
      <c r="D587" s="28"/>
      <c r="E587" s="28"/>
      <c r="F587" s="28"/>
      <c r="G587" s="28"/>
      <c r="H587" s="34"/>
      <c r="I587" s="34"/>
      <c r="J587" s="34"/>
      <c r="K587" s="34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7.25" customHeight="1" x14ac:dyDescent="0.3">
      <c r="A588" s="28"/>
      <c r="B588" s="28"/>
      <c r="C588" s="28"/>
      <c r="D588" s="28"/>
      <c r="E588" s="28"/>
      <c r="F588" s="28"/>
      <c r="G588" s="28"/>
      <c r="H588" s="34"/>
      <c r="I588" s="34"/>
      <c r="J588" s="34"/>
      <c r="K588" s="34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7.25" customHeight="1" x14ac:dyDescent="0.3">
      <c r="A589" s="28"/>
      <c r="B589" s="28"/>
      <c r="C589" s="28"/>
      <c r="D589" s="28"/>
      <c r="E589" s="28"/>
      <c r="F589" s="28"/>
      <c r="G589" s="28"/>
      <c r="H589" s="34"/>
      <c r="I589" s="34"/>
      <c r="J589" s="34"/>
      <c r="K589" s="34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7.25" customHeight="1" x14ac:dyDescent="0.3">
      <c r="A590" s="28"/>
      <c r="B590" s="28"/>
      <c r="C590" s="28"/>
      <c r="D590" s="28"/>
      <c r="E590" s="28"/>
      <c r="F590" s="28"/>
      <c r="G590" s="28"/>
      <c r="H590" s="34"/>
      <c r="I590" s="34"/>
      <c r="J590" s="34"/>
      <c r="K590" s="34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7.25" customHeight="1" x14ac:dyDescent="0.3">
      <c r="A591" s="28"/>
      <c r="B591" s="28"/>
      <c r="C591" s="28"/>
      <c r="D591" s="28"/>
      <c r="E591" s="28"/>
      <c r="F591" s="28"/>
      <c r="G591" s="28"/>
      <c r="H591" s="34"/>
      <c r="I591" s="34"/>
      <c r="J591" s="34"/>
      <c r="K591" s="34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7.25" customHeight="1" x14ac:dyDescent="0.3">
      <c r="A592" s="28"/>
      <c r="B592" s="28"/>
      <c r="C592" s="28"/>
      <c r="D592" s="28"/>
      <c r="E592" s="28"/>
      <c r="F592" s="28"/>
      <c r="G592" s="28"/>
      <c r="H592" s="34"/>
      <c r="I592" s="34"/>
      <c r="J592" s="34"/>
      <c r="K592" s="34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7.25" customHeight="1" x14ac:dyDescent="0.3">
      <c r="A593" s="28"/>
      <c r="B593" s="28"/>
      <c r="C593" s="28"/>
      <c r="D593" s="28"/>
      <c r="E593" s="28"/>
      <c r="F593" s="28"/>
      <c r="G593" s="28"/>
      <c r="H593" s="34"/>
      <c r="I593" s="34"/>
      <c r="J593" s="34"/>
      <c r="K593" s="34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7.25" customHeight="1" x14ac:dyDescent="0.3">
      <c r="A594" s="28"/>
      <c r="B594" s="28"/>
      <c r="C594" s="28"/>
      <c r="D594" s="28"/>
      <c r="E594" s="28"/>
      <c r="F594" s="28"/>
      <c r="G594" s="28"/>
      <c r="H594" s="34"/>
      <c r="I594" s="34"/>
      <c r="J594" s="34"/>
      <c r="K594" s="34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7.25" customHeight="1" x14ac:dyDescent="0.3">
      <c r="A595" s="28"/>
      <c r="B595" s="28"/>
      <c r="C595" s="28"/>
      <c r="D595" s="28"/>
      <c r="E595" s="28"/>
      <c r="F595" s="28"/>
      <c r="G595" s="28"/>
      <c r="H595" s="34"/>
      <c r="I595" s="34"/>
      <c r="J595" s="34"/>
      <c r="K595" s="34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7.25" customHeight="1" x14ac:dyDescent="0.3">
      <c r="A596" s="28"/>
      <c r="B596" s="28"/>
      <c r="C596" s="28"/>
      <c r="D596" s="28"/>
      <c r="E596" s="28"/>
      <c r="F596" s="28"/>
      <c r="G596" s="28"/>
      <c r="H596" s="34"/>
      <c r="I596" s="34"/>
      <c r="J596" s="34"/>
      <c r="K596" s="34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7.25" customHeight="1" x14ac:dyDescent="0.3">
      <c r="A597" s="28"/>
      <c r="B597" s="28"/>
      <c r="C597" s="28"/>
      <c r="D597" s="28"/>
      <c r="E597" s="28"/>
      <c r="F597" s="28"/>
      <c r="G597" s="28"/>
      <c r="H597" s="34"/>
      <c r="I597" s="34"/>
      <c r="J597" s="34"/>
      <c r="K597" s="34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7.25" customHeight="1" x14ac:dyDescent="0.3">
      <c r="A598" s="28"/>
      <c r="B598" s="28"/>
      <c r="C598" s="28"/>
      <c r="D598" s="28"/>
      <c r="E598" s="28"/>
      <c r="F598" s="28"/>
      <c r="G598" s="28"/>
      <c r="H598" s="34"/>
      <c r="I598" s="34"/>
      <c r="J598" s="34"/>
      <c r="K598" s="34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7.25" customHeight="1" x14ac:dyDescent="0.3">
      <c r="A599" s="28"/>
      <c r="B599" s="28"/>
      <c r="C599" s="28"/>
      <c r="D599" s="28"/>
      <c r="E599" s="28"/>
      <c r="F599" s="28"/>
      <c r="G599" s="28"/>
      <c r="H599" s="34"/>
      <c r="I599" s="34"/>
      <c r="J599" s="34"/>
      <c r="K599" s="34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7.25" customHeight="1" x14ac:dyDescent="0.3">
      <c r="A600" s="28"/>
      <c r="B600" s="28"/>
      <c r="C600" s="28"/>
      <c r="D600" s="28"/>
      <c r="E600" s="28"/>
      <c r="F600" s="28"/>
      <c r="G600" s="28"/>
      <c r="H600" s="34"/>
      <c r="I600" s="34"/>
      <c r="J600" s="34"/>
      <c r="K600" s="34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7.25" customHeight="1" x14ac:dyDescent="0.3">
      <c r="A601" s="28"/>
      <c r="B601" s="28"/>
      <c r="C601" s="28"/>
      <c r="D601" s="28"/>
      <c r="E601" s="28"/>
      <c r="F601" s="28"/>
      <c r="G601" s="28"/>
      <c r="H601" s="34"/>
      <c r="I601" s="34"/>
      <c r="J601" s="34"/>
      <c r="K601" s="34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7.25" customHeight="1" x14ac:dyDescent="0.3">
      <c r="A602" s="28"/>
      <c r="B602" s="28"/>
      <c r="C602" s="28"/>
      <c r="D602" s="28"/>
      <c r="E602" s="28"/>
      <c r="F602" s="28"/>
      <c r="G602" s="28"/>
      <c r="H602" s="34"/>
      <c r="I602" s="34"/>
      <c r="J602" s="34"/>
      <c r="K602" s="34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7.25" customHeight="1" x14ac:dyDescent="0.3">
      <c r="A603" s="28"/>
      <c r="B603" s="28"/>
      <c r="C603" s="28"/>
      <c r="D603" s="28"/>
      <c r="E603" s="28"/>
      <c r="F603" s="28"/>
      <c r="G603" s="28"/>
      <c r="H603" s="34"/>
      <c r="I603" s="34"/>
      <c r="J603" s="34"/>
      <c r="K603" s="34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7.25" customHeight="1" x14ac:dyDescent="0.3">
      <c r="A604" s="28"/>
      <c r="B604" s="28"/>
      <c r="C604" s="28"/>
      <c r="D604" s="28"/>
      <c r="E604" s="28"/>
      <c r="F604" s="28"/>
      <c r="G604" s="28"/>
      <c r="H604" s="34"/>
      <c r="I604" s="34"/>
      <c r="J604" s="34"/>
      <c r="K604" s="34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7.25" customHeight="1" x14ac:dyDescent="0.3">
      <c r="A605" s="28"/>
      <c r="B605" s="28"/>
      <c r="C605" s="28"/>
      <c r="D605" s="28"/>
      <c r="E605" s="28"/>
      <c r="F605" s="28"/>
      <c r="G605" s="28"/>
      <c r="H605" s="34"/>
      <c r="I605" s="34"/>
      <c r="J605" s="34"/>
      <c r="K605" s="34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7.25" customHeight="1" x14ac:dyDescent="0.3">
      <c r="A606" s="28"/>
      <c r="B606" s="28"/>
      <c r="C606" s="28"/>
      <c r="D606" s="28"/>
      <c r="E606" s="28"/>
      <c r="F606" s="28"/>
      <c r="G606" s="28"/>
      <c r="H606" s="34"/>
      <c r="I606" s="34"/>
      <c r="J606" s="34"/>
      <c r="K606" s="34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7.25" customHeight="1" x14ac:dyDescent="0.3">
      <c r="A607" s="28"/>
      <c r="B607" s="28"/>
      <c r="C607" s="28"/>
      <c r="D607" s="28"/>
      <c r="E607" s="28"/>
      <c r="F607" s="28"/>
      <c r="G607" s="28"/>
      <c r="H607" s="34"/>
      <c r="I607" s="34"/>
      <c r="J607" s="34"/>
      <c r="K607" s="34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7.25" customHeight="1" x14ac:dyDescent="0.3">
      <c r="A608" s="28"/>
      <c r="B608" s="28"/>
      <c r="C608" s="28"/>
      <c r="D608" s="28"/>
      <c r="E608" s="28"/>
      <c r="F608" s="28"/>
      <c r="G608" s="28"/>
      <c r="H608" s="34"/>
      <c r="I608" s="34"/>
      <c r="J608" s="34"/>
      <c r="K608" s="34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7.25" customHeight="1" x14ac:dyDescent="0.3">
      <c r="A609" s="28"/>
      <c r="B609" s="28"/>
      <c r="C609" s="28"/>
      <c r="D609" s="28"/>
      <c r="E609" s="28"/>
      <c r="F609" s="28"/>
      <c r="G609" s="28"/>
      <c r="H609" s="34"/>
      <c r="I609" s="34"/>
      <c r="J609" s="34"/>
      <c r="K609" s="34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7.25" customHeight="1" x14ac:dyDescent="0.3">
      <c r="A610" s="28"/>
      <c r="B610" s="28"/>
      <c r="C610" s="28"/>
      <c r="D610" s="28"/>
      <c r="E610" s="28"/>
      <c r="F610" s="28"/>
      <c r="G610" s="28"/>
      <c r="H610" s="34"/>
      <c r="I610" s="34"/>
      <c r="J610" s="34"/>
      <c r="K610" s="34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7.25" customHeight="1" x14ac:dyDescent="0.3">
      <c r="A611" s="28"/>
      <c r="B611" s="28"/>
      <c r="C611" s="28"/>
      <c r="D611" s="28"/>
      <c r="E611" s="28"/>
      <c r="F611" s="28"/>
      <c r="G611" s="28"/>
      <c r="H611" s="34"/>
      <c r="I611" s="34"/>
      <c r="J611" s="34"/>
      <c r="K611" s="34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7.25" customHeight="1" x14ac:dyDescent="0.3">
      <c r="A612" s="28"/>
      <c r="B612" s="28"/>
      <c r="C612" s="28"/>
      <c r="D612" s="28"/>
      <c r="E612" s="28"/>
      <c r="F612" s="28"/>
      <c r="G612" s="28"/>
      <c r="H612" s="34"/>
      <c r="I612" s="34"/>
      <c r="J612" s="34"/>
      <c r="K612" s="34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7.25" customHeight="1" x14ac:dyDescent="0.3">
      <c r="A613" s="28"/>
      <c r="B613" s="28"/>
      <c r="C613" s="28"/>
      <c r="D613" s="28"/>
      <c r="E613" s="28"/>
      <c r="F613" s="28"/>
      <c r="G613" s="28"/>
      <c r="H613" s="34"/>
      <c r="I613" s="34"/>
      <c r="J613" s="34"/>
      <c r="K613" s="34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7.25" customHeight="1" x14ac:dyDescent="0.3">
      <c r="A614" s="28"/>
      <c r="B614" s="28"/>
      <c r="C614" s="28"/>
      <c r="D614" s="28"/>
      <c r="E614" s="28"/>
      <c r="F614" s="28"/>
      <c r="G614" s="28"/>
      <c r="H614" s="34"/>
      <c r="I614" s="34"/>
      <c r="J614" s="34"/>
      <c r="K614" s="34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7.25" customHeight="1" x14ac:dyDescent="0.3">
      <c r="A615" s="28"/>
      <c r="B615" s="28"/>
      <c r="C615" s="28"/>
      <c r="D615" s="28"/>
      <c r="E615" s="28"/>
      <c r="F615" s="28"/>
      <c r="G615" s="28"/>
      <c r="H615" s="34"/>
      <c r="I615" s="34"/>
      <c r="J615" s="34"/>
      <c r="K615" s="34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7.25" customHeight="1" x14ac:dyDescent="0.3">
      <c r="A616" s="28"/>
      <c r="B616" s="28"/>
      <c r="C616" s="28"/>
      <c r="D616" s="28"/>
      <c r="E616" s="28"/>
      <c r="F616" s="28"/>
      <c r="G616" s="28"/>
      <c r="H616" s="34"/>
      <c r="I616" s="34"/>
      <c r="J616" s="34"/>
      <c r="K616" s="34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7.25" customHeight="1" x14ac:dyDescent="0.3">
      <c r="A617" s="28"/>
      <c r="B617" s="28"/>
      <c r="C617" s="28"/>
      <c r="D617" s="28"/>
      <c r="E617" s="28"/>
      <c r="F617" s="28"/>
      <c r="G617" s="28"/>
      <c r="H617" s="34"/>
      <c r="I617" s="34"/>
      <c r="J617" s="34"/>
      <c r="K617" s="34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7.25" customHeight="1" x14ac:dyDescent="0.3">
      <c r="A618" s="28"/>
      <c r="B618" s="28"/>
      <c r="C618" s="28"/>
      <c r="D618" s="28"/>
      <c r="E618" s="28"/>
      <c r="F618" s="28"/>
      <c r="G618" s="28"/>
      <c r="H618" s="34"/>
      <c r="I618" s="34"/>
      <c r="J618" s="34"/>
      <c r="K618" s="34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7.25" customHeight="1" x14ac:dyDescent="0.3">
      <c r="A619" s="28"/>
      <c r="B619" s="28"/>
      <c r="C619" s="28"/>
      <c r="D619" s="28"/>
      <c r="E619" s="28"/>
      <c r="F619" s="28"/>
      <c r="G619" s="28"/>
      <c r="H619" s="34"/>
      <c r="I619" s="34"/>
      <c r="J619" s="34"/>
      <c r="K619" s="34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7.25" customHeight="1" x14ac:dyDescent="0.3">
      <c r="A620" s="28"/>
      <c r="B620" s="28"/>
      <c r="C620" s="28"/>
      <c r="D620" s="28"/>
      <c r="E620" s="28"/>
      <c r="F620" s="28"/>
      <c r="G620" s="28"/>
      <c r="H620" s="34"/>
      <c r="I620" s="34"/>
      <c r="J620" s="34"/>
      <c r="K620" s="34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7.25" customHeight="1" x14ac:dyDescent="0.3">
      <c r="A621" s="28"/>
      <c r="B621" s="28"/>
      <c r="C621" s="28"/>
      <c r="D621" s="28"/>
      <c r="E621" s="28"/>
      <c r="F621" s="28"/>
      <c r="G621" s="28"/>
      <c r="H621" s="34"/>
      <c r="I621" s="34"/>
      <c r="J621" s="34"/>
      <c r="K621" s="34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7.25" customHeight="1" x14ac:dyDescent="0.3">
      <c r="A622" s="28"/>
      <c r="B622" s="28"/>
      <c r="C622" s="28"/>
      <c r="D622" s="28"/>
      <c r="E622" s="28"/>
      <c r="F622" s="28"/>
      <c r="G622" s="28"/>
      <c r="H622" s="34"/>
      <c r="I622" s="34"/>
      <c r="J622" s="34"/>
      <c r="K622" s="34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7.25" customHeight="1" x14ac:dyDescent="0.3">
      <c r="A623" s="28"/>
      <c r="B623" s="28"/>
      <c r="C623" s="28"/>
      <c r="D623" s="28"/>
      <c r="E623" s="28"/>
      <c r="F623" s="28"/>
      <c r="G623" s="28"/>
      <c r="H623" s="34"/>
      <c r="I623" s="34"/>
      <c r="J623" s="34"/>
      <c r="K623" s="34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7.25" customHeight="1" x14ac:dyDescent="0.3">
      <c r="A624" s="28"/>
      <c r="B624" s="28"/>
      <c r="C624" s="28"/>
      <c r="D624" s="28"/>
      <c r="E624" s="28"/>
      <c r="F624" s="28"/>
      <c r="G624" s="28"/>
      <c r="H624" s="34"/>
      <c r="I624" s="34"/>
      <c r="J624" s="34"/>
      <c r="K624" s="34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7.25" customHeight="1" x14ac:dyDescent="0.3">
      <c r="A625" s="28"/>
      <c r="B625" s="28"/>
      <c r="C625" s="28"/>
      <c r="D625" s="28"/>
      <c r="E625" s="28"/>
      <c r="F625" s="28"/>
      <c r="G625" s="28"/>
      <c r="H625" s="34"/>
      <c r="I625" s="34"/>
      <c r="J625" s="34"/>
      <c r="K625" s="34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7.25" customHeight="1" x14ac:dyDescent="0.3">
      <c r="A626" s="28"/>
      <c r="B626" s="28"/>
      <c r="C626" s="28"/>
      <c r="D626" s="28"/>
      <c r="E626" s="28"/>
      <c r="F626" s="28"/>
      <c r="G626" s="28"/>
      <c r="H626" s="34"/>
      <c r="I626" s="34"/>
      <c r="J626" s="34"/>
      <c r="K626" s="34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7.25" customHeight="1" x14ac:dyDescent="0.3">
      <c r="A627" s="28"/>
      <c r="B627" s="28"/>
      <c r="C627" s="28"/>
      <c r="D627" s="28"/>
      <c r="E627" s="28"/>
      <c r="F627" s="28"/>
      <c r="G627" s="28"/>
      <c r="H627" s="34"/>
      <c r="I627" s="34"/>
      <c r="J627" s="34"/>
      <c r="K627" s="34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7.25" customHeight="1" x14ac:dyDescent="0.3">
      <c r="A628" s="28"/>
      <c r="B628" s="28"/>
      <c r="C628" s="28"/>
      <c r="D628" s="28"/>
      <c r="E628" s="28"/>
      <c r="F628" s="28"/>
      <c r="G628" s="28"/>
      <c r="H628" s="34"/>
      <c r="I628" s="34"/>
      <c r="J628" s="34"/>
      <c r="K628" s="34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7.25" customHeight="1" x14ac:dyDescent="0.3">
      <c r="A629" s="28"/>
      <c r="B629" s="28"/>
      <c r="C629" s="28"/>
      <c r="D629" s="28"/>
      <c r="E629" s="28"/>
      <c r="F629" s="28"/>
      <c r="G629" s="28"/>
      <c r="H629" s="34"/>
      <c r="I629" s="34"/>
      <c r="J629" s="34"/>
      <c r="K629" s="34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7.25" customHeight="1" x14ac:dyDescent="0.3">
      <c r="A630" s="28"/>
      <c r="B630" s="28"/>
      <c r="C630" s="28"/>
      <c r="D630" s="28"/>
      <c r="E630" s="28"/>
      <c r="F630" s="28"/>
      <c r="G630" s="28"/>
      <c r="H630" s="34"/>
      <c r="I630" s="34"/>
      <c r="J630" s="34"/>
      <c r="K630" s="34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7.25" customHeight="1" x14ac:dyDescent="0.3">
      <c r="A631" s="28"/>
      <c r="B631" s="28"/>
      <c r="C631" s="28"/>
      <c r="D631" s="28"/>
      <c r="E631" s="28"/>
      <c r="F631" s="28"/>
      <c r="G631" s="28"/>
      <c r="H631" s="34"/>
      <c r="I631" s="34"/>
      <c r="J631" s="34"/>
      <c r="K631" s="34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7.25" customHeight="1" x14ac:dyDescent="0.3">
      <c r="A632" s="28"/>
      <c r="B632" s="28"/>
      <c r="C632" s="28"/>
      <c r="D632" s="28"/>
      <c r="E632" s="28"/>
      <c r="F632" s="28"/>
      <c r="G632" s="28"/>
      <c r="H632" s="34"/>
      <c r="I632" s="34"/>
      <c r="J632" s="34"/>
      <c r="K632" s="34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7.25" customHeight="1" x14ac:dyDescent="0.3">
      <c r="A633" s="28"/>
      <c r="B633" s="28"/>
      <c r="C633" s="28"/>
      <c r="D633" s="28"/>
      <c r="E633" s="28"/>
      <c r="F633" s="28"/>
      <c r="G633" s="28"/>
      <c r="H633" s="34"/>
      <c r="I633" s="34"/>
      <c r="J633" s="34"/>
      <c r="K633" s="34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7.25" customHeight="1" x14ac:dyDescent="0.3">
      <c r="A634" s="28"/>
      <c r="B634" s="28"/>
      <c r="C634" s="28"/>
      <c r="D634" s="28"/>
      <c r="E634" s="28"/>
      <c r="F634" s="28"/>
      <c r="G634" s="28"/>
      <c r="H634" s="34"/>
      <c r="I634" s="34"/>
      <c r="J634" s="34"/>
      <c r="K634" s="34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7.25" customHeight="1" x14ac:dyDescent="0.3">
      <c r="A635" s="28"/>
      <c r="B635" s="28"/>
      <c r="C635" s="28"/>
      <c r="D635" s="28"/>
      <c r="E635" s="28"/>
      <c r="F635" s="28"/>
      <c r="G635" s="28"/>
      <c r="H635" s="34"/>
      <c r="I635" s="34"/>
      <c r="J635" s="34"/>
      <c r="K635" s="34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7.25" customHeight="1" x14ac:dyDescent="0.3">
      <c r="A636" s="28"/>
      <c r="B636" s="28"/>
      <c r="C636" s="28"/>
      <c r="D636" s="28"/>
      <c r="E636" s="28"/>
      <c r="F636" s="28"/>
      <c r="G636" s="28"/>
      <c r="H636" s="34"/>
      <c r="I636" s="34"/>
      <c r="J636" s="34"/>
      <c r="K636" s="34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7.25" customHeight="1" x14ac:dyDescent="0.3">
      <c r="A637" s="28"/>
      <c r="B637" s="28"/>
      <c r="C637" s="28"/>
      <c r="D637" s="28"/>
      <c r="E637" s="28"/>
      <c r="F637" s="28"/>
      <c r="G637" s="28"/>
      <c r="H637" s="34"/>
      <c r="I637" s="34"/>
      <c r="J637" s="34"/>
      <c r="K637" s="34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7.25" customHeight="1" x14ac:dyDescent="0.3">
      <c r="A638" s="28"/>
      <c r="B638" s="28"/>
      <c r="C638" s="28"/>
      <c r="D638" s="28"/>
      <c r="E638" s="28"/>
      <c r="F638" s="28"/>
      <c r="G638" s="28"/>
      <c r="H638" s="34"/>
      <c r="I638" s="34"/>
      <c r="J638" s="34"/>
      <c r="K638" s="34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7.25" customHeight="1" x14ac:dyDescent="0.3">
      <c r="A639" s="28"/>
      <c r="B639" s="28"/>
      <c r="C639" s="28"/>
      <c r="D639" s="28"/>
      <c r="E639" s="28"/>
      <c r="F639" s="28"/>
      <c r="G639" s="28"/>
      <c r="H639" s="34"/>
      <c r="I639" s="34"/>
      <c r="J639" s="34"/>
      <c r="K639" s="34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7.25" customHeight="1" x14ac:dyDescent="0.3">
      <c r="A640" s="28"/>
      <c r="B640" s="28"/>
      <c r="C640" s="28"/>
      <c r="D640" s="28"/>
      <c r="E640" s="28"/>
      <c r="F640" s="28"/>
      <c r="G640" s="28"/>
      <c r="H640" s="34"/>
      <c r="I640" s="34"/>
      <c r="J640" s="34"/>
      <c r="K640" s="34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7.25" customHeight="1" x14ac:dyDescent="0.3">
      <c r="A641" s="28"/>
      <c r="B641" s="28"/>
      <c r="C641" s="28"/>
      <c r="D641" s="28"/>
      <c r="E641" s="28"/>
      <c r="F641" s="28"/>
      <c r="G641" s="28"/>
      <c r="H641" s="34"/>
      <c r="I641" s="34"/>
      <c r="J641" s="34"/>
      <c r="K641" s="34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7.25" customHeight="1" x14ac:dyDescent="0.3">
      <c r="A642" s="28"/>
      <c r="B642" s="28"/>
      <c r="C642" s="28"/>
      <c r="D642" s="28"/>
      <c r="E642" s="28"/>
      <c r="F642" s="28"/>
      <c r="G642" s="28"/>
      <c r="H642" s="34"/>
      <c r="I642" s="34"/>
      <c r="J642" s="34"/>
      <c r="K642" s="34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7.25" customHeight="1" x14ac:dyDescent="0.3">
      <c r="A643" s="28"/>
      <c r="B643" s="28"/>
      <c r="C643" s="28"/>
      <c r="D643" s="28"/>
      <c r="E643" s="28"/>
      <c r="F643" s="28"/>
      <c r="G643" s="28"/>
      <c r="H643" s="34"/>
      <c r="I643" s="34"/>
      <c r="J643" s="34"/>
      <c r="K643" s="34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7.25" customHeight="1" x14ac:dyDescent="0.3">
      <c r="A644" s="28"/>
      <c r="B644" s="28"/>
      <c r="C644" s="28"/>
      <c r="D644" s="28"/>
      <c r="E644" s="28"/>
      <c r="F644" s="28"/>
      <c r="G644" s="28"/>
      <c r="H644" s="34"/>
      <c r="I644" s="34"/>
      <c r="J644" s="34"/>
      <c r="K644" s="34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7.25" customHeight="1" x14ac:dyDescent="0.3">
      <c r="A645" s="28"/>
      <c r="B645" s="28"/>
      <c r="C645" s="28"/>
      <c r="D645" s="28"/>
      <c r="E645" s="28"/>
      <c r="F645" s="28"/>
      <c r="G645" s="28"/>
      <c r="H645" s="34"/>
      <c r="I645" s="34"/>
      <c r="J645" s="34"/>
      <c r="K645" s="34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7.25" customHeight="1" x14ac:dyDescent="0.3">
      <c r="A646" s="28"/>
      <c r="B646" s="28"/>
      <c r="C646" s="28"/>
      <c r="D646" s="28"/>
      <c r="E646" s="28"/>
      <c r="F646" s="28"/>
      <c r="G646" s="28"/>
      <c r="H646" s="34"/>
      <c r="I646" s="34"/>
      <c r="J646" s="34"/>
      <c r="K646" s="34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7.25" customHeight="1" x14ac:dyDescent="0.3">
      <c r="A647" s="28"/>
      <c r="B647" s="28"/>
      <c r="C647" s="28"/>
      <c r="D647" s="28"/>
      <c r="E647" s="28"/>
      <c r="F647" s="28"/>
      <c r="G647" s="28"/>
      <c r="H647" s="34"/>
      <c r="I647" s="34"/>
      <c r="J647" s="34"/>
      <c r="K647" s="34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7.25" customHeight="1" x14ac:dyDescent="0.3">
      <c r="A648" s="28"/>
      <c r="B648" s="28"/>
      <c r="C648" s="28"/>
      <c r="D648" s="28"/>
      <c r="E648" s="28"/>
      <c r="F648" s="28"/>
      <c r="G648" s="28"/>
      <c r="H648" s="34"/>
      <c r="I648" s="34"/>
      <c r="J648" s="34"/>
      <c r="K648" s="34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7.25" customHeight="1" x14ac:dyDescent="0.3">
      <c r="A649" s="28"/>
      <c r="B649" s="28"/>
      <c r="C649" s="28"/>
      <c r="D649" s="28"/>
      <c r="E649" s="28"/>
      <c r="F649" s="28"/>
      <c r="G649" s="28"/>
      <c r="H649" s="34"/>
      <c r="I649" s="34"/>
      <c r="J649" s="34"/>
      <c r="K649" s="34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7.25" customHeight="1" x14ac:dyDescent="0.3">
      <c r="A650" s="28"/>
      <c r="B650" s="28"/>
      <c r="C650" s="28"/>
      <c r="D650" s="28"/>
      <c r="E650" s="28"/>
      <c r="F650" s="28"/>
      <c r="G650" s="28"/>
      <c r="H650" s="34"/>
      <c r="I650" s="34"/>
      <c r="J650" s="34"/>
      <c r="K650" s="34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7.25" customHeight="1" x14ac:dyDescent="0.3">
      <c r="A651" s="28"/>
      <c r="B651" s="28"/>
      <c r="C651" s="28"/>
      <c r="D651" s="28"/>
      <c r="E651" s="28"/>
      <c r="F651" s="28"/>
      <c r="G651" s="28"/>
      <c r="H651" s="34"/>
      <c r="I651" s="34"/>
      <c r="J651" s="34"/>
      <c r="K651" s="34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7.25" customHeight="1" x14ac:dyDescent="0.3">
      <c r="A652" s="28"/>
      <c r="B652" s="28"/>
      <c r="C652" s="28"/>
      <c r="D652" s="28"/>
      <c r="E652" s="28"/>
      <c r="F652" s="28"/>
      <c r="G652" s="28"/>
      <c r="H652" s="34"/>
      <c r="I652" s="34"/>
      <c r="J652" s="34"/>
      <c r="K652" s="34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7.25" customHeight="1" x14ac:dyDescent="0.3">
      <c r="A653" s="28"/>
      <c r="B653" s="28"/>
      <c r="C653" s="28"/>
      <c r="D653" s="28"/>
      <c r="E653" s="28"/>
      <c r="F653" s="28"/>
      <c r="G653" s="28"/>
      <c r="H653" s="34"/>
      <c r="I653" s="34"/>
      <c r="J653" s="34"/>
      <c r="K653" s="34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7.25" customHeight="1" x14ac:dyDescent="0.3">
      <c r="A654" s="28"/>
      <c r="B654" s="28"/>
      <c r="C654" s="28"/>
      <c r="D654" s="28"/>
      <c r="E654" s="28"/>
      <c r="F654" s="28"/>
      <c r="G654" s="28"/>
      <c r="H654" s="34"/>
      <c r="I654" s="34"/>
      <c r="J654" s="34"/>
      <c r="K654" s="34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7.25" customHeight="1" x14ac:dyDescent="0.3">
      <c r="A655" s="28"/>
      <c r="B655" s="28"/>
      <c r="C655" s="28"/>
      <c r="D655" s="28"/>
      <c r="E655" s="28"/>
      <c r="F655" s="28"/>
      <c r="G655" s="28"/>
      <c r="H655" s="34"/>
      <c r="I655" s="34"/>
      <c r="J655" s="34"/>
      <c r="K655" s="34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7.25" customHeight="1" x14ac:dyDescent="0.3">
      <c r="A656" s="28"/>
      <c r="B656" s="28"/>
      <c r="C656" s="28"/>
      <c r="D656" s="28"/>
      <c r="E656" s="28"/>
      <c r="F656" s="28"/>
      <c r="G656" s="28"/>
      <c r="H656" s="34"/>
      <c r="I656" s="34"/>
      <c r="J656" s="34"/>
      <c r="K656" s="34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7.25" customHeight="1" x14ac:dyDescent="0.3">
      <c r="A657" s="28"/>
      <c r="B657" s="28"/>
      <c r="C657" s="28"/>
      <c r="D657" s="28"/>
      <c r="E657" s="28"/>
      <c r="F657" s="28"/>
      <c r="G657" s="28"/>
      <c r="H657" s="34"/>
      <c r="I657" s="34"/>
      <c r="J657" s="34"/>
      <c r="K657" s="34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7.25" customHeight="1" x14ac:dyDescent="0.3">
      <c r="A658" s="28"/>
      <c r="B658" s="28"/>
      <c r="C658" s="28"/>
      <c r="D658" s="28"/>
      <c r="E658" s="28"/>
      <c r="F658" s="28"/>
      <c r="G658" s="28"/>
      <c r="H658" s="34"/>
      <c r="I658" s="34"/>
      <c r="J658" s="34"/>
      <c r="K658" s="34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7.25" customHeight="1" x14ac:dyDescent="0.3">
      <c r="A659" s="28"/>
      <c r="B659" s="28"/>
      <c r="C659" s="28"/>
      <c r="D659" s="28"/>
      <c r="E659" s="28"/>
      <c r="F659" s="28"/>
      <c r="G659" s="28"/>
      <c r="H659" s="34"/>
      <c r="I659" s="34"/>
      <c r="J659" s="34"/>
      <c r="K659" s="34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7.25" customHeight="1" x14ac:dyDescent="0.3">
      <c r="A660" s="28"/>
      <c r="B660" s="28"/>
      <c r="C660" s="28"/>
      <c r="D660" s="28"/>
      <c r="E660" s="28"/>
      <c r="F660" s="28"/>
      <c r="G660" s="28"/>
      <c r="H660" s="34"/>
      <c r="I660" s="34"/>
      <c r="J660" s="34"/>
      <c r="K660" s="34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7.25" customHeight="1" x14ac:dyDescent="0.3">
      <c r="A661" s="28"/>
      <c r="B661" s="28"/>
      <c r="C661" s="28"/>
      <c r="D661" s="28"/>
      <c r="E661" s="28"/>
      <c r="F661" s="28"/>
      <c r="G661" s="28"/>
      <c r="H661" s="34"/>
      <c r="I661" s="34"/>
      <c r="J661" s="34"/>
      <c r="K661" s="34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7.25" customHeight="1" x14ac:dyDescent="0.3">
      <c r="A662" s="28"/>
      <c r="B662" s="28"/>
      <c r="C662" s="28"/>
      <c r="D662" s="28"/>
      <c r="E662" s="28"/>
      <c r="F662" s="28"/>
      <c r="G662" s="28"/>
      <c r="H662" s="34"/>
      <c r="I662" s="34"/>
      <c r="J662" s="34"/>
      <c r="K662" s="34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7.25" customHeight="1" x14ac:dyDescent="0.3">
      <c r="A663" s="28"/>
      <c r="B663" s="28"/>
      <c r="C663" s="28"/>
      <c r="D663" s="28"/>
      <c r="E663" s="28"/>
      <c r="F663" s="28"/>
      <c r="G663" s="28"/>
      <c r="H663" s="34"/>
      <c r="I663" s="34"/>
      <c r="J663" s="34"/>
      <c r="K663" s="34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7.25" customHeight="1" x14ac:dyDescent="0.3">
      <c r="A664" s="28"/>
      <c r="B664" s="28"/>
      <c r="C664" s="28"/>
      <c r="D664" s="28"/>
      <c r="E664" s="28"/>
      <c r="F664" s="28"/>
      <c r="G664" s="28"/>
      <c r="H664" s="34"/>
      <c r="I664" s="34"/>
      <c r="J664" s="34"/>
      <c r="K664" s="34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7.25" customHeight="1" x14ac:dyDescent="0.3">
      <c r="A665" s="28"/>
      <c r="B665" s="28"/>
      <c r="C665" s="28"/>
      <c r="D665" s="28"/>
      <c r="E665" s="28"/>
      <c r="F665" s="28"/>
      <c r="G665" s="28"/>
      <c r="H665" s="34"/>
      <c r="I665" s="34"/>
      <c r="J665" s="34"/>
      <c r="K665" s="34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7.25" customHeight="1" x14ac:dyDescent="0.3">
      <c r="A666" s="28"/>
      <c r="B666" s="28"/>
      <c r="C666" s="28"/>
      <c r="D666" s="28"/>
      <c r="E666" s="28"/>
      <c r="F666" s="28"/>
      <c r="G666" s="28"/>
      <c r="H666" s="34"/>
      <c r="I666" s="34"/>
      <c r="J666" s="34"/>
      <c r="K666" s="34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7.25" customHeight="1" x14ac:dyDescent="0.3">
      <c r="A667" s="28"/>
      <c r="B667" s="28"/>
      <c r="C667" s="28"/>
      <c r="D667" s="28"/>
      <c r="E667" s="28"/>
      <c r="F667" s="28"/>
      <c r="G667" s="28"/>
      <c r="H667" s="34"/>
      <c r="I667" s="34"/>
      <c r="J667" s="34"/>
      <c r="K667" s="34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7.25" customHeight="1" x14ac:dyDescent="0.3">
      <c r="A668" s="28"/>
      <c r="B668" s="28"/>
      <c r="C668" s="28"/>
      <c r="D668" s="28"/>
      <c r="E668" s="28"/>
      <c r="F668" s="28"/>
      <c r="G668" s="28"/>
      <c r="H668" s="34"/>
      <c r="I668" s="34"/>
      <c r="J668" s="34"/>
      <c r="K668" s="34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7.25" customHeight="1" x14ac:dyDescent="0.3">
      <c r="A669" s="28"/>
      <c r="B669" s="28"/>
      <c r="C669" s="28"/>
      <c r="D669" s="28"/>
      <c r="E669" s="28"/>
      <c r="F669" s="28"/>
      <c r="G669" s="28"/>
      <c r="H669" s="34"/>
      <c r="I669" s="34"/>
      <c r="J669" s="34"/>
      <c r="K669" s="34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7.25" customHeight="1" x14ac:dyDescent="0.3">
      <c r="A670" s="28"/>
      <c r="B670" s="28"/>
      <c r="C670" s="28"/>
      <c r="D670" s="28"/>
      <c r="E670" s="28"/>
      <c r="F670" s="28"/>
      <c r="G670" s="28"/>
      <c r="H670" s="34"/>
      <c r="I670" s="34"/>
      <c r="J670" s="34"/>
      <c r="K670" s="34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7.25" customHeight="1" x14ac:dyDescent="0.3">
      <c r="A671" s="28"/>
      <c r="B671" s="28"/>
      <c r="C671" s="28"/>
      <c r="D671" s="28"/>
      <c r="E671" s="28"/>
      <c r="F671" s="28"/>
      <c r="G671" s="28"/>
      <c r="H671" s="34"/>
      <c r="I671" s="34"/>
      <c r="J671" s="34"/>
      <c r="K671" s="34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7.25" customHeight="1" x14ac:dyDescent="0.3">
      <c r="A672" s="28"/>
      <c r="B672" s="28"/>
      <c r="C672" s="28"/>
      <c r="D672" s="28"/>
      <c r="E672" s="28"/>
      <c r="F672" s="28"/>
      <c r="G672" s="28"/>
      <c r="H672" s="34"/>
      <c r="I672" s="34"/>
      <c r="J672" s="34"/>
      <c r="K672" s="34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7.25" customHeight="1" x14ac:dyDescent="0.3">
      <c r="A673" s="28"/>
      <c r="B673" s="28"/>
      <c r="C673" s="28"/>
      <c r="D673" s="28"/>
      <c r="E673" s="28"/>
      <c r="F673" s="28"/>
      <c r="G673" s="28"/>
      <c r="H673" s="34"/>
      <c r="I673" s="34"/>
      <c r="J673" s="34"/>
      <c r="K673" s="34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7.25" customHeight="1" x14ac:dyDescent="0.3">
      <c r="A674" s="28"/>
      <c r="B674" s="28"/>
      <c r="C674" s="28"/>
      <c r="D674" s="28"/>
      <c r="E674" s="28"/>
      <c r="F674" s="28"/>
      <c r="G674" s="28"/>
      <c r="H674" s="34"/>
      <c r="I674" s="34"/>
      <c r="J674" s="34"/>
      <c r="K674" s="34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7.25" customHeight="1" x14ac:dyDescent="0.3">
      <c r="A675" s="28"/>
      <c r="B675" s="28"/>
      <c r="C675" s="28"/>
      <c r="D675" s="28"/>
      <c r="E675" s="28"/>
      <c r="F675" s="28"/>
      <c r="G675" s="28"/>
      <c r="H675" s="34"/>
      <c r="I675" s="34"/>
      <c r="J675" s="34"/>
      <c r="K675" s="34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7.25" customHeight="1" x14ac:dyDescent="0.3">
      <c r="A676" s="28"/>
      <c r="B676" s="28"/>
      <c r="C676" s="28"/>
      <c r="D676" s="28"/>
      <c r="E676" s="28"/>
      <c r="F676" s="28"/>
      <c r="G676" s="28"/>
      <c r="H676" s="34"/>
      <c r="I676" s="34"/>
      <c r="J676" s="34"/>
      <c r="K676" s="34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7.25" customHeight="1" x14ac:dyDescent="0.3">
      <c r="A677" s="28"/>
      <c r="B677" s="28"/>
      <c r="C677" s="28"/>
      <c r="D677" s="28"/>
      <c r="E677" s="28"/>
      <c r="F677" s="28"/>
      <c r="G677" s="28"/>
      <c r="H677" s="34"/>
      <c r="I677" s="34"/>
      <c r="J677" s="34"/>
      <c r="K677" s="34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7.25" customHeight="1" x14ac:dyDescent="0.3">
      <c r="A678" s="28"/>
      <c r="B678" s="28"/>
      <c r="C678" s="28"/>
      <c r="D678" s="28"/>
      <c r="E678" s="28"/>
      <c r="F678" s="28"/>
      <c r="G678" s="28"/>
      <c r="H678" s="34"/>
      <c r="I678" s="34"/>
      <c r="J678" s="34"/>
      <c r="K678" s="34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7.25" customHeight="1" x14ac:dyDescent="0.3">
      <c r="A679" s="28"/>
      <c r="B679" s="28"/>
      <c r="C679" s="28"/>
      <c r="D679" s="28"/>
      <c r="E679" s="28"/>
      <c r="F679" s="28"/>
      <c r="G679" s="28"/>
      <c r="H679" s="34"/>
      <c r="I679" s="34"/>
      <c r="J679" s="34"/>
      <c r="K679" s="34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7.25" customHeight="1" x14ac:dyDescent="0.3">
      <c r="A680" s="28"/>
      <c r="B680" s="28"/>
      <c r="C680" s="28"/>
      <c r="D680" s="28"/>
      <c r="E680" s="28"/>
      <c r="F680" s="28"/>
      <c r="G680" s="28"/>
      <c r="H680" s="34"/>
      <c r="I680" s="34"/>
      <c r="J680" s="34"/>
      <c r="K680" s="34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7.25" customHeight="1" x14ac:dyDescent="0.3">
      <c r="A681" s="28"/>
      <c r="B681" s="28"/>
      <c r="C681" s="28"/>
      <c r="D681" s="28"/>
      <c r="E681" s="28"/>
      <c r="F681" s="28"/>
      <c r="G681" s="28"/>
      <c r="H681" s="34"/>
      <c r="I681" s="34"/>
      <c r="J681" s="34"/>
      <c r="K681" s="34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7.25" customHeight="1" x14ac:dyDescent="0.3">
      <c r="A682" s="28"/>
      <c r="B682" s="28"/>
      <c r="C682" s="28"/>
      <c r="D682" s="28"/>
      <c r="E682" s="28"/>
      <c r="F682" s="28"/>
      <c r="G682" s="28"/>
      <c r="H682" s="34"/>
      <c r="I682" s="34"/>
      <c r="J682" s="34"/>
      <c r="K682" s="34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7.25" customHeight="1" x14ac:dyDescent="0.3">
      <c r="A683" s="28"/>
      <c r="B683" s="28"/>
      <c r="C683" s="28"/>
      <c r="D683" s="28"/>
      <c r="E683" s="28"/>
      <c r="F683" s="28"/>
      <c r="G683" s="28"/>
      <c r="H683" s="34"/>
      <c r="I683" s="34"/>
      <c r="J683" s="34"/>
      <c r="K683" s="34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7.25" customHeight="1" x14ac:dyDescent="0.3">
      <c r="A684" s="28"/>
      <c r="B684" s="28"/>
      <c r="C684" s="28"/>
      <c r="D684" s="28"/>
      <c r="E684" s="28"/>
      <c r="F684" s="28"/>
      <c r="G684" s="28"/>
      <c r="H684" s="34"/>
      <c r="I684" s="34"/>
      <c r="J684" s="34"/>
      <c r="K684" s="34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7.25" customHeight="1" x14ac:dyDescent="0.3">
      <c r="A685" s="28"/>
      <c r="B685" s="28"/>
      <c r="C685" s="28"/>
      <c r="D685" s="28"/>
      <c r="E685" s="28"/>
      <c r="F685" s="28"/>
      <c r="G685" s="28"/>
      <c r="H685" s="34"/>
      <c r="I685" s="34"/>
      <c r="J685" s="34"/>
      <c r="K685" s="34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7.25" customHeight="1" x14ac:dyDescent="0.3">
      <c r="A686" s="28"/>
      <c r="B686" s="28"/>
      <c r="C686" s="28"/>
      <c r="D686" s="28"/>
      <c r="E686" s="28"/>
      <c r="F686" s="28"/>
      <c r="G686" s="28"/>
      <c r="H686" s="34"/>
      <c r="I686" s="34"/>
      <c r="J686" s="34"/>
      <c r="K686" s="34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7.25" customHeight="1" x14ac:dyDescent="0.3">
      <c r="A687" s="28"/>
      <c r="B687" s="28"/>
      <c r="C687" s="28"/>
      <c r="D687" s="28"/>
      <c r="E687" s="28"/>
      <c r="F687" s="28"/>
      <c r="G687" s="28"/>
      <c r="H687" s="34"/>
      <c r="I687" s="34"/>
      <c r="J687" s="34"/>
      <c r="K687" s="34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7.25" customHeight="1" x14ac:dyDescent="0.3">
      <c r="A688" s="28"/>
      <c r="B688" s="28"/>
      <c r="C688" s="28"/>
      <c r="D688" s="28"/>
      <c r="E688" s="28"/>
      <c r="F688" s="28"/>
      <c r="G688" s="28"/>
      <c r="H688" s="34"/>
      <c r="I688" s="34"/>
      <c r="J688" s="34"/>
      <c r="K688" s="34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7.25" customHeight="1" x14ac:dyDescent="0.3">
      <c r="A689" s="28"/>
      <c r="B689" s="28"/>
      <c r="C689" s="28"/>
      <c r="D689" s="28"/>
      <c r="E689" s="28"/>
      <c r="F689" s="28"/>
      <c r="G689" s="28"/>
      <c r="H689" s="34"/>
      <c r="I689" s="34"/>
      <c r="J689" s="34"/>
      <c r="K689" s="34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7.25" customHeight="1" x14ac:dyDescent="0.3">
      <c r="A690" s="28"/>
      <c r="B690" s="28"/>
      <c r="C690" s="28"/>
      <c r="D690" s="28"/>
      <c r="E690" s="28"/>
      <c r="F690" s="28"/>
      <c r="G690" s="28"/>
      <c r="H690" s="34"/>
      <c r="I690" s="34"/>
      <c r="J690" s="34"/>
      <c r="K690" s="34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7.25" customHeight="1" x14ac:dyDescent="0.3">
      <c r="A691" s="28"/>
      <c r="B691" s="28"/>
      <c r="C691" s="28"/>
      <c r="D691" s="28"/>
      <c r="E691" s="28"/>
      <c r="F691" s="28"/>
      <c r="G691" s="28"/>
      <c r="H691" s="34"/>
      <c r="I691" s="34"/>
      <c r="J691" s="34"/>
      <c r="K691" s="34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7.25" customHeight="1" x14ac:dyDescent="0.3">
      <c r="A692" s="28"/>
      <c r="B692" s="28"/>
      <c r="C692" s="28"/>
      <c r="D692" s="28"/>
      <c r="E692" s="28"/>
      <c r="F692" s="28"/>
      <c r="G692" s="28"/>
      <c r="H692" s="34"/>
      <c r="I692" s="34"/>
      <c r="J692" s="34"/>
      <c r="K692" s="34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7.25" customHeight="1" x14ac:dyDescent="0.3">
      <c r="A693" s="28"/>
      <c r="B693" s="28"/>
      <c r="C693" s="28"/>
      <c r="D693" s="28"/>
      <c r="E693" s="28"/>
      <c r="F693" s="28"/>
      <c r="G693" s="28"/>
      <c r="H693" s="34"/>
      <c r="I693" s="34"/>
      <c r="J693" s="34"/>
      <c r="K693" s="34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7.25" customHeight="1" x14ac:dyDescent="0.3">
      <c r="A694" s="28"/>
      <c r="B694" s="28"/>
      <c r="C694" s="28"/>
      <c r="D694" s="28"/>
      <c r="E694" s="28"/>
      <c r="F694" s="28"/>
      <c r="G694" s="28"/>
      <c r="H694" s="34"/>
      <c r="I694" s="34"/>
      <c r="J694" s="34"/>
      <c r="K694" s="34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7.25" customHeight="1" x14ac:dyDescent="0.3">
      <c r="A695" s="28"/>
      <c r="B695" s="28"/>
      <c r="C695" s="28"/>
      <c r="D695" s="28"/>
      <c r="E695" s="28"/>
      <c r="F695" s="28"/>
      <c r="G695" s="28"/>
      <c r="H695" s="34"/>
      <c r="I695" s="34"/>
      <c r="J695" s="34"/>
      <c r="K695" s="34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7.25" customHeight="1" x14ac:dyDescent="0.3">
      <c r="A696" s="28"/>
      <c r="B696" s="28"/>
      <c r="C696" s="28"/>
      <c r="D696" s="28"/>
      <c r="E696" s="28"/>
      <c r="F696" s="28"/>
      <c r="G696" s="28"/>
      <c r="H696" s="34"/>
      <c r="I696" s="34"/>
      <c r="J696" s="34"/>
      <c r="K696" s="34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7.25" customHeight="1" x14ac:dyDescent="0.3">
      <c r="A697" s="28"/>
      <c r="B697" s="28"/>
      <c r="C697" s="28"/>
      <c r="D697" s="28"/>
      <c r="E697" s="28"/>
      <c r="F697" s="28"/>
      <c r="G697" s="28"/>
      <c r="H697" s="34"/>
      <c r="I697" s="34"/>
      <c r="J697" s="34"/>
      <c r="K697" s="34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7.25" customHeight="1" x14ac:dyDescent="0.3">
      <c r="A698" s="28"/>
      <c r="B698" s="28"/>
      <c r="C698" s="28"/>
      <c r="D698" s="28"/>
      <c r="E698" s="28"/>
      <c r="F698" s="28"/>
      <c r="G698" s="28"/>
      <c r="H698" s="34"/>
      <c r="I698" s="34"/>
      <c r="J698" s="34"/>
      <c r="K698" s="34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7.25" customHeight="1" x14ac:dyDescent="0.3">
      <c r="A699" s="28"/>
      <c r="B699" s="28"/>
      <c r="C699" s="28"/>
      <c r="D699" s="28"/>
      <c r="E699" s="28"/>
      <c r="F699" s="28"/>
      <c r="G699" s="28"/>
      <c r="H699" s="34"/>
      <c r="I699" s="34"/>
      <c r="J699" s="34"/>
      <c r="K699" s="34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7.25" customHeight="1" x14ac:dyDescent="0.3">
      <c r="A700" s="28"/>
      <c r="B700" s="28"/>
      <c r="C700" s="28"/>
      <c r="D700" s="28"/>
      <c r="E700" s="28"/>
      <c r="F700" s="28"/>
      <c r="G700" s="28"/>
      <c r="H700" s="34"/>
      <c r="I700" s="34"/>
      <c r="J700" s="34"/>
      <c r="K700" s="34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7.25" customHeight="1" x14ac:dyDescent="0.3">
      <c r="A701" s="28"/>
      <c r="B701" s="28"/>
      <c r="C701" s="28"/>
      <c r="D701" s="28"/>
      <c r="E701" s="28"/>
      <c r="F701" s="28"/>
      <c r="G701" s="28"/>
      <c r="H701" s="34"/>
      <c r="I701" s="34"/>
      <c r="J701" s="34"/>
      <c r="K701" s="34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7.25" customHeight="1" x14ac:dyDescent="0.3">
      <c r="A702" s="28"/>
      <c r="B702" s="28"/>
      <c r="C702" s="28"/>
      <c r="D702" s="28"/>
      <c r="E702" s="28"/>
      <c r="F702" s="28"/>
      <c r="G702" s="28"/>
      <c r="H702" s="34"/>
      <c r="I702" s="34"/>
      <c r="J702" s="34"/>
      <c r="K702" s="34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7.25" customHeight="1" x14ac:dyDescent="0.3">
      <c r="A703" s="28"/>
      <c r="B703" s="28"/>
      <c r="C703" s="28"/>
      <c r="D703" s="28"/>
      <c r="E703" s="28"/>
      <c r="F703" s="28"/>
      <c r="G703" s="28"/>
      <c r="H703" s="34"/>
      <c r="I703" s="34"/>
      <c r="J703" s="34"/>
      <c r="K703" s="34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7.25" customHeight="1" x14ac:dyDescent="0.3">
      <c r="A704" s="28"/>
      <c r="B704" s="28"/>
      <c r="C704" s="28"/>
      <c r="D704" s="28"/>
      <c r="E704" s="28"/>
      <c r="F704" s="28"/>
      <c r="G704" s="28"/>
      <c r="H704" s="34"/>
      <c r="I704" s="34"/>
      <c r="J704" s="34"/>
      <c r="K704" s="34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7.25" customHeight="1" x14ac:dyDescent="0.3">
      <c r="A705" s="28"/>
      <c r="B705" s="28"/>
      <c r="C705" s="28"/>
      <c r="D705" s="28"/>
      <c r="E705" s="28"/>
      <c r="F705" s="28"/>
      <c r="G705" s="28"/>
      <c r="H705" s="34"/>
      <c r="I705" s="34"/>
      <c r="J705" s="34"/>
      <c r="K705" s="34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7.25" customHeight="1" x14ac:dyDescent="0.3">
      <c r="A706" s="28"/>
      <c r="B706" s="28"/>
      <c r="C706" s="28"/>
      <c r="D706" s="28"/>
      <c r="E706" s="28"/>
      <c r="F706" s="28"/>
      <c r="G706" s="28"/>
      <c r="H706" s="34"/>
      <c r="I706" s="34"/>
      <c r="J706" s="34"/>
      <c r="K706" s="34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7.25" customHeight="1" x14ac:dyDescent="0.3">
      <c r="A707" s="28"/>
      <c r="B707" s="28"/>
      <c r="C707" s="28"/>
      <c r="D707" s="28"/>
      <c r="E707" s="28"/>
      <c r="F707" s="28"/>
      <c r="G707" s="28"/>
      <c r="H707" s="34"/>
      <c r="I707" s="34"/>
      <c r="J707" s="34"/>
      <c r="K707" s="34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7.25" customHeight="1" x14ac:dyDescent="0.3">
      <c r="A708" s="28"/>
      <c r="B708" s="28"/>
      <c r="C708" s="28"/>
      <c r="D708" s="28"/>
      <c r="E708" s="28"/>
      <c r="F708" s="28"/>
      <c r="G708" s="28"/>
      <c r="H708" s="34"/>
      <c r="I708" s="34"/>
      <c r="J708" s="34"/>
      <c r="K708" s="34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7.25" customHeight="1" x14ac:dyDescent="0.3">
      <c r="A709" s="28"/>
      <c r="B709" s="28"/>
      <c r="C709" s="28"/>
      <c r="D709" s="28"/>
      <c r="E709" s="28"/>
      <c r="F709" s="28"/>
      <c r="G709" s="28"/>
      <c r="H709" s="34"/>
      <c r="I709" s="34"/>
      <c r="J709" s="34"/>
      <c r="K709" s="34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7.25" customHeight="1" x14ac:dyDescent="0.3">
      <c r="A710" s="28"/>
      <c r="B710" s="28"/>
      <c r="C710" s="28"/>
      <c r="D710" s="28"/>
      <c r="E710" s="28"/>
      <c r="F710" s="28"/>
      <c r="G710" s="28"/>
      <c r="H710" s="34"/>
      <c r="I710" s="34"/>
      <c r="J710" s="34"/>
      <c r="K710" s="34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7.25" customHeight="1" x14ac:dyDescent="0.3">
      <c r="A711" s="28"/>
      <c r="B711" s="28"/>
      <c r="C711" s="28"/>
      <c r="D711" s="28"/>
      <c r="E711" s="28"/>
      <c r="F711" s="28"/>
      <c r="G711" s="28"/>
      <c r="H711" s="34"/>
      <c r="I711" s="34"/>
      <c r="J711" s="34"/>
      <c r="K711" s="34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7.25" customHeight="1" x14ac:dyDescent="0.3">
      <c r="A712" s="28"/>
      <c r="B712" s="28"/>
      <c r="C712" s="28"/>
      <c r="D712" s="28"/>
      <c r="E712" s="28"/>
      <c r="F712" s="28"/>
      <c r="G712" s="28"/>
      <c r="H712" s="34"/>
      <c r="I712" s="34"/>
      <c r="J712" s="34"/>
      <c r="K712" s="34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7.25" customHeight="1" x14ac:dyDescent="0.3">
      <c r="A713" s="28"/>
      <c r="B713" s="28"/>
      <c r="C713" s="28"/>
      <c r="D713" s="28"/>
      <c r="E713" s="28"/>
      <c r="F713" s="28"/>
      <c r="G713" s="28"/>
      <c r="H713" s="34"/>
      <c r="I713" s="34"/>
      <c r="J713" s="34"/>
      <c r="K713" s="34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7.25" customHeight="1" x14ac:dyDescent="0.3">
      <c r="A714" s="28"/>
      <c r="B714" s="28"/>
      <c r="C714" s="28"/>
      <c r="D714" s="28"/>
      <c r="E714" s="28"/>
      <c r="F714" s="28"/>
      <c r="G714" s="28"/>
      <c r="H714" s="34"/>
      <c r="I714" s="34"/>
      <c r="J714" s="34"/>
      <c r="K714" s="34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7.25" customHeight="1" x14ac:dyDescent="0.3">
      <c r="A715" s="28"/>
      <c r="B715" s="28"/>
      <c r="C715" s="28"/>
      <c r="D715" s="28"/>
      <c r="E715" s="28"/>
      <c r="F715" s="28"/>
      <c r="G715" s="28"/>
      <c r="H715" s="34"/>
      <c r="I715" s="34"/>
      <c r="J715" s="34"/>
      <c r="K715" s="34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7.25" customHeight="1" x14ac:dyDescent="0.3">
      <c r="A716" s="28"/>
      <c r="B716" s="28"/>
      <c r="C716" s="28"/>
      <c r="D716" s="28"/>
      <c r="E716" s="28"/>
      <c r="F716" s="28"/>
      <c r="G716" s="28"/>
      <c r="H716" s="34"/>
      <c r="I716" s="34"/>
      <c r="J716" s="34"/>
      <c r="K716" s="34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7.25" customHeight="1" x14ac:dyDescent="0.3">
      <c r="A717" s="28"/>
      <c r="B717" s="28"/>
      <c r="C717" s="28"/>
      <c r="D717" s="28"/>
      <c r="E717" s="28"/>
      <c r="F717" s="28"/>
      <c r="G717" s="28"/>
      <c r="H717" s="34"/>
      <c r="I717" s="34"/>
      <c r="J717" s="34"/>
      <c r="K717" s="34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7.25" customHeight="1" x14ac:dyDescent="0.3">
      <c r="A718" s="28"/>
      <c r="B718" s="28"/>
      <c r="C718" s="28"/>
      <c r="D718" s="28"/>
      <c r="E718" s="28"/>
      <c r="F718" s="28"/>
      <c r="G718" s="28"/>
      <c r="H718" s="34"/>
      <c r="I718" s="34"/>
      <c r="J718" s="34"/>
      <c r="K718" s="34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7.25" customHeight="1" x14ac:dyDescent="0.3">
      <c r="A719" s="28"/>
      <c r="B719" s="28"/>
      <c r="C719" s="28"/>
      <c r="D719" s="28"/>
      <c r="E719" s="28"/>
      <c r="F719" s="28"/>
      <c r="G719" s="28"/>
      <c r="H719" s="34"/>
      <c r="I719" s="34"/>
      <c r="J719" s="34"/>
      <c r="K719" s="34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7.25" customHeight="1" x14ac:dyDescent="0.3">
      <c r="A720" s="28"/>
      <c r="B720" s="28"/>
      <c r="C720" s="28"/>
      <c r="D720" s="28"/>
      <c r="E720" s="28"/>
      <c r="F720" s="28"/>
      <c r="G720" s="28"/>
      <c r="H720" s="34"/>
      <c r="I720" s="34"/>
      <c r="J720" s="34"/>
      <c r="K720" s="34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7.25" customHeight="1" x14ac:dyDescent="0.3">
      <c r="A721" s="28"/>
      <c r="B721" s="28"/>
      <c r="C721" s="28"/>
      <c r="D721" s="28"/>
      <c r="E721" s="28"/>
      <c r="F721" s="28"/>
      <c r="G721" s="28"/>
      <c r="H721" s="34"/>
      <c r="I721" s="34"/>
      <c r="J721" s="34"/>
      <c r="K721" s="34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7.25" customHeight="1" x14ac:dyDescent="0.3">
      <c r="A722" s="28"/>
      <c r="B722" s="28"/>
      <c r="C722" s="28"/>
      <c r="D722" s="28"/>
      <c r="E722" s="28"/>
      <c r="F722" s="28"/>
      <c r="G722" s="28"/>
      <c r="H722" s="34"/>
      <c r="I722" s="34"/>
      <c r="J722" s="34"/>
      <c r="K722" s="34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7.25" customHeight="1" x14ac:dyDescent="0.3">
      <c r="A723" s="28"/>
      <c r="B723" s="28"/>
      <c r="C723" s="28"/>
      <c r="D723" s="28"/>
      <c r="E723" s="28"/>
      <c r="F723" s="28"/>
      <c r="G723" s="28"/>
      <c r="H723" s="34"/>
      <c r="I723" s="34"/>
      <c r="J723" s="34"/>
      <c r="K723" s="34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7.25" customHeight="1" x14ac:dyDescent="0.3">
      <c r="A724" s="28"/>
      <c r="B724" s="28"/>
      <c r="C724" s="28"/>
      <c r="D724" s="28"/>
      <c r="E724" s="28"/>
      <c r="F724" s="28"/>
      <c r="G724" s="28"/>
      <c r="H724" s="34"/>
      <c r="I724" s="34"/>
      <c r="J724" s="34"/>
      <c r="K724" s="34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7.25" customHeight="1" x14ac:dyDescent="0.3">
      <c r="A725" s="28"/>
      <c r="B725" s="28"/>
      <c r="C725" s="28"/>
      <c r="D725" s="28"/>
      <c r="E725" s="28"/>
      <c r="F725" s="28"/>
      <c r="G725" s="28"/>
      <c r="H725" s="34"/>
      <c r="I725" s="34"/>
      <c r="J725" s="34"/>
      <c r="K725" s="34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7.25" customHeight="1" x14ac:dyDescent="0.3">
      <c r="A726" s="28"/>
      <c r="B726" s="28"/>
      <c r="C726" s="28"/>
      <c r="D726" s="28"/>
      <c r="E726" s="28"/>
      <c r="F726" s="28"/>
      <c r="G726" s="28"/>
      <c r="H726" s="34"/>
      <c r="I726" s="34"/>
      <c r="J726" s="34"/>
      <c r="K726" s="34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7.25" customHeight="1" x14ac:dyDescent="0.3">
      <c r="A727" s="28"/>
      <c r="B727" s="28"/>
      <c r="C727" s="28"/>
      <c r="D727" s="28"/>
      <c r="E727" s="28"/>
      <c r="F727" s="28"/>
      <c r="G727" s="28"/>
      <c r="H727" s="34"/>
      <c r="I727" s="34"/>
      <c r="J727" s="34"/>
      <c r="K727" s="34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7.25" customHeight="1" x14ac:dyDescent="0.3">
      <c r="A728" s="28"/>
      <c r="B728" s="28"/>
      <c r="C728" s="28"/>
      <c r="D728" s="28"/>
      <c r="E728" s="28"/>
      <c r="F728" s="28"/>
      <c r="G728" s="28"/>
      <c r="H728" s="34"/>
      <c r="I728" s="34"/>
      <c r="J728" s="34"/>
      <c r="K728" s="34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7.25" customHeight="1" x14ac:dyDescent="0.3">
      <c r="A729" s="28"/>
      <c r="B729" s="28"/>
      <c r="C729" s="28"/>
      <c r="D729" s="28"/>
      <c r="E729" s="28"/>
      <c r="F729" s="28"/>
      <c r="G729" s="28"/>
      <c r="H729" s="34"/>
      <c r="I729" s="34"/>
      <c r="J729" s="34"/>
      <c r="K729" s="34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7.25" customHeight="1" x14ac:dyDescent="0.3">
      <c r="A730" s="28"/>
      <c r="B730" s="28"/>
      <c r="C730" s="28"/>
      <c r="D730" s="28"/>
      <c r="E730" s="28"/>
      <c r="F730" s="28"/>
      <c r="G730" s="28"/>
      <c r="H730" s="34"/>
      <c r="I730" s="34"/>
      <c r="J730" s="34"/>
      <c r="K730" s="34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7.25" customHeight="1" x14ac:dyDescent="0.3">
      <c r="A731" s="28"/>
      <c r="B731" s="28"/>
      <c r="C731" s="28"/>
      <c r="D731" s="28"/>
      <c r="E731" s="28"/>
      <c r="F731" s="28"/>
      <c r="G731" s="28"/>
      <c r="H731" s="34"/>
      <c r="I731" s="34"/>
      <c r="J731" s="34"/>
      <c r="K731" s="34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7.25" customHeight="1" x14ac:dyDescent="0.3">
      <c r="A732" s="28"/>
      <c r="B732" s="28"/>
      <c r="C732" s="28"/>
      <c r="D732" s="28"/>
      <c r="E732" s="28"/>
      <c r="F732" s="28"/>
      <c r="G732" s="28"/>
      <c r="H732" s="34"/>
      <c r="I732" s="34"/>
      <c r="J732" s="34"/>
      <c r="K732" s="34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7.25" customHeight="1" x14ac:dyDescent="0.3">
      <c r="A733" s="28"/>
      <c r="B733" s="28"/>
      <c r="C733" s="28"/>
      <c r="D733" s="28"/>
      <c r="E733" s="28"/>
      <c r="F733" s="28"/>
      <c r="G733" s="28"/>
      <c r="H733" s="34"/>
      <c r="I733" s="34"/>
      <c r="J733" s="34"/>
      <c r="K733" s="34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7.25" customHeight="1" x14ac:dyDescent="0.3">
      <c r="A734" s="28"/>
      <c r="B734" s="28"/>
      <c r="C734" s="28"/>
      <c r="D734" s="28"/>
      <c r="E734" s="28"/>
      <c r="F734" s="28"/>
      <c r="G734" s="28"/>
      <c r="H734" s="34"/>
      <c r="I734" s="34"/>
      <c r="J734" s="34"/>
      <c r="K734" s="34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7.25" customHeight="1" x14ac:dyDescent="0.3">
      <c r="A735" s="28"/>
      <c r="B735" s="28"/>
      <c r="C735" s="28"/>
      <c r="D735" s="28"/>
      <c r="E735" s="28"/>
      <c r="F735" s="28"/>
      <c r="G735" s="28"/>
      <c r="H735" s="34"/>
      <c r="I735" s="34"/>
      <c r="J735" s="34"/>
      <c r="K735" s="34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7.25" customHeight="1" x14ac:dyDescent="0.3">
      <c r="A736" s="28"/>
      <c r="B736" s="28"/>
      <c r="C736" s="28"/>
      <c r="D736" s="28"/>
      <c r="E736" s="28"/>
      <c r="F736" s="28"/>
      <c r="G736" s="28"/>
      <c r="H736" s="34"/>
      <c r="I736" s="34"/>
      <c r="J736" s="34"/>
      <c r="K736" s="34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7.25" customHeight="1" x14ac:dyDescent="0.3">
      <c r="A737" s="28"/>
      <c r="B737" s="28"/>
      <c r="C737" s="28"/>
      <c r="D737" s="28"/>
      <c r="E737" s="28"/>
      <c r="F737" s="28"/>
      <c r="G737" s="28"/>
      <c r="H737" s="34"/>
      <c r="I737" s="34"/>
      <c r="J737" s="34"/>
      <c r="K737" s="34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7.25" customHeight="1" x14ac:dyDescent="0.3">
      <c r="A738" s="28"/>
      <c r="B738" s="28"/>
      <c r="C738" s="28"/>
      <c r="D738" s="28"/>
      <c r="E738" s="28"/>
      <c r="F738" s="28"/>
      <c r="G738" s="28"/>
      <c r="H738" s="34"/>
      <c r="I738" s="34"/>
      <c r="J738" s="34"/>
      <c r="K738" s="34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7.25" customHeight="1" x14ac:dyDescent="0.3">
      <c r="A739" s="28"/>
      <c r="B739" s="28"/>
      <c r="C739" s="28"/>
      <c r="D739" s="28"/>
      <c r="E739" s="28"/>
      <c r="F739" s="28"/>
      <c r="G739" s="28"/>
      <c r="H739" s="34"/>
      <c r="I739" s="34"/>
      <c r="J739" s="34"/>
      <c r="K739" s="34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7.25" customHeight="1" x14ac:dyDescent="0.3">
      <c r="A740" s="28"/>
      <c r="B740" s="28"/>
      <c r="C740" s="28"/>
      <c r="D740" s="28"/>
      <c r="E740" s="28"/>
      <c r="F740" s="28"/>
      <c r="G740" s="28"/>
      <c r="H740" s="34"/>
      <c r="I740" s="34"/>
      <c r="J740" s="34"/>
      <c r="K740" s="34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7.25" customHeight="1" x14ac:dyDescent="0.3">
      <c r="A741" s="28"/>
      <c r="B741" s="28"/>
      <c r="C741" s="28"/>
      <c r="D741" s="28"/>
      <c r="E741" s="28"/>
      <c r="F741" s="28"/>
      <c r="G741" s="28"/>
      <c r="H741" s="34"/>
      <c r="I741" s="34"/>
      <c r="J741" s="34"/>
      <c r="K741" s="34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7.25" customHeight="1" x14ac:dyDescent="0.3">
      <c r="A742" s="28"/>
      <c r="B742" s="28"/>
      <c r="C742" s="28"/>
      <c r="D742" s="28"/>
      <c r="E742" s="28"/>
      <c r="F742" s="28"/>
      <c r="G742" s="28"/>
      <c r="H742" s="34"/>
      <c r="I742" s="34"/>
      <c r="J742" s="34"/>
      <c r="K742" s="34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7.25" customHeight="1" x14ac:dyDescent="0.3">
      <c r="A743" s="28"/>
      <c r="B743" s="28"/>
      <c r="C743" s="28"/>
      <c r="D743" s="28"/>
      <c r="E743" s="28"/>
      <c r="F743" s="28"/>
      <c r="G743" s="28"/>
      <c r="H743" s="34"/>
      <c r="I743" s="34"/>
      <c r="J743" s="34"/>
      <c r="K743" s="34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7.25" customHeight="1" x14ac:dyDescent="0.3">
      <c r="A744" s="28"/>
      <c r="B744" s="28"/>
      <c r="C744" s="28"/>
      <c r="D744" s="28"/>
      <c r="E744" s="28"/>
      <c r="F744" s="28"/>
      <c r="G744" s="28"/>
      <c r="H744" s="34"/>
      <c r="I744" s="34"/>
      <c r="J744" s="34"/>
      <c r="K744" s="34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7.25" customHeight="1" x14ac:dyDescent="0.3">
      <c r="A745" s="28"/>
      <c r="B745" s="28"/>
      <c r="C745" s="28"/>
      <c r="D745" s="28"/>
      <c r="E745" s="28"/>
      <c r="F745" s="28"/>
      <c r="G745" s="28"/>
      <c r="H745" s="34"/>
      <c r="I745" s="34"/>
      <c r="J745" s="34"/>
      <c r="K745" s="34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7.25" customHeight="1" x14ac:dyDescent="0.3">
      <c r="A746" s="28"/>
      <c r="B746" s="28"/>
      <c r="C746" s="28"/>
      <c r="D746" s="28"/>
      <c r="E746" s="28"/>
      <c r="F746" s="28"/>
      <c r="G746" s="28"/>
      <c r="H746" s="34"/>
      <c r="I746" s="34"/>
      <c r="J746" s="34"/>
      <c r="K746" s="34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7.25" customHeight="1" x14ac:dyDescent="0.3">
      <c r="A747" s="28"/>
      <c r="B747" s="28"/>
      <c r="C747" s="28"/>
      <c r="D747" s="28"/>
      <c r="E747" s="28"/>
      <c r="F747" s="28"/>
      <c r="G747" s="28"/>
      <c r="H747" s="34"/>
      <c r="I747" s="34"/>
      <c r="J747" s="34"/>
      <c r="K747" s="34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7.25" customHeight="1" x14ac:dyDescent="0.3">
      <c r="A748" s="28"/>
      <c r="B748" s="28"/>
      <c r="C748" s="28"/>
      <c r="D748" s="28"/>
      <c r="E748" s="28"/>
      <c r="F748" s="28"/>
      <c r="G748" s="28"/>
      <c r="H748" s="34"/>
      <c r="I748" s="34"/>
      <c r="J748" s="34"/>
      <c r="K748" s="34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7.25" customHeight="1" x14ac:dyDescent="0.3">
      <c r="A749" s="28"/>
      <c r="B749" s="28"/>
      <c r="C749" s="28"/>
      <c r="D749" s="28"/>
      <c r="E749" s="28"/>
      <c r="F749" s="28"/>
      <c r="G749" s="28"/>
      <c r="H749" s="34"/>
      <c r="I749" s="34"/>
      <c r="J749" s="34"/>
      <c r="K749" s="34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7.25" customHeight="1" x14ac:dyDescent="0.3">
      <c r="A750" s="28"/>
      <c r="B750" s="28"/>
      <c r="C750" s="28"/>
      <c r="D750" s="28"/>
      <c r="E750" s="28"/>
      <c r="F750" s="28"/>
      <c r="G750" s="28"/>
      <c r="H750" s="34"/>
      <c r="I750" s="34"/>
      <c r="J750" s="34"/>
      <c r="K750" s="34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7.25" customHeight="1" x14ac:dyDescent="0.3">
      <c r="A751" s="28"/>
      <c r="B751" s="28"/>
      <c r="C751" s="28"/>
      <c r="D751" s="28"/>
      <c r="E751" s="28"/>
      <c r="F751" s="28"/>
      <c r="G751" s="28"/>
      <c r="H751" s="34"/>
      <c r="I751" s="34"/>
      <c r="J751" s="34"/>
      <c r="K751" s="34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7.25" customHeight="1" x14ac:dyDescent="0.3">
      <c r="A752" s="28"/>
      <c r="B752" s="28"/>
      <c r="C752" s="28"/>
      <c r="D752" s="28"/>
      <c r="E752" s="28"/>
      <c r="F752" s="28"/>
      <c r="G752" s="28"/>
      <c r="H752" s="34"/>
      <c r="I752" s="34"/>
      <c r="J752" s="34"/>
      <c r="K752" s="34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7.25" customHeight="1" x14ac:dyDescent="0.3">
      <c r="A753" s="28"/>
      <c r="B753" s="28"/>
      <c r="C753" s="28"/>
      <c r="D753" s="28"/>
      <c r="E753" s="28"/>
      <c r="F753" s="28"/>
      <c r="G753" s="28"/>
      <c r="H753" s="34"/>
      <c r="I753" s="34"/>
      <c r="J753" s="34"/>
      <c r="K753" s="34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7.25" customHeight="1" x14ac:dyDescent="0.3">
      <c r="A754" s="28"/>
      <c r="B754" s="28"/>
      <c r="C754" s="28"/>
      <c r="D754" s="28"/>
      <c r="E754" s="28"/>
      <c r="F754" s="28"/>
      <c r="G754" s="28"/>
      <c r="H754" s="34"/>
      <c r="I754" s="34"/>
      <c r="J754" s="34"/>
      <c r="K754" s="34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7.25" customHeight="1" x14ac:dyDescent="0.3">
      <c r="A755" s="28"/>
      <c r="B755" s="28"/>
      <c r="C755" s="28"/>
      <c r="D755" s="28"/>
      <c r="E755" s="28"/>
      <c r="F755" s="28"/>
      <c r="G755" s="28"/>
      <c r="H755" s="34"/>
      <c r="I755" s="34"/>
      <c r="J755" s="34"/>
      <c r="K755" s="34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7.25" customHeight="1" x14ac:dyDescent="0.3">
      <c r="A756" s="28"/>
      <c r="B756" s="28"/>
      <c r="C756" s="28"/>
      <c r="D756" s="28"/>
      <c r="E756" s="28"/>
      <c r="F756" s="28"/>
      <c r="G756" s="28"/>
      <c r="H756" s="34"/>
      <c r="I756" s="34"/>
      <c r="J756" s="34"/>
      <c r="K756" s="34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7.25" customHeight="1" x14ac:dyDescent="0.3">
      <c r="A757" s="28"/>
      <c r="B757" s="28"/>
      <c r="C757" s="28"/>
      <c r="D757" s="28"/>
      <c r="E757" s="28"/>
      <c r="F757" s="28"/>
      <c r="G757" s="28"/>
      <c r="H757" s="34"/>
      <c r="I757" s="34"/>
      <c r="J757" s="34"/>
      <c r="K757" s="34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7.25" customHeight="1" x14ac:dyDescent="0.3">
      <c r="A758" s="28"/>
      <c r="B758" s="28"/>
      <c r="C758" s="28"/>
      <c r="D758" s="28"/>
      <c r="E758" s="28"/>
      <c r="F758" s="28"/>
      <c r="G758" s="28"/>
      <c r="H758" s="34"/>
      <c r="I758" s="34"/>
      <c r="J758" s="34"/>
      <c r="K758" s="34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7.25" customHeight="1" x14ac:dyDescent="0.3">
      <c r="A759" s="28"/>
      <c r="B759" s="28"/>
      <c r="C759" s="28"/>
      <c r="D759" s="28"/>
      <c r="E759" s="28"/>
      <c r="F759" s="28"/>
      <c r="G759" s="28"/>
      <c r="H759" s="34"/>
      <c r="I759" s="34"/>
      <c r="J759" s="34"/>
      <c r="K759" s="34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7.25" customHeight="1" x14ac:dyDescent="0.3">
      <c r="A760" s="28"/>
      <c r="B760" s="28"/>
      <c r="C760" s="28"/>
      <c r="D760" s="28"/>
      <c r="E760" s="28"/>
      <c r="F760" s="28"/>
      <c r="G760" s="28"/>
      <c r="H760" s="34"/>
      <c r="I760" s="34"/>
      <c r="J760" s="34"/>
      <c r="K760" s="34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7.25" customHeight="1" x14ac:dyDescent="0.3">
      <c r="A761" s="28"/>
      <c r="B761" s="28"/>
      <c r="C761" s="28"/>
      <c r="D761" s="28"/>
      <c r="E761" s="28"/>
      <c r="F761" s="28"/>
      <c r="G761" s="28"/>
      <c r="H761" s="34"/>
      <c r="I761" s="34"/>
      <c r="J761" s="34"/>
      <c r="K761" s="34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7.25" customHeight="1" x14ac:dyDescent="0.3">
      <c r="A762" s="28"/>
      <c r="B762" s="28"/>
      <c r="C762" s="28"/>
      <c r="D762" s="28"/>
      <c r="E762" s="28"/>
      <c r="F762" s="28"/>
      <c r="G762" s="28"/>
      <c r="H762" s="34"/>
      <c r="I762" s="34"/>
      <c r="J762" s="34"/>
      <c r="K762" s="34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7.25" customHeight="1" x14ac:dyDescent="0.3">
      <c r="A763" s="28"/>
      <c r="B763" s="28"/>
      <c r="C763" s="28"/>
      <c r="D763" s="28"/>
      <c r="E763" s="28"/>
      <c r="F763" s="28"/>
      <c r="G763" s="28"/>
      <c r="H763" s="34"/>
      <c r="I763" s="34"/>
      <c r="J763" s="34"/>
      <c r="K763" s="34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7.25" customHeight="1" x14ac:dyDescent="0.3">
      <c r="A764" s="28"/>
      <c r="B764" s="28"/>
      <c r="C764" s="28"/>
      <c r="D764" s="28"/>
      <c r="E764" s="28"/>
      <c r="F764" s="28"/>
      <c r="G764" s="28"/>
      <c r="H764" s="34"/>
      <c r="I764" s="34"/>
      <c r="J764" s="34"/>
      <c r="K764" s="34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7.25" customHeight="1" x14ac:dyDescent="0.3">
      <c r="A765" s="28"/>
      <c r="B765" s="28"/>
      <c r="C765" s="28"/>
      <c r="D765" s="28"/>
      <c r="E765" s="28"/>
      <c r="F765" s="28"/>
      <c r="G765" s="28"/>
      <c r="H765" s="34"/>
      <c r="I765" s="34"/>
      <c r="J765" s="34"/>
      <c r="K765" s="34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7.25" customHeight="1" x14ac:dyDescent="0.3">
      <c r="A766" s="28"/>
      <c r="B766" s="28"/>
      <c r="C766" s="28"/>
      <c r="D766" s="28"/>
      <c r="E766" s="28"/>
      <c r="F766" s="28"/>
      <c r="G766" s="28"/>
      <c r="H766" s="34"/>
      <c r="I766" s="34"/>
      <c r="J766" s="34"/>
      <c r="K766" s="34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7.25" customHeight="1" x14ac:dyDescent="0.3">
      <c r="A767" s="28"/>
      <c r="B767" s="28"/>
      <c r="C767" s="28"/>
      <c r="D767" s="28"/>
      <c r="E767" s="28"/>
      <c r="F767" s="28"/>
      <c r="G767" s="28"/>
      <c r="H767" s="34"/>
      <c r="I767" s="34"/>
      <c r="J767" s="34"/>
      <c r="K767" s="34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7.25" customHeight="1" x14ac:dyDescent="0.3">
      <c r="A768" s="28"/>
      <c r="B768" s="28"/>
      <c r="C768" s="28"/>
      <c r="D768" s="28"/>
      <c r="E768" s="28"/>
      <c r="F768" s="28"/>
      <c r="G768" s="28"/>
      <c r="H768" s="34"/>
      <c r="I768" s="34"/>
      <c r="J768" s="34"/>
      <c r="K768" s="34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7.25" customHeight="1" x14ac:dyDescent="0.3">
      <c r="A769" s="28"/>
      <c r="B769" s="28"/>
      <c r="C769" s="28"/>
      <c r="D769" s="28"/>
      <c r="E769" s="28"/>
      <c r="F769" s="28"/>
      <c r="G769" s="28"/>
      <c r="H769" s="34"/>
      <c r="I769" s="34"/>
      <c r="J769" s="34"/>
      <c r="K769" s="34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7.25" customHeight="1" x14ac:dyDescent="0.3">
      <c r="A770" s="28"/>
      <c r="B770" s="28"/>
      <c r="C770" s="28"/>
      <c r="D770" s="28"/>
      <c r="E770" s="28"/>
      <c r="F770" s="28"/>
      <c r="G770" s="28"/>
      <c r="H770" s="34"/>
      <c r="I770" s="34"/>
      <c r="J770" s="34"/>
      <c r="K770" s="34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7.25" customHeight="1" x14ac:dyDescent="0.3">
      <c r="A771" s="28"/>
      <c r="B771" s="28"/>
      <c r="C771" s="28"/>
      <c r="D771" s="28"/>
      <c r="E771" s="28"/>
      <c r="F771" s="28"/>
      <c r="G771" s="28"/>
      <c r="H771" s="34"/>
      <c r="I771" s="34"/>
      <c r="J771" s="34"/>
      <c r="K771" s="34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7.25" customHeight="1" x14ac:dyDescent="0.3">
      <c r="A772" s="28"/>
      <c r="B772" s="28"/>
      <c r="C772" s="28"/>
      <c r="D772" s="28"/>
      <c r="E772" s="28"/>
      <c r="F772" s="28"/>
      <c r="G772" s="28"/>
      <c r="H772" s="34"/>
      <c r="I772" s="34"/>
      <c r="J772" s="34"/>
      <c r="K772" s="34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7.25" customHeight="1" x14ac:dyDescent="0.3">
      <c r="A773" s="28"/>
      <c r="B773" s="28"/>
      <c r="C773" s="28"/>
      <c r="D773" s="28"/>
      <c r="E773" s="28"/>
      <c r="F773" s="28"/>
      <c r="G773" s="28"/>
      <c r="H773" s="34"/>
      <c r="I773" s="34"/>
      <c r="J773" s="34"/>
      <c r="K773" s="34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7.25" customHeight="1" x14ac:dyDescent="0.3">
      <c r="A774" s="28"/>
      <c r="B774" s="28"/>
      <c r="C774" s="28"/>
      <c r="D774" s="28"/>
      <c r="E774" s="28"/>
      <c r="F774" s="28"/>
      <c r="G774" s="28"/>
      <c r="H774" s="34"/>
      <c r="I774" s="34"/>
      <c r="J774" s="34"/>
      <c r="K774" s="34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7.25" customHeight="1" x14ac:dyDescent="0.3">
      <c r="A775" s="28"/>
      <c r="B775" s="28"/>
      <c r="C775" s="28"/>
      <c r="D775" s="28"/>
      <c r="E775" s="28"/>
      <c r="F775" s="28"/>
      <c r="G775" s="28"/>
      <c r="H775" s="34"/>
      <c r="I775" s="34"/>
      <c r="J775" s="34"/>
      <c r="K775" s="34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7.25" customHeight="1" x14ac:dyDescent="0.3">
      <c r="A776" s="28"/>
      <c r="B776" s="28"/>
      <c r="C776" s="28"/>
      <c r="D776" s="28"/>
      <c r="E776" s="28"/>
      <c r="F776" s="28"/>
      <c r="G776" s="28"/>
      <c r="H776" s="34"/>
      <c r="I776" s="34"/>
      <c r="J776" s="34"/>
      <c r="K776" s="34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7.25" customHeight="1" x14ac:dyDescent="0.3">
      <c r="A777" s="28"/>
      <c r="B777" s="28"/>
      <c r="C777" s="28"/>
      <c r="D777" s="28"/>
      <c r="E777" s="28"/>
      <c r="F777" s="28"/>
      <c r="G777" s="28"/>
      <c r="H777" s="34"/>
      <c r="I777" s="34"/>
      <c r="J777" s="34"/>
      <c r="K777" s="34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7.25" customHeight="1" x14ac:dyDescent="0.3">
      <c r="A778" s="28"/>
      <c r="B778" s="28"/>
      <c r="C778" s="28"/>
      <c r="D778" s="28"/>
      <c r="E778" s="28"/>
      <c r="F778" s="28"/>
      <c r="G778" s="28"/>
      <c r="H778" s="34"/>
      <c r="I778" s="34"/>
      <c r="J778" s="34"/>
      <c r="K778" s="34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7.25" customHeight="1" x14ac:dyDescent="0.3">
      <c r="A779" s="28"/>
      <c r="B779" s="28"/>
      <c r="C779" s="28"/>
      <c r="D779" s="28"/>
      <c r="E779" s="28"/>
      <c r="F779" s="28"/>
      <c r="G779" s="28"/>
      <c r="H779" s="34"/>
      <c r="I779" s="34"/>
      <c r="J779" s="34"/>
      <c r="K779" s="34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7.25" customHeight="1" x14ac:dyDescent="0.3">
      <c r="A780" s="28"/>
      <c r="B780" s="28"/>
      <c r="C780" s="28"/>
      <c r="D780" s="28"/>
      <c r="E780" s="28"/>
      <c r="F780" s="28"/>
      <c r="G780" s="28"/>
      <c r="H780" s="34"/>
      <c r="I780" s="34"/>
      <c r="J780" s="34"/>
      <c r="K780" s="34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7.25" customHeight="1" x14ac:dyDescent="0.3">
      <c r="A781" s="28"/>
      <c r="B781" s="28"/>
      <c r="C781" s="28"/>
      <c r="D781" s="28"/>
      <c r="E781" s="28"/>
      <c r="F781" s="28"/>
      <c r="G781" s="28"/>
      <c r="H781" s="34"/>
      <c r="I781" s="34"/>
      <c r="J781" s="34"/>
      <c r="K781" s="34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7.25" customHeight="1" x14ac:dyDescent="0.3">
      <c r="A782" s="28"/>
      <c r="B782" s="28"/>
      <c r="C782" s="28"/>
      <c r="D782" s="28"/>
      <c r="E782" s="28"/>
      <c r="F782" s="28"/>
      <c r="G782" s="28"/>
      <c r="H782" s="34"/>
      <c r="I782" s="34"/>
      <c r="J782" s="34"/>
      <c r="K782" s="34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7.25" customHeight="1" x14ac:dyDescent="0.3">
      <c r="A783" s="28"/>
      <c r="B783" s="28"/>
      <c r="C783" s="28"/>
      <c r="D783" s="28"/>
      <c r="E783" s="28"/>
      <c r="F783" s="28"/>
      <c r="G783" s="28"/>
      <c r="H783" s="34"/>
      <c r="I783" s="34"/>
      <c r="J783" s="34"/>
      <c r="K783" s="34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7.25" customHeight="1" x14ac:dyDescent="0.3">
      <c r="A784" s="28"/>
      <c r="B784" s="28"/>
      <c r="C784" s="28"/>
      <c r="D784" s="28"/>
      <c r="E784" s="28"/>
      <c r="F784" s="28"/>
      <c r="G784" s="28"/>
      <c r="H784" s="34"/>
      <c r="I784" s="34"/>
      <c r="J784" s="34"/>
      <c r="K784" s="34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7.25" customHeight="1" x14ac:dyDescent="0.3">
      <c r="A785" s="28"/>
      <c r="B785" s="28"/>
      <c r="C785" s="28"/>
      <c r="D785" s="28"/>
      <c r="E785" s="28"/>
      <c r="F785" s="28"/>
      <c r="G785" s="28"/>
      <c r="H785" s="34"/>
      <c r="I785" s="34"/>
      <c r="J785" s="34"/>
      <c r="K785" s="34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7.25" customHeight="1" x14ac:dyDescent="0.3">
      <c r="A786" s="28"/>
      <c r="B786" s="28"/>
      <c r="C786" s="28"/>
      <c r="D786" s="28"/>
      <c r="E786" s="28"/>
      <c r="F786" s="28"/>
      <c r="G786" s="28"/>
      <c r="H786" s="34"/>
      <c r="I786" s="34"/>
      <c r="J786" s="34"/>
      <c r="K786" s="34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7.25" customHeight="1" x14ac:dyDescent="0.3">
      <c r="A787" s="28"/>
      <c r="B787" s="28"/>
      <c r="C787" s="28"/>
      <c r="D787" s="28"/>
      <c r="E787" s="28"/>
      <c r="F787" s="28"/>
      <c r="G787" s="28"/>
      <c r="H787" s="34"/>
      <c r="I787" s="34"/>
      <c r="J787" s="34"/>
      <c r="K787" s="34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7.25" customHeight="1" x14ac:dyDescent="0.3">
      <c r="A788" s="28"/>
      <c r="B788" s="28"/>
      <c r="C788" s="28"/>
      <c r="D788" s="28"/>
      <c r="E788" s="28"/>
      <c r="F788" s="28"/>
      <c r="G788" s="28"/>
      <c r="H788" s="34"/>
      <c r="I788" s="34"/>
      <c r="J788" s="34"/>
      <c r="K788" s="34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7.25" customHeight="1" x14ac:dyDescent="0.3">
      <c r="A789" s="28"/>
      <c r="B789" s="28"/>
      <c r="C789" s="28"/>
      <c r="D789" s="28"/>
      <c r="E789" s="28"/>
      <c r="F789" s="28"/>
      <c r="G789" s="28"/>
      <c r="H789" s="34"/>
      <c r="I789" s="34"/>
      <c r="J789" s="34"/>
      <c r="K789" s="34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7.25" customHeight="1" x14ac:dyDescent="0.3">
      <c r="A790" s="28"/>
      <c r="B790" s="28"/>
      <c r="C790" s="28"/>
      <c r="D790" s="28"/>
      <c r="E790" s="28"/>
      <c r="F790" s="28"/>
      <c r="G790" s="28"/>
      <c r="H790" s="34"/>
      <c r="I790" s="34"/>
      <c r="J790" s="34"/>
      <c r="K790" s="34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7.25" customHeight="1" x14ac:dyDescent="0.3">
      <c r="A791" s="28"/>
      <c r="B791" s="28"/>
      <c r="C791" s="28"/>
      <c r="D791" s="28"/>
      <c r="E791" s="28"/>
      <c r="F791" s="28"/>
      <c r="G791" s="28"/>
      <c r="H791" s="34"/>
      <c r="I791" s="34"/>
      <c r="J791" s="34"/>
      <c r="K791" s="34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7.25" customHeight="1" x14ac:dyDescent="0.3">
      <c r="A792" s="28"/>
      <c r="B792" s="28"/>
      <c r="C792" s="28"/>
      <c r="D792" s="28"/>
      <c r="E792" s="28"/>
      <c r="F792" s="28"/>
      <c r="G792" s="28"/>
      <c r="H792" s="34"/>
      <c r="I792" s="34"/>
      <c r="J792" s="34"/>
      <c r="K792" s="34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7.25" customHeight="1" x14ac:dyDescent="0.3">
      <c r="A793" s="28"/>
      <c r="B793" s="28"/>
      <c r="C793" s="28"/>
      <c r="D793" s="28"/>
      <c r="E793" s="28"/>
      <c r="F793" s="28"/>
      <c r="G793" s="28"/>
      <c r="H793" s="34"/>
      <c r="I793" s="34"/>
      <c r="J793" s="34"/>
      <c r="K793" s="34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7.25" customHeight="1" x14ac:dyDescent="0.3">
      <c r="A794" s="28"/>
      <c r="B794" s="28"/>
      <c r="C794" s="28"/>
      <c r="D794" s="28"/>
      <c r="E794" s="28"/>
      <c r="F794" s="28"/>
      <c r="G794" s="28"/>
      <c r="H794" s="34"/>
      <c r="I794" s="34"/>
      <c r="J794" s="34"/>
      <c r="K794" s="34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7.25" customHeight="1" x14ac:dyDescent="0.3">
      <c r="A795" s="28"/>
      <c r="B795" s="28"/>
      <c r="C795" s="28"/>
      <c r="D795" s="28"/>
      <c r="E795" s="28"/>
      <c r="F795" s="28"/>
      <c r="G795" s="28"/>
      <c r="H795" s="34"/>
      <c r="I795" s="34"/>
      <c r="J795" s="34"/>
      <c r="K795" s="34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7.25" customHeight="1" x14ac:dyDescent="0.3">
      <c r="A796" s="28"/>
      <c r="B796" s="28"/>
      <c r="C796" s="28"/>
      <c r="D796" s="28"/>
      <c r="E796" s="28"/>
      <c r="F796" s="28"/>
      <c r="G796" s="28"/>
      <c r="H796" s="34"/>
      <c r="I796" s="34"/>
      <c r="J796" s="34"/>
      <c r="K796" s="34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7.25" customHeight="1" x14ac:dyDescent="0.3">
      <c r="A797" s="28"/>
      <c r="B797" s="28"/>
      <c r="C797" s="28"/>
      <c r="D797" s="28"/>
      <c r="E797" s="28"/>
      <c r="F797" s="28"/>
      <c r="G797" s="28"/>
      <c r="H797" s="34"/>
      <c r="I797" s="34"/>
      <c r="J797" s="34"/>
      <c r="K797" s="34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7.25" customHeight="1" x14ac:dyDescent="0.3">
      <c r="A798" s="28"/>
      <c r="B798" s="28"/>
      <c r="C798" s="28"/>
      <c r="D798" s="28"/>
      <c r="E798" s="28"/>
      <c r="F798" s="28"/>
      <c r="G798" s="28"/>
      <c r="H798" s="34"/>
      <c r="I798" s="34"/>
      <c r="J798" s="34"/>
      <c r="K798" s="34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7.25" customHeight="1" x14ac:dyDescent="0.3">
      <c r="A799" s="28"/>
      <c r="B799" s="28"/>
      <c r="C799" s="28"/>
      <c r="D799" s="28"/>
      <c r="E799" s="28"/>
      <c r="F799" s="28"/>
      <c r="G799" s="28"/>
      <c r="H799" s="34"/>
      <c r="I799" s="34"/>
      <c r="J799" s="34"/>
      <c r="K799" s="34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7.25" customHeight="1" x14ac:dyDescent="0.3">
      <c r="A800" s="28"/>
      <c r="B800" s="28"/>
      <c r="C800" s="28"/>
      <c r="D800" s="28"/>
      <c r="E800" s="28"/>
      <c r="F800" s="28"/>
      <c r="G800" s="28"/>
      <c r="H800" s="34"/>
      <c r="I800" s="34"/>
      <c r="J800" s="34"/>
      <c r="K800" s="34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7.25" customHeight="1" x14ac:dyDescent="0.3">
      <c r="A801" s="28"/>
      <c r="B801" s="28"/>
      <c r="C801" s="28"/>
      <c r="D801" s="28"/>
      <c r="E801" s="28"/>
      <c r="F801" s="28"/>
      <c r="G801" s="28"/>
      <c r="H801" s="34"/>
      <c r="I801" s="34"/>
      <c r="J801" s="34"/>
      <c r="K801" s="34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7.25" customHeight="1" x14ac:dyDescent="0.3">
      <c r="A802" s="28"/>
      <c r="B802" s="28"/>
      <c r="C802" s="28"/>
      <c r="D802" s="28"/>
      <c r="E802" s="28"/>
      <c r="F802" s="28"/>
      <c r="G802" s="28"/>
      <c r="H802" s="34"/>
      <c r="I802" s="34"/>
      <c r="J802" s="34"/>
      <c r="K802" s="34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7.25" customHeight="1" x14ac:dyDescent="0.3">
      <c r="A803" s="28"/>
      <c r="B803" s="28"/>
      <c r="C803" s="28"/>
      <c r="D803" s="28"/>
      <c r="E803" s="28"/>
      <c r="F803" s="28"/>
      <c r="G803" s="28"/>
      <c r="H803" s="34"/>
      <c r="I803" s="34"/>
      <c r="J803" s="34"/>
      <c r="K803" s="34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7.25" customHeight="1" x14ac:dyDescent="0.3">
      <c r="A804" s="28"/>
      <c r="B804" s="28"/>
      <c r="C804" s="28"/>
      <c r="D804" s="28"/>
      <c r="E804" s="28"/>
      <c r="F804" s="28"/>
      <c r="G804" s="28"/>
      <c r="H804" s="34"/>
      <c r="I804" s="34"/>
      <c r="J804" s="34"/>
      <c r="K804" s="34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7.25" customHeight="1" x14ac:dyDescent="0.3">
      <c r="A805" s="28"/>
      <c r="B805" s="28"/>
      <c r="C805" s="28"/>
      <c r="D805" s="28"/>
      <c r="E805" s="28"/>
      <c r="F805" s="28"/>
      <c r="G805" s="28"/>
      <c r="H805" s="34"/>
      <c r="I805" s="34"/>
      <c r="J805" s="34"/>
      <c r="K805" s="34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7.25" customHeight="1" x14ac:dyDescent="0.3">
      <c r="A806" s="28"/>
      <c r="B806" s="28"/>
      <c r="C806" s="28"/>
      <c r="D806" s="28"/>
      <c r="E806" s="28"/>
      <c r="F806" s="28"/>
      <c r="G806" s="28"/>
      <c r="H806" s="34"/>
      <c r="I806" s="34"/>
      <c r="J806" s="34"/>
      <c r="K806" s="34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7.25" customHeight="1" x14ac:dyDescent="0.3">
      <c r="A807" s="28"/>
      <c r="B807" s="28"/>
      <c r="C807" s="28"/>
      <c r="D807" s="28"/>
      <c r="E807" s="28"/>
      <c r="F807" s="28"/>
      <c r="G807" s="28"/>
      <c r="H807" s="34"/>
      <c r="I807" s="34"/>
      <c r="J807" s="34"/>
      <c r="K807" s="34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7.25" customHeight="1" x14ac:dyDescent="0.3">
      <c r="A808" s="28"/>
      <c r="B808" s="28"/>
      <c r="C808" s="28"/>
      <c r="D808" s="28"/>
      <c r="E808" s="28"/>
      <c r="F808" s="28"/>
      <c r="G808" s="28"/>
      <c r="H808" s="34"/>
      <c r="I808" s="34"/>
      <c r="J808" s="34"/>
      <c r="K808" s="34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7.25" customHeight="1" x14ac:dyDescent="0.3">
      <c r="A809" s="28"/>
      <c r="B809" s="28"/>
      <c r="C809" s="28"/>
      <c r="D809" s="28"/>
      <c r="E809" s="28"/>
      <c r="F809" s="28"/>
      <c r="G809" s="28"/>
      <c r="H809" s="34"/>
      <c r="I809" s="34"/>
      <c r="J809" s="34"/>
      <c r="K809" s="34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7.25" customHeight="1" x14ac:dyDescent="0.3">
      <c r="A810" s="28"/>
      <c r="B810" s="28"/>
      <c r="C810" s="28"/>
      <c r="D810" s="28"/>
      <c r="E810" s="28"/>
      <c r="F810" s="28"/>
      <c r="G810" s="28"/>
      <c r="H810" s="34"/>
      <c r="I810" s="34"/>
      <c r="J810" s="34"/>
      <c r="K810" s="34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7.25" customHeight="1" x14ac:dyDescent="0.3">
      <c r="A811" s="28"/>
      <c r="B811" s="28"/>
      <c r="C811" s="28"/>
      <c r="D811" s="28"/>
      <c r="E811" s="28"/>
      <c r="F811" s="28"/>
      <c r="G811" s="28"/>
      <c r="H811" s="34"/>
      <c r="I811" s="34"/>
      <c r="J811" s="34"/>
      <c r="K811" s="34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7.25" customHeight="1" x14ac:dyDescent="0.3">
      <c r="A812" s="28"/>
      <c r="B812" s="28"/>
      <c r="C812" s="28"/>
      <c r="D812" s="28"/>
      <c r="E812" s="28"/>
      <c r="F812" s="28"/>
      <c r="G812" s="28"/>
      <c r="H812" s="34"/>
      <c r="I812" s="34"/>
      <c r="J812" s="34"/>
      <c r="K812" s="34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7.25" customHeight="1" x14ac:dyDescent="0.3">
      <c r="A813" s="28"/>
      <c r="B813" s="28"/>
      <c r="C813" s="28"/>
      <c r="D813" s="28"/>
      <c r="E813" s="28"/>
      <c r="F813" s="28"/>
      <c r="G813" s="28"/>
      <c r="H813" s="34"/>
      <c r="I813" s="34"/>
      <c r="J813" s="34"/>
      <c r="K813" s="34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7.25" customHeight="1" x14ac:dyDescent="0.3">
      <c r="A814" s="28"/>
      <c r="B814" s="28"/>
      <c r="C814" s="28"/>
      <c r="D814" s="28"/>
      <c r="E814" s="28"/>
      <c r="F814" s="28"/>
      <c r="G814" s="28"/>
      <c r="H814" s="34"/>
      <c r="I814" s="34"/>
      <c r="J814" s="34"/>
      <c r="K814" s="34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7.25" customHeight="1" x14ac:dyDescent="0.3">
      <c r="A815" s="28"/>
      <c r="B815" s="28"/>
      <c r="C815" s="28"/>
      <c r="D815" s="28"/>
      <c r="E815" s="28"/>
      <c r="F815" s="28"/>
      <c r="G815" s="28"/>
      <c r="H815" s="34"/>
      <c r="I815" s="34"/>
      <c r="J815" s="34"/>
      <c r="K815" s="34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7.25" customHeight="1" x14ac:dyDescent="0.3">
      <c r="A816" s="28"/>
      <c r="B816" s="28"/>
      <c r="C816" s="28"/>
      <c r="D816" s="28"/>
      <c r="E816" s="28"/>
      <c r="F816" s="28"/>
      <c r="G816" s="28"/>
      <c r="H816" s="34"/>
      <c r="I816" s="34"/>
      <c r="J816" s="34"/>
      <c r="K816" s="34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7.25" customHeight="1" x14ac:dyDescent="0.3">
      <c r="A817" s="28"/>
      <c r="B817" s="28"/>
      <c r="C817" s="28"/>
      <c r="D817" s="28"/>
      <c r="E817" s="28"/>
      <c r="F817" s="28"/>
      <c r="G817" s="28"/>
      <c r="H817" s="34"/>
      <c r="I817" s="34"/>
      <c r="J817" s="34"/>
      <c r="K817" s="34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7.25" customHeight="1" x14ac:dyDescent="0.3">
      <c r="A818" s="28"/>
      <c r="B818" s="28"/>
      <c r="C818" s="28"/>
      <c r="D818" s="28"/>
      <c r="E818" s="28"/>
      <c r="F818" s="28"/>
      <c r="G818" s="28"/>
      <c r="H818" s="34"/>
      <c r="I818" s="34"/>
      <c r="J818" s="34"/>
      <c r="K818" s="34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7.25" customHeight="1" x14ac:dyDescent="0.3">
      <c r="A819" s="28"/>
      <c r="B819" s="28"/>
      <c r="C819" s="28"/>
      <c r="D819" s="28"/>
      <c r="E819" s="28"/>
      <c r="F819" s="28"/>
      <c r="G819" s="28"/>
      <c r="H819" s="34"/>
      <c r="I819" s="34"/>
      <c r="J819" s="34"/>
      <c r="K819" s="34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7.25" customHeight="1" x14ac:dyDescent="0.3">
      <c r="A820" s="28"/>
      <c r="B820" s="28"/>
      <c r="C820" s="28"/>
      <c r="D820" s="28"/>
      <c r="E820" s="28"/>
      <c r="F820" s="28"/>
      <c r="G820" s="28"/>
      <c r="H820" s="34"/>
      <c r="I820" s="34"/>
      <c r="J820" s="34"/>
      <c r="K820" s="34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7.25" customHeight="1" x14ac:dyDescent="0.3">
      <c r="A821" s="28"/>
      <c r="B821" s="28"/>
      <c r="C821" s="28"/>
      <c r="D821" s="28"/>
      <c r="E821" s="28"/>
      <c r="F821" s="28"/>
      <c r="G821" s="28"/>
      <c r="H821" s="34"/>
      <c r="I821" s="34"/>
      <c r="J821" s="34"/>
      <c r="K821" s="34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7.25" customHeight="1" x14ac:dyDescent="0.3">
      <c r="A822" s="28"/>
      <c r="B822" s="28"/>
      <c r="C822" s="28"/>
      <c r="D822" s="28"/>
      <c r="E822" s="28"/>
      <c r="F822" s="28"/>
      <c r="G822" s="28"/>
      <c r="H822" s="34"/>
      <c r="I822" s="34"/>
      <c r="J822" s="34"/>
      <c r="K822" s="34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7.25" customHeight="1" x14ac:dyDescent="0.3">
      <c r="A823" s="28"/>
      <c r="B823" s="28"/>
      <c r="C823" s="28"/>
      <c r="D823" s="28"/>
      <c r="E823" s="28"/>
      <c r="F823" s="28"/>
      <c r="G823" s="28"/>
      <c r="H823" s="34"/>
      <c r="I823" s="34"/>
      <c r="J823" s="34"/>
      <c r="K823" s="34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7.25" customHeight="1" x14ac:dyDescent="0.3">
      <c r="A824" s="28"/>
      <c r="B824" s="28"/>
      <c r="C824" s="28"/>
      <c r="D824" s="28"/>
      <c r="E824" s="28"/>
      <c r="F824" s="28"/>
      <c r="G824" s="28"/>
      <c r="H824" s="34"/>
      <c r="I824" s="34"/>
      <c r="J824" s="34"/>
      <c r="K824" s="34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7.25" customHeight="1" x14ac:dyDescent="0.3">
      <c r="A825" s="28"/>
      <c r="B825" s="28"/>
      <c r="C825" s="28"/>
      <c r="D825" s="28"/>
      <c r="E825" s="28"/>
      <c r="F825" s="28"/>
      <c r="G825" s="28"/>
      <c r="H825" s="34"/>
      <c r="I825" s="34"/>
      <c r="J825" s="34"/>
      <c r="K825" s="34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7.25" customHeight="1" x14ac:dyDescent="0.3">
      <c r="A826" s="28"/>
      <c r="B826" s="28"/>
      <c r="C826" s="28"/>
      <c r="D826" s="28"/>
      <c r="E826" s="28"/>
      <c r="F826" s="28"/>
      <c r="G826" s="28"/>
      <c r="H826" s="34"/>
      <c r="I826" s="34"/>
      <c r="J826" s="34"/>
      <c r="K826" s="34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7.25" customHeight="1" x14ac:dyDescent="0.3">
      <c r="A827" s="28"/>
      <c r="B827" s="28"/>
      <c r="C827" s="28"/>
      <c r="D827" s="28"/>
      <c r="E827" s="28"/>
      <c r="F827" s="28"/>
      <c r="G827" s="28"/>
      <c r="H827" s="34"/>
      <c r="I827" s="34"/>
      <c r="J827" s="34"/>
      <c r="K827" s="34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7.25" customHeight="1" x14ac:dyDescent="0.3">
      <c r="A828" s="28"/>
      <c r="B828" s="28"/>
      <c r="C828" s="28"/>
      <c r="D828" s="28"/>
      <c r="E828" s="28"/>
      <c r="F828" s="28"/>
      <c r="G828" s="28"/>
      <c r="H828" s="34"/>
      <c r="I828" s="34"/>
      <c r="J828" s="34"/>
      <c r="K828" s="34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7.25" customHeight="1" x14ac:dyDescent="0.3">
      <c r="A829" s="28"/>
      <c r="B829" s="28"/>
      <c r="C829" s="28"/>
      <c r="D829" s="28"/>
      <c r="E829" s="28"/>
      <c r="F829" s="28"/>
      <c r="G829" s="28"/>
      <c r="H829" s="34"/>
      <c r="I829" s="34"/>
      <c r="J829" s="34"/>
      <c r="K829" s="34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7.25" customHeight="1" x14ac:dyDescent="0.3">
      <c r="A830" s="28"/>
      <c r="B830" s="28"/>
      <c r="C830" s="28"/>
      <c r="D830" s="28"/>
      <c r="E830" s="28"/>
      <c r="F830" s="28"/>
      <c r="G830" s="28"/>
      <c r="H830" s="34"/>
      <c r="I830" s="34"/>
      <c r="J830" s="34"/>
      <c r="K830" s="34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7.25" customHeight="1" x14ac:dyDescent="0.3">
      <c r="A831" s="28"/>
      <c r="B831" s="28"/>
      <c r="C831" s="28"/>
      <c r="D831" s="28"/>
      <c r="E831" s="28"/>
      <c r="F831" s="28"/>
      <c r="G831" s="28"/>
      <c r="H831" s="34"/>
      <c r="I831" s="34"/>
      <c r="J831" s="34"/>
      <c r="K831" s="34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7.25" customHeight="1" x14ac:dyDescent="0.3">
      <c r="A832" s="28"/>
      <c r="B832" s="28"/>
      <c r="C832" s="28"/>
      <c r="D832" s="28"/>
      <c r="E832" s="28"/>
      <c r="F832" s="28"/>
      <c r="G832" s="28"/>
      <c r="H832" s="34"/>
      <c r="I832" s="34"/>
      <c r="J832" s="34"/>
      <c r="K832" s="34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7.25" customHeight="1" x14ac:dyDescent="0.3">
      <c r="A833" s="28"/>
      <c r="B833" s="28"/>
      <c r="C833" s="28"/>
      <c r="D833" s="28"/>
      <c r="E833" s="28"/>
      <c r="F833" s="28"/>
      <c r="G833" s="28"/>
      <c r="H833" s="34"/>
      <c r="I833" s="34"/>
      <c r="J833" s="34"/>
      <c r="K833" s="34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7.25" customHeight="1" x14ac:dyDescent="0.3">
      <c r="A834" s="28"/>
      <c r="B834" s="28"/>
      <c r="C834" s="28"/>
      <c r="D834" s="28"/>
      <c r="E834" s="28"/>
      <c r="F834" s="28"/>
      <c r="G834" s="28"/>
      <c r="H834" s="34"/>
      <c r="I834" s="34"/>
      <c r="J834" s="34"/>
      <c r="K834" s="34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7.25" customHeight="1" x14ac:dyDescent="0.3">
      <c r="A835" s="28"/>
      <c r="B835" s="28"/>
      <c r="C835" s="28"/>
      <c r="D835" s="28"/>
      <c r="E835" s="28"/>
      <c r="F835" s="28"/>
      <c r="G835" s="28"/>
      <c r="H835" s="34"/>
      <c r="I835" s="34"/>
      <c r="J835" s="34"/>
      <c r="K835" s="34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7.25" customHeight="1" x14ac:dyDescent="0.3">
      <c r="A836" s="28"/>
      <c r="B836" s="28"/>
      <c r="C836" s="28"/>
      <c r="D836" s="28"/>
      <c r="E836" s="28"/>
      <c r="F836" s="28"/>
      <c r="G836" s="28"/>
      <c r="H836" s="34"/>
      <c r="I836" s="34"/>
      <c r="J836" s="34"/>
      <c r="K836" s="34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7.25" customHeight="1" x14ac:dyDescent="0.3">
      <c r="A837" s="28"/>
      <c r="B837" s="28"/>
      <c r="C837" s="28"/>
      <c r="D837" s="28"/>
      <c r="E837" s="28"/>
      <c r="F837" s="28"/>
      <c r="G837" s="28"/>
      <c r="H837" s="34"/>
      <c r="I837" s="34"/>
      <c r="J837" s="34"/>
      <c r="K837" s="34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7.25" customHeight="1" x14ac:dyDescent="0.3">
      <c r="A838" s="28"/>
      <c r="B838" s="28"/>
      <c r="C838" s="28"/>
      <c r="D838" s="28"/>
      <c r="E838" s="28"/>
      <c r="F838" s="28"/>
      <c r="G838" s="28"/>
      <c r="H838" s="34"/>
      <c r="I838" s="34"/>
      <c r="J838" s="34"/>
      <c r="K838" s="34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7.25" customHeight="1" x14ac:dyDescent="0.3">
      <c r="A839" s="28"/>
      <c r="B839" s="28"/>
      <c r="C839" s="28"/>
      <c r="D839" s="28"/>
      <c r="E839" s="28"/>
      <c r="F839" s="28"/>
      <c r="G839" s="28"/>
      <c r="H839" s="34"/>
      <c r="I839" s="34"/>
      <c r="J839" s="34"/>
      <c r="K839" s="34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7.25" customHeight="1" x14ac:dyDescent="0.3">
      <c r="A840" s="28"/>
      <c r="B840" s="28"/>
      <c r="C840" s="28"/>
      <c r="D840" s="28"/>
      <c r="E840" s="28"/>
      <c r="F840" s="28"/>
      <c r="G840" s="28"/>
      <c r="H840" s="34"/>
      <c r="I840" s="34"/>
      <c r="J840" s="34"/>
      <c r="K840" s="34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7.25" customHeight="1" x14ac:dyDescent="0.3">
      <c r="A841" s="28"/>
      <c r="B841" s="28"/>
      <c r="C841" s="28"/>
      <c r="D841" s="28"/>
      <c r="E841" s="28"/>
      <c r="F841" s="28"/>
      <c r="G841" s="28"/>
      <c r="H841" s="34"/>
      <c r="I841" s="34"/>
      <c r="J841" s="34"/>
      <c r="K841" s="34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7.25" customHeight="1" x14ac:dyDescent="0.3">
      <c r="A842" s="28"/>
      <c r="B842" s="28"/>
      <c r="C842" s="28"/>
      <c r="D842" s="28"/>
      <c r="E842" s="28"/>
      <c r="F842" s="28"/>
      <c r="G842" s="28"/>
      <c r="H842" s="34"/>
      <c r="I842" s="34"/>
      <c r="J842" s="34"/>
      <c r="K842" s="34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7.25" customHeight="1" x14ac:dyDescent="0.3">
      <c r="A843" s="28"/>
      <c r="B843" s="28"/>
      <c r="C843" s="28"/>
      <c r="D843" s="28"/>
      <c r="E843" s="28"/>
      <c r="F843" s="28"/>
      <c r="G843" s="28"/>
      <c r="H843" s="34"/>
      <c r="I843" s="34"/>
      <c r="J843" s="34"/>
      <c r="K843" s="34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7.25" customHeight="1" x14ac:dyDescent="0.3">
      <c r="A844" s="28"/>
      <c r="B844" s="28"/>
      <c r="C844" s="28"/>
      <c r="D844" s="28"/>
      <c r="E844" s="28"/>
      <c r="F844" s="28"/>
      <c r="G844" s="28"/>
      <c r="H844" s="34"/>
      <c r="I844" s="34"/>
      <c r="J844" s="34"/>
      <c r="K844" s="34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7.25" customHeight="1" x14ac:dyDescent="0.3">
      <c r="A845" s="28"/>
      <c r="B845" s="28"/>
      <c r="C845" s="28"/>
      <c r="D845" s="28"/>
      <c r="E845" s="28"/>
      <c r="F845" s="28"/>
      <c r="G845" s="28"/>
      <c r="H845" s="34"/>
      <c r="I845" s="34"/>
      <c r="J845" s="34"/>
      <c r="K845" s="34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7.25" customHeight="1" x14ac:dyDescent="0.3">
      <c r="A846" s="28"/>
      <c r="B846" s="28"/>
      <c r="C846" s="28"/>
      <c r="D846" s="28"/>
      <c r="E846" s="28"/>
      <c r="F846" s="28"/>
      <c r="G846" s="28"/>
      <c r="H846" s="34"/>
      <c r="I846" s="34"/>
      <c r="J846" s="34"/>
      <c r="K846" s="34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7.25" customHeight="1" x14ac:dyDescent="0.3">
      <c r="A847" s="28"/>
      <c r="B847" s="28"/>
      <c r="C847" s="28"/>
      <c r="D847" s="28"/>
      <c r="E847" s="28"/>
      <c r="F847" s="28"/>
      <c r="G847" s="28"/>
      <c r="H847" s="34"/>
      <c r="I847" s="34"/>
      <c r="J847" s="34"/>
      <c r="K847" s="34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7.25" customHeight="1" x14ac:dyDescent="0.3">
      <c r="A848" s="28"/>
      <c r="B848" s="28"/>
      <c r="C848" s="28"/>
      <c r="D848" s="28"/>
      <c r="E848" s="28"/>
      <c r="F848" s="28"/>
      <c r="G848" s="28"/>
      <c r="H848" s="34"/>
      <c r="I848" s="34"/>
      <c r="J848" s="34"/>
      <c r="K848" s="34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7.25" customHeight="1" x14ac:dyDescent="0.3">
      <c r="A849" s="28"/>
      <c r="B849" s="28"/>
      <c r="C849" s="28"/>
      <c r="D849" s="28"/>
      <c r="E849" s="28"/>
      <c r="F849" s="28"/>
      <c r="G849" s="28"/>
      <c r="H849" s="34"/>
      <c r="I849" s="34"/>
      <c r="J849" s="34"/>
      <c r="K849" s="34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7.25" customHeight="1" x14ac:dyDescent="0.3">
      <c r="A850" s="28"/>
      <c r="B850" s="28"/>
      <c r="C850" s="28"/>
      <c r="D850" s="28"/>
      <c r="E850" s="28"/>
      <c r="F850" s="28"/>
      <c r="G850" s="28"/>
      <c r="H850" s="34"/>
      <c r="I850" s="34"/>
      <c r="J850" s="34"/>
      <c r="K850" s="34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7.25" customHeight="1" x14ac:dyDescent="0.3">
      <c r="A851" s="28"/>
      <c r="B851" s="28"/>
      <c r="C851" s="28"/>
      <c r="D851" s="28"/>
      <c r="E851" s="28"/>
      <c r="F851" s="28"/>
      <c r="G851" s="28"/>
      <c r="H851" s="34"/>
      <c r="I851" s="34"/>
      <c r="J851" s="34"/>
      <c r="K851" s="34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7.25" customHeight="1" x14ac:dyDescent="0.3">
      <c r="A852" s="28"/>
      <c r="B852" s="28"/>
      <c r="C852" s="28"/>
      <c r="D852" s="28"/>
      <c r="E852" s="28"/>
      <c r="F852" s="28"/>
      <c r="G852" s="28"/>
      <c r="H852" s="34"/>
      <c r="I852" s="34"/>
      <c r="J852" s="34"/>
      <c r="K852" s="34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7.25" customHeight="1" x14ac:dyDescent="0.3">
      <c r="A853" s="28"/>
      <c r="B853" s="28"/>
      <c r="C853" s="28"/>
      <c r="D853" s="28"/>
      <c r="E853" s="28"/>
      <c r="F853" s="28"/>
      <c r="G853" s="28"/>
      <c r="H853" s="34"/>
      <c r="I853" s="34"/>
      <c r="J853" s="34"/>
      <c r="K853" s="34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7.25" customHeight="1" x14ac:dyDescent="0.3">
      <c r="A854" s="28"/>
      <c r="B854" s="28"/>
      <c r="C854" s="28"/>
      <c r="D854" s="28"/>
      <c r="E854" s="28"/>
      <c r="F854" s="28"/>
      <c r="G854" s="28"/>
      <c r="H854" s="34"/>
      <c r="I854" s="34"/>
      <c r="J854" s="34"/>
      <c r="K854" s="34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7.25" customHeight="1" x14ac:dyDescent="0.3">
      <c r="A855" s="28"/>
      <c r="B855" s="28"/>
      <c r="C855" s="28"/>
      <c r="D855" s="28"/>
      <c r="E855" s="28"/>
      <c r="F855" s="28"/>
      <c r="G855" s="28"/>
      <c r="H855" s="34"/>
      <c r="I855" s="34"/>
      <c r="J855" s="34"/>
      <c r="K855" s="34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7.25" customHeight="1" x14ac:dyDescent="0.3">
      <c r="A856" s="28"/>
      <c r="B856" s="28"/>
      <c r="C856" s="28"/>
      <c r="D856" s="28"/>
      <c r="E856" s="28"/>
      <c r="F856" s="28"/>
      <c r="G856" s="28"/>
      <c r="H856" s="34"/>
      <c r="I856" s="34"/>
      <c r="J856" s="34"/>
      <c r="K856" s="34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7.25" customHeight="1" x14ac:dyDescent="0.3">
      <c r="A857" s="28"/>
      <c r="B857" s="28"/>
      <c r="C857" s="28"/>
      <c r="D857" s="28"/>
      <c r="E857" s="28"/>
      <c r="F857" s="28"/>
      <c r="G857" s="28"/>
      <c r="H857" s="34"/>
      <c r="I857" s="34"/>
      <c r="J857" s="34"/>
      <c r="K857" s="34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7.25" customHeight="1" x14ac:dyDescent="0.3">
      <c r="A858" s="28"/>
      <c r="B858" s="28"/>
      <c r="C858" s="28"/>
      <c r="D858" s="28"/>
      <c r="E858" s="28"/>
      <c r="F858" s="28"/>
      <c r="G858" s="28"/>
      <c r="H858" s="34"/>
      <c r="I858" s="34"/>
      <c r="J858" s="34"/>
      <c r="K858" s="34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7.25" customHeight="1" x14ac:dyDescent="0.3">
      <c r="A859" s="28"/>
      <c r="B859" s="28"/>
      <c r="C859" s="28"/>
      <c r="D859" s="28"/>
      <c r="E859" s="28"/>
      <c r="F859" s="28"/>
      <c r="G859" s="28"/>
      <c r="H859" s="34"/>
      <c r="I859" s="34"/>
      <c r="J859" s="34"/>
      <c r="K859" s="34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7.25" customHeight="1" x14ac:dyDescent="0.3">
      <c r="A860" s="28"/>
      <c r="B860" s="28"/>
      <c r="C860" s="28"/>
      <c r="D860" s="28"/>
      <c r="E860" s="28"/>
      <c r="F860" s="28"/>
      <c r="G860" s="28"/>
      <c r="H860" s="34"/>
      <c r="I860" s="34"/>
      <c r="J860" s="34"/>
      <c r="K860" s="34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7.25" customHeight="1" x14ac:dyDescent="0.3">
      <c r="A861" s="28"/>
      <c r="B861" s="28"/>
      <c r="C861" s="28"/>
      <c r="D861" s="28"/>
      <c r="E861" s="28"/>
      <c r="F861" s="28"/>
      <c r="G861" s="28"/>
      <c r="H861" s="34"/>
      <c r="I861" s="34"/>
      <c r="J861" s="34"/>
      <c r="K861" s="34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7.25" customHeight="1" x14ac:dyDescent="0.3">
      <c r="A862" s="28"/>
      <c r="B862" s="28"/>
      <c r="C862" s="28"/>
      <c r="D862" s="28"/>
      <c r="E862" s="28"/>
      <c r="F862" s="28"/>
      <c r="G862" s="28"/>
      <c r="H862" s="34"/>
      <c r="I862" s="34"/>
      <c r="J862" s="34"/>
      <c r="K862" s="34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7.25" customHeight="1" x14ac:dyDescent="0.3">
      <c r="A863" s="28"/>
      <c r="B863" s="28"/>
      <c r="C863" s="28"/>
      <c r="D863" s="28"/>
      <c r="E863" s="28"/>
      <c r="F863" s="28"/>
      <c r="G863" s="28"/>
      <c r="H863" s="34"/>
      <c r="I863" s="34"/>
      <c r="J863" s="34"/>
      <c r="K863" s="34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7.25" customHeight="1" x14ac:dyDescent="0.3">
      <c r="A864" s="28"/>
      <c r="B864" s="28"/>
      <c r="C864" s="28"/>
      <c r="D864" s="28"/>
      <c r="E864" s="28"/>
      <c r="F864" s="28"/>
      <c r="G864" s="28"/>
      <c r="H864" s="34"/>
      <c r="I864" s="34"/>
      <c r="J864" s="34"/>
      <c r="K864" s="34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7.25" customHeight="1" x14ac:dyDescent="0.3">
      <c r="A865" s="28"/>
      <c r="B865" s="28"/>
      <c r="C865" s="28"/>
      <c r="D865" s="28"/>
      <c r="E865" s="28"/>
      <c r="F865" s="28"/>
      <c r="G865" s="28"/>
      <c r="H865" s="34"/>
      <c r="I865" s="34"/>
      <c r="J865" s="34"/>
      <c r="K865" s="34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7.25" customHeight="1" x14ac:dyDescent="0.3">
      <c r="A866" s="28"/>
      <c r="B866" s="28"/>
      <c r="C866" s="28"/>
      <c r="D866" s="28"/>
      <c r="E866" s="28"/>
      <c r="F866" s="28"/>
      <c r="G866" s="28"/>
      <c r="H866" s="34"/>
      <c r="I866" s="34"/>
      <c r="J866" s="34"/>
      <c r="K866" s="34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7.25" customHeight="1" x14ac:dyDescent="0.3">
      <c r="A867" s="28"/>
      <c r="B867" s="28"/>
      <c r="C867" s="28"/>
      <c r="D867" s="28"/>
      <c r="E867" s="28"/>
      <c r="F867" s="28"/>
      <c r="G867" s="28"/>
      <c r="H867" s="34"/>
      <c r="I867" s="34"/>
      <c r="J867" s="34"/>
      <c r="K867" s="34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7.25" customHeight="1" x14ac:dyDescent="0.3">
      <c r="A868" s="28"/>
      <c r="B868" s="28"/>
      <c r="C868" s="28"/>
      <c r="D868" s="28"/>
      <c r="E868" s="28"/>
      <c r="F868" s="28"/>
      <c r="G868" s="28"/>
      <c r="H868" s="34"/>
      <c r="I868" s="34"/>
      <c r="J868" s="34"/>
      <c r="K868" s="34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7.25" customHeight="1" x14ac:dyDescent="0.3">
      <c r="A869" s="28"/>
      <c r="B869" s="28"/>
      <c r="C869" s="28"/>
      <c r="D869" s="28"/>
      <c r="E869" s="28"/>
      <c r="F869" s="28"/>
      <c r="G869" s="28"/>
      <c r="H869" s="34"/>
      <c r="I869" s="34"/>
      <c r="J869" s="34"/>
      <c r="K869" s="34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7.25" customHeight="1" x14ac:dyDescent="0.3">
      <c r="A870" s="28"/>
      <c r="B870" s="28"/>
      <c r="C870" s="28"/>
      <c r="D870" s="28"/>
      <c r="E870" s="28"/>
      <c r="F870" s="28"/>
      <c r="G870" s="28"/>
      <c r="H870" s="34"/>
      <c r="I870" s="34"/>
      <c r="J870" s="34"/>
      <c r="K870" s="34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7.25" customHeight="1" x14ac:dyDescent="0.3">
      <c r="A871" s="28"/>
      <c r="B871" s="28"/>
      <c r="C871" s="28"/>
      <c r="D871" s="28"/>
      <c r="E871" s="28"/>
      <c r="F871" s="28"/>
      <c r="G871" s="28"/>
      <c r="H871" s="34"/>
      <c r="I871" s="34"/>
      <c r="J871" s="34"/>
      <c r="K871" s="34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7.25" customHeight="1" x14ac:dyDescent="0.3">
      <c r="A872" s="28"/>
      <c r="B872" s="28"/>
      <c r="C872" s="28"/>
      <c r="D872" s="28"/>
      <c r="E872" s="28"/>
      <c r="F872" s="28"/>
      <c r="G872" s="28"/>
      <c r="H872" s="34"/>
      <c r="I872" s="34"/>
      <c r="J872" s="34"/>
      <c r="K872" s="34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7.25" customHeight="1" x14ac:dyDescent="0.3">
      <c r="A873" s="28"/>
      <c r="B873" s="28"/>
      <c r="C873" s="28"/>
      <c r="D873" s="28"/>
      <c r="E873" s="28"/>
      <c r="F873" s="28"/>
      <c r="G873" s="28"/>
      <c r="H873" s="34"/>
      <c r="I873" s="34"/>
      <c r="J873" s="34"/>
      <c r="K873" s="34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7.25" customHeight="1" x14ac:dyDescent="0.3">
      <c r="A874" s="28"/>
      <c r="B874" s="28"/>
      <c r="C874" s="28"/>
      <c r="D874" s="28"/>
      <c r="E874" s="28"/>
      <c r="F874" s="28"/>
      <c r="G874" s="28"/>
      <c r="H874" s="34"/>
      <c r="I874" s="34"/>
      <c r="J874" s="34"/>
      <c r="K874" s="34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7.25" customHeight="1" x14ac:dyDescent="0.3">
      <c r="A875" s="28"/>
      <c r="B875" s="28"/>
      <c r="C875" s="28"/>
      <c r="D875" s="28"/>
      <c r="E875" s="28"/>
      <c r="F875" s="28"/>
      <c r="G875" s="28"/>
      <c r="H875" s="34"/>
      <c r="I875" s="34"/>
      <c r="J875" s="34"/>
      <c r="K875" s="34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7.25" customHeight="1" x14ac:dyDescent="0.3">
      <c r="A876" s="28"/>
      <c r="B876" s="28"/>
      <c r="C876" s="28"/>
      <c r="D876" s="28"/>
      <c r="E876" s="28"/>
      <c r="F876" s="28"/>
      <c r="G876" s="28"/>
      <c r="H876" s="34"/>
      <c r="I876" s="34"/>
      <c r="J876" s="34"/>
      <c r="K876" s="34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7.25" customHeight="1" x14ac:dyDescent="0.3">
      <c r="A877" s="28"/>
      <c r="B877" s="28"/>
      <c r="C877" s="28"/>
      <c r="D877" s="28"/>
      <c r="E877" s="28"/>
      <c r="F877" s="28"/>
      <c r="G877" s="28"/>
      <c r="H877" s="34"/>
      <c r="I877" s="34"/>
      <c r="J877" s="34"/>
      <c r="K877" s="34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7.25" customHeight="1" x14ac:dyDescent="0.3">
      <c r="A878" s="28"/>
      <c r="B878" s="28"/>
      <c r="C878" s="28"/>
      <c r="D878" s="28"/>
      <c r="E878" s="28"/>
      <c r="F878" s="28"/>
      <c r="G878" s="28"/>
      <c r="H878" s="34"/>
      <c r="I878" s="34"/>
      <c r="J878" s="34"/>
      <c r="K878" s="34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7.25" customHeight="1" x14ac:dyDescent="0.3">
      <c r="A879" s="28"/>
      <c r="B879" s="28"/>
      <c r="C879" s="28"/>
      <c r="D879" s="28"/>
      <c r="E879" s="28"/>
      <c r="F879" s="28"/>
      <c r="G879" s="28"/>
      <c r="H879" s="34"/>
      <c r="I879" s="34"/>
      <c r="J879" s="34"/>
      <c r="K879" s="34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7.25" customHeight="1" x14ac:dyDescent="0.3">
      <c r="A880" s="28"/>
      <c r="B880" s="28"/>
      <c r="C880" s="28"/>
      <c r="D880" s="28"/>
      <c r="E880" s="28"/>
      <c r="F880" s="28"/>
      <c r="G880" s="28"/>
      <c r="H880" s="34"/>
      <c r="I880" s="34"/>
      <c r="J880" s="34"/>
      <c r="K880" s="34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7.25" customHeight="1" x14ac:dyDescent="0.3">
      <c r="A881" s="28"/>
      <c r="B881" s="28"/>
      <c r="C881" s="28"/>
      <c r="D881" s="28"/>
      <c r="E881" s="28"/>
      <c r="F881" s="28"/>
      <c r="G881" s="28"/>
      <c r="H881" s="34"/>
      <c r="I881" s="34"/>
      <c r="J881" s="34"/>
      <c r="K881" s="34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7.25" customHeight="1" x14ac:dyDescent="0.3">
      <c r="A882" s="28"/>
      <c r="B882" s="28"/>
      <c r="C882" s="28"/>
      <c r="D882" s="28"/>
      <c r="E882" s="28"/>
      <c r="F882" s="28"/>
      <c r="G882" s="28"/>
      <c r="H882" s="34"/>
      <c r="I882" s="34"/>
      <c r="J882" s="34"/>
      <c r="K882" s="34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7.25" customHeight="1" x14ac:dyDescent="0.3">
      <c r="A883" s="28"/>
      <c r="B883" s="28"/>
      <c r="C883" s="28"/>
      <c r="D883" s="28"/>
      <c r="E883" s="28"/>
      <c r="F883" s="28"/>
      <c r="G883" s="28"/>
      <c r="H883" s="34"/>
      <c r="I883" s="34"/>
      <c r="J883" s="34"/>
      <c r="K883" s="34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7.25" customHeight="1" x14ac:dyDescent="0.3">
      <c r="A884" s="28"/>
      <c r="B884" s="28"/>
      <c r="C884" s="28"/>
      <c r="D884" s="28"/>
      <c r="E884" s="28"/>
      <c r="F884" s="28"/>
      <c r="G884" s="28"/>
      <c r="H884" s="34"/>
      <c r="I884" s="34"/>
      <c r="J884" s="34"/>
      <c r="K884" s="34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7.25" customHeight="1" x14ac:dyDescent="0.3">
      <c r="A885" s="28"/>
      <c r="B885" s="28"/>
      <c r="C885" s="28"/>
      <c r="D885" s="28"/>
      <c r="E885" s="28"/>
      <c r="F885" s="28"/>
      <c r="G885" s="28"/>
      <c r="H885" s="34"/>
      <c r="I885" s="34"/>
      <c r="J885" s="34"/>
      <c r="K885" s="34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7.25" customHeight="1" x14ac:dyDescent="0.3">
      <c r="A886" s="28"/>
      <c r="B886" s="28"/>
      <c r="C886" s="28"/>
      <c r="D886" s="28"/>
      <c r="E886" s="28"/>
      <c r="F886" s="28"/>
      <c r="G886" s="28"/>
      <c r="H886" s="34"/>
      <c r="I886" s="34"/>
      <c r="J886" s="34"/>
      <c r="K886" s="34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7.25" customHeight="1" x14ac:dyDescent="0.3">
      <c r="A887" s="28"/>
      <c r="B887" s="28"/>
      <c r="C887" s="28"/>
      <c r="D887" s="28"/>
      <c r="E887" s="28"/>
      <c r="F887" s="28"/>
      <c r="G887" s="28"/>
      <c r="H887" s="34"/>
      <c r="I887" s="34"/>
      <c r="J887" s="34"/>
      <c r="K887" s="34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7.25" customHeight="1" x14ac:dyDescent="0.3">
      <c r="A888" s="28"/>
      <c r="B888" s="28"/>
      <c r="C888" s="28"/>
      <c r="D888" s="28"/>
      <c r="E888" s="28"/>
      <c r="F888" s="28"/>
      <c r="G888" s="28"/>
      <c r="H888" s="34"/>
      <c r="I888" s="34"/>
      <c r="J888" s="34"/>
      <c r="K888" s="34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7.25" customHeight="1" x14ac:dyDescent="0.3">
      <c r="A889" s="28"/>
      <c r="B889" s="28"/>
      <c r="C889" s="28"/>
      <c r="D889" s="28"/>
      <c r="E889" s="28"/>
      <c r="F889" s="28"/>
      <c r="G889" s="28"/>
      <c r="H889" s="34"/>
      <c r="I889" s="34"/>
      <c r="J889" s="34"/>
      <c r="K889" s="34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7.25" customHeight="1" x14ac:dyDescent="0.3">
      <c r="A890" s="28"/>
      <c r="B890" s="28"/>
      <c r="C890" s="28"/>
      <c r="D890" s="28"/>
      <c r="E890" s="28"/>
      <c r="F890" s="28"/>
      <c r="G890" s="28"/>
      <c r="H890" s="34"/>
      <c r="I890" s="34"/>
      <c r="J890" s="34"/>
      <c r="K890" s="34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7.25" customHeight="1" x14ac:dyDescent="0.3">
      <c r="A891" s="28"/>
      <c r="B891" s="28"/>
      <c r="C891" s="28"/>
      <c r="D891" s="28"/>
      <c r="E891" s="28"/>
      <c r="F891" s="28"/>
      <c r="G891" s="28"/>
      <c r="H891" s="34"/>
      <c r="I891" s="34"/>
      <c r="J891" s="34"/>
      <c r="K891" s="34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7.25" customHeight="1" x14ac:dyDescent="0.3">
      <c r="A892" s="28"/>
      <c r="B892" s="28"/>
      <c r="C892" s="28"/>
      <c r="D892" s="28"/>
      <c r="E892" s="28"/>
      <c r="F892" s="28"/>
      <c r="G892" s="28"/>
      <c r="H892" s="34"/>
      <c r="I892" s="34"/>
      <c r="J892" s="34"/>
      <c r="K892" s="34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7.25" customHeight="1" x14ac:dyDescent="0.3">
      <c r="A893" s="28"/>
      <c r="B893" s="28"/>
      <c r="C893" s="28"/>
      <c r="D893" s="28"/>
      <c r="E893" s="28"/>
      <c r="F893" s="28"/>
      <c r="G893" s="28"/>
      <c r="H893" s="34"/>
      <c r="I893" s="34"/>
      <c r="J893" s="34"/>
      <c r="K893" s="34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7.25" customHeight="1" x14ac:dyDescent="0.3">
      <c r="A894" s="28"/>
      <c r="B894" s="28"/>
      <c r="C894" s="28"/>
      <c r="D894" s="28"/>
      <c r="E894" s="28"/>
      <c r="F894" s="28"/>
      <c r="G894" s="28"/>
      <c r="H894" s="34"/>
      <c r="I894" s="34"/>
      <c r="J894" s="34"/>
      <c r="K894" s="34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7.25" customHeight="1" x14ac:dyDescent="0.3">
      <c r="A895" s="28"/>
      <c r="B895" s="28"/>
      <c r="C895" s="28"/>
      <c r="D895" s="28"/>
      <c r="E895" s="28"/>
      <c r="F895" s="28"/>
      <c r="G895" s="28"/>
      <c r="H895" s="34"/>
      <c r="I895" s="34"/>
      <c r="J895" s="34"/>
      <c r="K895" s="34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7.25" customHeight="1" x14ac:dyDescent="0.3">
      <c r="A896" s="28"/>
      <c r="B896" s="28"/>
      <c r="C896" s="28"/>
      <c r="D896" s="28"/>
      <c r="E896" s="28"/>
      <c r="F896" s="28"/>
      <c r="G896" s="28"/>
      <c r="H896" s="34"/>
      <c r="I896" s="34"/>
      <c r="J896" s="34"/>
      <c r="K896" s="34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7.25" customHeight="1" x14ac:dyDescent="0.3">
      <c r="A897" s="28"/>
      <c r="B897" s="28"/>
      <c r="C897" s="28"/>
      <c r="D897" s="28"/>
      <c r="E897" s="28"/>
      <c r="F897" s="28"/>
      <c r="G897" s="28"/>
      <c r="H897" s="34"/>
      <c r="I897" s="34"/>
      <c r="J897" s="34"/>
      <c r="K897" s="34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7.25" customHeight="1" x14ac:dyDescent="0.3">
      <c r="A898" s="28"/>
      <c r="B898" s="28"/>
      <c r="C898" s="28"/>
      <c r="D898" s="28"/>
      <c r="E898" s="28"/>
      <c r="F898" s="28"/>
      <c r="G898" s="28"/>
      <c r="H898" s="34"/>
      <c r="I898" s="34"/>
      <c r="J898" s="34"/>
      <c r="K898" s="34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7.25" customHeight="1" x14ac:dyDescent="0.3">
      <c r="A899" s="28"/>
      <c r="B899" s="28"/>
      <c r="C899" s="28"/>
      <c r="D899" s="28"/>
      <c r="E899" s="28"/>
      <c r="F899" s="28"/>
      <c r="G899" s="28"/>
      <c r="H899" s="34"/>
      <c r="I899" s="34"/>
      <c r="J899" s="34"/>
      <c r="K899" s="34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7.25" customHeight="1" x14ac:dyDescent="0.3">
      <c r="A900" s="28"/>
      <c r="B900" s="28"/>
      <c r="C900" s="28"/>
      <c r="D900" s="28"/>
      <c r="E900" s="28"/>
      <c r="F900" s="28"/>
      <c r="G900" s="28"/>
      <c r="H900" s="34"/>
      <c r="I900" s="34"/>
      <c r="J900" s="34"/>
      <c r="K900" s="34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7.25" customHeight="1" x14ac:dyDescent="0.3">
      <c r="A901" s="28"/>
      <c r="B901" s="28"/>
      <c r="C901" s="28"/>
      <c r="D901" s="28"/>
      <c r="E901" s="28"/>
      <c r="F901" s="28"/>
      <c r="G901" s="28"/>
      <c r="H901" s="34"/>
      <c r="I901" s="34"/>
      <c r="J901" s="34"/>
      <c r="K901" s="34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7.25" customHeight="1" x14ac:dyDescent="0.3">
      <c r="A902" s="28"/>
      <c r="B902" s="28"/>
      <c r="C902" s="28"/>
      <c r="D902" s="28"/>
      <c r="E902" s="28"/>
      <c r="F902" s="28"/>
      <c r="G902" s="28"/>
      <c r="H902" s="34"/>
      <c r="I902" s="34"/>
      <c r="J902" s="34"/>
      <c r="K902" s="34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7.25" customHeight="1" x14ac:dyDescent="0.3">
      <c r="A903" s="28"/>
      <c r="B903" s="28"/>
      <c r="C903" s="28"/>
      <c r="D903" s="28"/>
      <c r="E903" s="28"/>
      <c r="F903" s="28"/>
      <c r="G903" s="28"/>
      <c r="H903" s="34"/>
      <c r="I903" s="34"/>
      <c r="J903" s="34"/>
      <c r="K903" s="34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7.25" customHeight="1" x14ac:dyDescent="0.3">
      <c r="A904" s="28"/>
      <c r="B904" s="28"/>
      <c r="C904" s="28"/>
      <c r="D904" s="28"/>
      <c r="E904" s="28"/>
      <c r="F904" s="28"/>
      <c r="G904" s="28"/>
      <c r="H904" s="34"/>
      <c r="I904" s="34"/>
      <c r="J904" s="34"/>
      <c r="K904" s="34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7.25" customHeight="1" x14ac:dyDescent="0.3">
      <c r="A905" s="28"/>
      <c r="B905" s="28"/>
      <c r="C905" s="28"/>
      <c r="D905" s="28"/>
      <c r="E905" s="28"/>
      <c r="F905" s="28"/>
      <c r="G905" s="28"/>
      <c r="H905" s="34"/>
      <c r="I905" s="34"/>
      <c r="J905" s="34"/>
      <c r="K905" s="34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7.25" customHeight="1" x14ac:dyDescent="0.3">
      <c r="A906" s="28"/>
      <c r="B906" s="28"/>
      <c r="C906" s="28"/>
      <c r="D906" s="28"/>
      <c r="E906" s="28"/>
      <c r="F906" s="28"/>
      <c r="G906" s="28"/>
      <c r="H906" s="34"/>
      <c r="I906" s="34"/>
      <c r="J906" s="34"/>
      <c r="K906" s="34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7.25" customHeight="1" x14ac:dyDescent="0.3">
      <c r="A907" s="28"/>
      <c r="B907" s="28"/>
      <c r="C907" s="28"/>
      <c r="D907" s="28"/>
      <c r="E907" s="28"/>
      <c r="F907" s="28"/>
      <c r="G907" s="28"/>
      <c r="H907" s="34"/>
      <c r="I907" s="34"/>
      <c r="J907" s="34"/>
      <c r="K907" s="34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7.25" customHeight="1" x14ac:dyDescent="0.3">
      <c r="A908" s="28"/>
      <c r="B908" s="28"/>
      <c r="C908" s="28"/>
      <c r="D908" s="28"/>
      <c r="E908" s="28"/>
      <c r="F908" s="28"/>
      <c r="G908" s="28"/>
      <c r="H908" s="34"/>
      <c r="I908" s="34"/>
      <c r="J908" s="34"/>
      <c r="K908" s="34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7.25" customHeight="1" x14ac:dyDescent="0.3">
      <c r="A909" s="28"/>
      <c r="B909" s="28"/>
      <c r="C909" s="28"/>
      <c r="D909" s="28"/>
      <c r="E909" s="28"/>
      <c r="F909" s="28"/>
      <c r="G909" s="28"/>
      <c r="H909" s="34"/>
      <c r="I909" s="34"/>
      <c r="J909" s="34"/>
      <c r="K909" s="34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7.25" customHeight="1" x14ac:dyDescent="0.3">
      <c r="A910" s="28"/>
      <c r="B910" s="28"/>
      <c r="C910" s="28"/>
      <c r="D910" s="28"/>
      <c r="E910" s="28"/>
      <c r="F910" s="28"/>
      <c r="G910" s="28"/>
      <c r="H910" s="34"/>
      <c r="I910" s="34"/>
      <c r="J910" s="34"/>
      <c r="K910" s="34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7.25" customHeight="1" x14ac:dyDescent="0.3">
      <c r="A911" s="28"/>
      <c r="B911" s="28"/>
      <c r="C911" s="28"/>
      <c r="D911" s="28"/>
      <c r="E911" s="28"/>
      <c r="F911" s="28"/>
      <c r="G911" s="28"/>
      <c r="H911" s="34"/>
      <c r="I911" s="34"/>
      <c r="J911" s="34"/>
      <c r="K911" s="34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7.25" customHeight="1" x14ac:dyDescent="0.3">
      <c r="A912" s="28"/>
      <c r="B912" s="28"/>
      <c r="C912" s="28"/>
      <c r="D912" s="28"/>
      <c r="E912" s="28"/>
      <c r="F912" s="28"/>
      <c r="G912" s="28"/>
      <c r="H912" s="34"/>
      <c r="I912" s="34"/>
      <c r="J912" s="34"/>
      <c r="K912" s="34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7.25" customHeight="1" x14ac:dyDescent="0.3">
      <c r="A913" s="28"/>
      <c r="B913" s="28"/>
      <c r="C913" s="28"/>
      <c r="D913" s="28"/>
      <c r="E913" s="28"/>
      <c r="F913" s="28"/>
      <c r="G913" s="28"/>
      <c r="H913" s="34"/>
      <c r="I913" s="34"/>
      <c r="J913" s="34"/>
      <c r="K913" s="34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7.25" customHeight="1" x14ac:dyDescent="0.3">
      <c r="A914" s="28"/>
      <c r="B914" s="28"/>
      <c r="C914" s="28"/>
      <c r="D914" s="28"/>
      <c r="E914" s="28"/>
      <c r="F914" s="28"/>
      <c r="G914" s="28"/>
      <c r="H914" s="34"/>
      <c r="I914" s="34"/>
      <c r="J914" s="34"/>
      <c r="K914" s="34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7.25" customHeight="1" x14ac:dyDescent="0.3">
      <c r="A915" s="28"/>
      <c r="B915" s="28"/>
      <c r="C915" s="28"/>
      <c r="D915" s="28"/>
      <c r="E915" s="28"/>
      <c r="F915" s="28"/>
      <c r="G915" s="28"/>
      <c r="H915" s="34"/>
      <c r="I915" s="34"/>
      <c r="J915" s="34"/>
      <c r="K915" s="34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7.25" customHeight="1" x14ac:dyDescent="0.3">
      <c r="A916" s="28"/>
      <c r="B916" s="28"/>
      <c r="C916" s="28"/>
      <c r="D916" s="28"/>
      <c r="E916" s="28"/>
      <c r="F916" s="28"/>
      <c r="G916" s="28"/>
      <c r="H916" s="34"/>
      <c r="I916" s="34"/>
      <c r="J916" s="34"/>
      <c r="K916" s="34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7.25" customHeight="1" x14ac:dyDescent="0.3">
      <c r="A917" s="28"/>
      <c r="B917" s="28"/>
      <c r="C917" s="28"/>
      <c r="D917" s="28"/>
      <c r="E917" s="28"/>
      <c r="F917" s="28"/>
      <c r="G917" s="28"/>
      <c r="H917" s="34"/>
      <c r="I917" s="34"/>
      <c r="J917" s="34"/>
      <c r="K917" s="34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7.25" customHeight="1" x14ac:dyDescent="0.3">
      <c r="A918" s="28"/>
      <c r="B918" s="28"/>
      <c r="C918" s="28"/>
      <c r="D918" s="28"/>
      <c r="E918" s="28"/>
      <c r="F918" s="28"/>
      <c r="G918" s="28"/>
      <c r="H918" s="34"/>
      <c r="I918" s="34"/>
      <c r="J918" s="34"/>
      <c r="K918" s="34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7.25" customHeight="1" x14ac:dyDescent="0.3">
      <c r="A919" s="28"/>
      <c r="B919" s="28"/>
      <c r="C919" s="28"/>
      <c r="D919" s="28"/>
      <c r="E919" s="28"/>
      <c r="F919" s="28"/>
      <c r="G919" s="28"/>
      <c r="H919" s="34"/>
      <c r="I919" s="34"/>
      <c r="J919" s="34"/>
      <c r="K919" s="34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7.25" customHeight="1" x14ac:dyDescent="0.3">
      <c r="A920" s="28"/>
      <c r="B920" s="28"/>
      <c r="C920" s="28"/>
      <c r="D920" s="28"/>
      <c r="E920" s="28"/>
      <c r="F920" s="28"/>
      <c r="G920" s="28"/>
      <c r="H920" s="34"/>
      <c r="I920" s="34"/>
      <c r="J920" s="34"/>
      <c r="K920" s="34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7.25" customHeight="1" x14ac:dyDescent="0.3">
      <c r="A921" s="28"/>
      <c r="B921" s="28"/>
      <c r="C921" s="28"/>
      <c r="D921" s="28"/>
      <c r="E921" s="28"/>
      <c r="F921" s="28"/>
      <c r="G921" s="28"/>
      <c r="H921" s="34"/>
      <c r="I921" s="34"/>
      <c r="J921" s="34"/>
      <c r="K921" s="34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7.25" customHeight="1" x14ac:dyDescent="0.3">
      <c r="A922" s="28"/>
      <c r="B922" s="28"/>
      <c r="C922" s="28"/>
      <c r="D922" s="28"/>
      <c r="E922" s="28"/>
      <c r="F922" s="28"/>
      <c r="G922" s="28"/>
      <c r="H922" s="34"/>
      <c r="I922" s="34"/>
      <c r="J922" s="34"/>
      <c r="K922" s="34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7.25" customHeight="1" x14ac:dyDescent="0.3">
      <c r="A923" s="28"/>
      <c r="B923" s="28"/>
      <c r="C923" s="28"/>
      <c r="D923" s="28"/>
      <c r="E923" s="28"/>
      <c r="F923" s="28"/>
      <c r="G923" s="28"/>
      <c r="H923" s="34"/>
      <c r="I923" s="34"/>
      <c r="J923" s="34"/>
      <c r="K923" s="34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7.25" customHeight="1" x14ac:dyDescent="0.3">
      <c r="A924" s="28"/>
      <c r="B924" s="28"/>
      <c r="C924" s="28"/>
      <c r="D924" s="28"/>
      <c r="E924" s="28"/>
      <c r="F924" s="28"/>
      <c r="G924" s="28"/>
      <c r="H924" s="34"/>
      <c r="I924" s="34"/>
      <c r="J924" s="34"/>
      <c r="K924" s="34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7.25" customHeight="1" x14ac:dyDescent="0.3">
      <c r="A925" s="28"/>
      <c r="B925" s="28"/>
      <c r="C925" s="28"/>
      <c r="D925" s="28"/>
      <c r="E925" s="28"/>
      <c r="F925" s="28"/>
      <c r="G925" s="28"/>
      <c r="H925" s="34"/>
      <c r="I925" s="34"/>
      <c r="J925" s="34"/>
      <c r="K925" s="34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7.25" customHeight="1" x14ac:dyDescent="0.3">
      <c r="A926" s="28"/>
      <c r="B926" s="28"/>
      <c r="C926" s="28"/>
      <c r="D926" s="28"/>
      <c r="E926" s="28"/>
      <c r="F926" s="28"/>
      <c r="G926" s="28"/>
      <c r="H926" s="34"/>
      <c r="I926" s="34"/>
      <c r="J926" s="34"/>
      <c r="K926" s="34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7.25" customHeight="1" x14ac:dyDescent="0.3">
      <c r="A927" s="28"/>
      <c r="B927" s="28"/>
      <c r="C927" s="28"/>
      <c r="D927" s="28"/>
      <c r="E927" s="28"/>
      <c r="F927" s="28"/>
      <c r="G927" s="28"/>
      <c r="H927" s="34"/>
      <c r="I927" s="34"/>
      <c r="J927" s="34"/>
      <c r="K927" s="34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7.25" customHeight="1" x14ac:dyDescent="0.3">
      <c r="A928" s="28"/>
      <c r="B928" s="28"/>
      <c r="C928" s="28"/>
      <c r="D928" s="28"/>
      <c r="E928" s="28"/>
      <c r="F928" s="28"/>
      <c r="G928" s="28"/>
      <c r="H928" s="34"/>
      <c r="I928" s="34"/>
      <c r="J928" s="34"/>
      <c r="K928" s="34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7.25" customHeight="1" x14ac:dyDescent="0.3">
      <c r="A929" s="28"/>
      <c r="B929" s="28"/>
      <c r="C929" s="28"/>
      <c r="D929" s="28"/>
      <c r="E929" s="28"/>
      <c r="F929" s="28"/>
      <c r="G929" s="28"/>
      <c r="H929" s="34"/>
      <c r="I929" s="34"/>
      <c r="J929" s="34"/>
      <c r="K929" s="34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7.25" customHeight="1" x14ac:dyDescent="0.3">
      <c r="A930" s="28"/>
      <c r="B930" s="28"/>
      <c r="C930" s="28"/>
      <c r="D930" s="28"/>
      <c r="E930" s="28"/>
      <c r="F930" s="28"/>
      <c r="G930" s="28"/>
      <c r="H930" s="34"/>
      <c r="I930" s="34"/>
      <c r="J930" s="34"/>
      <c r="K930" s="34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7.25" customHeight="1" x14ac:dyDescent="0.3">
      <c r="A931" s="28"/>
      <c r="B931" s="28"/>
      <c r="C931" s="28"/>
      <c r="D931" s="28"/>
      <c r="E931" s="28"/>
      <c r="F931" s="28"/>
      <c r="G931" s="28"/>
      <c r="H931" s="34"/>
      <c r="I931" s="34"/>
      <c r="J931" s="34"/>
      <c r="K931" s="34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7.25" customHeight="1" x14ac:dyDescent="0.3">
      <c r="A932" s="28"/>
      <c r="B932" s="28"/>
      <c r="C932" s="28"/>
      <c r="D932" s="28"/>
      <c r="E932" s="28"/>
      <c r="F932" s="28"/>
      <c r="G932" s="28"/>
      <c r="H932" s="34"/>
      <c r="I932" s="34"/>
      <c r="J932" s="34"/>
      <c r="K932" s="34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7.25" customHeight="1" x14ac:dyDescent="0.3">
      <c r="A933" s="28"/>
      <c r="B933" s="28"/>
      <c r="C933" s="28"/>
      <c r="D933" s="28"/>
      <c r="E933" s="28"/>
      <c r="F933" s="28"/>
      <c r="G933" s="28"/>
      <c r="H933" s="34"/>
      <c r="I933" s="34"/>
      <c r="J933" s="34"/>
      <c r="K933" s="34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7.25" customHeight="1" x14ac:dyDescent="0.3">
      <c r="A934" s="28"/>
      <c r="B934" s="28"/>
      <c r="C934" s="28"/>
      <c r="D934" s="28"/>
      <c r="E934" s="28"/>
      <c r="F934" s="28"/>
      <c r="G934" s="28"/>
      <c r="H934" s="34"/>
      <c r="I934" s="34"/>
      <c r="J934" s="34"/>
      <c r="K934" s="34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7.25" customHeight="1" x14ac:dyDescent="0.3">
      <c r="A935" s="28"/>
      <c r="B935" s="28"/>
      <c r="C935" s="28"/>
      <c r="D935" s="28"/>
      <c r="E935" s="28"/>
      <c r="F935" s="28"/>
      <c r="G935" s="28"/>
      <c r="H935" s="34"/>
      <c r="I935" s="34"/>
      <c r="J935" s="34"/>
      <c r="K935" s="34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7.25" customHeight="1" x14ac:dyDescent="0.3">
      <c r="A936" s="28"/>
      <c r="B936" s="28"/>
      <c r="C936" s="28"/>
      <c r="D936" s="28"/>
      <c r="E936" s="28"/>
      <c r="F936" s="28"/>
      <c r="G936" s="28"/>
      <c r="H936" s="34"/>
      <c r="I936" s="34"/>
      <c r="J936" s="34"/>
      <c r="K936" s="34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7.25" customHeight="1" x14ac:dyDescent="0.3">
      <c r="A937" s="28"/>
      <c r="B937" s="28"/>
      <c r="C937" s="28"/>
      <c r="D937" s="28"/>
      <c r="E937" s="28"/>
      <c r="F937" s="28"/>
      <c r="G937" s="28"/>
      <c r="H937" s="34"/>
      <c r="I937" s="34"/>
      <c r="J937" s="34"/>
      <c r="K937" s="34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7.25" customHeight="1" x14ac:dyDescent="0.3">
      <c r="A938" s="28"/>
      <c r="B938" s="28"/>
      <c r="C938" s="28"/>
      <c r="D938" s="28"/>
      <c r="E938" s="28"/>
      <c r="F938" s="28"/>
      <c r="G938" s="28"/>
      <c r="H938" s="34"/>
      <c r="I938" s="34"/>
      <c r="J938" s="34"/>
      <c r="K938" s="34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7.25" customHeight="1" x14ac:dyDescent="0.3">
      <c r="A939" s="28"/>
      <c r="B939" s="28"/>
      <c r="C939" s="28"/>
      <c r="D939" s="28"/>
      <c r="E939" s="28"/>
      <c r="F939" s="28"/>
      <c r="G939" s="28"/>
      <c r="H939" s="34"/>
      <c r="I939" s="34"/>
      <c r="J939" s="34"/>
      <c r="K939" s="34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7.25" customHeight="1" x14ac:dyDescent="0.3">
      <c r="A940" s="28"/>
      <c r="B940" s="28"/>
      <c r="C940" s="28"/>
      <c r="D940" s="28"/>
      <c r="E940" s="28"/>
      <c r="F940" s="28"/>
      <c r="G940" s="28"/>
      <c r="H940" s="34"/>
      <c r="I940" s="34"/>
      <c r="J940" s="34"/>
      <c r="K940" s="34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7.25" customHeight="1" x14ac:dyDescent="0.3">
      <c r="A941" s="28"/>
      <c r="B941" s="28"/>
      <c r="C941" s="28"/>
      <c r="D941" s="28"/>
      <c r="E941" s="28"/>
      <c r="F941" s="28"/>
      <c r="G941" s="28"/>
      <c r="H941" s="34"/>
      <c r="I941" s="34"/>
      <c r="J941" s="34"/>
      <c r="K941" s="34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7.25" customHeight="1" x14ac:dyDescent="0.3">
      <c r="A942" s="28"/>
      <c r="B942" s="28"/>
      <c r="C942" s="28"/>
      <c r="D942" s="28"/>
      <c r="E942" s="28"/>
      <c r="F942" s="28"/>
      <c r="G942" s="28"/>
      <c r="H942" s="34"/>
      <c r="I942" s="34"/>
      <c r="J942" s="34"/>
      <c r="K942" s="34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7.25" customHeight="1" x14ac:dyDescent="0.3">
      <c r="A943" s="28"/>
      <c r="B943" s="28"/>
      <c r="C943" s="28"/>
      <c r="D943" s="28"/>
      <c r="E943" s="28"/>
      <c r="F943" s="28"/>
      <c r="G943" s="28"/>
      <c r="H943" s="34"/>
      <c r="I943" s="34"/>
      <c r="J943" s="34"/>
      <c r="K943" s="34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7.25" customHeight="1" x14ac:dyDescent="0.3">
      <c r="A944" s="28"/>
      <c r="B944" s="28"/>
      <c r="C944" s="28"/>
      <c r="D944" s="28"/>
      <c r="E944" s="28"/>
      <c r="F944" s="28"/>
      <c r="G944" s="28"/>
      <c r="H944" s="34"/>
      <c r="I944" s="34"/>
      <c r="J944" s="34"/>
      <c r="K944" s="34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7.25" customHeight="1" x14ac:dyDescent="0.3">
      <c r="A945" s="28"/>
      <c r="B945" s="28"/>
      <c r="C945" s="28"/>
      <c r="D945" s="28"/>
      <c r="E945" s="28"/>
      <c r="F945" s="28"/>
      <c r="G945" s="28"/>
      <c r="H945" s="34"/>
      <c r="I945" s="34"/>
      <c r="J945" s="34"/>
      <c r="K945" s="34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7.25" customHeight="1" x14ac:dyDescent="0.3">
      <c r="A946" s="28"/>
      <c r="B946" s="28"/>
      <c r="C946" s="28"/>
      <c r="D946" s="28"/>
      <c r="E946" s="28"/>
      <c r="F946" s="28"/>
      <c r="G946" s="28"/>
      <c r="H946" s="34"/>
      <c r="I946" s="34"/>
      <c r="J946" s="34"/>
      <c r="K946" s="34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7.25" customHeight="1" x14ac:dyDescent="0.3">
      <c r="A947" s="28"/>
      <c r="B947" s="28"/>
      <c r="C947" s="28"/>
      <c r="D947" s="28"/>
      <c r="E947" s="28"/>
      <c r="F947" s="28"/>
      <c r="G947" s="28"/>
      <c r="H947" s="34"/>
      <c r="I947" s="34"/>
      <c r="J947" s="34"/>
      <c r="K947" s="34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7.25" customHeight="1" x14ac:dyDescent="0.3">
      <c r="A948" s="28"/>
      <c r="B948" s="28"/>
      <c r="C948" s="28"/>
      <c r="D948" s="28"/>
      <c r="E948" s="28"/>
      <c r="F948" s="28"/>
      <c r="G948" s="28"/>
      <c r="H948" s="34"/>
      <c r="I948" s="34"/>
      <c r="J948" s="34"/>
      <c r="K948" s="34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7.25" customHeight="1" x14ac:dyDescent="0.3">
      <c r="A949" s="28"/>
      <c r="B949" s="28"/>
      <c r="C949" s="28"/>
      <c r="D949" s="28"/>
      <c r="E949" s="28"/>
      <c r="F949" s="28"/>
      <c r="G949" s="28"/>
      <c r="H949" s="34"/>
      <c r="I949" s="34"/>
      <c r="J949" s="34"/>
      <c r="K949" s="34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7.25" customHeight="1" x14ac:dyDescent="0.3">
      <c r="A950" s="28"/>
      <c r="B950" s="28"/>
      <c r="C950" s="28"/>
      <c r="D950" s="28"/>
      <c r="E950" s="28"/>
      <c r="F950" s="28"/>
      <c r="G950" s="28"/>
      <c r="H950" s="34"/>
      <c r="I950" s="34"/>
      <c r="J950" s="34"/>
      <c r="K950" s="34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7.25" customHeight="1" x14ac:dyDescent="0.3">
      <c r="A951" s="28"/>
      <c r="B951" s="28"/>
      <c r="C951" s="28"/>
      <c r="D951" s="28"/>
      <c r="E951" s="28"/>
      <c r="F951" s="28"/>
      <c r="G951" s="28"/>
      <c r="H951" s="34"/>
      <c r="I951" s="34"/>
      <c r="J951" s="34"/>
      <c r="K951" s="34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7.25" customHeight="1" x14ac:dyDescent="0.3">
      <c r="A952" s="28"/>
      <c r="B952" s="28"/>
      <c r="C952" s="28"/>
      <c r="D952" s="28"/>
      <c r="E952" s="28"/>
      <c r="F952" s="28"/>
      <c r="G952" s="28"/>
      <c r="H952" s="34"/>
      <c r="I952" s="34"/>
      <c r="J952" s="34"/>
      <c r="K952" s="34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7.25" customHeight="1" x14ac:dyDescent="0.3">
      <c r="A953" s="28"/>
      <c r="B953" s="28"/>
      <c r="C953" s="28"/>
      <c r="D953" s="28"/>
      <c r="E953" s="28"/>
      <c r="F953" s="28"/>
      <c r="G953" s="28"/>
      <c r="H953" s="34"/>
      <c r="I953" s="34"/>
      <c r="J953" s="34"/>
      <c r="K953" s="34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7.25" customHeight="1" x14ac:dyDescent="0.3">
      <c r="A954" s="28"/>
      <c r="B954" s="28"/>
      <c r="C954" s="28"/>
      <c r="D954" s="28"/>
      <c r="E954" s="28"/>
      <c r="F954" s="28"/>
      <c r="G954" s="28"/>
      <c r="H954" s="34"/>
      <c r="I954" s="34"/>
      <c r="J954" s="34"/>
      <c r="K954" s="34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7.25" customHeight="1" x14ac:dyDescent="0.3">
      <c r="A955" s="28"/>
      <c r="B955" s="28"/>
      <c r="C955" s="28"/>
      <c r="D955" s="28"/>
      <c r="E955" s="28"/>
      <c r="F955" s="28"/>
      <c r="G955" s="28"/>
      <c r="H955" s="34"/>
      <c r="I955" s="34"/>
      <c r="J955" s="34"/>
      <c r="K955" s="34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7.25" customHeight="1" x14ac:dyDescent="0.3">
      <c r="A956" s="28"/>
      <c r="B956" s="28"/>
      <c r="C956" s="28"/>
      <c r="D956" s="28"/>
      <c r="E956" s="28"/>
      <c r="F956" s="28"/>
      <c r="G956" s="28"/>
      <c r="H956" s="34"/>
      <c r="I956" s="34"/>
      <c r="J956" s="34"/>
      <c r="K956" s="34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7.25" customHeight="1" x14ac:dyDescent="0.3">
      <c r="A957" s="28"/>
      <c r="B957" s="28"/>
      <c r="C957" s="28"/>
      <c r="D957" s="28"/>
      <c r="E957" s="28"/>
      <c r="F957" s="28"/>
      <c r="G957" s="28"/>
      <c r="H957" s="34"/>
      <c r="I957" s="34"/>
      <c r="J957" s="34"/>
      <c r="K957" s="34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7.25" customHeight="1" x14ac:dyDescent="0.3">
      <c r="A958" s="28"/>
      <c r="B958" s="28"/>
      <c r="C958" s="28"/>
      <c r="D958" s="28"/>
      <c r="E958" s="28"/>
      <c r="F958" s="28"/>
      <c r="G958" s="28"/>
      <c r="H958" s="34"/>
      <c r="I958" s="34"/>
      <c r="J958" s="34"/>
      <c r="K958" s="34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7.25" customHeight="1" x14ac:dyDescent="0.3">
      <c r="A959" s="28"/>
      <c r="B959" s="28"/>
      <c r="C959" s="28"/>
      <c r="D959" s="28"/>
      <c r="E959" s="28"/>
      <c r="F959" s="28"/>
      <c r="G959" s="28"/>
      <c r="H959" s="34"/>
      <c r="I959" s="34"/>
      <c r="J959" s="34"/>
      <c r="K959" s="34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7.25" customHeight="1" x14ac:dyDescent="0.3">
      <c r="A960" s="28"/>
      <c r="B960" s="28"/>
      <c r="C960" s="28"/>
      <c r="D960" s="28"/>
      <c r="E960" s="28"/>
      <c r="F960" s="28"/>
      <c r="G960" s="28"/>
      <c r="H960" s="34"/>
      <c r="I960" s="34"/>
      <c r="J960" s="34"/>
      <c r="K960" s="34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7.25" customHeight="1" x14ac:dyDescent="0.3">
      <c r="A961" s="28"/>
      <c r="B961" s="28"/>
      <c r="C961" s="28"/>
      <c r="D961" s="28"/>
      <c r="E961" s="28"/>
      <c r="F961" s="28"/>
      <c r="G961" s="28"/>
      <c r="H961" s="34"/>
      <c r="I961" s="34"/>
      <c r="J961" s="34"/>
      <c r="K961" s="34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7.25" customHeight="1" x14ac:dyDescent="0.3">
      <c r="A962" s="28"/>
      <c r="B962" s="28"/>
      <c r="C962" s="28"/>
      <c r="D962" s="28"/>
      <c r="E962" s="28"/>
      <c r="F962" s="28"/>
      <c r="G962" s="28"/>
      <c r="H962" s="34"/>
      <c r="I962" s="34"/>
      <c r="J962" s="34"/>
      <c r="K962" s="34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7.25" customHeight="1" x14ac:dyDescent="0.3">
      <c r="A963" s="28"/>
      <c r="B963" s="28"/>
      <c r="C963" s="28"/>
      <c r="D963" s="28"/>
      <c r="E963" s="28"/>
      <c r="F963" s="28"/>
      <c r="G963" s="28"/>
      <c r="H963" s="34"/>
      <c r="I963" s="34"/>
      <c r="J963" s="34"/>
      <c r="K963" s="34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7.25" customHeight="1" x14ac:dyDescent="0.3">
      <c r="A964" s="28"/>
      <c r="B964" s="28"/>
      <c r="C964" s="28"/>
      <c r="D964" s="28"/>
      <c r="E964" s="28"/>
      <c r="F964" s="28"/>
      <c r="G964" s="28"/>
      <c r="H964" s="34"/>
      <c r="I964" s="34"/>
      <c r="J964" s="34"/>
      <c r="K964" s="34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7.25" customHeight="1" x14ac:dyDescent="0.3">
      <c r="A965" s="28"/>
      <c r="B965" s="28"/>
      <c r="C965" s="28"/>
      <c r="D965" s="28"/>
      <c r="E965" s="28"/>
      <c r="F965" s="28"/>
      <c r="G965" s="28"/>
      <c r="H965" s="34"/>
      <c r="I965" s="34"/>
      <c r="J965" s="34"/>
      <c r="K965" s="34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7.25" customHeight="1" x14ac:dyDescent="0.3">
      <c r="A966" s="28"/>
      <c r="B966" s="28"/>
      <c r="C966" s="28"/>
      <c r="D966" s="28"/>
      <c r="E966" s="28"/>
      <c r="F966" s="28"/>
      <c r="G966" s="28"/>
      <c r="H966" s="34"/>
      <c r="I966" s="34"/>
      <c r="J966" s="34"/>
      <c r="K966" s="34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7.25" customHeight="1" x14ac:dyDescent="0.3">
      <c r="A967" s="28"/>
      <c r="B967" s="28"/>
      <c r="C967" s="28"/>
      <c r="D967" s="28"/>
      <c r="E967" s="28"/>
      <c r="F967" s="28"/>
      <c r="G967" s="28"/>
      <c r="H967" s="34"/>
      <c r="I967" s="34"/>
      <c r="J967" s="34"/>
      <c r="K967" s="34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7.25" customHeight="1" x14ac:dyDescent="0.3">
      <c r="A968" s="28"/>
      <c r="B968" s="28"/>
      <c r="C968" s="28"/>
      <c r="D968" s="28"/>
      <c r="E968" s="28"/>
      <c r="F968" s="28"/>
      <c r="G968" s="28"/>
      <c r="H968" s="34"/>
      <c r="I968" s="34"/>
      <c r="J968" s="34"/>
      <c r="K968" s="34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7.25" customHeight="1" x14ac:dyDescent="0.3">
      <c r="A969" s="28"/>
      <c r="B969" s="28"/>
      <c r="C969" s="28"/>
      <c r="D969" s="28"/>
      <c r="E969" s="28"/>
      <c r="F969" s="28"/>
      <c r="G969" s="28"/>
      <c r="H969" s="34"/>
      <c r="I969" s="34"/>
      <c r="J969" s="34"/>
      <c r="K969" s="34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7.25" customHeight="1" x14ac:dyDescent="0.3">
      <c r="A970" s="28"/>
      <c r="B970" s="28"/>
      <c r="C970" s="28"/>
      <c r="D970" s="28"/>
      <c r="E970" s="28"/>
      <c r="F970" s="28"/>
      <c r="G970" s="28"/>
      <c r="H970" s="34"/>
      <c r="I970" s="34"/>
      <c r="J970" s="34"/>
      <c r="K970" s="34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7.25" customHeight="1" x14ac:dyDescent="0.3">
      <c r="A971" s="28"/>
      <c r="B971" s="28"/>
      <c r="C971" s="28"/>
      <c r="D971" s="28"/>
      <c r="E971" s="28"/>
      <c r="F971" s="28"/>
      <c r="G971" s="28"/>
      <c r="H971" s="34"/>
      <c r="I971" s="34"/>
      <c r="J971" s="34"/>
      <c r="K971" s="34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7.25" customHeight="1" x14ac:dyDescent="0.3">
      <c r="A972" s="28"/>
      <c r="B972" s="28"/>
      <c r="C972" s="28"/>
      <c r="D972" s="28"/>
      <c r="E972" s="28"/>
      <c r="F972" s="28"/>
      <c r="G972" s="28"/>
      <c r="H972" s="34"/>
      <c r="I972" s="34"/>
      <c r="J972" s="34"/>
      <c r="K972" s="34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7.25" customHeight="1" x14ac:dyDescent="0.3">
      <c r="A973" s="28"/>
      <c r="B973" s="28"/>
      <c r="C973" s="28"/>
      <c r="D973" s="28"/>
      <c r="E973" s="28"/>
      <c r="F973" s="28"/>
      <c r="G973" s="28"/>
      <c r="H973" s="34"/>
      <c r="I973" s="34"/>
      <c r="J973" s="34"/>
      <c r="K973" s="34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7.25" customHeight="1" x14ac:dyDescent="0.3">
      <c r="A974" s="28"/>
      <c r="B974" s="28"/>
      <c r="C974" s="28"/>
      <c r="D974" s="28"/>
      <c r="E974" s="28"/>
      <c r="F974" s="28"/>
      <c r="G974" s="28"/>
      <c r="H974" s="34"/>
      <c r="I974" s="34"/>
      <c r="J974" s="34"/>
      <c r="K974" s="34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7.25" customHeight="1" x14ac:dyDescent="0.3">
      <c r="A975" s="28"/>
      <c r="B975" s="28"/>
      <c r="C975" s="28"/>
      <c r="D975" s="28"/>
      <c r="E975" s="28"/>
      <c r="F975" s="28"/>
      <c r="G975" s="28"/>
      <c r="H975" s="34"/>
      <c r="I975" s="34"/>
      <c r="J975" s="34"/>
      <c r="K975" s="34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7.25" customHeight="1" x14ac:dyDescent="0.3">
      <c r="A976" s="28"/>
      <c r="B976" s="28"/>
      <c r="C976" s="28"/>
      <c r="D976" s="28"/>
      <c r="E976" s="28"/>
      <c r="F976" s="28"/>
      <c r="G976" s="28"/>
      <c r="H976" s="34"/>
      <c r="I976" s="34"/>
      <c r="J976" s="34"/>
      <c r="K976" s="34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7.25" customHeight="1" x14ac:dyDescent="0.3">
      <c r="A977" s="28"/>
      <c r="B977" s="28"/>
      <c r="C977" s="28"/>
      <c r="D977" s="28"/>
      <c r="E977" s="28"/>
      <c r="F977" s="28"/>
      <c r="G977" s="28"/>
      <c r="H977" s="34"/>
      <c r="I977" s="34"/>
      <c r="J977" s="34"/>
      <c r="K977" s="34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7.25" customHeight="1" x14ac:dyDescent="0.3">
      <c r="A978" s="28"/>
      <c r="B978" s="28"/>
      <c r="C978" s="28"/>
      <c r="D978" s="28"/>
      <c r="E978" s="28"/>
      <c r="F978" s="28"/>
      <c r="G978" s="28"/>
      <c r="H978" s="34"/>
      <c r="I978" s="34"/>
      <c r="J978" s="34"/>
      <c r="K978" s="34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7.25" customHeight="1" x14ac:dyDescent="0.3">
      <c r="A979" s="28"/>
      <c r="B979" s="28"/>
      <c r="C979" s="28"/>
      <c r="D979" s="28"/>
      <c r="E979" s="28"/>
      <c r="F979" s="28"/>
      <c r="G979" s="28"/>
      <c r="H979" s="34"/>
      <c r="I979" s="34"/>
      <c r="J979" s="34"/>
      <c r="K979" s="34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7.25" customHeight="1" x14ac:dyDescent="0.3">
      <c r="A980" s="28"/>
      <c r="B980" s="28"/>
      <c r="C980" s="28"/>
      <c r="D980" s="28"/>
      <c r="E980" s="28"/>
      <c r="F980" s="28"/>
      <c r="G980" s="28"/>
      <c r="H980" s="34"/>
      <c r="I980" s="34"/>
      <c r="J980" s="34"/>
      <c r="K980" s="34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7.25" customHeight="1" x14ac:dyDescent="0.3">
      <c r="A981" s="28"/>
      <c r="B981" s="28"/>
      <c r="C981" s="28"/>
      <c r="D981" s="28"/>
      <c r="E981" s="28"/>
      <c r="F981" s="28"/>
      <c r="G981" s="28"/>
      <c r="H981" s="34"/>
      <c r="I981" s="34"/>
      <c r="J981" s="34"/>
      <c r="K981" s="34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7.25" customHeight="1" x14ac:dyDescent="0.3">
      <c r="A982" s="28"/>
      <c r="B982" s="28"/>
      <c r="C982" s="28"/>
      <c r="D982" s="28"/>
      <c r="E982" s="28"/>
      <c r="F982" s="28"/>
      <c r="G982" s="28"/>
      <c r="H982" s="34"/>
      <c r="I982" s="34"/>
      <c r="J982" s="34"/>
      <c r="K982" s="34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7.25" customHeight="1" x14ac:dyDescent="0.3">
      <c r="A983" s="28"/>
      <c r="B983" s="28"/>
      <c r="C983" s="28"/>
      <c r="D983" s="28"/>
      <c r="E983" s="28"/>
      <c r="F983" s="28"/>
      <c r="G983" s="28"/>
      <c r="H983" s="34"/>
      <c r="I983" s="34"/>
      <c r="J983" s="34"/>
      <c r="K983" s="34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7.25" customHeight="1" x14ac:dyDescent="0.3">
      <c r="A984" s="28"/>
      <c r="B984" s="28"/>
      <c r="C984" s="28"/>
      <c r="D984" s="28"/>
      <c r="E984" s="28"/>
      <c r="F984" s="28"/>
      <c r="G984" s="28"/>
      <c r="H984" s="34"/>
      <c r="I984" s="34"/>
      <c r="J984" s="34"/>
      <c r="K984" s="34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7.25" customHeight="1" x14ac:dyDescent="0.3">
      <c r="A985" s="28"/>
      <c r="B985" s="28"/>
      <c r="C985" s="28"/>
      <c r="D985" s="28"/>
      <c r="E985" s="28"/>
      <c r="F985" s="28"/>
      <c r="G985" s="28"/>
      <c r="H985" s="34"/>
      <c r="I985" s="34"/>
      <c r="J985" s="34"/>
      <c r="K985" s="34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7.25" customHeight="1" x14ac:dyDescent="0.3">
      <c r="A986" s="28"/>
      <c r="B986" s="28"/>
      <c r="C986" s="28"/>
      <c r="D986" s="28"/>
      <c r="E986" s="28"/>
      <c r="F986" s="28"/>
      <c r="G986" s="28"/>
      <c r="H986" s="34"/>
      <c r="I986" s="34"/>
      <c r="J986" s="34"/>
      <c r="K986" s="34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7.25" customHeight="1" x14ac:dyDescent="0.3">
      <c r="A987" s="28"/>
      <c r="B987" s="28"/>
      <c r="C987" s="28"/>
      <c r="D987" s="28"/>
      <c r="E987" s="28"/>
      <c r="F987" s="28"/>
      <c r="G987" s="28"/>
      <c r="H987" s="34"/>
      <c r="I987" s="34"/>
      <c r="J987" s="34"/>
      <c r="K987" s="34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7.25" customHeight="1" x14ac:dyDescent="0.3">
      <c r="A988" s="28"/>
      <c r="B988" s="28"/>
      <c r="C988" s="28"/>
      <c r="D988" s="28"/>
      <c r="E988" s="28"/>
      <c r="F988" s="28"/>
      <c r="G988" s="28"/>
      <c r="H988" s="34"/>
      <c r="I988" s="34"/>
      <c r="J988" s="34"/>
      <c r="K988" s="34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7.25" customHeight="1" x14ac:dyDescent="0.3">
      <c r="A989" s="28"/>
      <c r="B989" s="28"/>
      <c r="C989" s="28"/>
      <c r="D989" s="28"/>
      <c r="E989" s="28"/>
      <c r="F989" s="28"/>
      <c r="G989" s="28"/>
      <c r="H989" s="34"/>
      <c r="I989" s="34"/>
      <c r="J989" s="34"/>
      <c r="K989" s="34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7.25" customHeight="1" x14ac:dyDescent="0.3">
      <c r="A990" s="28"/>
      <c r="B990" s="28"/>
      <c r="C990" s="28"/>
      <c r="D990" s="28"/>
      <c r="E990" s="28"/>
      <c r="F990" s="28"/>
      <c r="G990" s="28"/>
      <c r="H990" s="34"/>
      <c r="I990" s="34"/>
      <c r="J990" s="34"/>
      <c r="K990" s="34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7.25" customHeight="1" x14ac:dyDescent="0.3">
      <c r="A991" s="28"/>
      <c r="B991" s="28"/>
      <c r="C991" s="28"/>
      <c r="D991" s="28"/>
      <c r="E991" s="28"/>
      <c r="F991" s="28"/>
      <c r="G991" s="28"/>
      <c r="H991" s="34"/>
      <c r="I991" s="34"/>
      <c r="J991" s="34"/>
      <c r="K991" s="34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7.25" customHeight="1" x14ac:dyDescent="0.3">
      <c r="A992" s="28"/>
      <c r="B992" s="28"/>
      <c r="C992" s="28"/>
      <c r="D992" s="28"/>
      <c r="E992" s="28"/>
      <c r="F992" s="28"/>
      <c r="G992" s="28"/>
      <c r="H992" s="34"/>
      <c r="I992" s="34"/>
      <c r="J992" s="34"/>
      <c r="K992" s="34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7.25" customHeight="1" x14ac:dyDescent="0.3">
      <c r="A993" s="28"/>
      <c r="B993" s="28"/>
      <c r="C993" s="28"/>
      <c r="D993" s="28"/>
      <c r="E993" s="28"/>
      <c r="F993" s="28"/>
      <c r="G993" s="28"/>
      <c r="H993" s="34"/>
      <c r="I993" s="34"/>
      <c r="J993" s="34"/>
      <c r="K993" s="34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7.25" customHeight="1" x14ac:dyDescent="0.3">
      <c r="A994" s="28"/>
      <c r="B994" s="28"/>
      <c r="C994" s="28"/>
      <c r="D994" s="28"/>
      <c r="E994" s="28"/>
      <c r="F994" s="28"/>
      <c r="G994" s="28"/>
      <c r="H994" s="34"/>
      <c r="I994" s="34"/>
      <c r="J994" s="34"/>
      <c r="K994" s="34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7.25" customHeight="1" x14ac:dyDescent="0.3">
      <c r="A995" s="28"/>
      <c r="B995" s="28"/>
      <c r="C995" s="28"/>
      <c r="D995" s="28"/>
      <c r="E995" s="28"/>
      <c r="F995" s="28"/>
      <c r="G995" s="28"/>
      <c r="H995" s="34"/>
      <c r="I995" s="34"/>
      <c r="J995" s="34"/>
      <c r="K995" s="34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7.25" customHeight="1" x14ac:dyDescent="0.3">
      <c r="A996" s="28"/>
      <c r="B996" s="28"/>
      <c r="C996" s="28"/>
      <c r="D996" s="28"/>
      <c r="E996" s="28"/>
      <c r="F996" s="28"/>
      <c r="G996" s="28"/>
      <c r="H996" s="34"/>
      <c r="I996" s="34"/>
      <c r="J996" s="34"/>
      <c r="K996" s="34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7.25" customHeight="1" x14ac:dyDescent="0.3">
      <c r="A997" s="28"/>
      <c r="B997" s="28"/>
      <c r="C997" s="28"/>
      <c r="D997" s="28"/>
      <c r="E997" s="28"/>
      <c r="F997" s="28"/>
      <c r="G997" s="28"/>
      <c r="H997" s="34"/>
      <c r="I997" s="34"/>
      <c r="J997" s="34"/>
      <c r="K997" s="34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7.25" customHeight="1" x14ac:dyDescent="0.3">
      <c r="A998" s="28"/>
      <c r="B998" s="28"/>
      <c r="C998" s="28"/>
      <c r="D998" s="28"/>
      <c r="E998" s="28"/>
      <c r="F998" s="28"/>
      <c r="G998" s="28"/>
      <c r="H998" s="34"/>
      <c r="I998" s="34"/>
      <c r="J998" s="34"/>
      <c r="K998" s="34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7.25" customHeight="1" x14ac:dyDescent="0.3">
      <c r="A999" s="28"/>
      <c r="B999" s="28"/>
      <c r="C999" s="28"/>
      <c r="D999" s="28"/>
      <c r="E999" s="28"/>
      <c r="F999" s="28"/>
      <c r="G999" s="28"/>
      <c r="H999" s="34"/>
      <c r="I999" s="34"/>
      <c r="J999" s="34"/>
      <c r="K999" s="34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7.25" customHeight="1" x14ac:dyDescent="0.3">
      <c r="A1000" s="28"/>
      <c r="B1000" s="28"/>
      <c r="C1000" s="28"/>
      <c r="D1000" s="28"/>
      <c r="E1000" s="28"/>
      <c r="F1000" s="28"/>
      <c r="G1000" s="28"/>
      <c r="H1000" s="34"/>
      <c r="I1000" s="34"/>
      <c r="J1000" s="34"/>
      <c r="K1000" s="34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autoFilter ref="A1:B127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 x14ac:dyDescent="0.25"/>
  <cols>
    <col min="1" max="1" width="24.85546875" customWidth="1"/>
    <col min="2" max="2" width="15.42578125" customWidth="1"/>
    <col min="3" max="3" width="1.85546875" customWidth="1"/>
    <col min="4" max="4" width="10.140625" customWidth="1"/>
    <col min="5" max="5" width="9.140625" customWidth="1"/>
    <col min="6" max="6" width="24.85546875" customWidth="1"/>
    <col min="7" max="7" width="15.42578125" customWidth="1"/>
    <col min="8" max="9" width="13.140625" customWidth="1"/>
    <col min="10" max="26" width="8.7109375" customWidth="1"/>
  </cols>
  <sheetData>
    <row r="1" spans="1:26" x14ac:dyDescent="0.25">
      <c r="A1" s="55" t="s">
        <v>33</v>
      </c>
      <c r="B1" s="55" t="s">
        <v>7</v>
      </c>
      <c r="C1" s="55"/>
      <c r="D1" s="55"/>
      <c r="E1" s="55"/>
      <c r="F1" s="56" t="s">
        <v>33</v>
      </c>
      <c r="G1" s="56" t="s">
        <v>7</v>
      </c>
      <c r="H1" s="57">
        <v>43261</v>
      </c>
      <c r="I1" s="57">
        <v>43268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x14ac:dyDescent="0.25">
      <c r="A2" s="55" t="s">
        <v>208</v>
      </c>
      <c r="B2" s="55" t="s">
        <v>101</v>
      </c>
      <c r="C2" s="55"/>
      <c r="D2" s="58">
        <f t="shared" ref="D2:D126" si="0">AVERAGE(H2:S2)</f>
        <v>6.5</v>
      </c>
      <c r="E2" s="55"/>
      <c r="F2" s="59" t="s">
        <v>208</v>
      </c>
      <c r="G2" s="59" t="s">
        <v>101</v>
      </c>
      <c r="H2" s="60">
        <v>6</v>
      </c>
      <c r="I2" s="60">
        <v>7</v>
      </c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x14ac:dyDescent="0.25">
      <c r="A3" s="55" t="s">
        <v>208</v>
      </c>
      <c r="B3" s="55" t="s">
        <v>59</v>
      </c>
      <c r="C3" s="55"/>
      <c r="D3" s="58">
        <f t="shared" si="0"/>
        <v>0</v>
      </c>
      <c r="E3" s="55"/>
      <c r="F3" s="59" t="s">
        <v>208</v>
      </c>
      <c r="G3" s="59" t="s">
        <v>59</v>
      </c>
      <c r="H3" s="60">
        <v>0</v>
      </c>
      <c r="I3" s="60">
        <v>0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x14ac:dyDescent="0.25">
      <c r="A4" s="55" t="s">
        <v>208</v>
      </c>
      <c r="B4" s="55" t="s">
        <v>67</v>
      </c>
      <c r="C4" s="55"/>
      <c r="D4" s="58">
        <f t="shared" si="0"/>
        <v>0</v>
      </c>
      <c r="E4" s="55"/>
      <c r="F4" s="59" t="s">
        <v>208</v>
      </c>
      <c r="G4" s="59" t="s">
        <v>67</v>
      </c>
      <c r="H4" s="60">
        <v>0</v>
      </c>
      <c r="I4" s="60">
        <v>0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x14ac:dyDescent="0.25">
      <c r="A5" s="55" t="s">
        <v>65</v>
      </c>
      <c r="B5" s="55" t="s">
        <v>101</v>
      </c>
      <c r="C5" s="55"/>
      <c r="D5" s="58">
        <f t="shared" si="0"/>
        <v>141.5</v>
      </c>
      <c r="E5" s="55"/>
      <c r="F5" s="59" t="s">
        <v>65</v>
      </c>
      <c r="G5" s="59" t="s">
        <v>101</v>
      </c>
      <c r="H5" s="60">
        <v>133</v>
      </c>
      <c r="I5" s="60">
        <v>150</v>
      </c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x14ac:dyDescent="0.25">
      <c r="A6" s="55" t="s">
        <v>65</v>
      </c>
      <c r="B6" s="55" t="s">
        <v>126</v>
      </c>
      <c r="C6" s="55"/>
      <c r="D6" s="58">
        <f t="shared" si="0"/>
        <v>123</v>
      </c>
      <c r="E6" s="55"/>
      <c r="F6" s="59" t="s">
        <v>65</v>
      </c>
      <c r="G6" s="59" t="s">
        <v>126</v>
      </c>
      <c r="H6" s="60">
        <v>116</v>
      </c>
      <c r="I6" s="60">
        <v>130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x14ac:dyDescent="0.25">
      <c r="A7" s="55" t="s">
        <v>65</v>
      </c>
      <c r="B7" s="55" t="s">
        <v>136</v>
      </c>
      <c r="C7" s="55"/>
      <c r="D7" s="58">
        <f t="shared" si="0"/>
        <v>198.5</v>
      </c>
      <c r="E7" s="55"/>
      <c r="F7" s="59" t="s">
        <v>65</v>
      </c>
      <c r="G7" s="59" t="s">
        <v>136</v>
      </c>
      <c r="H7" s="60">
        <v>187</v>
      </c>
      <c r="I7" s="60">
        <v>210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x14ac:dyDescent="0.25">
      <c r="A8" s="55" t="s">
        <v>65</v>
      </c>
      <c r="B8" s="55" t="s">
        <v>59</v>
      </c>
      <c r="C8" s="55"/>
      <c r="D8" s="58">
        <f t="shared" si="0"/>
        <v>380.5</v>
      </c>
      <c r="E8" s="55"/>
      <c r="F8" s="59" t="s">
        <v>65</v>
      </c>
      <c r="G8" s="59" t="s">
        <v>59</v>
      </c>
      <c r="H8" s="60">
        <v>358</v>
      </c>
      <c r="I8" s="60">
        <v>403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x14ac:dyDescent="0.25">
      <c r="A9" s="55" t="s">
        <v>65</v>
      </c>
      <c r="B9" s="55" t="s">
        <v>156</v>
      </c>
      <c r="C9" s="55"/>
      <c r="D9" s="58">
        <f t="shared" si="0"/>
        <v>123</v>
      </c>
      <c r="E9" s="55"/>
      <c r="F9" s="59" t="s">
        <v>65</v>
      </c>
      <c r="G9" s="59" t="s">
        <v>156</v>
      </c>
      <c r="H9" s="60">
        <v>116</v>
      </c>
      <c r="I9" s="60">
        <v>130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x14ac:dyDescent="0.25">
      <c r="A10" s="55" t="s">
        <v>65</v>
      </c>
      <c r="B10" s="55" t="s">
        <v>335</v>
      </c>
      <c r="C10" s="55"/>
      <c r="D10" s="58">
        <f t="shared" si="0"/>
        <v>11</v>
      </c>
      <c r="E10" s="55"/>
      <c r="F10" s="59" t="s">
        <v>65</v>
      </c>
      <c r="G10" s="59" t="s">
        <v>335</v>
      </c>
      <c r="H10" s="60">
        <v>10</v>
      </c>
      <c r="I10" s="60">
        <v>12</v>
      </c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x14ac:dyDescent="0.25">
      <c r="A11" s="55" t="s">
        <v>65</v>
      </c>
      <c r="B11" s="55" t="s">
        <v>179</v>
      </c>
      <c r="C11" s="55"/>
      <c r="D11" s="58">
        <f t="shared" si="0"/>
        <v>869.5</v>
      </c>
      <c r="E11" s="55"/>
      <c r="F11" s="59" t="s">
        <v>65</v>
      </c>
      <c r="G11" s="59" t="s">
        <v>179</v>
      </c>
      <c r="H11" s="60">
        <v>818</v>
      </c>
      <c r="I11" s="60">
        <v>921</v>
      </c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A12" s="55" t="s">
        <v>65</v>
      </c>
      <c r="B12" s="55" t="s">
        <v>67</v>
      </c>
      <c r="C12" s="55"/>
      <c r="D12" s="58">
        <f t="shared" si="0"/>
        <v>1795.5</v>
      </c>
      <c r="E12" s="55"/>
      <c r="F12" s="59" t="s">
        <v>65</v>
      </c>
      <c r="G12" s="59" t="s">
        <v>67</v>
      </c>
      <c r="H12" s="60">
        <v>1689</v>
      </c>
      <c r="I12" s="60">
        <v>1902</v>
      </c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A13" s="55" t="s">
        <v>65</v>
      </c>
      <c r="B13" s="55" t="s">
        <v>98</v>
      </c>
      <c r="C13" s="55"/>
      <c r="D13" s="58">
        <f t="shared" si="0"/>
        <v>422</v>
      </c>
      <c r="E13" s="55"/>
      <c r="F13" s="59" t="s">
        <v>65</v>
      </c>
      <c r="G13" s="59" t="s">
        <v>98</v>
      </c>
      <c r="H13" s="60">
        <v>397</v>
      </c>
      <c r="I13" s="60">
        <v>447</v>
      </c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A14" s="55" t="s">
        <v>197</v>
      </c>
      <c r="B14" s="55" t="s">
        <v>101</v>
      </c>
      <c r="C14" s="55"/>
      <c r="D14" s="58">
        <f t="shared" si="0"/>
        <v>53.5</v>
      </c>
      <c r="E14" s="55"/>
      <c r="F14" s="59" t="s">
        <v>197</v>
      </c>
      <c r="G14" s="59" t="s">
        <v>101</v>
      </c>
      <c r="H14" s="60">
        <v>50</v>
      </c>
      <c r="I14" s="60">
        <v>57</v>
      </c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A15" s="55" t="s">
        <v>197</v>
      </c>
      <c r="B15" s="55" t="s">
        <v>136</v>
      </c>
      <c r="C15" s="55"/>
      <c r="D15" s="58">
        <f t="shared" si="0"/>
        <v>11.5</v>
      </c>
      <c r="E15" s="55"/>
      <c r="F15" s="59" t="s">
        <v>197</v>
      </c>
      <c r="G15" s="59" t="s">
        <v>136</v>
      </c>
      <c r="H15" s="60">
        <v>11</v>
      </c>
      <c r="I15" s="60">
        <v>12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A16" s="55" t="s">
        <v>197</v>
      </c>
      <c r="B16" s="55" t="s">
        <v>59</v>
      </c>
      <c r="C16" s="55"/>
      <c r="D16" s="58">
        <f t="shared" si="0"/>
        <v>35</v>
      </c>
      <c r="E16" s="55"/>
      <c r="F16" s="59" t="s">
        <v>197</v>
      </c>
      <c r="G16" s="59" t="s">
        <v>59</v>
      </c>
      <c r="H16" s="60">
        <v>33</v>
      </c>
      <c r="I16" s="60">
        <v>37</v>
      </c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x14ac:dyDescent="0.25">
      <c r="A17" s="55" t="s">
        <v>197</v>
      </c>
      <c r="B17" s="55" t="s">
        <v>156</v>
      </c>
      <c r="C17" s="55"/>
      <c r="D17" s="58">
        <f t="shared" si="0"/>
        <v>0</v>
      </c>
      <c r="E17" s="55"/>
      <c r="F17" s="59" t="s">
        <v>197</v>
      </c>
      <c r="G17" s="59" t="s">
        <v>156</v>
      </c>
      <c r="H17" s="60">
        <v>0</v>
      </c>
      <c r="I17" s="60">
        <v>0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x14ac:dyDescent="0.25">
      <c r="A18" s="55" t="s">
        <v>197</v>
      </c>
      <c r="B18" s="55" t="s">
        <v>335</v>
      </c>
      <c r="C18" s="55"/>
      <c r="D18" s="58">
        <f t="shared" si="0"/>
        <v>1</v>
      </c>
      <c r="E18" s="55"/>
      <c r="F18" s="59" t="s">
        <v>197</v>
      </c>
      <c r="G18" s="59" t="s">
        <v>335</v>
      </c>
      <c r="H18" s="60">
        <v>1</v>
      </c>
      <c r="I18" s="60">
        <v>1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x14ac:dyDescent="0.25">
      <c r="A19" s="55" t="s">
        <v>197</v>
      </c>
      <c r="B19" s="55" t="s">
        <v>179</v>
      </c>
      <c r="C19" s="55"/>
      <c r="D19" s="58">
        <f t="shared" si="0"/>
        <v>52</v>
      </c>
      <c r="E19" s="55"/>
      <c r="F19" s="59" t="s">
        <v>197</v>
      </c>
      <c r="G19" s="59" t="s">
        <v>179</v>
      </c>
      <c r="H19" s="60">
        <v>49</v>
      </c>
      <c r="I19" s="60">
        <v>55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x14ac:dyDescent="0.25">
      <c r="A20" s="55" t="s">
        <v>213</v>
      </c>
      <c r="B20" s="55" t="s">
        <v>101</v>
      </c>
      <c r="C20" s="55"/>
      <c r="D20" s="58">
        <f t="shared" si="0"/>
        <v>57.5</v>
      </c>
      <c r="E20" s="55"/>
      <c r="F20" s="59" t="s">
        <v>213</v>
      </c>
      <c r="G20" s="59" t="s">
        <v>101</v>
      </c>
      <c r="H20" s="60">
        <v>54</v>
      </c>
      <c r="I20" s="60">
        <v>61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5.75" customHeight="1" x14ac:dyDescent="0.25">
      <c r="A21" s="55" t="s">
        <v>213</v>
      </c>
      <c r="B21" s="55" t="s">
        <v>136</v>
      </c>
      <c r="C21" s="55"/>
      <c r="D21" s="58">
        <f t="shared" si="0"/>
        <v>14.5</v>
      </c>
      <c r="E21" s="55"/>
      <c r="F21" s="59" t="s">
        <v>213</v>
      </c>
      <c r="G21" s="59" t="s">
        <v>136</v>
      </c>
      <c r="H21" s="60">
        <v>14</v>
      </c>
      <c r="I21" s="60">
        <v>15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5.75" customHeight="1" x14ac:dyDescent="0.25">
      <c r="A22" s="55" t="s">
        <v>213</v>
      </c>
      <c r="B22" s="55" t="s">
        <v>59</v>
      </c>
      <c r="C22" s="55"/>
      <c r="D22" s="58">
        <f t="shared" si="0"/>
        <v>66</v>
      </c>
      <c r="E22" s="55"/>
      <c r="F22" s="59" t="s">
        <v>213</v>
      </c>
      <c r="G22" s="59" t="s">
        <v>59</v>
      </c>
      <c r="H22" s="60">
        <v>62</v>
      </c>
      <c r="I22" s="60">
        <v>70</v>
      </c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5.75" customHeight="1" x14ac:dyDescent="0.25">
      <c r="A23" s="55" t="s">
        <v>213</v>
      </c>
      <c r="B23" s="55" t="s">
        <v>156</v>
      </c>
      <c r="C23" s="55"/>
      <c r="D23" s="58">
        <f t="shared" si="0"/>
        <v>28.5</v>
      </c>
      <c r="E23" s="55"/>
      <c r="F23" s="59" t="s">
        <v>213</v>
      </c>
      <c r="G23" s="59" t="s">
        <v>156</v>
      </c>
      <c r="H23" s="60">
        <v>27</v>
      </c>
      <c r="I23" s="60">
        <v>30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5.75" customHeight="1" x14ac:dyDescent="0.25">
      <c r="A24" s="55" t="s">
        <v>213</v>
      </c>
      <c r="B24" s="55" t="s">
        <v>335</v>
      </c>
      <c r="C24" s="55"/>
      <c r="D24" s="58">
        <f t="shared" si="0"/>
        <v>0</v>
      </c>
      <c r="E24" s="55"/>
      <c r="F24" s="59" t="s">
        <v>213</v>
      </c>
      <c r="G24" s="59" t="s">
        <v>335</v>
      </c>
      <c r="H24" s="60">
        <v>0</v>
      </c>
      <c r="I24" s="60">
        <v>0</v>
      </c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5.75" customHeight="1" x14ac:dyDescent="0.25">
      <c r="A25" s="55" t="s">
        <v>213</v>
      </c>
      <c r="B25" s="55" t="s">
        <v>179</v>
      </c>
      <c r="C25" s="55"/>
      <c r="D25" s="58">
        <f t="shared" si="0"/>
        <v>113.5</v>
      </c>
      <c r="E25" s="55"/>
      <c r="F25" s="59" t="s">
        <v>213</v>
      </c>
      <c r="G25" s="59" t="s">
        <v>179</v>
      </c>
      <c r="H25" s="60">
        <v>107</v>
      </c>
      <c r="I25" s="60">
        <v>120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.75" customHeight="1" x14ac:dyDescent="0.25">
      <c r="A26" s="55" t="s">
        <v>213</v>
      </c>
      <c r="B26" s="55" t="s">
        <v>67</v>
      </c>
      <c r="C26" s="55"/>
      <c r="D26" s="58">
        <f t="shared" si="0"/>
        <v>44.5</v>
      </c>
      <c r="E26" s="55"/>
      <c r="F26" s="59" t="s">
        <v>213</v>
      </c>
      <c r="G26" s="59" t="s">
        <v>67</v>
      </c>
      <c r="H26" s="60">
        <v>42</v>
      </c>
      <c r="I26" s="60">
        <v>47</v>
      </c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5.75" customHeight="1" x14ac:dyDescent="0.25">
      <c r="A27" s="55" t="s">
        <v>216</v>
      </c>
      <c r="B27" s="55" t="s">
        <v>101</v>
      </c>
      <c r="C27" s="55"/>
      <c r="D27" s="58">
        <f t="shared" si="0"/>
        <v>115</v>
      </c>
      <c r="E27" s="55"/>
      <c r="F27" s="59" t="s">
        <v>216</v>
      </c>
      <c r="G27" s="59" t="s">
        <v>101</v>
      </c>
      <c r="H27" s="60">
        <v>108</v>
      </c>
      <c r="I27" s="60">
        <v>122</v>
      </c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5.75" customHeight="1" x14ac:dyDescent="0.25">
      <c r="A28" s="55" t="s">
        <v>216</v>
      </c>
      <c r="B28" s="55" t="s">
        <v>126</v>
      </c>
      <c r="C28" s="55"/>
      <c r="D28" s="58">
        <f t="shared" si="0"/>
        <v>86.5</v>
      </c>
      <c r="E28" s="55"/>
      <c r="F28" s="59" t="s">
        <v>216</v>
      </c>
      <c r="G28" s="59" t="s">
        <v>126</v>
      </c>
      <c r="H28" s="60">
        <v>81</v>
      </c>
      <c r="I28" s="60">
        <v>92</v>
      </c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.75" customHeight="1" x14ac:dyDescent="0.25">
      <c r="A29" s="55" t="s">
        <v>216</v>
      </c>
      <c r="B29" s="55" t="s">
        <v>136</v>
      </c>
      <c r="C29" s="55"/>
      <c r="D29" s="58">
        <f t="shared" si="0"/>
        <v>96</v>
      </c>
      <c r="E29" s="55"/>
      <c r="F29" s="59" t="s">
        <v>216</v>
      </c>
      <c r="G29" s="59" t="s">
        <v>136</v>
      </c>
      <c r="H29" s="60">
        <v>90</v>
      </c>
      <c r="I29" s="60">
        <v>102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5.75" customHeight="1" x14ac:dyDescent="0.25">
      <c r="A30" s="55" t="s">
        <v>216</v>
      </c>
      <c r="B30" s="55" t="s">
        <v>59</v>
      </c>
      <c r="C30" s="55"/>
      <c r="D30" s="58">
        <f t="shared" si="0"/>
        <v>113.5</v>
      </c>
      <c r="E30" s="55"/>
      <c r="F30" s="59" t="s">
        <v>216</v>
      </c>
      <c r="G30" s="59" t="s">
        <v>59</v>
      </c>
      <c r="H30" s="60">
        <v>107</v>
      </c>
      <c r="I30" s="60">
        <v>120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.75" customHeight="1" x14ac:dyDescent="0.25">
      <c r="A31" s="55" t="s">
        <v>216</v>
      </c>
      <c r="B31" s="55" t="s">
        <v>156</v>
      </c>
      <c r="C31" s="55"/>
      <c r="D31" s="58">
        <f t="shared" si="0"/>
        <v>57.5</v>
      </c>
      <c r="E31" s="55"/>
      <c r="F31" s="59" t="s">
        <v>216</v>
      </c>
      <c r="G31" s="59" t="s">
        <v>156</v>
      </c>
      <c r="H31" s="60">
        <v>54</v>
      </c>
      <c r="I31" s="60">
        <v>61</v>
      </c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5.75" customHeight="1" x14ac:dyDescent="0.25">
      <c r="A32" s="55" t="s">
        <v>216</v>
      </c>
      <c r="B32" s="55" t="s">
        <v>335</v>
      </c>
      <c r="C32" s="55"/>
      <c r="D32" s="58">
        <f t="shared" si="0"/>
        <v>9.5</v>
      </c>
      <c r="E32" s="55"/>
      <c r="F32" s="59" t="s">
        <v>216</v>
      </c>
      <c r="G32" s="59" t="s">
        <v>335</v>
      </c>
      <c r="H32" s="60">
        <v>9</v>
      </c>
      <c r="I32" s="60">
        <v>10</v>
      </c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5.75" customHeight="1" x14ac:dyDescent="0.25">
      <c r="A33" s="55" t="s">
        <v>216</v>
      </c>
      <c r="B33" s="55" t="s">
        <v>179</v>
      </c>
      <c r="C33" s="55"/>
      <c r="D33" s="58">
        <f t="shared" si="0"/>
        <v>349.5</v>
      </c>
      <c r="E33" s="55"/>
      <c r="F33" s="59" t="s">
        <v>216</v>
      </c>
      <c r="G33" s="59" t="s">
        <v>179</v>
      </c>
      <c r="H33" s="60">
        <v>329</v>
      </c>
      <c r="I33" s="60">
        <v>370</v>
      </c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5.75" customHeight="1" x14ac:dyDescent="0.25">
      <c r="A34" s="55" t="s">
        <v>216</v>
      </c>
      <c r="B34" s="55" t="s">
        <v>67</v>
      </c>
      <c r="C34" s="55"/>
      <c r="D34" s="58">
        <f t="shared" si="0"/>
        <v>520</v>
      </c>
      <c r="E34" s="55"/>
      <c r="F34" s="59" t="s">
        <v>216</v>
      </c>
      <c r="G34" s="59" t="s">
        <v>67</v>
      </c>
      <c r="H34" s="60">
        <v>489</v>
      </c>
      <c r="I34" s="60">
        <v>551</v>
      </c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customHeight="1" x14ac:dyDescent="0.25">
      <c r="A35" s="55" t="s">
        <v>216</v>
      </c>
      <c r="B35" s="55" t="s">
        <v>98</v>
      </c>
      <c r="C35" s="55"/>
      <c r="D35" s="58">
        <f t="shared" si="0"/>
        <v>269</v>
      </c>
      <c r="E35" s="55"/>
      <c r="F35" s="59" t="s">
        <v>216</v>
      </c>
      <c r="G35" s="59" t="s">
        <v>98</v>
      </c>
      <c r="H35" s="60">
        <v>253</v>
      </c>
      <c r="I35" s="60">
        <v>285</v>
      </c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5.75" customHeight="1" x14ac:dyDescent="0.25">
      <c r="A36" s="55" t="s">
        <v>218</v>
      </c>
      <c r="B36" s="55" t="s">
        <v>101</v>
      </c>
      <c r="C36" s="55"/>
      <c r="D36" s="58">
        <f t="shared" si="0"/>
        <v>0</v>
      </c>
      <c r="E36" s="55"/>
      <c r="F36" s="59" t="s">
        <v>218</v>
      </c>
      <c r="G36" s="59" t="s">
        <v>101</v>
      </c>
      <c r="H36" s="60">
        <v>0</v>
      </c>
      <c r="I36" s="60">
        <v>0</v>
      </c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5.75" customHeight="1" x14ac:dyDescent="0.25">
      <c r="A37" s="55" t="s">
        <v>218</v>
      </c>
      <c r="B37" s="55" t="s">
        <v>136</v>
      </c>
      <c r="C37" s="55"/>
      <c r="D37" s="58">
        <f t="shared" si="0"/>
        <v>0</v>
      </c>
      <c r="E37" s="55"/>
      <c r="F37" s="59" t="s">
        <v>218</v>
      </c>
      <c r="G37" s="59" t="s">
        <v>136</v>
      </c>
      <c r="H37" s="60">
        <v>0</v>
      </c>
      <c r="I37" s="60">
        <v>0</v>
      </c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5.75" customHeight="1" x14ac:dyDescent="0.25">
      <c r="A38" s="55" t="s">
        <v>218</v>
      </c>
      <c r="B38" s="55" t="s">
        <v>59</v>
      </c>
      <c r="C38" s="55"/>
      <c r="D38" s="58">
        <f t="shared" si="0"/>
        <v>19</v>
      </c>
      <c r="E38" s="55"/>
      <c r="F38" s="59" t="s">
        <v>218</v>
      </c>
      <c r="G38" s="59" t="s">
        <v>59</v>
      </c>
      <c r="H38" s="60">
        <v>18</v>
      </c>
      <c r="I38" s="60">
        <v>20</v>
      </c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5.75" customHeight="1" x14ac:dyDescent="0.25">
      <c r="A39" s="55" t="s">
        <v>218</v>
      </c>
      <c r="B39" s="55" t="s">
        <v>335</v>
      </c>
      <c r="C39" s="55"/>
      <c r="D39" s="58">
        <f t="shared" si="0"/>
        <v>0</v>
      </c>
      <c r="E39" s="55"/>
      <c r="F39" s="59" t="s">
        <v>218</v>
      </c>
      <c r="G39" s="59" t="s">
        <v>335</v>
      </c>
      <c r="H39" s="60">
        <v>0</v>
      </c>
      <c r="I39" s="60">
        <v>0</v>
      </c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5.75" customHeight="1" x14ac:dyDescent="0.25">
      <c r="A40" s="55" t="s">
        <v>218</v>
      </c>
      <c r="B40" s="55" t="s">
        <v>179</v>
      </c>
      <c r="C40" s="55"/>
      <c r="D40" s="58">
        <f t="shared" si="0"/>
        <v>0</v>
      </c>
      <c r="E40" s="55"/>
      <c r="F40" s="59" t="s">
        <v>218</v>
      </c>
      <c r="G40" s="59" t="s">
        <v>179</v>
      </c>
      <c r="H40" s="60">
        <v>0</v>
      </c>
      <c r="I40" s="60">
        <v>0</v>
      </c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5.75" customHeight="1" x14ac:dyDescent="0.25">
      <c r="A41" s="55" t="s">
        <v>81</v>
      </c>
      <c r="B41" s="55" t="s">
        <v>340</v>
      </c>
      <c r="C41" s="55"/>
      <c r="D41" s="58">
        <f t="shared" si="0"/>
        <v>4</v>
      </c>
      <c r="E41" s="55"/>
      <c r="F41" s="59" t="s">
        <v>81</v>
      </c>
      <c r="G41" s="59" t="s">
        <v>340</v>
      </c>
      <c r="H41" s="60">
        <v>4</v>
      </c>
      <c r="I41" s="60">
        <v>4</v>
      </c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5.75" customHeight="1" x14ac:dyDescent="0.25">
      <c r="A42" s="55" t="s">
        <v>83</v>
      </c>
      <c r="B42" s="55" t="s">
        <v>340</v>
      </c>
      <c r="C42" s="55"/>
      <c r="D42" s="58">
        <f t="shared" si="0"/>
        <v>3</v>
      </c>
      <c r="E42" s="55"/>
      <c r="F42" s="59" t="s">
        <v>83</v>
      </c>
      <c r="G42" s="59" t="s">
        <v>340</v>
      </c>
      <c r="H42" s="60">
        <v>3</v>
      </c>
      <c r="I42" s="60">
        <v>3</v>
      </c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5.75" customHeight="1" x14ac:dyDescent="0.25">
      <c r="A43" s="55" t="s">
        <v>85</v>
      </c>
      <c r="B43" s="55" t="s">
        <v>340</v>
      </c>
      <c r="C43" s="55"/>
      <c r="D43" s="58">
        <f t="shared" si="0"/>
        <v>10.5</v>
      </c>
      <c r="E43" s="55"/>
      <c r="F43" s="59" t="s">
        <v>85</v>
      </c>
      <c r="G43" s="59" t="s">
        <v>340</v>
      </c>
      <c r="H43" s="60">
        <v>10</v>
      </c>
      <c r="I43" s="60">
        <v>11</v>
      </c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5.75" customHeight="1" x14ac:dyDescent="0.25">
      <c r="A44" s="55" t="s">
        <v>329</v>
      </c>
      <c r="B44" s="55" t="s">
        <v>330</v>
      </c>
      <c r="C44" s="55"/>
      <c r="D44" s="58">
        <f t="shared" si="0"/>
        <v>4</v>
      </c>
      <c r="E44" s="55"/>
      <c r="F44" s="59" t="s">
        <v>329</v>
      </c>
      <c r="G44" s="59" t="s">
        <v>330</v>
      </c>
      <c r="H44" s="60">
        <v>4</v>
      </c>
      <c r="I44" s="60">
        <v>4</v>
      </c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5.75" customHeight="1" x14ac:dyDescent="0.25">
      <c r="A45" s="55" t="s">
        <v>333</v>
      </c>
      <c r="B45" s="55" t="s">
        <v>330</v>
      </c>
      <c r="C45" s="55"/>
      <c r="D45" s="58">
        <f t="shared" si="0"/>
        <v>5</v>
      </c>
      <c r="E45" s="55"/>
      <c r="F45" s="59" t="s">
        <v>333</v>
      </c>
      <c r="G45" s="59" t="s">
        <v>330</v>
      </c>
      <c r="H45" s="60">
        <v>5</v>
      </c>
      <c r="I45" s="60">
        <v>5</v>
      </c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5.75" customHeight="1" x14ac:dyDescent="0.25">
      <c r="A46" s="55" t="s">
        <v>196</v>
      </c>
      <c r="B46" s="55" t="s">
        <v>198</v>
      </c>
      <c r="C46" s="55"/>
      <c r="D46" s="58">
        <f t="shared" si="0"/>
        <v>2</v>
      </c>
      <c r="E46" s="55"/>
      <c r="F46" s="59" t="s">
        <v>196</v>
      </c>
      <c r="G46" s="59" t="s">
        <v>198</v>
      </c>
      <c r="H46" s="60">
        <v>2</v>
      </c>
      <c r="I46" s="60">
        <v>2</v>
      </c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.75" customHeight="1" x14ac:dyDescent="0.25">
      <c r="A47" s="55" t="s">
        <v>196</v>
      </c>
      <c r="B47" s="55" t="s">
        <v>342</v>
      </c>
      <c r="C47" s="55"/>
      <c r="D47" s="58">
        <f t="shared" si="0"/>
        <v>2</v>
      </c>
      <c r="E47" s="55"/>
      <c r="F47" s="59" t="s">
        <v>196</v>
      </c>
      <c r="G47" s="59" t="s">
        <v>342</v>
      </c>
      <c r="H47" s="60">
        <v>2</v>
      </c>
      <c r="I47" s="60">
        <v>2</v>
      </c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5.75" customHeight="1" x14ac:dyDescent="0.25">
      <c r="A48" s="55" t="s">
        <v>343</v>
      </c>
      <c r="B48" s="55" t="s">
        <v>221</v>
      </c>
      <c r="C48" s="55"/>
      <c r="D48" s="58">
        <f t="shared" si="0"/>
        <v>0</v>
      </c>
      <c r="E48" s="55"/>
      <c r="F48" s="59" t="s">
        <v>343</v>
      </c>
      <c r="G48" s="59" t="s">
        <v>221</v>
      </c>
      <c r="H48" s="60">
        <v>0</v>
      </c>
      <c r="I48" s="60">
        <v>0</v>
      </c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5.75" customHeight="1" x14ac:dyDescent="0.25">
      <c r="A49" s="55" t="s">
        <v>343</v>
      </c>
      <c r="B49" s="55" t="s">
        <v>271</v>
      </c>
      <c r="C49" s="55"/>
      <c r="D49" s="58">
        <f t="shared" si="0"/>
        <v>0</v>
      </c>
      <c r="E49" s="55"/>
      <c r="F49" s="59" t="s">
        <v>343</v>
      </c>
      <c r="G49" s="59" t="s">
        <v>271</v>
      </c>
      <c r="H49" s="60">
        <v>0</v>
      </c>
      <c r="I49" s="60">
        <v>0</v>
      </c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5.75" customHeight="1" x14ac:dyDescent="0.25">
      <c r="A50" s="55" t="s">
        <v>343</v>
      </c>
      <c r="B50" s="55" t="s">
        <v>336</v>
      </c>
      <c r="C50" s="55"/>
      <c r="D50" s="58">
        <f t="shared" si="0"/>
        <v>0</v>
      </c>
      <c r="E50" s="55"/>
      <c r="F50" s="59" t="s">
        <v>343</v>
      </c>
      <c r="G50" s="59" t="s">
        <v>336</v>
      </c>
      <c r="H50" s="60">
        <v>0</v>
      </c>
      <c r="I50" s="60">
        <v>0</v>
      </c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5.75" customHeight="1" x14ac:dyDescent="0.25">
      <c r="A51" s="55" t="s">
        <v>343</v>
      </c>
      <c r="B51" s="55" t="s">
        <v>338</v>
      </c>
      <c r="C51" s="55"/>
      <c r="D51" s="58">
        <f t="shared" si="0"/>
        <v>0</v>
      </c>
      <c r="E51" s="55"/>
      <c r="F51" s="59" t="s">
        <v>343</v>
      </c>
      <c r="G51" s="59" t="s">
        <v>338</v>
      </c>
      <c r="H51" s="60">
        <v>0</v>
      </c>
      <c r="I51" s="60">
        <v>0</v>
      </c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5.75" customHeight="1" x14ac:dyDescent="0.25">
      <c r="A52" s="55" t="s">
        <v>343</v>
      </c>
      <c r="B52" s="55" t="s">
        <v>332</v>
      </c>
      <c r="C52" s="55"/>
      <c r="D52" s="58">
        <f t="shared" si="0"/>
        <v>0</v>
      </c>
      <c r="E52" s="55"/>
      <c r="F52" s="59" t="s">
        <v>343</v>
      </c>
      <c r="G52" s="59" t="s">
        <v>332</v>
      </c>
      <c r="H52" s="60">
        <v>0</v>
      </c>
      <c r="I52" s="60">
        <v>0</v>
      </c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5.75" customHeight="1" x14ac:dyDescent="0.25">
      <c r="A53" s="55" t="s">
        <v>220</v>
      </c>
      <c r="B53" s="55" t="s">
        <v>221</v>
      </c>
      <c r="C53" s="55"/>
      <c r="D53" s="58">
        <f t="shared" si="0"/>
        <v>67</v>
      </c>
      <c r="E53" s="55"/>
      <c r="F53" s="59" t="s">
        <v>220</v>
      </c>
      <c r="G53" s="59" t="s">
        <v>221</v>
      </c>
      <c r="H53" s="60">
        <v>63</v>
      </c>
      <c r="I53" s="60">
        <v>71</v>
      </c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5.75" customHeight="1" x14ac:dyDescent="0.25">
      <c r="A54" s="55" t="s">
        <v>220</v>
      </c>
      <c r="B54" s="55" t="s">
        <v>271</v>
      </c>
      <c r="C54" s="55"/>
      <c r="D54" s="58">
        <f t="shared" si="0"/>
        <v>61.5</v>
      </c>
      <c r="E54" s="55"/>
      <c r="F54" s="59" t="s">
        <v>220</v>
      </c>
      <c r="G54" s="59" t="s">
        <v>271</v>
      </c>
      <c r="H54" s="60">
        <v>58</v>
      </c>
      <c r="I54" s="60">
        <v>65</v>
      </c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5.75" customHeight="1" x14ac:dyDescent="0.25">
      <c r="A55" s="55" t="s">
        <v>220</v>
      </c>
      <c r="B55" s="55" t="s">
        <v>336</v>
      </c>
      <c r="C55" s="55"/>
      <c r="D55" s="58">
        <f t="shared" si="0"/>
        <v>66</v>
      </c>
      <c r="E55" s="55"/>
      <c r="F55" s="59" t="s">
        <v>220</v>
      </c>
      <c r="G55" s="59" t="s">
        <v>336</v>
      </c>
      <c r="H55" s="60">
        <v>62</v>
      </c>
      <c r="I55" s="60">
        <v>70</v>
      </c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5.75" customHeight="1" x14ac:dyDescent="0.25">
      <c r="A56" s="55" t="s">
        <v>220</v>
      </c>
      <c r="B56" s="55" t="s">
        <v>337</v>
      </c>
      <c r="C56" s="55"/>
      <c r="D56" s="58">
        <f t="shared" si="0"/>
        <v>9.5</v>
      </c>
      <c r="E56" s="55"/>
      <c r="F56" s="59" t="s">
        <v>220</v>
      </c>
      <c r="G56" s="59" t="s">
        <v>337</v>
      </c>
      <c r="H56" s="60">
        <v>9</v>
      </c>
      <c r="I56" s="60">
        <v>10</v>
      </c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5.75" customHeight="1" x14ac:dyDescent="0.25">
      <c r="A57" s="55" t="s">
        <v>220</v>
      </c>
      <c r="B57" s="55" t="s">
        <v>338</v>
      </c>
      <c r="C57" s="55"/>
      <c r="D57" s="58">
        <f t="shared" si="0"/>
        <v>105</v>
      </c>
      <c r="E57" s="55"/>
      <c r="F57" s="59" t="s">
        <v>220</v>
      </c>
      <c r="G57" s="59" t="s">
        <v>338</v>
      </c>
      <c r="H57" s="60">
        <v>99</v>
      </c>
      <c r="I57" s="60">
        <v>111</v>
      </c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5.75" customHeight="1" x14ac:dyDescent="0.25">
      <c r="A58" s="55" t="s">
        <v>220</v>
      </c>
      <c r="B58" s="55" t="s">
        <v>332</v>
      </c>
      <c r="C58" s="55"/>
      <c r="D58" s="58">
        <f t="shared" si="0"/>
        <v>123</v>
      </c>
      <c r="E58" s="55"/>
      <c r="F58" s="59" t="s">
        <v>220</v>
      </c>
      <c r="G58" s="59" t="s">
        <v>332</v>
      </c>
      <c r="H58" s="60">
        <v>116</v>
      </c>
      <c r="I58" s="60">
        <v>130</v>
      </c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5.75" customHeight="1" x14ac:dyDescent="0.25">
      <c r="A59" s="55" t="s">
        <v>220</v>
      </c>
      <c r="B59" s="55" t="s">
        <v>341</v>
      </c>
      <c r="C59" s="55"/>
      <c r="D59" s="58">
        <f t="shared" si="0"/>
        <v>134</v>
      </c>
      <c r="E59" s="55"/>
      <c r="F59" s="59" t="s">
        <v>220</v>
      </c>
      <c r="G59" s="59" t="s">
        <v>341</v>
      </c>
      <c r="H59" s="60">
        <v>126</v>
      </c>
      <c r="I59" s="60">
        <v>142</v>
      </c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5.75" customHeight="1" x14ac:dyDescent="0.25">
      <c r="A60" s="55" t="s">
        <v>222</v>
      </c>
      <c r="B60" s="55" t="s">
        <v>221</v>
      </c>
      <c r="C60" s="55"/>
      <c r="D60" s="58">
        <f t="shared" si="0"/>
        <v>57.5</v>
      </c>
      <c r="E60" s="55"/>
      <c r="F60" s="59" t="s">
        <v>222</v>
      </c>
      <c r="G60" s="59" t="s">
        <v>221</v>
      </c>
      <c r="H60" s="60">
        <v>54</v>
      </c>
      <c r="I60" s="60">
        <v>61</v>
      </c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5.75" customHeight="1" x14ac:dyDescent="0.25">
      <c r="A61" s="55" t="s">
        <v>222</v>
      </c>
      <c r="B61" s="55" t="s">
        <v>271</v>
      </c>
      <c r="C61" s="55"/>
      <c r="D61" s="58">
        <f t="shared" si="0"/>
        <v>66</v>
      </c>
      <c r="E61" s="55"/>
      <c r="F61" s="59" t="s">
        <v>222</v>
      </c>
      <c r="G61" s="59" t="s">
        <v>271</v>
      </c>
      <c r="H61" s="60">
        <v>62</v>
      </c>
      <c r="I61" s="60">
        <v>70</v>
      </c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5.75" customHeight="1" x14ac:dyDescent="0.25">
      <c r="A62" s="55" t="s">
        <v>222</v>
      </c>
      <c r="B62" s="55" t="s">
        <v>336</v>
      </c>
      <c r="C62" s="55"/>
      <c r="D62" s="58">
        <f t="shared" si="0"/>
        <v>15</v>
      </c>
      <c r="E62" s="55"/>
      <c r="F62" s="59" t="s">
        <v>222</v>
      </c>
      <c r="G62" s="59" t="s">
        <v>336</v>
      </c>
      <c r="H62" s="60">
        <v>14</v>
      </c>
      <c r="I62" s="60">
        <v>16</v>
      </c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5.75" customHeight="1" x14ac:dyDescent="0.25">
      <c r="A63" s="55" t="s">
        <v>222</v>
      </c>
      <c r="B63" s="55" t="s">
        <v>337</v>
      </c>
      <c r="C63" s="55"/>
      <c r="D63" s="58">
        <f t="shared" si="0"/>
        <v>19</v>
      </c>
      <c r="E63" s="55"/>
      <c r="F63" s="59" t="s">
        <v>222</v>
      </c>
      <c r="G63" s="59" t="s">
        <v>337</v>
      </c>
      <c r="H63" s="60">
        <v>18</v>
      </c>
      <c r="I63" s="60">
        <v>20</v>
      </c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5.75" customHeight="1" x14ac:dyDescent="0.25">
      <c r="A64" s="55" t="s">
        <v>222</v>
      </c>
      <c r="B64" s="55" t="s">
        <v>338</v>
      </c>
      <c r="C64" s="55"/>
      <c r="D64" s="58">
        <f t="shared" si="0"/>
        <v>56.5</v>
      </c>
      <c r="E64" s="55"/>
      <c r="F64" s="59" t="s">
        <v>222</v>
      </c>
      <c r="G64" s="59" t="s">
        <v>338</v>
      </c>
      <c r="H64" s="60">
        <v>53</v>
      </c>
      <c r="I64" s="60">
        <v>60</v>
      </c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5.75" customHeight="1" x14ac:dyDescent="0.25">
      <c r="A65" s="55" t="s">
        <v>222</v>
      </c>
      <c r="B65" s="55" t="s">
        <v>332</v>
      </c>
      <c r="C65" s="55"/>
      <c r="D65" s="58">
        <f t="shared" si="0"/>
        <v>52</v>
      </c>
      <c r="E65" s="55"/>
      <c r="F65" s="59" t="s">
        <v>222</v>
      </c>
      <c r="G65" s="59" t="s">
        <v>332</v>
      </c>
      <c r="H65" s="60">
        <v>49</v>
      </c>
      <c r="I65" s="60">
        <v>55</v>
      </c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5.75" customHeight="1" x14ac:dyDescent="0.25">
      <c r="A66" s="55" t="s">
        <v>222</v>
      </c>
      <c r="B66" s="55" t="s">
        <v>341</v>
      </c>
      <c r="C66" s="55"/>
      <c r="D66" s="58">
        <f t="shared" si="0"/>
        <v>50</v>
      </c>
      <c r="E66" s="55"/>
      <c r="F66" s="59" t="s">
        <v>222</v>
      </c>
      <c r="G66" s="59" t="s">
        <v>341</v>
      </c>
      <c r="H66" s="60">
        <v>47</v>
      </c>
      <c r="I66" s="60">
        <v>53</v>
      </c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.75" customHeight="1" x14ac:dyDescent="0.25">
      <c r="A67" s="55" t="s">
        <v>223</v>
      </c>
      <c r="B67" s="55" t="s">
        <v>221</v>
      </c>
      <c r="C67" s="55"/>
      <c r="D67" s="58">
        <f t="shared" si="0"/>
        <v>113.5</v>
      </c>
      <c r="E67" s="55"/>
      <c r="F67" s="59" t="s">
        <v>223</v>
      </c>
      <c r="G67" s="59" t="s">
        <v>221</v>
      </c>
      <c r="H67" s="60">
        <v>107</v>
      </c>
      <c r="I67" s="60">
        <v>120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5.75" customHeight="1" x14ac:dyDescent="0.25">
      <c r="A68" s="55" t="s">
        <v>223</v>
      </c>
      <c r="B68" s="55" t="s">
        <v>336</v>
      </c>
      <c r="C68" s="55"/>
      <c r="D68" s="58">
        <f t="shared" si="0"/>
        <v>94.5</v>
      </c>
      <c r="E68" s="55"/>
      <c r="F68" s="59" t="s">
        <v>223</v>
      </c>
      <c r="G68" s="59" t="s">
        <v>336</v>
      </c>
      <c r="H68" s="60">
        <v>89</v>
      </c>
      <c r="I68" s="60">
        <v>100</v>
      </c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5.75" customHeight="1" x14ac:dyDescent="0.25">
      <c r="A69" s="55" t="s">
        <v>223</v>
      </c>
      <c r="B69" s="55" t="s">
        <v>337</v>
      </c>
      <c r="C69" s="55"/>
      <c r="D69" s="58" t="e">
        <f t="shared" si="0"/>
        <v>#DIV/0!</v>
      </c>
      <c r="E69" s="55"/>
      <c r="F69" s="59"/>
      <c r="G69" s="59"/>
      <c r="H69" s="60"/>
      <c r="I69" s="60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5.75" customHeight="1" x14ac:dyDescent="0.25">
      <c r="A70" s="55" t="s">
        <v>223</v>
      </c>
      <c r="B70" s="55" t="s">
        <v>332</v>
      </c>
      <c r="C70" s="55"/>
      <c r="D70" s="58">
        <f t="shared" si="0"/>
        <v>330.5</v>
      </c>
      <c r="E70" s="55"/>
      <c r="F70" s="59" t="s">
        <v>223</v>
      </c>
      <c r="G70" s="59" t="s">
        <v>332</v>
      </c>
      <c r="H70" s="60">
        <v>311</v>
      </c>
      <c r="I70" s="60">
        <v>350</v>
      </c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5.75" customHeight="1" x14ac:dyDescent="0.25">
      <c r="A71" s="55" t="s">
        <v>226</v>
      </c>
      <c r="B71" s="55" t="s">
        <v>221</v>
      </c>
      <c r="C71" s="55"/>
      <c r="D71" s="58">
        <f t="shared" si="0"/>
        <v>85</v>
      </c>
      <c r="E71" s="55"/>
      <c r="F71" s="59" t="s">
        <v>226</v>
      </c>
      <c r="G71" s="59" t="s">
        <v>221</v>
      </c>
      <c r="H71" s="60">
        <v>80</v>
      </c>
      <c r="I71" s="60">
        <v>90</v>
      </c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5.75" customHeight="1" x14ac:dyDescent="0.25">
      <c r="A72" s="55" t="s">
        <v>226</v>
      </c>
      <c r="B72" s="55" t="s">
        <v>271</v>
      </c>
      <c r="C72" s="55"/>
      <c r="D72" s="58">
        <f t="shared" si="0"/>
        <v>54</v>
      </c>
      <c r="E72" s="55"/>
      <c r="F72" s="59" t="s">
        <v>226</v>
      </c>
      <c r="G72" s="59" t="s">
        <v>271</v>
      </c>
      <c r="H72" s="60">
        <v>51</v>
      </c>
      <c r="I72" s="60">
        <v>57</v>
      </c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5.75" customHeight="1" x14ac:dyDescent="0.25">
      <c r="A73" s="55" t="s">
        <v>226</v>
      </c>
      <c r="B73" s="55" t="s">
        <v>336</v>
      </c>
      <c r="C73" s="55"/>
      <c r="D73" s="58">
        <f t="shared" si="0"/>
        <v>66</v>
      </c>
      <c r="E73" s="55"/>
      <c r="F73" s="59" t="s">
        <v>226</v>
      </c>
      <c r="G73" s="59" t="s">
        <v>336</v>
      </c>
      <c r="H73" s="60">
        <v>62</v>
      </c>
      <c r="I73" s="60">
        <v>70</v>
      </c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5.75" customHeight="1" x14ac:dyDescent="0.25">
      <c r="A74" s="55" t="s">
        <v>226</v>
      </c>
      <c r="B74" s="55" t="s">
        <v>337</v>
      </c>
      <c r="C74" s="55"/>
      <c r="D74" s="58">
        <f t="shared" si="0"/>
        <v>0</v>
      </c>
      <c r="E74" s="55"/>
      <c r="F74" s="59" t="s">
        <v>226</v>
      </c>
      <c r="G74" s="59" t="s">
        <v>337</v>
      </c>
      <c r="H74" s="60">
        <v>0</v>
      </c>
      <c r="I74" s="60">
        <v>0</v>
      </c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5.75" customHeight="1" x14ac:dyDescent="0.25">
      <c r="A75" s="55" t="s">
        <v>226</v>
      </c>
      <c r="B75" s="55" t="s">
        <v>338</v>
      </c>
      <c r="C75" s="55"/>
      <c r="D75" s="58">
        <f t="shared" si="0"/>
        <v>71</v>
      </c>
      <c r="E75" s="55"/>
      <c r="F75" s="59" t="s">
        <v>226</v>
      </c>
      <c r="G75" s="59" t="s">
        <v>338</v>
      </c>
      <c r="H75" s="60">
        <v>67</v>
      </c>
      <c r="I75" s="60">
        <v>75</v>
      </c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5.75" customHeight="1" x14ac:dyDescent="0.25">
      <c r="A76" s="55" t="s">
        <v>226</v>
      </c>
      <c r="B76" s="55" t="s">
        <v>332</v>
      </c>
      <c r="C76" s="55"/>
      <c r="D76" s="58">
        <f t="shared" si="0"/>
        <v>160.5</v>
      </c>
      <c r="E76" s="55"/>
      <c r="F76" s="59" t="s">
        <v>226</v>
      </c>
      <c r="G76" s="59" t="s">
        <v>332</v>
      </c>
      <c r="H76" s="60">
        <v>151</v>
      </c>
      <c r="I76" s="60">
        <v>170</v>
      </c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5.75" customHeight="1" x14ac:dyDescent="0.25">
      <c r="A77" s="55" t="s">
        <v>226</v>
      </c>
      <c r="B77" s="55" t="s">
        <v>341</v>
      </c>
      <c r="C77" s="55"/>
      <c r="D77" s="58">
        <f t="shared" si="0"/>
        <v>42.5</v>
      </c>
      <c r="E77" s="55"/>
      <c r="F77" s="59" t="s">
        <v>226</v>
      </c>
      <c r="G77" s="59" t="s">
        <v>341</v>
      </c>
      <c r="H77" s="60">
        <v>40</v>
      </c>
      <c r="I77" s="60">
        <v>45</v>
      </c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5.75" customHeight="1" x14ac:dyDescent="0.25">
      <c r="A78" s="55" t="s">
        <v>255</v>
      </c>
      <c r="B78" s="55" t="s">
        <v>126</v>
      </c>
      <c r="C78" s="55"/>
      <c r="D78" s="58">
        <f t="shared" si="0"/>
        <v>94.5</v>
      </c>
      <c r="E78" s="55"/>
      <c r="F78" s="59" t="s">
        <v>255</v>
      </c>
      <c r="G78" s="59" t="s">
        <v>126</v>
      </c>
      <c r="H78" s="60">
        <v>89</v>
      </c>
      <c r="I78" s="60">
        <v>100</v>
      </c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5.75" customHeight="1" x14ac:dyDescent="0.25">
      <c r="A79" s="55" t="s">
        <v>255</v>
      </c>
      <c r="B79" s="55" t="s">
        <v>271</v>
      </c>
      <c r="C79" s="55"/>
      <c r="D79" s="58">
        <f t="shared" si="0"/>
        <v>66</v>
      </c>
      <c r="E79" s="55"/>
      <c r="F79" s="59" t="s">
        <v>255</v>
      </c>
      <c r="G79" s="59" t="s">
        <v>271</v>
      </c>
      <c r="H79" s="60">
        <v>62</v>
      </c>
      <c r="I79" s="60">
        <v>70</v>
      </c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5.75" customHeight="1" x14ac:dyDescent="0.25">
      <c r="A80" s="55" t="s">
        <v>255</v>
      </c>
      <c r="B80" s="55" t="s">
        <v>337</v>
      </c>
      <c r="C80" s="55"/>
      <c r="D80" s="58">
        <f t="shared" si="0"/>
        <v>38</v>
      </c>
      <c r="E80" s="55"/>
      <c r="F80" s="59" t="s">
        <v>255</v>
      </c>
      <c r="G80" s="59" t="s">
        <v>337</v>
      </c>
      <c r="H80" s="60">
        <v>36</v>
      </c>
      <c r="I80" s="60">
        <v>40</v>
      </c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5.75" customHeight="1" x14ac:dyDescent="0.25">
      <c r="A81" s="55" t="s">
        <v>255</v>
      </c>
      <c r="B81" s="55" t="s">
        <v>338</v>
      </c>
      <c r="C81" s="55"/>
      <c r="D81" s="58">
        <f t="shared" si="0"/>
        <v>151</v>
      </c>
      <c r="E81" s="55"/>
      <c r="F81" s="59" t="s">
        <v>255</v>
      </c>
      <c r="G81" s="59" t="s">
        <v>338</v>
      </c>
      <c r="H81" s="60">
        <v>142</v>
      </c>
      <c r="I81" s="60">
        <v>160</v>
      </c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5.75" customHeight="1" x14ac:dyDescent="0.25">
      <c r="A82" s="55" t="s">
        <v>219</v>
      </c>
      <c r="B82" s="55" t="s">
        <v>101</v>
      </c>
      <c r="C82" s="55"/>
      <c r="D82" s="58">
        <f t="shared" si="0"/>
        <v>56.5</v>
      </c>
      <c r="E82" s="55"/>
      <c r="F82" s="59" t="s">
        <v>219</v>
      </c>
      <c r="G82" s="59" t="s">
        <v>101</v>
      </c>
      <c r="H82" s="60">
        <v>53</v>
      </c>
      <c r="I82" s="60">
        <v>60</v>
      </c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5.75" customHeight="1" x14ac:dyDescent="0.25">
      <c r="A83" s="55" t="s">
        <v>219</v>
      </c>
      <c r="B83" s="55" t="s">
        <v>126</v>
      </c>
      <c r="C83" s="55"/>
      <c r="D83" s="58">
        <f t="shared" si="0"/>
        <v>38</v>
      </c>
      <c r="E83" s="55"/>
      <c r="F83" s="59" t="s">
        <v>219</v>
      </c>
      <c r="G83" s="59" t="s">
        <v>126</v>
      </c>
      <c r="H83" s="60">
        <v>36</v>
      </c>
      <c r="I83" s="60">
        <v>40</v>
      </c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5.75" customHeight="1" x14ac:dyDescent="0.25">
      <c r="A84" s="55" t="s">
        <v>219</v>
      </c>
      <c r="B84" s="55" t="s">
        <v>136</v>
      </c>
      <c r="C84" s="55"/>
      <c r="D84" s="58">
        <f t="shared" si="0"/>
        <v>53.5</v>
      </c>
      <c r="E84" s="55"/>
      <c r="F84" s="59" t="s">
        <v>219</v>
      </c>
      <c r="G84" s="59" t="s">
        <v>136</v>
      </c>
      <c r="H84" s="60">
        <v>50</v>
      </c>
      <c r="I84" s="60">
        <v>57</v>
      </c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5.75" customHeight="1" x14ac:dyDescent="0.25">
      <c r="A85" s="55" t="s">
        <v>219</v>
      </c>
      <c r="B85" s="55" t="s">
        <v>59</v>
      </c>
      <c r="C85" s="55"/>
      <c r="D85" s="58">
        <f t="shared" si="0"/>
        <v>105.5</v>
      </c>
      <c r="E85" s="55"/>
      <c r="F85" s="59" t="s">
        <v>219</v>
      </c>
      <c r="G85" s="59" t="s">
        <v>59</v>
      </c>
      <c r="H85" s="60">
        <v>99</v>
      </c>
      <c r="I85" s="60">
        <v>112</v>
      </c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5.75" customHeight="1" x14ac:dyDescent="0.25">
      <c r="A86" s="55" t="s">
        <v>219</v>
      </c>
      <c r="B86" s="55" t="s">
        <v>156</v>
      </c>
      <c r="C86" s="55"/>
      <c r="D86" s="58">
        <f t="shared" si="0"/>
        <v>66</v>
      </c>
      <c r="E86" s="55"/>
      <c r="F86" s="59" t="s">
        <v>219</v>
      </c>
      <c r="G86" s="59" t="s">
        <v>156</v>
      </c>
      <c r="H86" s="60">
        <v>62</v>
      </c>
      <c r="I86" s="60">
        <v>70</v>
      </c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5.75" customHeight="1" x14ac:dyDescent="0.25">
      <c r="A87" s="55" t="s">
        <v>219</v>
      </c>
      <c r="B87" s="55" t="s">
        <v>335</v>
      </c>
      <c r="C87" s="55"/>
      <c r="D87" s="58">
        <f t="shared" si="0"/>
        <v>1</v>
      </c>
      <c r="E87" s="55"/>
      <c r="F87" s="59" t="s">
        <v>219</v>
      </c>
      <c r="G87" s="59" t="s">
        <v>335</v>
      </c>
      <c r="H87" s="60">
        <v>1</v>
      </c>
      <c r="I87" s="60">
        <v>1</v>
      </c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5.75" customHeight="1" x14ac:dyDescent="0.25">
      <c r="A88" s="55" t="s">
        <v>219</v>
      </c>
      <c r="B88" s="55" t="s">
        <v>179</v>
      </c>
      <c r="C88" s="55"/>
      <c r="D88" s="58">
        <f t="shared" si="0"/>
        <v>141.5</v>
      </c>
      <c r="E88" s="55"/>
      <c r="F88" s="59" t="s">
        <v>219</v>
      </c>
      <c r="G88" s="59" t="s">
        <v>179</v>
      </c>
      <c r="H88" s="60">
        <v>133</v>
      </c>
      <c r="I88" s="60">
        <v>150</v>
      </c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5.75" customHeight="1" x14ac:dyDescent="0.25">
      <c r="A89" s="55" t="s">
        <v>219</v>
      </c>
      <c r="B89" s="55" t="s">
        <v>67</v>
      </c>
      <c r="C89" s="55"/>
      <c r="D89" s="58">
        <f t="shared" si="0"/>
        <v>454</v>
      </c>
      <c r="E89" s="55"/>
      <c r="F89" s="59" t="s">
        <v>219</v>
      </c>
      <c r="G89" s="59" t="s">
        <v>67</v>
      </c>
      <c r="H89" s="60">
        <v>427</v>
      </c>
      <c r="I89" s="60">
        <v>481</v>
      </c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5.75" customHeight="1" x14ac:dyDescent="0.25">
      <c r="A90" s="55" t="s">
        <v>219</v>
      </c>
      <c r="B90" s="55" t="s">
        <v>98</v>
      </c>
      <c r="C90" s="55"/>
      <c r="D90" s="58">
        <f t="shared" si="0"/>
        <v>208</v>
      </c>
      <c r="E90" s="55"/>
      <c r="F90" s="59" t="s">
        <v>219</v>
      </c>
      <c r="G90" s="59" t="s">
        <v>98</v>
      </c>
      <c r="H90" s="60">
        <v>196</v>
      </c>
      <c r="I90" s="60">
        <v>220</v>
      </c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5.75" customHeight="1" x14ac:dyDescent="0.25">
      <c r="A91" s="55" t="s">
        <v>233</v>
      </c>
      <c r="B91" s="55" t="s">
        <v>234</v>
      </c>
      <c r="C91" s="55"/>
      <c r="D91" s="58">
        <f t="shared" si="0"/>
        <v>0</v>
      </c>
      <c r="E91" s="55"/>
      <c r="F91" s="59" t="s">
        <v>233</v>
      </c>
      <c r="G91" s="59" t="s">
        <v>234</v>
      </c>
      <c r="H91" s="60">
        <v>0</v>
      </c>
      <c r="I91" s="60">
        <v>0</v>
      </c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5.75" customHeight="1" x14ac:dyDescent="0.25">
      <c r="A92" s="55" t="s">
        <v>68</v>
      </c>
      <c r="B92" s="55" t="s">
        <v>71</v>
      </c>
      <c r="C92" s="55"/>
      <c r="D92" s="58">
        <f t="shared" si="0"/>
        <v>7.5</v>
      </c>
      <c r="E92" s="55"/>
      <c r="F92" s="59" t="s">
        <v>68</v>
      </c>
      <c r="G92" s="59" t="s">
        <v>71</v>
      </c>
      <c r="H92" s="60">
        <v>7</v>
      </c>
      <c r="I92" s="60">
        <v>8</v>
      </c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5.75" customHeight="1" x14ac:dyDescent="0.25">
      <c r="A93" s="55" t="s">
        <v>68</v>
      </c>
      <c r="B93" s="55" t="s">
        <v>271</v>
      </c>
      <c r="C93" s="55"/>
      <c r="D93" s="58">
        <f t="shared" si="0"/>
        <v>3</v>
      </c>
      <c r="E93" s="55"/>
      <c r="F93" s="59" t="s">
        <v>68</v>
      </c>
      <c r="G93" s="59" t="s">
        <v>271</v>
      </c>
      <c r="H93" s="60">
        <v>3</v>
      </c>
      <c r="I93" s="60">
        <v>3</v>
      </c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5.75" customHeight="1" x14ac:dyDescent="0.25">
      <c r="A94" s="55" t="s">
        <v>68</v>
      </c>
      <c r="B94" s="55" t="s">
        <v>336</v>
      </c>
      <c r="C94" s="55"/>
      <c r="D94" s="58">
        <f t="shared" si="0"/>
        <v>3</v>
      </c>
      <c r="E94" s="55"/>
      <c r="F94" s="59" t="s">
        <v>68</v>
      </c>
      <c r="G94" s="59" t="s">
        <v>336</v>
      </c>
      <c r="H94" s="60">
        <v>3</v>
      </c>
      <c r="I94" s="60">
        <v>3</v>
      </c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5.75" customHeight="1" x14ac:dyDescent="0.25">
      <c r="A95" s="55" t="s">
        <v>68</v>
      </c>
      <c r="B95" s="55" t="s">
        <v>351</v>
      </c>
      <c r="C95" s="55"/>
      <c r="D95" s="58">
        <f t="shared" si="0"/>
        <v>14</v>
      </c>
      <c r="E95" s="55"/>
      <c r="F95" s="59" t="s">
        <v>68</v>
      </c>
      <c r="G95" s="59" t="s">
        <v>351</v>
      </c>
      <c r="H95" s="60">
        <v>13</v>
      </c>
      <c r="I95" s="60">
        <v>15</v>
      </c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5.75" customHeight="1" x14ac:dyDescent="0.25">
      <c r="A96" s="55" t="s">
        <v>68</v>
      </c>
      <c r="B96" s="55" t="s">
        <v>341</v>
      </c>
      <c r="C96" s="55"/>
      <c r="D96" s="58">
        <f t="shared" si="0"/>
        <v>0</v>
      </c>
      <c r="E96" s="55"/>
      <c r="F96" s="59" t="s">
        <v>68</v>
      </c>
      <c r="G96" s="59" t="s">
        <v>341</v>
      </c>
      <c r="H96" s="60">
        <v>0</v>
      </c>
      <c r="I96" s="60">
        <v>0</v>
      </c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5.75" customHeight="1" x14ac:dyDescent="0.25">
      <c r="A97" s="55" t="s">
        <v>352</v>
      </c>
      <c r="B97" s="55" t="s">
        <v>336</v>
      </c>
      <c r="C97" s="55"/>
      <c r="D97" s="58">
        <f t="shared" si="0"/>
        <v>0</v>
      </c>
      <c r="E97" s="55"/>
      <c r="F97" s="59" t="s">
        <v>352</v>
      </c>
      <c r="G97" s="59" t="s">
        <v>336</v>
      </c>
      <c r="H97" s="60">
        <v>0</v>
      </c>
      <c r="I97" s="60">
        <v>0</v>
      </c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5.75" customHeight="1" x14ac:dyDescent="0.25">
      <c r="A98" s="55" t="s">
        <v>230</v>
      </c>
      <c r="B98" s="55" t="s">
        <v>234</v>
      </c>
      <c r="C98" s="55"/>
      <c r="D98" s="58">
        <f t="shared" si="0"/>
        <v>0</v>
      </c>
      <c r="E98" s="55"/>
      <c r="F98" s="59" t="s">
        <v>230</v>
      </c>
      <c r="G98" s="59" t="s">
        <v>234</v>
      </c>
      <c r="H98" s="60">
        <v>0</v>
      </c>
      <c r="I98" s="60">
        <v>0</v>
      </c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5.75" customHeight="1" x14ac:dyDescent="0.25">
      <c r="A99" s="55" t="s">
        <v>230</v>
      </c>
      <c r="B99" s="55" t="s">
        <v>337</v>
      </c>
      <c r="C99" s="55"/>
      <c r="D99" s="58">
        <f t="shared" si="0"/>
        <v>11.5</v>
      </c>
      <c r="E99" s="55"/>
      <c r="F99" s="59" t="s">
        <v>230</v>
      </c>
      <c r="G99" s="59" t="s">
        <v>337</v>
      </c>
      <c r="H99" s="60">
        <v>11</v>
      </c>
      <c r="I99" s="60">
        <v>12</v>
      </c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5.75" customHeight="1" x14ac:dyDescent="0.25">
      <c r="A100" s="55" t="s">
        <v>353</v>
      </c>
      <c r="B100" s="55" t="s">
        <v>336</v>
      </c>
      <c r="C100" s="55"/>
      <c r="D100" s="58">
        <f t="shared" si="0"/>
        <v>0</v>
      </c>
      <c r="E100" s="55"/>
      <c r="F100" s="59" t="s">
        <v>353</v>
      </c>
      <c r="G100" s="59" t="s">
        <v>336</v>
      </c>
      <c r="H100" s="60">
        <v>0</v>
      </c>
      <c r="I100" s="60">
        <v>0</v>
      </c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5.75" customHeight="1" x14ac:dyDescent="0.25">
      <c r="A101" s="55" t="s">
        <v>106</v>
      </c>
      <c r="B101" s="55" t="s">
        <v>71</v>
      </c>
      <c r="C101" s="55"/>
      <c r="D101" s="58">
        <f t="shared" si="0"/>
        <v>10.5</v>
      </c>
      <c r="E101" s="55"/>
      <c r="F101" s="59" t="s">
        <v>106</v>
      </c>
      <c r="G101" s="59" t="s">
        <v>71</v>
      </c>
      <c r="H101" s="60">
        <v>10</v>
      </c>
      <c r="I101" s="60">
        <v>11</v>
      </c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5.75" customHeight="1" x14ac:dyDescent="0.25">
      <c r="A102" s="55" t="s">
        <v>106</v>
      </c>
      <c r="B102" s="55" t="s">
        <v>271</v>
      </c>
      <c r="C102" s="55"/>
      <c r="D102" s="58">
        <f t="shared" si="0"/>
        <v>1</v>
      </c>
      <c r="E102" s="55"/>
      <c r="F102" s="59" t="s">
        <v>106</v>
      </c>
      <c r="G102" s="59" t="s">
        <v>271</v>
      </c>
      <c r="H102" s="60">
        <v>1</v>
      </c>
      <c r="I102" s="60">
        <v>1</v>
      </c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5.75" customHeight="1" x14ac:dyDescent="0.25">
      <c r="A103" s="55" t="s">
        <v>106</v>
      </c>
      <c r="B103" s="55" t="s">
        <v>336</v>
      </c>
      <c r="C103" s="55"/>
      <c r="D103" s="58">
        <f t="shared" si="0"/>
        <v>9.5</v>
      </c>
      <c r="E103" s="55"/>
      <c r="F103" s="59" t="s">
        <v>106</v>
      </c>
      <c r="G103" s="59" t="s">
        <v>336</v>
      </c>
      <c r="H103" s="60">
        <v>9</v>
      </c>
      <c r="I103" s="60">
        <v>10</v>
      </c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5.75" customHeight="1" x14ac:dyDescent="0.25">
      <c r="A104" s="55" t="s">
        <v>106</v>
      </c>
      <c r="B104" s="55" t="s">
        <v>351</v>
      </c>
      <c r="C104" s="55"/>
      <c r="D104" s="58">
        <f t="shared" si="0"/>
        <v>19</v>
      </c>
      <c r="E104" s="55"/>
      <c r="F104" s="59" t="s">
        <v>106</v>
      </c>
      <c r="G104" s="59" t="s">
        <v>351</v>
      </c>
      <c r="H104" s="60">
        <v>18</v>
      </c>
      <c r="I104" s="60">
        <v>20</v>
      </c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5.75" customHeight="1" x14ac:dyDescent="0.25">
      <c r="A105" s="55" t="s">
        <v>322</v>
      </c>
      <c r="B105" s="55" t="s">
        <v>271</v>
      </c>
      <c r="C105" s="55"/>
      <c r="D105" s="58">
        <f t="shared" si="0"/>
        <v>9.5</v>
      </c>
      <c r="E105" s="55"/>
      <c r="F105" s="59" t="s">
        <v>322</v>
      </c>
      <c r="G105" s="59" t="s">
        <v>271</v>
      </c>
      <c r="H105" s="60">
        <v>9</v>
      </c>
      <c r="I105" s="60">
        <v>10</v>
      </c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5.75" customHeight="1" x14ac:dyDescent="0.25">
      <c r="A106" s="55" t="s">
        <v>322</v>
      </c>
      <c r="B106" s="55" t="s">
        <v>336</v>
      </c>
      <c r="C106" s="55"/>
      <c r="D106" s="58">
        <f t="shared" si="0"/>
        <v>7.5</v>
      </c>
      <c r="E106" s="55"/>
      <c r="F106" s="59" t="s">
        <v>322</v>
      </c>
      <c r="G106" s="59" t="s">
        <v>336</v>
      </c>
      <c r="H106" s="60">
        <v>7</v>
      </c>
      <c r="I106" s="60">
        <v>8</v>
      </c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5.75" customHeight="1" x14ac:dyDescent="0.25">
      <c r="A107" s="55" t="s">
        <v>322</v>
      </c>
      <c r="B107" s="55" t="s">
        <v>337</v>
      </c>
      <c r="C107" s="55"/>
      <c r="D107" s="58">
        <f t="shared" si="0"/>
        <v>0</v>
      </c>
      <c r="E107" s="55"/>
      <c r="F107" s="59" t="s">
        <v>322</v>
      </c>
      <c r="G107" s="59" t="s">
        <v>337</v>
      </c>
      <c r="H107" s="60">
        <v>0</v>
      </c>
      <c r="I107" s="60">
        <v>0</v>
      </c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5.75" customHeight="1" x14ac:dyDescent="0.25">
      <c r="A108" s="55" t="s">
        <v>322</v>
      </c>
      <c r="B108" s="55" t="s">
        <v>338</v>
      </c>
      <c r="C108" s="55"/>
      <c r="D108" s="58">
        <f t="shared" si="0"/>
        <v>19</v>
      </c>
      <c r="E108" s="55"/>
      <c r="F108" s="59" t="s">
        <v>322</v>
      </c>
      <c r="G108" s="59" t="s">
        <v>338</v>
      </c>
      <c r="H108" s="60">
        <v>18</v>
      </c>
      <c r="I108" s="60">
        <v>20</v>
      </c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5.75" customHeight="1" x14ac:dyDescent="0.25">
      <c r="A109" s="55" t="s">
        <v>322</v>
      </c>
      <c r="B109" s="55" t="s">
        <v>332</v>
      </c>
      <c r="C109" s="55"/>
      <c r="D109" s="58">
        <f t="shared" si="0"/>
        <v>34.5</v>
      </c>
      <c r="E109" s="55"/>
      <c r="F109" s="59" t="s">
        <v>322</v>
      </c>
      <c r="G109" s="59" t="s">
        <v>332</v>
      </c>
      <c r="H109" s="60">
        <v>32</v>
      </c>
      <c r="I109" s="60">
        <v>37</v>
      </c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5.75" customHeight="1" x14ac:dyDescent="0.25">
      <c r="A110" s="55" t="s">
        <v>322</v>
      </c>
      <c r="B110" s="55" t="s">
        <v>341</v>
      </c>
      <c r="C110" s="55"/>
      <c r="D110" s="58">
        <f t="shared" si="0"/>
        <v>33</v>
      </c>
      <c r="E110" s="55"/>
      <c r="F110" s="59" t="s">
        <v>322</v>
      </c>
      <c r="G110" s="59" t="s">
        <v>341</v>
      </c>
      <c r="H110" s="60">
        <v>31</v>
      </c>
      <c r="I110" s="60">
        <v>35</v>
      </c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5.75" customHeight="1" x14ac:dyDescent="0.25">
      <c r="A111" s="55" t="s">
        <v>327</v>
      </c>
      <c r="B111" s="55" t="s">
        <v>271</v>
      </c>
      <c r="C111" s="55"/>
      <c r="D111" s="58">
        <f t="shared" si="0"/>
        <v>15</v>
      </c>
      <c r="E111" s="55"/>
      <c r="F111" s="59" t="s">
        <v>327</v>
      </c>
      <c r="G111" s="59" t="s">
        <v>271</v>
      </c>
      <c r="H111" s="60">
        <v>14</v>
      </c>
      <c r="I111" s="60">
        <v>16</v>
      </c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5.75" customHeight="1" x14ac:dyDescent="0.25">
      <c r="A112" s="55" t="s">
        <v>327</v>
      </c>
      <c r="B112" s="55" t="s">
        <v>336</v>
      </c>
      <c r="C112" s="55"/>
      <c r="D112" s="58">
        <f t="shared" si="0"/>
        <v>13.5</v>
      </c>
      <c r="E112" s="55"/>
      <c r="F112" s="59" t="s">
        <v>327</v>
      </c>
      <c r="G112" s="59" t="s">
        <v>336</v>
      </c>
      <c r="H112" s="60">
        <v>13</v>
      </c>
      <c r="I112" s="60">
        <v>14</v>
      </c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5.75" customHeight="1" x14ac:dyDescent="0.25">
      <c r="A113" s="55" t="s">
        <v>327</v>
      </c>
      <c r="B113" s="55" t="s">
        <v>337</v>
      </c>
      <c r="C113" s="55"/>
      <c r="D113" s="58" t="e">
        <f t="shared" si="0"/>
        <v>#DIV/0!</v>
      </c>
      <c r="E113" s="55"/>
      <c r="F113" s="59"/>
      <c r="G113" s="59"/>
      <c r="H113" s="60"/>
      <c r="I113" s="60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5.75" customHeight="1" x14ac:dyDescent="0.25">
      <c r="A114" s="55" t="s">
        <v>327</v>
      </c>
      <c r="B114" s="55" t="s">
        <v>338</v>
      </c>
      <c r="C114" s="55"/>
      <c r="D114" s="58">
        <f t="shared" si="0"/>
        <v>76.5</v>
      </c>
      <c r="E114" s="55"/>
      <c r="F114" s="59" t="s">
        <v>327</v>
      </c>
      <c r="G114" s="59" t="s">
        <v>338</v>
      </c>
      <c r="H114" s="60">
        <v>72</v>
      </c>
      <c r="I114" s="60">
        <v>81</v>
      </c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5.75" customHeight="1" x14ac:dyDescent="0.25">
      <c r="A115" s="55" t="s">
        <v>327</v>
      </c>
      <c r="B115" s="55" t="s">
        <v>332</v>
      </c>
      <c r="C115" s="55"/>
      <c r="D115" s="58">
        <f t="shared" si="0"/>
        <v>134</v>
      </c>
      <c r="E115" s="55"/>
      <c r="F115" s="59" t="s">
        <v>327</v>
      </c>
      <c r="G115" s="59" t="s">
        <v>332</v>
      </c>
      <c r="H115" s="60">
        <v>126</v>
      </c>
      <c r="I115" s="60">
        <v>142</v>
      </c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5.75" customHeight="1" x14ac:dyDescent="0.25">
      <c r="A116" s="55" t="s">
        <v>327</v>
      </c>
      <c r="B116" s="55" t="s">
        <v>341</v>
      </c>
      <c r="C116" s="55"/>
      <c r="D116" s="58">
        <f t="shared" si="0"/>
        <v>94.5</v>
      </c>
      <c r="E116" s="55"/>
      <c r="F116" s="59" t="s">
        <v>327</v>
      </c>
      <c r="G116" s="59" t="s">
        <v>341</v>
      </c>
      <c r="H116" s="60">
        <v>89</v>
      </c>
      <c r="I116" s="60">
        <v>100</v>
      </c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5.75" customHeight="1" x14ac:dyDescent="0.25">
      <c r="A117" s="55" t="s">
        <v>355</v>
      </c>
      <c r="B117" s="55" t="s">
        <v>336</v>
      </c>
      <c r="C117" s="55"/>
      <c r="D117" s="58">
        <f t="shared" si="0"/>
        <v>0</v>
      </c>
      <c r="E117" s="55"/>
      <c r="F117" s="59" t="s">
        <v>355</v>
      </c>
      <c r="G117" s="59" t="s">
        <v>336</v>
      </c>
      <c r="H117" s="60">
        <v>0</v>
      </c>
      <c r="I117" s="60">
        <v>0</v>
      </c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5.75" customHeight="1" x14ac:dyDescent="0.25">
      <c r="A118" s="55" t="s">
        <v>117</v>
      </c>
      <c r="B118" s="55" t="s">
        <v>71</v>
      </c>
      <c r="C118" s="55"/>
      <c r="D118" s="58">
        <f t="shared" si="0"/>
        <v>15.5</v>
      </c>
      <c r="E118" s="55"/>
      <c r="F118" s="59" t="s">
        <v>117</v>
      </c>
      <c r="G118" s="59" t="s">
        <v>71</v>
      </c>
      <c r="H118" s="60">
        <v>15</v>
      </c>
      <c r="I118" s="60">
        <v>16</v>
      </c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5.75" customHeight="1" x14ac:dyDescent="0.25">
      <c r="A119" s="55" t="s">
        <v>117</v>
      </c>
      <c r="B119" s="55" t="s">
        <v>271</v>
      </c>
      <c r="C119" s="55"/>
      <c r="D119" s="58">
        <f t="shared" si="0"/>
        <v>6</v>
      </c>
      <c r="E119" s="55"/>
      <c r="F119" s="59" t="s">
        <v>117</v>
      </c>
      <c r="G119" s="59" t="s">
        <v>271</v>
      </c>
      <c r="H119" s="60">
        <v>6</v>
      </c>
      <c r="I119" s="60">
        <v>6</v>
      </c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5.75" customHeight="1" x14ac:dyDescent="0.25">
      <c r="A120" s="55" t="s">
        <v>117</v>
      </c>
      <c r="B120" s="55" t="s">
        <v>336</v>
      </c>
      <c r="C120" s="55"/>
      <c r="D120" s="58">
        <f t="shared" si="0"/>
        <v>9.5</v>
      </c>
      <c r="E120" s="55"/>
      <c r="F120" s="59" t="s">
        <v>117</v>
      </c>
      <c r="G120" s="59" t="s">
        <v>336</v>
      </c>
      <c r="H120" s="60">
        <v>9</v>
      </c>
      <c r="I120" s="60">
        <v>10</v>
      </c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5.75" customHeight="1" x14ac:dyDescent="0.25">
      <c r="A121" s="55" t="s">
        <v>117</v>
      </c>
      <c r="B121" s="55" t="s">
        <v>351</v>
      </c>
      <c r="C121" s="55"/>
      <c r="D121" s="58">
        <f t="shared" si="0"/>
        <v>21</v>
      </c>
      <c r="E121" s="55"/>
      <c r="F121" s="59" t="s">
        <v>117</v>
      </c>
      <c r="G121" s="59" t="s">
        <v>351</v>
      </c>
      <c r="H121" s="60">
        <v>20</v>
      </c>
      <c r="I121" s="60">
        <v>22</v>
      </c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5.75" customHeight="1" x14ac:dyDescent="0.25">
      <c r="A122" s="55" t="s">
        <v>129</v>
      </c>
      <c r="B122" s="55" t="s">
        <v>71</v>
      </c>
      <c r="C122" s="55"/>
      <c r="D122" s="58">
        <f t="shared" si="0"/>
        <v>15</v>
      </c>
      <c r="E122" s="55"/>
      <c r="F122" s="59" t="s">
        <v>129</v>
      </c>
      <c r="G122" s="59" t="s">
        <v>71</v>
      </c>
      <c r="H122" s="60">
        <v>14</v>
      </c>
      <c r="I122" s="60">
        <v>16</v>
      </c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5.75" customHeight="1" x14ac:dyDescent="0.25">
      <c r="A123" s="55" t="s">
        <v>129</v>
      </c>
      <c r="B123" s="55" t="s">
        <v>271</v>
      </c>
      <c r="C123" s="55"/>
      <c r="D123" s="58">
        <f t="shared" si="0"/>
        <v>2</v>
      </c>
      <c r="E123" s="55"/>
      <c r="F123" s="59" t="s">
        <v>129</v>
      </c>
      <c r="G123" s="59" t="s">
        <v>271</v>
      </c>
      <c r="H123" s="60">
        <v>2</v>
      </c>
      <c r="I123" s="60">
        <v>2</v>
      </c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5.75" customHeight="1" x14ac:dyDescent="0.25">
      <c r="A124" s="55" t="s">
        <v>129</v>
      </c>
      <c r="B124" s="55" t="s">
        <v>336</v>
      </c>
      <c r="C124" s="55"/>
      <c r="D124" s="58">
        <f t="shared" si="0"/>
        <v>4.5</v>
      </c>
      <c r="E124" s="55"/>
      <c r="F124" s="59" t="s">
        <v>129</v>
      </c>
      <c r="G124" s="59" t="s">
        <v>336</v>
      </c>
      <c r="H124" s="60">
        <v>4</v>
      </c>
      <c r="I124" s="60">
        <v>5</v>
      </c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5.75" customHeight="1" x14ac:dyDescent="0.25">
      <c r="A125" s="55" t="s">
        <v>129</v>
      </c>
      <c r="B125" s="55" t="s">
        <v>351</v>
      </c>
      <c r="C125" s="55"/>
      <c r="D125" s="58" t="e">
        <f t="shared" si="0"/>
        <v>#DIV/0!</v>
      </c>
      <c r="E125" s="55"/>
      <c r="F125" s="59"/>
      <c r="G125" s="59"/>
      <c r="H125" s="60"/>
      <c r="I125" s="60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5.75" customHeight="1" x14ac:dyDescent="0.25">
      <c r="A126" s="55" t="s">
        <v>388</v>
      </c>
      <c r="B126" s="55" t="s">
        <v>336</v>
      </c>
      <c r="C126" s="55"/>
      <c r="D126" s="58">
        <f t="shared" si="0"/>
        <v>0</v>
      </c>
      <c r="E126" s="55"/>
      <c r="F126" s="59" t="s">
        <v>388</v>
      </c>
      <c r="G126" s="59" t="s">
        <v>336</v>
      </c>
      <c r="H126" s="60">
        <v>0</v>
      </c>
      <c r="I126" s="60">
        <v>0</v>
      </c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5.75" customHeight="1" x14ac:dyDescent="0.25">
      <c r="A127" s="55"/>
      <c r="B127" s="55"/>
      <c r="C127" s="55"/>
      <c r="D127" s="58"/>
      <c r="E127" s="55"/>
      <c r="F127" s="61" t="s">
        <v>387</v>
      </c>
      <c r="G127" s="61"/>
      <c r="H127" s="62">
        <v>9574</v>
      </c>
      <c r="I127" s="62">
        <v>10783</v>
      </c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5.75" customHeight="1" x14ac:dyDescent="0.25">
      <c r="A128" s="55"/>
      <c r="B128" s="55"/>
      <c r="C128" s="55"/>
      <c r="D128" s="58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5.75" customHeight="1" x14ac:dyDescent="0.25">
      <c r="A129" s="55"/>
      <c r="B129" s="55"/>
      <c r="C129" s="55"/>
      <c r="D129" s="58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5.75" customHeight="1" x14ac:dyDescent="0.25">
      <c r="A130" s="55"/>
      <c r="B130" s="55"/>
      <c r="C130" s="55"/>
      <c r="D130" s="58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5.75" customHeight="1" x14ac:dyDescent="0.25">
      <c r="A131" s="55"/>
      <c r="B131" s="55"/>
      <c r="C131" s="55"/>
      <c r="D131" s="58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5.75" customHeight="1" x14ac:dyDescent="0.25">
      <c r="A132" s="55"/>
      <c r="B132" s="55"/>
      <c r="C132" s="55"/>
      <c r="D132" s="58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5.75" customHeigh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5.75" customHeight="1" x14ac:dyDescent="0.2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5.75" customHeight="1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5.75" customHeight="1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5.75" customHeight="1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5.75" customHeight="1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5.75" customHeight="1" x14ac:dyDescent="0.2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5.75" customHeight="1" x14ac:dyDescent="0.25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5.75" customHeight="1" x14ac:dyDescent="0.25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5.75" customHeight="1" x14ac:dyDescent="0.25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5.75" customHeight="1" x14ac:dyDescent="0.2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5.75" customHeight="1" x14ac:dyDescent="0.2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5.75" customHeight="1" x14ac:dyDescent="0.2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5.75" customHeight="1" x14ac:dyDescent="0.2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5.75" customHeight="1" x14ac:dyDescent="0.25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5.75" customHeight="1" x14ac:dyDescent="0.25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5.75" customHeight="1" x14ac:dyDescent="0.2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5.75" customHeight="1" x14ac:dyDescent="0.2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5.75" customHeight="1" x14ac:dyDescent="0.2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5.75" customHeight="1" x14ac:dyDescent="0.2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5.75" customHeight="1" x14ac:dyDescent="0.2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5.75" customHeight="1" x14ac:dyDescent="0.2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5.75" customHeight="1" x14ac:dyDescent="0.2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5.75" customHeight="1" x14ac:dyDescent="0.25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5.75" customHeight="1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5.75" customHeight="1" x14ac:dyDescent="0.25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5.75" customHeight="1" x14ac:dyDescent="0.25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5.75" customHeight="1" x14ac:dyDescent="0.25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5.75" customHeight="1" x14ac:dyDescent="0.25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5.75" customHeight="1" x14ac:dyDescent="0.25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5.75" customHeight="1" x14ac:dyDescent="0.25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5.75" customHeight="1" x14ac:dyDescent="0.25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5.75" customHeight="1" x14ac:dyDescent="0.2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5.75" customHeight="1" x14ac:dyDescent="0.25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5.75" customHeight="1" x14ac:dyDescent="0.25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5.75" customHeight="1" x14ac:dyDescent="0.25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5.75" customHeight="1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5.75" customHeight="1" x14ac:dyDescent="0.2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5.75" customHeight="1" x14ac:dyDescent="0.2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5.75" customHeight="1" x14ac:dyDescent="0.2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5.75" customHeight="1" x14ac:dyDescent="0.2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5.75" customHeight="1" x14ac:dyDescent="0.25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5.75" customHeight="1" x14ac:dyDescent="0.2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5.75" customHeight="1" x14ac:dyDescent="0.25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5.75" customHeight="1" x14ac:dyDescent="0.25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5.75" customHeight="1" x14ac:dyDescent="0.25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5.75" customHeight="1" x14ac:dyDescent="0.25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5.75" customHeight="1" x14ac:dyDescent="0.25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5.75" customHeight="1" x14ac:dyDescent="0.25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5.75" customHeight="1" x14ac:dyDescent="0.25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5.75" customHeight="1" x14ac:dyDescent="0.25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5.75" customHeight="1" x14ac:dyDescent="0.25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5.75" customHeight="1" x14ac:dyDescent="0.2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5.75" customHeigh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5.75" customHeight="1" x14ac:dyDescent="0.25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5.75" customHeight="1" x14ac:dyDescent="0.2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5.75" customHeight="1" x14ac:dyDescent="0.25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5.75" customHeight="1" x14ac:dyDescent="0.25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5.75" customHeight="1" x14ac:dyDescent="0.25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5.75" customHeight="1" x14ac:dyDescent="0.25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5.75" customHeight="1" x14ac:dyDescent="0.25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5.75" customHeight="1" x14ac:dyDescent="0.25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5.75" customHeight="1" x14ac:dyDescent="0.2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5.75" customHeight="1" x14ac:dyDescent="0.25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5.75" customHeight="1" x14ac:dyDescent="0.25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5.75" customHeight="1" x14ac:dyDescent="0.2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5.75" customHeight="1" x14ac:dyDescent="0.25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5.75" customHeight="1" x14ac:dyDescent="0.25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5.75" customHeight="1" x14ac:dyDescent="0.25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5.75" customHeight="1" x14ac:dyDescent="0.25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5.75" customHeight="1" x14ac:dyDescent="0.2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5.75" customHeight="1" x14ac:dyDescent="0.2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5.75" customHeight="1" x14ac:dyDescent="0.2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5.75" customHeight="1" x14ac:dyDescent="0.2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5.75" customHeight="1" x14ac:dyDescent="0.2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5.75" customHeight="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5.75" customHeight="1" x14ac:dyDescent="0.2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5.75" customHeight="1" x14ac:dyDescent="0.2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5.75" customHeight="1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5.75" customHeight="1" x14ac:dyDescent="0.2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5.75" customHeight="1" x14ac:dyDescent="0.25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5.75" customHeight="1" x14ac:dyDescent="0.2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5.75" customHeight="1" x14ac:dyDescent="0.2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5.75" customHeight="1" x14ac:dyDescent="0.25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5.75" customHeight="1" x14ac:dyDescent="0.25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5.75" customHeight="1" x14ac:dyDescent="0.25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5.75" customHeight="1" x14ac:dyDescent="0.25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5.75" customHeight="1" x14ac:dyDescent="0.25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5.75" customHeight="1" x14ac:dyDescent="0.25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5.75" customHeight="1" x14ac:dyDescent="0.25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5.75" customHeight="1" x14ac:dyDescent="0.25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5.75" customHeight="1" x14ac:dyDescent="0.2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5.75" customHeight="1" x14ac:dyDescent="0.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5.75" customHeight="1" x14ac:dyDescent="0.25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5.75" customHeight="1" x14ac:dyDescent="0.25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5.75" customHeight="1" x14ac:dyDescent="0.25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5.75" customHeight="1" x14ac:dyDescent="0.2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5.75" customHeight="1" x14ac:dyDescent="0.25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5.75" customHeight="1" x14ac:dyDescent="0.25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5.75" customHeight="1" x14ac:dyDescent="0.25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5.75" customHeight="1" x14ac:dyDescent="0.2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5.75" customHeight="1" x14ac:dyDescent="0.25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5.75" customHeight="1" x14ac:dyDescent="0.2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5.75" customHeight="1" x14ac:dyDescent="0.25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5.75" customHeight="1" x14ac:dyDescent="0.25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5.75" customHeight="1" x14ac:dyDescent="0.25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5.75" customHeigh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5.75" customHeight="1" x14ac:dyDescent="0.25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5.75" customHeight="1" x14ac:dyDescent="0.25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5.75" customHeight="1" x14ac:dyDescent="0.2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5.75" customHeight="1" x14ac:dyDescent="0.25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5.75" customHeight="1" x14ac:dyDescent="0.2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5.75" customHeight="1" x14ac:dyDescent="0.2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5.75" customHeight="1" x14ac:dyDescent="0.25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5.75" customHeight="1" x14ac:dyDescent="0.25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5.75" customHeight="1" x14ac:dyDescent="0.25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5.75" customHeight="1" x14ac:dyDescent="0.2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5.75" customHeight="1" x14ac:dyDescent="0.25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5.75" customHeight="1" x14ac:dyDescent="0.25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5.75" customHeight="1" x14ac:dyDescent="0.25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5.75" customHeight="1" x14ac:dyDescent="0.2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5.75" customHeight="1" x14ac:dyDescent="0.25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5.75" customHeight="1" x14ac:dyDescent="0.2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5.75" customHeight="1" x14ac:dyDescent="0.2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5.75" customHeight="1" x14ac:dyDescent="0.2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5.75" customHeight="1" x14ac:dyDescent="0.2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5.75" customHeight="1" x14ac:dyDescent="0.2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5.75" customHeight="1" x14ac:dyDescent="0.2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5.75" customHeight="1" x14ac:dyDescent="0.2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5.75" customHeight="1" x14ac:dyDescent="0.2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5.75" customHeight="1" x14ac:dyDescent="0.2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5.75" customHeight="1" x14ac:dyDescent="0.2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5.75" customHeight="1" x14ac:dyDescent="0.2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5.75" customHeight="1" x14ac:dyDescent="0.2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5.75" customHeight="1" x14ac:dyDescent="0.2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5.75" customHeight="1" x14ac:dyDescent="0.2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5.75" customHeight="1" x14ac:dyDescent="0.2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5.75" customHeight="1" x14ac:dyDescent="0.2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5.75" customHeight="1" x14ac:dyDescent="0.2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5.75" customHeight="1" x14ac:dyDescent="0.2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5.75" customHeight="1" x14ac:dyDescent="0.25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5.75" customHeight="1" x14ac:dyDescent="0.25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5.75" customHeight="1" x14ac:dyDescent="0.2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5.75" customHeight="1" x14ac:dyDescent="0.25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5.75" customHeight="1" x14ac:dyDescent="0.25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5.75" customHeight="1" x14ac:dyDescent="0.25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5.75" customHeight="1" x14ac:dyDescent="0.25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5.75" customHeight="1" x14ac:dyDescent="0.25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5.75" customHeight="1" x14ac:dyDescent="0.25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5.75" customHeight="1" x14ac:dyDescent="0.25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5.75" customHeight="1" x14ac:dyDescent="0.25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5.75" customHeight="1" x14ac:dyDescent="0.25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5.75" customHeight="1" x14ac:dyDescent="0.2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5.75" customHeight="1" x14ac:dyDescent="0.25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5.75" customHeight="1" x14ac:dyDescent="0.25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5.75" customHeight="1" x14ac:dyDescent="0.25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5.75" customHeight="1" x14ac:dyDescent="0.2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5.75" customHeight="1" x14ac:dyDescent="0.2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5.75" customHeight="1" x14ac:dyDescent="0.2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5.75" customHeigh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5.75" customHeight="1" x14ac:dyDescent="0.2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5.75" customHeight="1" x14ac:dyDescent="0.25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5.75" customHeight="1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5.75" customHeight="1" x14ac:dyDescent="0.2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5.75" customHeight="1" x14ac:dyDescent="0.2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5.75" customHeight="1" x14ac:dyDescent="0.2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5.75" customHeight="1" x14ac:dyDescent="0.25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5.75" customHeight="1" x14ac:dyDescent="0.25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5.75" customHeight="1" x14ac:dyDescent="0.25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5.75" customHeight="1" x14ac:dyDescent="0.25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5.75" customHeight="1" x14ac:dyDescent="0.25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5.75" customHeight="1" x14ac:dyDescent="0.25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5.75" customHeight="1" x14ac:dyDescent="0.2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5.75" customHeight="1" x14ac:dyDescent="0.25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5.75" customHeight="1" x14ac:dyDescent="0.25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5.75" customHeight="1" x14ac:dyDescent="0.25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5.75" customHeight="1" x14ac:dyDescent="0.25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5.75" customHeight="1" x14ac:dyDescent="0.25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5.75" customHeight="1" x14ac:dyDescent="0.25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5.75" customHeight="1" x14ac:dyDescent="0.25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5.75" customHeight="1" x14ac:dyDescent="0.25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5.75" customHeight="1" x14ac:dyDescent="0.25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5.75" customHeight="1" x14ac:dyDescent="0.2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5.75" customHeight="1" x14ac:dyDescent="0.25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5.75" customHeight="1" x14ac:dyDescent="0.25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5.75" customHeight="1" x14ac:dyDescent="0.25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5.75" customHeight="1" x14ac:dyDescent="0.25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5.75" customHeight="1" x14ac:dyDescent="0.25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5.75" customHeight="1" x14ac:dyDescent="0.25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5.75" customHeight="1" x14ac:dyDescent="0.25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5.75" customHeight="1" x14ac:dyDescent="0.25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5.75" customHeight="1" x14ac:dyDescent="0.25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5.75" customHeight="1" x14ac:dyDescent="0.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5.75" customHeight="1" x14ac:dyDescent="0.25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5.75" customHeight="1" x14ac:dyDescent="0.25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5.75" customHeight="1" x14ac:dyDescent="0.2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5.75" customHeight="1" x14ac:dyDescent="0.2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5.75" customHeight="1" x14ac:dyDescent="0.2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5.75" customHeight="1" x14ac:dyDescent="0.2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5.75" customHeight="1" x14ac:dyDescent="0.2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5.75" customHeight="1" x14ac:dyDescent="0.2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5.75" customHeight="1" x14ac:dyDescent="0.25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5.75" customHeight="1" x14ac:dyDescent="0.2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5.75" customHeight="1" x14ac:dyDescent="0.25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5.75" customHeight="1" x14ac:dyDescent="0.25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5.75" customHeight="1" x14ac:dyDescent="0.25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5.75" customHeight="1" x14ac:dyDescent="0.25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5.75" customHeight="1" x14ac:dyDescent="0.25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5.75" customHeight="1" x14ac:dyDescent="0.25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5.75" customHeight="1" x14ac:dyDescent="0.25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5.75" customHeight="1" x14ac:dyDescent="0.25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5.75" customHeight="1" x14ac:dyDescent="0.25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5.75" customHeigh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5.75" customHeight="1" x14ac:dyDescent="0.25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5.75" customHeight="1" x14ac:dyDescent="0.25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5.75" customHeight="1" x14ac:dyDescent="0.2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5.75" customHeight="1" x14ac:dyDescent="0.25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5.75" customHeight="1" x14ac:dyDescent="0.25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5.75" customHeight="1" x14ac:dyDescent="0.25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5.75" customHeight="1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5.75" customHeight="1" x14ac:dyDescent="0.25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5.75" customHeight="1" x14ac:dyDescent="0.25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5.75" customHeight="1" x14ac:dyDescent="0.2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5.75" customHeight="1" x14ac:dyDescent="0.25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5.75" customHeight="1" x14ac:dyDescent="0.25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5.75" customHeight="1" x14ac:dyDescent="0.25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5.75" customHeight="1" x14ac:dyDescent="0.25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5.75" customHeight="1" x14ac:dyDescent="0.25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5.75" customHeight="1" x14ac:dyDescent="0.25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5.75" customHeight="1" x14ac:dyDescent="0.25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5.75" customHeight="1" x14ac:dyDescent="0.25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5.75" customHeight="1" x14ac:dyDescent="0.25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 x14ac:dyDescent="0.2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5.75" customHeight="1" x14ac:dyDescent="0.25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5.75" customHeight="1" x14ac:dyDescent="0.25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5.75" customHeight="1" x14ac:dyDescent="0.25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5.75" customHeight="1" x14ac:dyDescent="0.2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5.75" customHeight="1" x14ac:dyDescent="0.2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5.75" customHeight="1" x14ac:dyDescent="0.2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5.75" customHeight="1" x14ac:dyDescent="0.2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5.75" customHeight="1" x14ac:dyDescent="0.2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5.75" customHeight="1" x14ac:dyDescent="0.25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5.75" customHeight="1" x14ac:dyDescent="0.2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5.75" customHeight="1" x14ac:dyDescent="0.25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5.75" customHeight="1" x14ac:dyDescent="0.25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5.75" customHeight="1" x14ac:dyDescent="0.25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5.75" customHeight="1" x14ac:dyDescent="0.25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5.75" customHeight="1" x14ac:dyDescent="0.25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5.75" customHeight="1" x14ac:dyDescent="0.25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5.75" customHeight="1" x14ac:dyDescent="0.25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5.75" customHeight="1" x14ac:dyDescent="0.25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5.75" customHeight="1" x14ac:dyDescent="0.25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5.75" customHeight="1" x14ac:dyDescent="0.2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5.75" customHeight="1" x14ac:dyDescent="0.25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5.75" customHeight="1" x14ac:dyDescent="0.25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5.75" customHeight="1" x14ac:dyDescent="0.25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5.75" customHeight="1" x14ac:dyDescent="0.25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5.75" customHeight="1" x14ac:dyDescent="0.25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5.75" customHeight="1" x14ac:dyDescent="0.25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5.75" customHeight="1" x14ac:dyDescent="0.2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5.75" customHeight="1" x14ac:dyDescent="0.25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5.75" customHeight="1" x14ac:dyDescent="0.25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5.75" customHeight="1" x14ac:dyDescent="0.2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5.75" customHeight="1" x14ac:dyDescent="0.25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5.75" customHeight="1" x14ac:dyDescent="0.25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5.75" customHeigh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5.75" customHeight="1" x14ac:dyDescent="0.25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5.75" customHeight="1" x14ac:dyDescent="0.25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5.75" customHeight="1" x14ac:dyDescent="0.2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5.75" customHeight="1" x14ac:dyDescent="0.25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5.75" customHeight="1" x14ac:dyDescent="0.25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5.75" customHeight="1" x14ac:dyDescent="0.25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5.75" customHeight="1" x14ac:dyDescent="0.2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5.75" customHeight="1" x14ac:dyDescent="0.25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5.75" customHeight="1" x14ac:dyDescent="0.25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5.75" customHeight="1" x14ac:dyDescent="0.25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5.75" customHeight="1" x14ac:dyDescent="0.25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5.75" customHeight="1" x14ac:dyDescent="0.25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5.75" customHeight="1" x14ac:dyDescent="0.25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5.75" customHeight="1" x14ac:dyDescent="0.25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5.75" customHeight="1" x14ac:dyDescent="0.25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5.75" customHeight="1" x14ac:dyDescent="0.25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5.75" customHeight="1" x14ac:dyDescent="0.2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5.75" customHeight="1" x14ac:dyDescent="0.25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5.75" customHeight="1" x14ac:dyDescent="0.25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5.75" customHeight="1" x14ac:dyDescent="0.25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5.75" customHeight="1" x14ac:dyDescent="0.25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5.75" customHeight="1" x14ac:dyDescent="0.25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5.75" customHeight="1" x14ac:dyDescent="0.25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5.75" customHeight="1" x14ac:dyDescent="0.25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5.75" customHeight="1" x14ac:dyDescent="0.25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5.75" customHeight="1" x14ac:dyDescent="0.25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5.75" customHeight="1" x14ac:dyDescent="0.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5.75" customHeight="1" x14ac:dyDescent="0.25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5.75" customHeight="1" x14ac:dyDescent="0.25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5.75" customHeight="1" x14ac:dyDescent="0.25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5.75" customHeight="1" x14ac:dyDescent="0.25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5.75" customHeight="1" x14ac:dyDescent="0.25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5.75" customHeight="1" x14ac:dyDescent="0.25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5.75" customHeight="1" x14ac:dyDescent="0.25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5.75" customHeight="1" x14ac:dyDescent="0.25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5.75" customHeight="1" x14ac:dyDescent="0.25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5.75" customHeight="1" x14ac:dyDescent="0.2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5.75" customHeight="1" x14ac:dyDescent="0.25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5.75" customHeight="1" x14ac:dyDescent="0.25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5.75" customHeight="1" x14ac:dyDescent="0.25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5.75" customHeight="1" x14ac:dyDescent="0.25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5.75" customHeight="1" x14ac:dyDescent="0.25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5.75" customHeight="1" x14ac:dyDescent="0.25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5.75" customHeight="1" x14ac:dyDescent="0.25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5.75" customHeight="1" x14ac:dyDescent="0.25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5.75" customHeight="1" x14ac:dyDescent="0.25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5.75" customHeight="1" x14ac:dyDescent="0.2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5.75" customHeight="1" x14ac:dyDescent="0.25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5.75" customHeight="1" x14ac:dyDescent="0.25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5.75" customHeight="1" x14ac:dyDescent="0.25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5.75" customHeight="1" x14ac:dyDescent="0.25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5.75" customHeight="1" x14ac:dyDescent="0.25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5.75" customHeigh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5.75" customHeight="1" x14ac:dyDescent="0.25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5.75" customHeight="1" x14ac:dyDescent="0.25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5.75" customHeight="1" x14ac:dyDescent="0.2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5.75" customHeight="1" x14ac:dyDescent="0.2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5.75" customHeight="1" x14ac:dyDescent="0.25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5.75" customHeight="1" x14ac:dyDescent="0.25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5.75" customHeight="1" x14ac:dyDescent="0.25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5.75" customHeight="1" x14ac:dyDescent="0.25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5.75" customHeight="1" x14ac:dyDescent="0.25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5.75" customHeight="1" x14ac:dyDescent="0.25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5.75" customHeight="1" x14ac:dyDescent="0.25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5.75" customHeight="1" x14ac:dyDescent="0.25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5.75" customHeight="1" x14ac:dyDescent="0.25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5.75" customHeight="1" x14ac:dyDescent="0.2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5.75" customHeight="1" x14ac:dyDescent="0.25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5.75" customHeight="1" x14ac:dyDescent="0.25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5.75" customHeight="1" x14ac:dyDescent="0.25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5.75" customHeight="1" x14ac:dyDescent="0.25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5.75" customHeight="1" x14ac:dyDescent="0.25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5.75" customHeight="1" x14ac:dyDescent="0.25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5.75" customHeight="1" x14ac:dyDescent="0.25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5.75" customHeight="1" x14ac:dyDescent="0.25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5.75" customHeight="1" x14ac:dyDescent="0.25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5.75" customHeight="1" x14ac:dyDescent="0.2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5.75" customHeight="1" x14ac:dyDescent="0.25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5.75" customHeight="1" x14ac:dyDescent="0.25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5.75" customHeight="1" x14ac:dyDescent="0.25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5.75" customHeight="1" x14ac:dyDescent="0.25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5.75" customHeight="1" x14ac:dyDescent="0.25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5.75" customHeight="1" x14ac:dyDescent="0.25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5.75" customHeight="1" x14ac:dyDescent="0.25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5.75" customHeight="1" x14ac:dyDescent="0.25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5.75" customHeight="1" x14ac:dyDescent="0.25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5.75" customHeight="1" x14ac:dyDescent="0.2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5.75" customHeight="1" x14ac:dyDescent="0.25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5.75" customHeight="1" x14ac:dyDescent="0.25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5.75" customHeight="1" x14ac:dyDescent="0.25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5.75" customHeight="1" x14ac:dyDescent="0.25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5.75" customHeight="1" x14ac:dyDescent="0.25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5.75" customHeight="1" x14ac:dyDescent="0.25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5.75" customHeight="1" x14ac:dyDescent="0.25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5.75" customHeight="1" x14ac:dyDescent="0.25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5.75" customHeight="1" x14ac:dyDescent="0.25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5.75" customHeight="1" x14ac:dyDescent="0.2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5.75" customHeight="1" x14ac:dyDescent="0.25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5.75" customHeight="1" x14ac:dyDescent="0.25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5.75" customHeight="1" x14ac:dyDescent="0.25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5.75" customHeight="1" x14ac:dyDescent="0.25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5.75" customHeight="1" x14ac:dyDescent="0.25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5.75" customHeight="1" x14ac:dyDescent="0.25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5.75" customHeight="1" x14ac:dyDescent="0.25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5.75" customHeight="1" x14ac:dyDescent="0.25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5.75" customHeigh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5.75" customHeight="1" x14ac:dyDescent="0.2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5.75" customHeight="1" x14ac:dyDescent="0.25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5.75" customHeight="1" x14ac:dyDescent="0.2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5.75" customHeight="1" x14ac:dyDescent="0.25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5.75" customHeight="1" x14ac:dyDescent="0.25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5.75" customHeight="1" x14ac:dyDescent="0.25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5.75" customHeight="1" x14ac:dyDescent="0.25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5.75" customHeight="1" x14ac:dyDescent="0.25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5.75" customHeight="1" x14ac:dyDescent="0.25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5.75" customHeight="1" x14ac:dyDescent="0.25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5.75" customHeight="1" x14ac:dyDescent="0.2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5.75" customHeight="1" x14ac:dyDescent="0.25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5.75" customHeight="1" x14ac:dyDescent="0.25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5.75" customHeight="1" x14ac:dyDescent="0.25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5.75" customHeight="1" x14ac:dyDescent="0.25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5.75" customHeight="1" x14ac:dyDescent="0.25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5.75" customHeight="1" x14ac:dyDescent="0.25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5.75" customHeight="1" x14ac:dyDescent="0.25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5.75" customHeight="1" x14ac:dyDescent="0.25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5.75" customHeight="1" x14ac:dyDescent="0.25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5.75" customHeight="1" x14ac:dyDescent="0.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5.75" customHeight="1" x14ac:dyDescent="0.25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5.75" customHeight="1" x14ac:dyDescent="0.25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5.75" customHeight="1" x14ac:dyDescent="0.25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5.75" customHeight="1" x14ac:dyDescent="0.25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5.75" customHeight="1" x14ac:dyDescent="0.25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5.75" customHeight="1" x14ac:dyDescent="0.25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5.75" customHeight="1" x14ac:dyDescent="0.25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5.75" customHeight="1" x14ac:dyDescent="0.25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5.75" customHeight="1" x14ac:dyDescent="0.25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5.75" customHeight="1" x14ac:dyDescent="0.2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5.75" customHeight="1" x14ac:dyDescent="0.25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5.75" customHeight="1" x14ac:dyDescent="0.25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5.75" customHeight="1" x14ac:dyDescent="0.25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5.75" customHeight="1" x14ac:dyDescent="0.25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5.75" customHeight="1" x14ac:dyDescent="0.25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5.75" customHeight="1" x14ac:dyDescent="0.25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5.75" customHeight="1" x14ac:dyDescent="0.25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5.75" customHeight="1" x14ac:dyDescent="0.25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5.75" customHeight="1" x14ac:dyDescent="0.25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5.75" customHeight="1" x14ac:dyDescent="0.2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5.75" customHeight="1" x14ac:dyDescent="0.25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5.75" customHeight="1" x14ac:dyDescent="0.25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5.75" customHeight="1" x14ac:dyDescent="0.25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5.75" customHeight="1" x14ac:dyDescent="0.25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5.75" customHeight="1" x14ac:dyDescent="0.25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5.75" customHeight="1" x14ac:dyDescent="0.25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5.75" customHeight="1" x14ac:dyDescent="0.25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5.75" customHeight="1" x14ac:dyDescent="0.25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5.75" customHeight="1" x14ac:dyDescent="0.25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5.75" customHeight="1" x14ac:dyDescent="0.2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5.75" customHeight="1" x14ac:dyDescent="0.25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5.75" customHeigh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5.75" customHeight="1" x14ac:dyDescent="0.25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5.75" customHeight="1" x14ac:dyDescent="0.25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5.75" customHeight="1" x14ac:dyDescent="0.25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5.75" customHeight="1" x14ac:dyDescent="0.25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5.75" customHeight="1" x14ac:dyDescent="0.25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5.75" customHeight="1" x14ac:dyDescent="0.25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5.75" customHeight="1" x14ac:dyDescent="0.25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5.75" customHeight="1" x14ac:dyDescent="0.2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5.75" customHeight="1" x14ac:dyDescent="0.25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5.75" customHeight="1" x14ac:dyDescent="0.25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5.75" customHeight="1" x14ac:dyDescent="0.25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5.75" customHeight="1" x14ac:dyDescent="0.25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5.75" customHeight="1" x14ac:dyDescent="0.25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5.75" customHeight="1" x14ac:dyDescent="0.25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5.75" customHeight="1" x14ac:dyDescent="0.25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5.75" customHeight="1" x14ac:dyDescent="0.25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5.75" customHeight="1" x14ac:dyDescent="0.25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5.75" customHeight="1" x14ac:dyDescent="0.2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5.75" customHeight="1" x14ac:dyDescent="0.25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5.75" customHeight="1" x14ac:dyDescent="0.25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5.75" customHeight="1" x14ac:dyDescent="0.25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5.75" customHeight="1" x14ac:dyDescent="0.25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5.75" customHeight="1" x14ac:dyDescent="0.25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5.75" customHeight="1" x14ac:dyDescent="0.25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5.75" customHeight="1" x14ac:dyDescent="0.25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5.75" customHeight="1" x14ac:dyDescent="0.25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5.75" customHeight="1" x14ac:dyDescent="0.25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5.75" customHeight="1" x14ac:dyDescent="0.2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5.75" customHeight="1" x14ac:dyDescent="0.25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5.75" customHeight="1" x14ac:dyDescent="0.25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5.75" customHeight="1" x14ac:dyDescent="0.25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5.75" customHeight="1" x14ac:dyDescent="0.25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5.75" customHeight="1" x14ac:dyDescent="0.25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5.75" customHeight="1" x14ac:dyDescent="0.25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5.75" customHeight="1" x14ac:dyDescent="0.25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5.75" customHeight="1" x14ac:dyDescent="0.25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5.75" customHeight="1" x14ac:dyDescent="0.25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5.75" customHeight="1" x14ac:dyDescent="0.2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5.75" customHeight="1" x14ac:dyDescent="0.25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5.75" customHeight="1" x14ac:dyDescent="0.25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5.75" customHeight="1" x14ac:dyDescent="0.25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5.75" customHeight="1" x14ac:dyDescent="0.25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5.75" customHeight="1" x14ac:dyDescent="0.25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5.75" customHeight="1" x14ac:dyDescent="0.25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5.75" customHeight="1" x14ac:dyDescent="0.25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5.75" customHeight="1" x14ac:dyDescent="0.25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5.75" customHeight="1" x14ac:dyDescent="0.25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5.75" customHeight="1" x14ac:dyDescent="0.2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5.75" customHeight="1" x14ac:dyDescent="0.25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5.75" customHeight="1" x14ac:dyDescent="0.25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5.75" customHeight="1" x14ac:dyDescent="0.25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5.75" customHeight="1" x14ac:dyDescent="0.25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5.75" customHeigh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5.75" customHeight="1" x14ac:dyDescent="0.25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5.75" customHeight="1" x14ac:dyDescent="0.25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5.75" customHeight="1" x14ac:dyDescent="0.25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5.75" customHeight="1" x14ac:dyDescent="0.25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5.75" customHeight="1" x14ac:dyDescent="0.2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5.75" customHeight="1" x14ac:dyDescent="0.25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5.75" customHeight="1" x14ac:dyDescent="0.25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5.75" customHeight="1" x14ac:dyDescent="0.25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5.75" customHeight="1" x14ac:dyDescent="0.25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5.75" customHeight="1" x14ac:dyDescent="0.25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5.75" customHeight="1" x14ac:dyDescent="0.25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5.75" customHeight="1" x14ac:dyDescent="0.25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5.75" customHeight="1" x14ac:dyDescent="0.25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5.75" customHeight="1" x14ac:dyDescent="0.25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5.75" customHeight="1" x14ac:dyDescent="0.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5.75" customHeight="1" x14ac:dyDescent="0.25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5.75" customHeight="1" x14ac:dyDescent="0.25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5.75" customHeight="1" x14ac:dyDescent="0.25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5.75" customHeight="1" x14ac:dyDescent="0.25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5.75" customHeight="1" x14ac:dyDescent="0.25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5.75" customHeight="1" x14ac:dyDescent="0.25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5.75" customHeight="1" x14ac:dyDescent="0.25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5.75" customHeight="1" x14ac:dyDescent="0.25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5.75" customHeight="1" x14ac:dyDescent="0.25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5.75" customHeight="1" x14ac:dyDescent="0.2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5.75" customHeight="1" x14ac:dyDescent="0.25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5.75" customHeight="1" x14ac:dyDescent="0.25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5.75" customHeight="1" x14ac:dyDescent="0.25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5.75" customHeight="1" x14ac:dyDescent="0.25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5.75" customHeight="1" x14ac:dyDescent="0.25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5.75" customHeight="1" x14ac:dyDescent="0.25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5.75" customHeight="1" x14ac:dyDescent="0.25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5.75" customHeight="1" x14ac:dyDescent="0.25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5.75" customHeight="1" x14ac:dyDescent="0.25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5.75" customHeight="1" x14ac:dyDescent="0.2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5.75" customHeight="1" x14ac:dyDescent="0.25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5.75" customHeight="1" x14ac:dyDescent="0.25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5.75" customHeight="1" x14ac:dyDescent="0.25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5.75" customHeight="1" x14ac:dyDescent="0.25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5.75" customHeight="1" x14ac:dyDescent="0.25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5.75" customHeight="1" x14ac:dyDescent="0.25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5.75" customHeight="1" x14ac:dyDescent="0.25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5.75" customHeight="1" x14ac:dyDescent="0.25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5.75" customHeight="1" x14ac:dyDescent="0.25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5.75" customHeight="1" x14ac:dyDescent="0.2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5.75" customHeight="1" x14ac:dyDescent="0.25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5.75" customHeight="1" x14ac:dyDescent="0.25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5.75" customHeight="1" x14ac:dyDescent="0.25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5.75" customHeight="1" x14ac:dyDescent="0.25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5.75" customHeight="1" x14ac:dyDescent="0.25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5.75" customHeight="1" x14ac:dyDescent="0.25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5.75" customHeight="1" x14ac:dyDescent="0.25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5.75" customHeigh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5.75" customHeight="1" x14ac:dyDescent="0.25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5.75" customHeight="1" x14ac:dyDescent="0.2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5.75" customHeight="1" x14ac:dyDescent="0.25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5.75" customHeight="1" x14ac:dyDescent="0.25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5.75" customHeight="1" x14ac:dyDescent="0.25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5.75" customHeight="1" x14ac:dyDescent="0.25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5.75" customHeight="1" x14ac:dyDescent="0.25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5.75" customHeight="1" x14ac:dyDescent="0.25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5.75" customHeight="1" x14ac:dyDescent="0.25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5.75" customHeight="1" x14ac:dyDescent="0.25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5.75" customHeight="1" x14ac:dyDescent="0.25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5.75" customHeight="1" x14ac:dyDescent="0.2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5.75" customHeight="1" x14ac:dyDescent="0.25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5.75" customHeight="1" x14ac:dyDescent="0.25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5.75" customHeight="1" x14ac:dyDescent="0.25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5.75" customHeight="1" x14ac:dyDescent="0.25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5.75" customHeight="1" x14ac:dyDescent="0.25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5.75" customHeight="1" x14ac:dyDescent="0.25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5.75" customHeight="1" x14ac:dyDescent="0.25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5.75" customHeight="1" x14ac:dyDescent="0.25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5.75" customHeight="1" x14ac:dyDescent="0.25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5.75" customHeight="1" x14ac:dyDescent="0.2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5.75" customHeight="1" x14ac:dyDescent="0.25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5.75" customHeight="1" x14ac:dyDescent="0.25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5.75" customHeight="1" x14ac:dyDescent="0.25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5.75" customHeight="1" x14ac:dyDescent="0.25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5.75" customHeight="1" x14ac:dyDescent="0.25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5.75" customHeight="1" x14ac:dyDescent="0.25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5.75" customHeight="1" x14ac:dyDescent="0.25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5.75" customHeight="1" x14ac:dyDescent="0.25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5.75" customHeight="1" x14ac:dyDescent="0.25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5.75" customHeight="1" x14ac:dyDescent="0.2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5.75" customHeight="1" x14ac:dyDescent="0.25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5.75" customHeight="1" x14ac:dyDescent="0.25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5.75" customHeight="1" x14ac:dyDescent="0.25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5.75" customHeight="1" x14ac:dyDescent="0.25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5.75" customHeight="1" x14ac:dyDescent="0.25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5.75" customHeight="1" x14ac:dyDescent="0.25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5.75" customHeight="1" x14ac:dyDescent="0.25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5.75" customHeight="1" x14ac:dyDescent="0.25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5.75" customHeight="1" x14ac:dyDescent="0.25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5.75" customHeight="1" x14ac:dyDescent="0.2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5.75" customHeight="1" x14ac:dyDescent="0.25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5.75" customHeight="1" x14ac:dyDescent="0.25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5.75" customHeight="1" x14ac:dyDescent="0.25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5.75" customHeight="1" x14ac:dyDescent="0.25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5.75" customHeight="1" x14ac:dyDescent="0.25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5.75" customHeight="1" x14ac:dyDescent="0.25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5.75" customHeight="1" x14ac:dyDescent="0.25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5.75" customHeight="1" x14ac:dyDescent="0.25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5.75" customHeight="1" x14ac:dyDescent="0.25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5.75" customHeight="1" x14ac:dyDescent="0.2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5.75" customHeigh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5.75" customHeight="1" x14ac:dyDescent="0.25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5.75" customHeight="1" x14ac:dyDescent="0.25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5.75" customHeight="1" x14ac:dyDescent="0.25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5.75" customHeight="1" x14ac:dyDescent="0.25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5.75" customHeight="1" x14ac:dyDescent="0.25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5.75" customHeight="1" x14ac:dyDescent="0.25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5.75" customHeight="1" x14ac:dyDescent="0.25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5.75" customHeight="1" x14ac:dyDescent="0.25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5.75" customHeight="1" x14ac:dyDescent="0.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5.75" customHeight="1" x14ac:dyDescent="0.25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5.75" customHeight="1" x14ac:dyDescent="0.25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5.75" customHeight="1" x14ac:dyDescent="0.25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5.75" customHeight="1" x14ac:dyDescent="0.25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5.75" customHeight="1" x14ac:dyDescent="0.25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5.75" customHeight="1" x14ac:dyDescent="0.25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5.75" customHeight="1" x14ac:dyDescent="0.25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5.75" customHeight="1" x14ac:dyDescent="0.25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5.75" customHeight="1" x14ac:dyDescent="0.25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5.75" customHeight="1" x14ac:dyDescent="0.2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5.75" customHeight="1" x14ac:dyDescent="0.25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5.75" customHeight="1" x14ac:dyDescent="0.25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5.75" customHeight="1" x14ac:dyDescent="0.25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5.75" customHeight="1" x14ac:dyDescent="0.25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5.75" customHeight="1" x14ac:dyDescent="0.25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5.75" customHeight="1" x14ac:dyDescent="0.25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5.75" customHeight="1" x14ac:dyDescent="0.25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5.75" customHeight="1" x14ac:dyDescent="0.25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5.75" customHeight="1" x14ac:dyDescent="0.25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5.75" customHeight="1" x14ac:dyDescent="0.2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5.75" customHeight="1" x14ac:dyDescent="0.25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5.75" customHeight="1" x14ac:dyDescent="0.25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5.75" customHeight="1" x14ac:dyDescent="0.25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5.75" customHeight="1" x14ac:dyDescent="0.25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5.75" customHeight="1" x14ac:dyDescent="0.25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5.75" customHeight="1" x14ac:dyDescent="0.25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5.75" customHeight="1" x14ac:dyDescent="0.25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5.75" customHeight="1" x14ac:dyDescent="0.25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5.75" customHeight="1" x14ac:dyDescent="0.25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5.75" customHeight="1" x14ac:dyDescent="0.2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5.75" customHeight="1" x14ac:dyDescent="0.25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5.75" customHeight="1" x14ac:dyDescent="0.25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5.75" customHeight="1" x14ac:dyDescent="0.25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5.75" customHeight="1" x14ac:dyDescent="0.25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5.75" customHeight="1" x14ac:dyDescent="0.25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5.75" customHeight="1" x14ac:dyDescent="0.25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5.75" customHeight="1" x14ac:dyDescent="0.25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5.75" customHeight="1" x14ac:dyDescent="0.25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5.75" customHeight="1" x14ac:dyDescent="0.25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5.75" customHeight="1" x14ac:dyDescent="0.2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5.75" customHeight="1" x14ac:dyDescent="0.25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5.75" customHeight="1" x14ac:dyDescent="0.25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5.75" customHeight="1" x14ac:dyDescent="0.25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5.75" customHeight="1" x14ac:dyDescent="0.25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5.75" customHeight="1" x14ac:dyDescent="0.25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5.75" customHeight="1" x14ac:dyDescent="0.25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5.75" customHeight="1" x14ac:dyDescent="0.25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5.75" customHeight="1" x14ac:dyDescent="0.25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5.75" customHeight="1" x14ac:dyDescent="0.25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5.75" customHeight="1" x14ac:dyDescent="0.2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5.75" customHeight="1" x14ac:dyDescent="0.25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5.75" customHeight="1" x14ac:dyDescent="0.25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5.75" customHeight="1" x14ac:dyDescent="0.25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5.75" customHeight="1" x14ac:dyDescent="0.25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5.75" customHeight="1" x14ac:dyDescent="0.25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5.75" customHeight="1" x14ac:dyDescent="0.25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5.75" customHeight="1" x14ac:dyDescent="0.25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5.75" customHeight="1" x14ac:dyDescent="0.25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5.75" customHeight="1" x14ac:dyDescent="0.25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5.75" customHeight="1" x14ac:dyDescent="0.2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5.75" customHeight="1" x14ac:dyDescent="0.25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5.75" customHeight="1" x14ac:dyDescent="0.25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5.75" customHeight="1" x14ac:dyDescent="0.25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5.75" customHeight="1" x14ac:dyDescent="0.25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5.75" customHeight="1" x14ac:dyDescent="0.25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5.75" customHeight="1" x14ac:dyDescent="0.25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5.75" customHeight="1" x14ac:dyDescent="0.25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5.75" customHeight="1" x14ac:dyDescent="0.25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5.75" customHeight="1" x14ac:dyDescent="0.25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5.75" customHeight="1" x14ac:dyDescent="0.2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5.75" customHeight="1" x14ac:dyDescent="0.25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5.75" customHeight="1" x14ac:dyDescent="0.25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5.75" customHeight="1" x14ac:dyDescent="0.25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5.75" customHeight="1" x14ac:dyDescent="0.25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5.75" customHeight="1" x14ac:dyDescent="0.25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5.75" customHeight="1" x14ac:dyDescent="0.25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5.75" customHeight="1" x14ac:dyDescent="0.25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5.75" customHeight="1" x14ac:dyDescent="0.25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5.75" customHeight="1" x14ac:dyDescent="0.25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5.75" customHeight="1" x14ac:dyDescent="0.2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5.75" customHeight="1" x14ac:dyDescent="0.25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5.75" customHeight="1" x14ac:dyDescent="0.25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5.75" customHeight="1" x14ac:dyDescent="0.25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5.75" customHeight="1" x14ac:dyDescent="0.25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5.75" customHeight="1" x14ac:dyDescent="0.25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5.75" customHeight="1" x14ac:dyDescent="0.25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5.75" customHeight="1" x14ac:dyDescent="0.25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5.75" customHeight="1" x14ac:dyDescent="0.25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5.75" customHeight="1" x14ac:dyDescent="0.25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5.75" customHeight="1" x14ac:dyDescent="0.2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5.75" customHeight="1" x14ac:dyDescent="0.25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5.75" customHeight="1" x14ac:dyDescent="0.25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5.75" customHeight="1" x14ac:dyDescent="0.25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5.75" customHeight="1" x14ac:dyDescent="0.25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5.75" customHeight="1" x14ac:dyDescent="0.25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5.75" customHeight="1" x14ac:dyDescent="0.25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5.75" customHeight="1" x14ac:dyDescent="0.25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5.75" customHeight="1" x14ac:dyDescent="0.25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5.75" customHeight="1" x14ac:dyDescent="0.25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5.75" customHeight="1" x14ac:dyDescent="0.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5.75" customHeight="1" x14ac:dyDescent="0.25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5.75" customHeight="1" x14ac:dyDescent="0.25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5.75" customHeight="1" x14ac:dyDescent="0.25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5.75" customHeight="1" x14ac:dyDescent="0.25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5.75" customHeight="1" x14ac:dyDescent="0.25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5.75" customHeight="1" x14ac:dyDescent="0.25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5.75" customHeight="1" x14ac:dyDescent="0.25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5.75" customHeight="1" x14ac:dyDescent="0.25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5.75" customHeight="1" x14ac:dyDescent="0.25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5.75" customHeight="1" x14ac:dyDescent="0.2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5.75" customHeight="1" x14ac:dyDescent="0.25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5.75" customHeight="1" x14ac:dyDescent="0.25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5.75" customHeight="1" x14ac:dyDescent="0.25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5.75" customHeight="1" x14ac:dyDescent="0.25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5.75" customHeight="1" x14ac:dyDescent="0.25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5.75" customHeight="1" x14ac:dyDescent="0.25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5.75" customHeight="1" x14ac:dyDescent="0.25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5.75" customHeight="1" x14ac:dyDescent="0.25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5.75" customHeight="1" x14ac:dyDescent="0.25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5.75" customHeight="1" x14ac:dyDescent="0.2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5.75" customHeight="1" x14ac:dyDescent="0.25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5.75" customHeight="1" x14ac:dyDescent="0.25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5.75" customHeight="1" x14ac:dyDescent="0.25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5.75" customHeight="1" x14ac:dyDescent="0.25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5.75" customHeight="1" x14ac:dyDescent="0.25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5.75" customHeight="1" x14ac:dyDescent="0.25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5.75" customHeight="1" x14ac:dyDescent="0.25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5.75" customHeight="1" x14ac:dyDescent="0.25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5.75" customHeight="1" x14ac:dyDescent="0.25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5.75" customHeight="1" x14ac:dyDescent="0.2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5.75" customHeight="1" x14ac:dyDescent="0.25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5.75" customHeight="1" x14ac:dyDescent="0.25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5.75" customHeight="1" x14ac:dyDescent="0.25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5.75" customHeight="1" x14ac:dyDescent="0.25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5.75" customHeight="1" x14ac:dyDescent="0.25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5.75" customHeight="1" x14ac:dyDescent="0.25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5.75" customHeight="1" x14ac:dyDescent="0.25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5.75" customHeight="1" x14ac:dyDescent="0.25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5.75" customHeight="1" x14ac:dyDescent="0.25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5.75" customHeight="1" x14ac:dyDescent="0.2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5.75" customHeight="1" x14ac:dyDescent="0.25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5.75" customHeight="1" x14ac:dyDescent="0.25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5.75" customHeight="1" x14ac:dyDescent="0.25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5.75" customHeight="1" x14ac:dyDescent="0.25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5.75" customHeight="1" x14ac:dyDescent="0.25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5.75" customHeight="1" x14ac:dyDescent="0.25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5.75" customHeight="1" x14ac:dyDescent="0.25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5.75" customHeight="1" x14ac:dyDescent="0.25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5.75" customHeight="1" x14ac:dyDescent="0.25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5.75" customHeight="1" x14ac:dyDescent="0.2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5.75" customHeight="1" x14ac:dyDescent="0.25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5.75" customHeight="1" x14ac:dyDescent="0.25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5.75" customHeight="1" x14ac:dyDescent="0.25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5.75" customHeight="1" x14ac:dyDescent="0.25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5.75" customHeight="1" x14ac:dyDescent="0.25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5.75" customHeight="1" x14ac:dyDescent="0.25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5.75" customHeight="1" x14ac:dyDescent="0.25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5.75" customHeight="1" x14ac:dyDescent="0.25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5.75" customHeight="1" x14ac:dyDescent="0.25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5.75" customHeight="1" x14ac:dyDescent="0.2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5.75" customHeight="1" x14ac:dyDescent="0.25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5.75" customHeight="1" x14ac:dyDescent="0.25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5.75" customHeight="1" x14ac:dyDescent="0.25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5.75" customHeight="1" x14ac:dyDescent="0.25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5.75" customHeight="1" x14ac:dyDescent="0.25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5.75" customHeight="1" x14ac:dyDescent="0.25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5.75" customHeight="1" x14ac:dyDescent="0.25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5.75" customHeight="1" x14ac:dyDescent="0.25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5.75" customHeight="1" x14ac:dyDescent="0.25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5.75" customHeight="1" x14ac:dyDescent="0.2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5.75" customHeight="1" x14ac:dyDescent="0.25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5.75" customHeight="1" x14ac:dyDescent="0.25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5.75" customHeight="1" x14ac:dyDescent="0.25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5.75" customHeight="1" x14ac:dyDescent="0.25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5.75" customHeight="1" x14ac:dyDescent="0.25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5.75" customHeight="1" x14ac:dyDescent="0.25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5.75" customHeight="1" x14ac:dyDescent="0.25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5.75" customHeight="1" x14ac:dyDescent="0.25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5.75" customHeight="1" x14ac:dyDescent="0.25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5.75" customHeight="1" x14ac:dyDescent="0.2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5.75" customHeight="1" x14ac:dyDescent="0.25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5.75" customHeight="1" x14ac:dyDescent="0.25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5.75" customHeight="1" x14ac:dyDescent="0.25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5.75" customHeight="1" x14ac:dyDescent="0.25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5.75" customHeight="1" x14ac:dyDescent="0.25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5.75" customHeight="1" x14ac:dyDescent="0.25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5.75" customHeight="1" x14ac:dyDescent="0.25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5.75" customHeight="1" x14ac:dyDescent="0.25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5.75" customHeight="1" x14ac:dyDescent="0.25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5.75" customHeight="1" x14ac:dyDescent="0.2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5.75" customHeight="1" x14ac:dyDescent="0.25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5.75" customHeight="1" x14ac:dyDescent="0.25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5.75" customHeight="1" x14ac:dyDescent="0.25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5.75" customHeight="1" x14ac:dyDescent="0.25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5.75" customHeight="1" x14ac:dyDescent="0.25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5.75" customHeight="1" x14ac:dyDescent="0.25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5.75" customHeight="1" x14ac:dyDescent="0.25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5.75" customHeight="1" x14ac:dyDescent="0.25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5.75" customHeight="1" x14ac:dyDescent="0.25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5.75" customHeight="1" x14ac:dyDescent="0.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5.75" customHeight="1" x14ac:dyDescent="0.25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5.75" customHeight="1" x14ac:dyDescent="0.25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5.75" customHeight="1" x14ac:dyDescent="0.25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5.75" customHeight="1" x14ac:dyDescent="0.25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5.75" customHeight="1" x14ac:dyDescent="0.25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5.75" customHeight="1" x14ac:dyDescent="0.25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5.75" customHeight="1" x14ac:dyDescent="0.25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5.75" customHeight="1" x14ac:dyDescent="0.25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5.75" customHeight="1" x14ac:dyDescent="0.25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5.75" customHeight="1" x14ac:dyDescent="0.2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5.75" customHeight="1" x14ac:dyDescent="0.25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5.75" customHeight="1" x14ac:dyDescent="0.25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5.75" customHeight="1" x14ac:dyDescent="0.25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5.75" customHeight="1" x14ac:dyDescent="0.25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5.75" customHeight="1" x14ac:dyDescent="0.25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5.75" customHeight="1" x14ac:dyDescent="0.25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5.75" customHeight="1" x14ac:dyDescent="0.25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5.75" customHeight="1" x14ac:dyDescent="0.25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5.75" customHeight="1" x14ac:dyDescent="0.25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5.75" customHeight="1" x14ac:dyDescent="0.2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5.75" customHeight="1" x14ac:dyDescent="0.25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5.75" customHeight="1" x14ac:dyDescent="0.25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5.75" customHeight="1" x14ac:dyDescent="0.25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5.75" customHeight="1" x14ac:dyDescent="0.25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5.75" customHeight="1" x14ac:dyDescent="0.25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5.75" customHeight="1" x14ac:dyDescent="0.25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5.75" customHeight="1" x14ac:dyDescent="0.25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5.75" customHeight="1" x14ac:dyDescent="0.25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5.75" customHeight="1" x14ac:dyDescent="0.25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5.75" customHeight="1" x14ac:dyDescent="0.2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5.75" customHeight="1" x14ac:dyDescent="0.25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5.75" customHeight="1" x14ac:dyDescent="0.25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5.75" customHeight="1" x14ac:dyDescent="0.25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5.75" customHeight="1" x14ac:dyDescent="0.25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5.75" customHeight="1" x14ac:dyDescent="0.25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5.75" customHeight="1" x14ac:dyDescent="0.25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5.75" customHeight="1" x14ac:dyDescent="0.25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5.75" customHeight="1" x14ac:dyDescent="0.25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5.75" customHeight="1" x14ac:dyDescent="0.25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5.75" customHeight="1" x14ac:dyDescent="0.2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5.75" customHeight="1" x14ac:dyDescent="0.25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5.75" customHeight="1" x14ac:dyDescent="0.25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5.75" customHeight="1" x14ac:dyDescent="0.25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5.75" customHeight="1" x14ac:dyDescent="0.25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5.75" customHeight="1" x14ac:dyDescent="0.25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5.75" customHeight="1" x14ac:dyDescent="0.25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5.75" customHeight="1" x14ac:dyDescent="0.25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 ht="15.75" customHeight="1" x14ac:dyDescent="0.25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 ht="15.75" customHeight="1" x14ac:dyDescent="0.25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 ht="15.75" customHeight="1" x14ac:dyDescent="0.2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 ht="15.75" customHeight="1" x14ac:dyDescent="0.25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 ht="15.75" customHeight="1" x14ac:dyDescent="0.25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 ht="15.75" customHeight="1" x14ac:dyDescent="0.25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 ht="15.75" customHeight="1" x14ac:dyDescent="0.25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 ht="15.75" customHeight="1" x14ac:dyDescent="0.25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 ht="15.75" customHeight="1" x14ac:dyDescent="0.25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 ht="15.75" customHeight="1" x14ac:dyDescent="0.25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 ht="15.75" customHeight="1" x14ac:dyDescent="0.25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 ht="15.75" customHeight="1" x14ac:dyDescent="0.25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 ht="15.75" customHeight="1" x14ac:dyDescent="0.2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 ht="15.75" customHeight="1" x14ac:dyDescent="0.25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 ht="15.75" customHeight="1" x14ac:dyDescent="0.25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 ht="15.75" customHeight="1" x14ac:dyDescent="0.25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 ht="15.75" customHeight="1" x14ac:dyDescent="0.25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 ht="15.75" customHeight="1" x14ac:dyDescent="0.25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 ht="15.75" customHeight="1" x14ac:dyDescent="0.25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 ht="15.75" customHeight="1" x14ac:dyDescent="0.25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 ht="15.75" customHeight="1" x14ac:dyDescent="0.25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spans="1:26" ht="15.75" customHeight="1" x14ac:dyDescent="0.25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spans="1:26" ht="15.75" customHeight="1" x14ac:dyDescent="0.2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spans="1:26" ht="15.75" customHeight="1" x14ac:dyDescent="0.25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spans="1:26" ht="15.75" customHeight="1" x14ac:dyDescent="0.25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spans="1:26" ht="15.75" customHeight="1" x14ac:dyDescent="0.25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spans="1:26" ht="15.75" customHeight="1" x14ac:dyDescent="0.25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spans="1:26" ht="15.75" customHeight="1" x14ac:dyDescent="0.25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autoFilter ref="A1:B132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 x14ac:dyDescent="0.25"/>
  <cols>
    <col min="1" max="1" width="33.7109375" customWidth="1"/>
    <col min="2" max="2" width="15.140625" customWidth="1"/>
    <col min="3" max="3" width="13.7109375" hidden="1" customWidth="1"/>
    <col min="4" max="5" width="14.140625" hidden="1" customWidth="1"/>
    <col min="6" max="6" width="12.5703125" hidden="1" customWidth="1"/>
    <col min="7" max="7" width="13" hidden="1" customWidth="1"/>
    <col min="8" max="8" width="13.42578125" hidden="1" customWidth="1"/>
    <col min="9" max="9" width="14" hidden="1" customWidth="1"/>
    <col min="10" max="10" width="11.5703125" hidden="1" customWidth="1"/>
    <col min="11" max="11" width="12" hidden="1" customWidth="1"/>
    <col min="12" max="12" width="13" hidden="1" customWidth="1"/>
    <col min="13" max="14" width="13.42578125" hidden="1" customWidth="1"/>
    <col min="15" max="15" width="12.28515625" hidden="1" customWidth="1"/>
    <col min="16" max="17" width="13.7109375" hidden="1" customWidth="1"/>
    <col min="18" max="18" width="11.140625" customWidth="1"/>
    <col min="19" max="19" width="13.7109375" customWidth="1"/>
    <col min="20" max="20" width="10.5703125" customWidth="1"/>
    <col min="21" max="22" width="11.42578125" customWidth="1"/>
    <col min="23" max="23" width="11.7109375" customWidth="1"/>
    <col min="24" max="24" width="11.42578125" customWidth="1"/>
    <col min="25" max="25" width="10.140625" customWidth="1"/>
    <col min="26" max="27" width="11" customWidth="1"/>
    <col min="28" max="28" width="11.42578125" customWidth="1"/>
    <col min="29" max="29" width="10.28515625" customWidth="1"/>
    <col min="30" max="30" width="8.7109375" customWidth="1"/>
  </cols>
  <sheetData>
    <row r="1" spans="1:29" x14ac:dyDescent="0.25">
      <c r="A1" s="56" t="s">
        <v>33</v>
      </c>
      <c r="B1" s="56" t="s">
        <v>7</v>
      </c>
      <c r="C1" s="57">
        <v>42687</v>
      </c>
      <c r="D1" s="57">
        <v>42694</v>
      </c>
      <c r="E1" s="57">
        <v>42701</v>
      </c>
      <c r="F1" s="57">
        <v>42708</v>
      </c>
      <c r="G1" s="57">
        <v>42715</v>
      </c>
      <c r="H1" s="57">
        <v>42722</v>
      </c>
      <c r="I1" s="57">
        <v>42729</v>
      </c>
      <c r="J1" s="57">
        <v>42736</v>
      </c>
      <c r="K1" s="57">
        <v>42743</v>
      </c>
      <c r="L1" s="57">
        <v>42750</v>
      </c>
      <c r="M1" s="57">
        <v>42757</v>
      </c>
      <c r="N1" s="57">
        <v>42764</v>
      </c>
      <c r="O1" s="57">
        <v>42771</v>
      </c>
      <c r="P1" s="57"/>
      <c r="Q1" s="57"/>
      <c r="R1" s="57"/>
      <c r="S1" s="63"/>
      <c r="T1" s="64">
        <v>43072</v>
      </c>
      <c r="U1" s="64">
        <v>43079</v>
      </c>
      <c r="V1" s="64">
        <v>43086</v>
      </c>
      <c r="W1" s="64">
        <v>43093</v>
      </c>
      <c r="X1" s="64">
        <v>43100</v>
      </c>
      <c r="Y1" s="64">
        <v>43107</v>
      </c>
      <c r="Z1" s="64">
        <v>43114</v>
      </c>
      <c r="AA1" s="64">
        <v>43121</v>
      </c>
      <c r="AB1" s="64">
        <v>43128</v>
      </c>
      <c r="AC1" s="64">
        <v>43135</v>
      </c>
    </row>
    <row r="2" spans="1:29" x14ac:dyDescent="0.25">
      <c r="A2" s="65" t="s">
        <v>389</v>
      </c>
      <c r="B2" s="65" t="s">
        <v>275</v>
      </c>
      <c r="C2" s="66">
        <v>0</v>
      </c>
      <c r="D2" s="66">
        <v>0</v>
      </c>
      <c r="E2" s="66">
        <v>0</v>
      </c>
      <c r="F2" s="66">
        <v>0</v>
      </c>
      <c r="G2" s="66">
        <v>0.4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  <c r="P2" s="66"/>
      <c r="Q2" s="66"/>
      <c r="R2" s="67">
        <f t="shared" ref="R2:R38" si="0">AVERAGE(AC2)</f>
        <v>1</v>
      </c>
      <c r="S2" s="67"/>
      <c r="T2" s="60">
        <v>1</v>
      </c>
      <c r="U2" s="60">
        <v>1</v>
      </c>
      <c r="V2" s="60">
        <v>1</v>
      </c>
      <c r="W2" s="60">
        <v>1</v>
      </c>
      <c r="X2" s="60">
        <v>1</v>
      </c>
      <c r="Y2" s="60">
        <v>1</v>
      </c>
      <c r="Z2" s="60">
        <v>1</v>
      </c>
      <c r="AA2" s="60">
        <v>1</v>
      </c>
      <c r="AB2" s="60">
        <v>1</v>
      </c>
      <c r="AC2" s="60">
        <v>1</v>
      </c>
    </row>
    <row r="3" spans="1:29" x14ac:dyDescent="0.25">
      <c r="A3" s="65" t="s">
        <v>389</v>
      </c>
      <c r="B3" s="65" t="s">
        <v>367</v>
      </c>
      <c r="C3" s="66">
        <v>386.2</v>
      </c>
      <c r="D3" s="66">
        <v>1182.0999999999999</v>
      </c>
      <c r="E3" s="66">
        <v>743.3</v>
      </c>
      <c r="F3" s="66">
        <v>361.1</v>
      </c>
      <c r="G3" s="66">
        <v>470.9</v>
      </c>
      <c r="H3" s="66">
        <v>302.2</v>
      </c>
      <c r="I3" s="66">
        <v>428.8</v>
      </c>
      <c r="J3" s="66">
        <v>338</v>
      </c>
      <c r="K3" s="66">
        <v>337.7</v>
      </c>
      <c r="L3" s="66">
        <v>323.2</v>
      </c>
      <c r="M3" s="66">
        <v>183.3</v>
      </c>
      <c r="N3" s="66">
        <v>191.2</v>
      </c>
      <c r="O3" s="66">
        <v>315.10000000000002</v>
      </c>
      <c r="P3" s="66"/>
      <c r="Q3" s="66"/>
      <c r="R3" s="67">
        <f t="shared" si="0"/>
        <v>599</v>
      </c>
      <c r="S3" s="67"/>
      <c r="T3" s="60">
        <v>688</v>
      </c>
      <c r="U3" s="60">
        <v>667</v>
      </c>
      <c r="V3" s="60">
        <v>653</v>
      </c>
      <c r="W3" s="60">
        <v>733</v>
      </c>
      <c r="X3" s="60">
        <v>688</v>
      </c>
      <c r="Y3" s="60">
        <v>665</v>
      </c>
      <c r="Z3" s="60">
        <v>654</v>
      </c>
      <c r="AA3" s="60">
        <v>638</v>
      </c>
      <c r="AB3" s="60">
        <v>674</v>
      </c>
      <c r="AC3" s="60">
        <v>599</v>
      </c>
    </row>
    <row r="4" spans="1:29" x14ac:dyDescent="0.25">
      <c r="A4" s="65" t="s">
        <v>369</v>
      </c>
      <c r="B4" s="65" t="s">
        <v>275</v>
      </c>
      <c r="C4" s="66">
        <v>0.1</v>
      </c>
      <c r="D4" s="66">
        <v>0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  <c r="P4" s="66"/>
      <c r="Q4" s="66"/>
      <c r="R4" s="67">
        <f t="shared" si="0"/>
        <v>1</v>
      </c>
      <c r="S4" s="67"/>
      <c r="T4" s="60">
        <v>1</v>
      </c>
      <c r="U4" s="60">
        <v>1</v>
      </c>
      <c r="V4" s="60">
        <v>1</v>
      </c>
      <c r="W4" s="60">
        <v>1</v>
      </c>
      <c r="X4" s="60">
        <v>1</v>
      </c>
      <c r="Y4" s="60">
        <v>1</v>
      </c>
      <c r="Z4" s="60">
        <v>1</v>
      </c>
      <c r="AA4" s="60">
        <v>1</v>
      </c>
      <c r="AB4" s="60">
        <v>1</v>
      </c>
      <c r="AC4" s="60">
        <v>1</v>
      </c>
    </row>
    <row r="5" spans="1:29" x14ac:dyDescent="0.25">
      <c r="A5" s="65" t="s">
        <v>369</v>
      </c>
      <c r="B5" s="65" t="s">
        <v>290</v>
      </c>
      <c r="C5" s="66">
        <v>0</v>
      </c>
      <c r="D5" s="66">
        <v>5.2</v>
      </c>
      <c r="E5" s="66">
        <v>7.7</v>
      </c>
      <c r="F5" s="66">
        <v>2</v>
      </c>
      <c r="G5" s="66">
        <v>-1.9</v>
      </c>
      <c r="H5" s="66">
        <v>0.2</v>
      </c>
      <c r="I5" s="66">
        <v>0.2</v>
      </c>
      <c r="J5" s="66">
        <v>0.7</v>
      </c>
      <c r="K5" s="66">
        <v>6.2</v>
      </c>
      <c r="L5" s="66">
        <v>0.1</v>
      </c>
      <c r="M5" s="66">
        <v>23</v>
      </c>
      <c r="N5" s="66">
        <v>24.6</v>
      </c>
      <c r="O5" s="66">
        <v>59</v>
      </c>
      <c r="P5" s="66"/>
      <c r="Q5" s="66"/>
      <c r="R5" s="67">
        <f t="shared" si="0"/>
        <v>141</v>
      </c>
      <c r="S5" s="67"/>
      <c r="T5" s="60">
        <v>162</v>
      </c>
      <c r="U5" s="60">
        <v>157</v>
      </c>
      <c r="V5" s="60">
        <v>154</v>
      </c>
      <c r="W5" s="60">
        <v>173</v>
      </c>
      <c r="X5" s="60">
        <v>162</v>
      </c>
      <c r="Y5" s="60">
        <v>157</v>
      </c>
      <c r="Z5" s="60">
        <v>154</v>
      </c>
      <c r="AA5" s="60">
        <v>150</v>
      </c>
      <c r="AB5" s="60">
        <v>159</v>
      </c>
      <c r="AC5" s="60">
        <v>141</v>
      </c>
    </row>
    <row r="6" spans="1:29" x14ac:dyDescent="0.25">
      <c r="A6" s="65" t="s">
        <v>366</v>
      </c>
      <c r="B6" s="65" t="s">
        <v>275</v>
      </c>
      <c r="C6" s="66">
        <v>0.2</v>
      </c>
      <c r="D6" s="66">
        <v>0</v>
      </c>
      <c r="E6" s="66">
        <v>0</v>
      </c>
      <c r="F6" s="66">
        <v>0</v>
      </c>
      <c r="G6" s="66">
        <v>0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  <c r="P6" s="66"/>
      <c r="Q6" s="66"/>
      <c r="R6" s="67">
        <f t="shared" si="0"/>
        <v>0</v>
      </c>
      <c r="S6" s="67"/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</row>
    <row r="7" spans="1:29" x14ac:dyDescent="0.25">
      <c r="A7" s="65" t="s">
        <v>366</v>
      </c>
      <c r="B7" s="65" t="s">
        <v>367</v>
      </c>
      <c r="C7" s="66">
        <v>79.099999999999994</v>
      </c>
      <c r="D7" s="66">
        <v>336.2</v>
      </c>
      <c r="E7" s="66">
        <v>114.5</v>
      </c>
      <c r="F7" s="66">
        <v>139.4</v>
      </c>
      <c r="G7" s="66">
        <v>179.9</v>
      </c>
      <c r="H7" s="66">
        <v>155.80000000000001</v>
      </c>
      <c r="I7" s="66">
        <v>143.30000000000001</v>
      </c>
      <c r="J7" s="66">
        <v>128.30000000000001</v>
      </c>
      <c r="K7" s="66">
        <v>113.5</v>
      </c>
      <c r="L7" s="66">
        <v>137.30000000000001</v>
      </c>
      <c r="M7" s="66">
        <v>84.8</v>
      </c>
      <c r="N7" s="66">
        <v>61.9</v>
      </c>
      <c r="O7" s="66">
        <v>155.4</v>
      </c>
      <c r="P7" s="66"/>
      <c r="Q7" s="66"/>
      <c r="R7" s="67">
        <f t="shared" si="0"/>
        <v>144</v>
      </c>
      <c r="S7" s="67"/>
      <c r="T7" s="60">
        <v>165</v>
      </c>
      <c r="U7" s="60">
        <v>160</v>
      </c>
      <c r="V7" s="60">
        <v>157</v>
      </c>
      <c r="W7" s="60">
        <v>176</v>
      </c>
      <c r="X7" s="60">
        <v>165</v>
      </c>
      <c r="Y7" s="60">
        <v>160</v>
      </c>
      <c r="Z7" s="60">
        <v>157</v>
      </c>
      <c r="AA7" s="60">
        <v>153</v>
      </c>
      <c r="AB7" s="60">
        <v>162</v>
      </c>
      <c r="AC7" s="60">
        <v>144</v>
      </c>
    </row>
    <row r="8" spans="1:29" x14ac:dyDescent="0.25">
      <c r="A8" s="65" t="s">
        <v>390</v>
      </c>
      <c r="B8" s="65" t="s">
        <v>275</v>
      </c>
      <c r="C8" s="66">
        <v>0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  <c r="P8" s="66"/>
      <c r="Q8" s="66"/>
      <c r="R8" s="67">
        <f t="shared" si="0"/>
        <v>1</v>
      </c>
      <c r="S8" s="67"/>
      <c r="T8" s="60">
        <v>1</v>
      </c>
      <c r="U8" s="60">
        <v>1</v>
      </c>
      <c r="V8" s="60">
        <v>1</v>
      </c>
      <c r="W8" s="60">
        <v>1</v>
      </c>
      <c r="X8" s="60">
        <v>1</v>
      </c>
      <c r="Y8" s="60">
        <v>1</v>
      </c>
      <c r="Z8" s="60">
        <v>1</v>
      </c>
      <c r="AA8" s="60">
        <v>1</v>
      </c>
      <c r="AB8" s="60">
        <v>1</v>
      </c>
      <c r="AC8" s="60">
        <v>1</v>
      </c>
    </row>
    <row r="9" spans="1:29" x14ac:dyDescent="0.25">
      <c r="A9" s="65" t="s">
        <v>390</v>
      </c>
      <c r="B9" s="65" t="s">
        <v>367</v>
      </c>
      <c r="C9" s="66">
        <v>385</v>
      </c>
      <c r="D9" s="66">
        <v>1615.8</v>
      </c>
      <c r="E9" s="66">
        <v>363.1</v>
      </c>
      <c r="F9" s="66">
        <v>220.5</v>
      </c>
      <c r="G9" s="66">
        <v>146.69999999999999</v>
      </c>
      <c r="H9" s="66">
        <v>164.3</v>
      </c>
      <c r="I9" s="66">
        <v>281.2</v>
      </c>
      <c r="J9" s="66">
        <v>164.3</v>
      </c>
      <c r="K9" s="66">
        <v>142.30000000000001</v>
      </c>
      <c r="L9" s="66">
        <v>148.80000000000001</v>
      </c>
      <c r="M9" s="66">
        <v>98.3</v>
      </c>
      <c r="N9" s="66">
        <v>83.2</v>
      </c>
      <c r="O9" s="66">
        <v>143.4</v>
      </c>
      <c r="P9" s="66"/>
      <c r="Q9" s="66"/>
      <c r="R9" s="67">
        <f t="shared" si="0"/>
        <v>287</v>
      </c>
      <c r="S9" s="67"/>
      <c r="T9" s="60">
        <v>330</v>
      </c>
      <c r="U9" s="60">
        <v>320</v>
      </c>
      <c r="V9" s="60">
        <v>314</v>
      </c>
      <c r="W9" s="60">
        <v>352</v>
      </c>
      <c r="X9" s="60">
        <v>330</v>
      </c>
      <c r="Y9" s="60">
        <v>319</v>
      </c>
      <c r="Z9" s="60">
        <v>314</v>
      </c>
      <c r="AA9" s="60">
        <v>306</v>
      </c>
      <c r="AB9" s="60">
        <v>324</v>
      </c>
      <c r="AC9" s="60">
        <v>287</v>
      </c>
    </row>
    <row r="10" spans="1:29" x14ac:dyDescent="0.25">
      <c r="A10" s="65" t="s">
        <v>363</v>
      </c>
      <c r="B10" s="65" t="s">
        <v>275</v>
      </c>
      <c r="C10" s="66">
        <v>0</v>
      </c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  <c r="P10" s="66"/>
      <c r="Q10" s="66"/>
      <c r="R10" s="67">
        <f t="shared" si="0"/>
        <v>1</v>
      </c>
      <c r="S10" s="67"/>
      <c r="T10" s="60">
        <v>1</v>
      </c>
      <c r="U10" s="60">
        <v>1</v>
      </c>
      <c r="V10" s="60">
        <v>1</v>
      </c>
      <c r="W10" s="60">
        <v>2</v>
      </c>
      <c r="X10" s="60">
        <v>1</v>
      </c>
      <c r="Y10" s="60">
        <v>1</v>
      </c>
      <c r="Z10" s="60">
        <v>1</v>
      </c>
      <c r="AA10" s="60">
        <v>1</v>
      </c>
      <c r="AB10" s="60">
        <v>1</v>
      </c>
      <c r="AC10" s="60">
        <v>1</v>
      </c>
    </row>
    <row r="11" spans="1:29" x14ac:dyDescent="0.25">
      <c r="A11" s="65" t="s">
        <v>363</v>
      </c>
      <c r="B11" s="65" t="s">
        <v>290</v>
      </c>
      <c r="C11" s="66">
        <v>312.2</v>
      </c>
      <c r="D11" s="66">
        <v>382.9</v>
      </c>
      <c r="E11" s="66">
        <v>430</v>
      </c>
      <c r="F11" s="66">
        <v>243.9</v>
      </c>
      <c r="G11" s="66">
        <v>173.7</v>
      </c>
      <c r="H11" s="66">
        <v>223.9</v>
      </c>
      <c r="I11" s="66">
        <v>317.60000000000002</v>
      </c>
      <c r="J11" s="66">
        <v>215.3</v>
      </c>
      <c r="K11" s="66">
        <v>121.4</v>
      </c>
      <c r="L11" s="66">
        <v>98.3</v>
      </c>
      <c r="M11" s="66">
        <v>205.5</v>
      </c>
      <c r="N11" s="66">
        <v>131.80000000000001</v>
      </c>
      <c r="O11" s="66">
        <v>232.6</v>
      </c>
      <c r="P11" s="66"/>
      <c r="Q11" s="66"/>
      <c r="R11" s="67">
        <f t="shared" si="0"/>
        <v>420</v>
      </c>
      <c r="S11" s="67"/>
      <c r="T11" s="60">
        <v>484</v>
      </c>
      <c r="U11" s="60">
        <v>468</v>
      </c>
      <c r="V11" s="60">
        <v>459</v>
      </c>
      <c r="W11" s="60">
        <v>515</v>
      </c>
      <c r="X11" s="60">
        <v>484</v>
      </c>
      <c r="Y11" s="60">
        <v>467</v>
      </c>
      <c r="Z11" s="60">
        <v>459</v>
      </c>
      <c r="AA11" s="60">
        <v>448</v>
      </c>
      <c r="AB11" s="60">
        <v>474</v>
      </c>
      <c r="AC11" s="60">
        <v>420</v>
      </c>
    </row>
    <row r="12" spans="1:29" x14ac:dyDescent="0.25">
      <c r="A12" s="65" t="s">
        <v>391</v>
      </c>
      <c r="B12" s="65" t="s">
        <v>275</v>
      </c>
      <c r="C12" s="66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  <c r="P12" s="66"/>
      <c r="Q12" s="66"/>
      <c r="R12" s="67">
        <f t="shared" si="0"/>
        <v>0</v>
      </c>
      <c r="S12" s="67"/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</row>
    <row r="13" spans="1:29" x14ac:dyDescent="0.25">
      <c r="A13" s="65" t="s">
        <v>391</v>
      </c>
      <c r="B13" s="65" t="s">
        <v>290</v>
      </c>
      <c r="C13" s="66">
        <v>9.6999999999999993</v>
      </c>
      <c r="D13" s="66">
        <v>4</v>
      </c>
      <c r="E13" s="66">
        <v>15.5</v>
      </c>
      <c r="F13" s="66">
        <v>3.7</v>
      </c>
      <c r="G13" s="66">
        <v>1.6</v>
      </c>
      <c r="H13" s="66">
        <v>1.5</v>
      </c>
      <c r="I13" s="66">
        <v>0.8</v>
      </c>
      <c r="J13" s="66">
        <v>0.4</v>
      </c>
      <c r="K13" s="66">
        <v>6.7</v>
      </c>
      <c r="L13" s="66">
        <v>0.3</v>
      </c>
      <c r="M13" s="66">
        <v>0.9</v>
      </c>
      <c r="N13" s="66">
        <v>7.4</v>
      </c>
      <c r="O13" s="66">
        <v>71.599999999999994</v>
      </c>
      <c r="P13" s="66"/>
      <c r="Q13" s="66"/>
      <c r="R13" s="67">
        <f t="shared" si="0"/>
        <v>0</v>
      </c>
      <c r="S13" s="67"/>
      <c r="T13" s="60">
        <v>1</v>
      </c>
      <c r="U13" s="60">
        <v>1</v>
      </c>
      <c r="V13" s="60">
        <v>0</v>
      </c>
      <c r="W13" s="60">
        <v>1</v>
      </c>
      <c r="X13" s="60">
        <v>1</v>
      </c>
      <c r="Y13" s="60">
        <v>1</v>
      </c>
      <c r="Z13" s="60">
        <v>0</v>
      </c>
      <c r="AA13" s="60">
        <v>0</v>
      </c>
      <c r="AB13" s="60">
        <v>1</v>
      </c>
      <c r="AC13" s="60">
        <v>0</v>
      </c>
    </row>
    <row r="14" spans="1:29" x14ac:dyDescent="0.25">
      <c r="A14" s="65" t="s">
        <v>392</v>
      </c>
      <c r="B14" s="65" t="s">
        <v>275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6">
        <v>0</v>
      </c>
      <c r="M14" s="66">
        <v>0</v>
      </c>
      <c r="N14" s="66">
        <v>0</v>
      </c>
      <c r="O14" s="66">
        <v>0</v>
      </c>
      <c r="P14" s="66"/>
      <c r="Q14" s="66"/>
      <c r="R14" s="67">
        <f t="shared" si="0"/>
        <v>0</v>
      </c>
      <c r="S14" s="67"/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C14" s="60">
        <v>0</v>
      </c>
    </row>
    <row r="15" spans="1:29" x14ac:dyDescent="0.25">
      <c r="A15" s="65" t="s">
        <v>392</v>
      </c>
      <c r="B15" s="65" t="s">
        <v>290</v>
      </c>
      <c r="C15" s="66">
        <v>-1.9</v>
      </c>
      <c r="D15" s="66">
        <v>0.1</v>
      </c>
      <c r="E15" s="66">
        <v>2.2999999999999998</v>
      </c>
      <c r="F15" s="66">
        <v>4.5999999999999996</v>
      </c>
      <c r="G15" s="66">
        <v>0.4</v>
      </c>
      <c r="H15" s="66">
        <v>0.2</v>
      </c>
      <c r="I15" s="66">
        <v>0.2</v>
      </c>
      <c r="J15" s="66">
        <v>0</v>
      </c>
      <c r="K15" s="66">
        <v>-0.6</v>
      </c>
      <c r="L15" s="66">
        <v>0</v>
      </c>
      <c r="M15" s="66">
        <v>-0.4</v>
      </c>
      <c r="N15" s="66">
        <v>11</v>
      </c>
      <c r="O15" s="66">
        <v>56.1</v>
      </c>
      <c r="P15" s="66"/>
      <c r="Q15" s="66"/>
      <c r="R15" s="67">
        <f t="shared" si="0"/>
        <v>0</v>
      </c>
      <c r="S15" s="67"/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0</v>
      </c>
      <c r="AC15" s="60">
        <v>0</v>
      </c>
    </row>
    <row r="16" spans="1:29" x14ac:dyDescent="0.25">
      <c r="A16" s="65" t="s">
        <v>393</v>
      </c>
      <c r="B16" s="65" t="s">
        <v>275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6">
        <v>0</v>
      </c>
      <c r="I16" s="66">
        <v>0</v>
      </c>
      <c r="J16" s="66">
        <v>0</v>
      </c>
      <c r="K16" s="66">
        <v>0</v>
      </c>
      <c r="L16" s="66">
        <v>0</v>
      </c>
      <c r="M16" s="66">
        <v>0</v>
      </c>
      <c r="N16" s="66">
        <v>0</v>
      </c>
      <c r="O16" s="66">
        <v>0</v>
      </c>
      <c r="P16" s="66"/>
      <c r="Q16" s="66"/>
      <c r="R16" s="67">
        <f t="shared" si="0"/>
        <v>0</v>
      </c>
      <c r="S16" s="67"/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C16" s="60">
        <v>0</v>
      </c>
    </row>
    <row r="17" spans="1:30" x14ac:dyDescent="0.25">
      <c r="A17" s="65" t="s">
        <v>393</v>
      </c>
      <c r="B17" s="65" t="s">
        <v>367</v>
      </c>
      <c r="C17" s="66">
        <v>42</v>
      </c>
      <c r="D17" s="66">
        <v>20.6</v>
      </c>
      <c r="E17" s="66">
        <v>24.5</v>
      </c>
      <c r="F17" s="66">
        <v>3.9</v>
      </c>
      <c r="G17" s="66">
        <v>5</v>
      </c>
      <c r="H17" s="66">
        <v>0</v>
      </c>
      <c r="I17" s="66">
        <v>2.9</v>
      </c>
      <c r="J17" s="66">
        <v>2</v>
      </c>
      <c r="K17" s="66">
        <v>0.6</v>
      </c>
      <c r="L17" s="66">
        <v>0.2</v>
      </c>
      <c r="M17" s="66">
        <v>-0.3</v>
      </c>
      <c r="N17" s="66">
        <v>0</v>
      </c>
      <c r="O17" s="66">
        <v>3</v>
      </c>
      <c r="P17" s="66"/>
      <c r="Q17" s="66"/>
      <c r="R17" s="67">
        <f t="shared" si="0"/>
        <v>0</v>
      </c>
      <c r="S17" s="67"/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60">
        <v>0</v>
      </c>
      <c r="AC17" s="60">
        <v>0</v>
      </c>
    </row>
    <row r="18" spans="1:30" x14ac:dyDescent="0.25">
      <c r="A18" s="65" t="s">
        <v>394</v>
      </c>
      <c r="B18" s="65" t="s">
        <v>275</v>
      </c>
      <c r="C18" s="66">
        <v>0.1</v>
      </c>
      <c r="D18" s="66">
        <v>0</v>
      </c>
      <c r="E18" s="66">
        <v>0</v>
      </c>
      <c r="F18" s="66">
        <v>0</v>
      </c>
      <c r="G18" s="66">
        <v>0.3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/>
      <c r="Q18" s="66"/>
      <c r="R18" s="67">
        <f t="shared" si="0"/>
        <v>0</v>
      </c>
      <c r="S18" s="67"/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</row>
    <row r="19" spans="1:30" x14ac:dyDescent="0.25">
      <c r="A19" s="65" t="s">
        <v>394</v>
      </c>
      <c r="B19" s="65" t="s">
        <v>290</v>
      </c>
      <c r="C19" s="66">
        <v>7.4</v>
      </c>
      <c r="D19" s="66">
        <v>-3.4</v>
      </c>
      <c r="E19" s="66">
        <v>5.2</v>
      </c>
      <c r="F19" s="66">
        <v>1.3</v>
      </c>
      <c r="G19" s="66">
        <v>0.2</v>
      </c>
      <c r="H19" s="66">
        <v>0.7</v>
      </c>
      <c r="I19" s="66">
        <v>0</v>
      </c>
      <c r="J19" s="66">
        <v>0.6</v>
      </c>
      <c r="K19" s="66">
        <v>0</v>
      </c>
      <c r="L19" s="66">
        <v>0</v>
      </c>
      <c r="M19" s="66">
        <v>23.9</v>
      </c>
      <c r="N19" s="66">
        <v>24.5</v>
      </c>
      <c r="O19" s="66">
        <v>52.6</v>
      </c>
      <c r="P19" s="66"/>
      <c r="Q19" s="66"/>
      <c r="R19" s="67">
        <f t="shared" si="0"/>
        <v>0</v>
      </c>
      <c r="S19" s="67"/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</row>
    <row r="20" spans="1:30" x14ac:dyDescent="0.25">
      <c r="A20" s="65" t="s">
        <v>364</v>
      </c>
      <c r="B20" s="65" t="s">
        <v>275</v>
      </c>
      <c r="C20" s="66">
        <v>0</v>
      </c>
      <c r="D20" s="66">
        <v>0</v>
      </c>
      <c r="E20" s="66">
        <v>0</v>
      </c>
      <c r="F20" s="66">
        <v>0.1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/>
      <c r="Q20" s="66"/>
      <c r="R20" s="67">
        <f t="shared" si="0"/>
        <v>1</v>
      </c>
      <c r="S20" s="67"/>
      <c r="T20" s="60">
        <v>1</v>
      </c>
      <c r="U20" s="60">
        <v>1</v>
      </c>
      <c r="V20" s="60">
        <v>1</v>
      </c>
      <c r="W20" s="60">
        <v>2</v>
      </c>
      <c r="X20" s="60">
        <v>1</v>
      </c>
      <c r="Y20" s="60">
        <v>1</v>
      </c>
      <c r="Z20" s="60">
        <v>1</v>
      </c>
      <c r="AA20" s="60">
        <v>1</v>
      </c>
      <c r="AB20" s="60">
        <v>1</v>
      </c>
      <c r="AC20" s="60">
        <v>1</v>
      </c>
    </row>
    <row r="21" spans="1:30" ht="15.75" customHeight="1" x14ac:dyDescent="0.25">
      <c r="A21" s="65" t="s">
        <v>364</v>
      </c>
      <c r="B21" s="65" t="s">
        <v>290</v>
      </c>
      <c r="C21" s="66">
        <v>388.9</v>
      </c>
      <c r="D21" s="66">
        <v>1677.4</v>
      </c>
      <c r="E21" s="66">
        <v>629.9</v>
      </c>
      <c r="F21" s="66">
        <v>541.70000000000005</v>
      </c>
      <c r="G21" s="66">
        <v>513.4</v>
      </c>
      <c r="H21" s="66">
        <v>357.8</v>
      </c>
      <c r="I21" s="66">
        <v>488.6</v>
      </c>
      <c r="J21" s="66">
        <v>318.5</v>
      </c>
      <c r="K21" s="66">
        <v>349.8</v>
      </c>
      <c r="L21" s="66">
        <v>373.2</v>
      </c>
      <c r="M21" s="66">
        <v>143.6</v>
      </c>
      <c r="N21" s="66">
        <v>211.7</v>
      </c>
      <c r="O21" s="66">
        <v>290.89999999999998</v>
      </c>
      <c r="P21" s="66"/>
      <c r="Q21" s="66"/>
      <c r="R21" s="67">
        <f t="shared" si="0"/>
        <v>638</v>
      </c>
      <c r="S21" s="67"/>
      <c r="T21" s="60">
        <v>734</v>
      </c>
      <c r="U21" s="60">
        <v>711</v>
      </c>
      <c r="V21" s="60">
        <v>697</v>
      </c>
      <c r="W21" s="60">
        <v>782</v>
      </c>
      <c r="X21" s="60">
        <v>734</v>
      </c>
      <c r="Y21" s="60">
        <v>709</v>
      </c>
      <c r="Z21" s="60">
        <v>698</v>
      </c>
      <c r="AA21" s="60">
        <v>681</v>
      </c>
      <c r="AB21" s="60">
        <v>719</v>
      </c>
      <c r="AC21" s="60">
        <v>638</v>
      </c>
    </row>
    <row r="22" spans="1:30" ht="15.75" customHeight="1" x14ac:dyDescent="0.25">
      <c r="A22" s="65" t="s">
        <v>395</v>
      </c>
      <c r="B22" s="65" t="s">
        <v>275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/>
      <c r="Q22" s="66"/>
      <c r="R22" s="67">
        <f t="shared" si="0"/>
        <v>0</v>
      </c>
      <c r="S22" s="67"/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</row>
    <row r="23" spans="1:30" ht="15.75" customHeight="1" x14ac:dyDescent="0.25">
      <c r="A23" s="65" t="s">
        <v>395</v>
      </c>
      <c r="B23" s="65" t="s">
        <v>367</v>
      </c>
      <c r="C23" s="66">
        <v>23.1</v>
      </c>
      <c r="D23" s="66">
        <v>6</v>
      </c>
      <c r="E23" s="66">
        <v>14.6</v>
      </c>
      <c r="F23" s="66">
        <v>1.3</v>
      </c>
      <c r="G23" s="66">
        <v>0.6</v>
      </c>
      <c r="H23" s="66">
        <v>-0.5</v>
      </c>
      <c r="I23" s="66">
        <v>0.2</v>
      </c>
      <c r="J23" s="66">
        <v>0.1</v>
      </c>
      <c r="K23" s="66">
        <v>5.4</v>
      </c>
      <c r="L23" s="66">
        <v>0</v>
      </c>
      <c r="M23" s="66">
        <v>-0.4</v>
      </c>
      <c r="N23" s="66">
        <v>1.3</v>
      </c>
      <c r="O23" s="66">
        <v>45.4</v>
      </c>
      <c r="P23" s="66"/>
      <c r="Q23" s="66"/>
      <c r="R23" s="67">
        <f t="shared" si="0"/>
        <v>0</v>
      </c>
      <c r="S23" s="67"/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</row>
    <row r="24" spans="1:30" ht="15.75" customHeight="1" x14ac:dyDescent="0.25">
      <c r="A24" s="65" t="s">
        <v>396</v>
      </c>
      <c r="B24" s="65" t="s">
        <v>372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/>
      <c r="Q24" s="66"/>
      <c r="R24" s="67" t="e">
        <f t="shared" si="0"/>
        <v>#DIV/0!</v>
      </c>
      <c r="S24" s="68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55"/>
    </row>
    <row r="25" spans="1:30" ht="15.75" customHeight="1" x14ac:dyDescent="0.25">
      <c r="A25" s="65" t="s">
        <v>371</v>
      </c>
      <c r="B25" s="65" t="s">
        <v>275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6">
        <v>0</v>
      </c>
      <c r="M25" s="66">
        <v>0</v>
      </c>
      <c r="N25" s="66">
        <v>0</v>
      </c>
      <c r="O25" s="66">
        <v>0</v>
      </c>
      <c r="P25" s="66"/>
      <c r="Q25" s="66"/>
      <c r="R25" s="67" t="e">
        <f t="shared" si="0"/>
        <v>#DIV/0!</v>
      </c>
      <c r="S25" s="67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55"/>
    </row>
    <row r="26" spans="1:30" ht="15.75" customHeight="1" x14ac:dyDescent="0.25">
      <c r="A26" s="65" t="s">
        <v>371</v>
      </c>
      <c r="B26" s="65" t="s">
        <v>372</v>
      </c>
      <c r="C26" s="66">
        <v>49.6</v>
      </c>
      <c r="D26" s="66">
        <v>46.1</v>
      </c>
      <c r="E26" s="66">
        <v>39.299999999999997</v>
      </c>
      <c r="F26" s="66">
        <v>43.8</v>
      </c>
      <c r="G26" s="66">
        <v>40.5</v>
      </c>
      <c r="H26" s="66">
        <v>55.9</v>
      </c>
      <c r="I26" s="66">
        <v>40</v>
      </c>
      <c r="J26" s="66">
        <v>42.1</v>
      </c>
      <c r="K26" s="66">
        <v>48.4</v>
      </c>
      <c r="L26" s="66">
        <v>54.6</v>
      </c>
      <c r="M26" s="66">
        <v>18</v>
      </c>
      <c r="N26" s="66">
        <v>35.6</v>
      </c>
      <c r="O26" s="66">
        <v>27.4</v>
      </c>
      <c r="P26" s="66"/>
      <c r="Q26" s="66"/>
      <c r="R26" s="67">
        <f t="shared" si="0"/>
        <v>83</v>
      </c>
      <c r="S26" s="68"/>
      <c r="T26" s="60">
        <v>84</v>
      </c>
      <c r="U26" s="60">
        <v>81</v>
      </c>
      <c r="V26" s="60">
        <v>79</v>
      </c>
      <c r="W26" s="60">
        <v>89</v>
      </c>
      <c r="X26" s="60">
        <v>83</v>
      </c>
      <c r="Y26" s="60">
        <v>80</v>
      </c>
      <c r="Z26" s="60">
        <v>79</v>
      </c>
      <c r="AA26" s="60">
        <v>77</v>
      </c>
      <c r="AB26" s="60">
        <v>81</v>
      </c>
      <c r="AC26" s="60">
        <v>83</v>
      </c>
    </row>
    <row r="27" spans="1:30" ht="15.75" customHeight="1" x14ac:dyDescent="0.25">
      <c r="A27" s="65" t="s">
        <v>374</v>
      </c>
      <c r="B27" s="65" t="s">
        <v>275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6">
        <v>0</v>
      </c>
      <c r="M27" s="66">
        <v>0</v>
      </c>
      <c r="N27" s="66">
        <v>0</v>
      </c>
      <c r="O27" s="66">
        <v>0</v>
      </c>
      <c r="P27" s="66"/>
      <c r="Q27" s="66"/>
      <c r="R27" s="67" t="e">
        <f t="shared" si="0"/>
        <v>#DIV/0!</v>
      </c>
      <c r="S27" s="67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55"/>
    </row>
    <row r="28" spans="1:30" ht="15.75" customHeight="1" x14ac:dyDescent="0.25">
      <c r="A28" s="65" t="s">
        <v>374</v>
      </c>
      <c r="B28" s="65" t="s">
        <v>372</v>
      </c>
      <c r="C28" s="66">
        <v>26.8</v>
      </c>
      <c r="D28" s="66">
        <v>34.200000000000003</v>
      </c>
      <c r="E28" s="66">
        <v>44.6</v>
      </c>
      <c r="F28" s="66">
        <v>18.3</v>
      </c>
      <c r="G28" s="66">
        <v>40.299999999999997</v>
      </c>
      <c r="H28" s="66">
        <v>38.799999999999997</v>
      </c>
      <c r="I28" s="66">
        <v>45.4</v>
      </c>
      <c r="J28" s="66">
        <v>39.799999999999997</v>
      </c>
      <c r="K28" s="66">
        <v>42.4</v>
      </c>
      <c r="L28" s="66">
        <v>11.5</v>
      </c>
      <c r="M28" s="66">
        <v>34.9</v>
      </c>
      <c r="N28" s="66">
        <v>40.5</v>
      </c>
      <c r="O28" s="66">
        <v>39.200000000000003</v>
      </c>
      <c r="P28" s="66"/>
      <c r="Q28" s="66"/>
      <c r="R28" s="67">
        <f t="shared" si="0"/>
        <v>73</v>
      </c>
      <c r="S28" s="68"/>
      <c r="T28" s="60">
        <v>75</v>
      </c>
      <c r="U28" s="60">
        <v>72</v>
      </c>
      <c r="V28" s="60">
        <v>70</v>
      </c>
      <c r="W28" s="60">
        <v>79</v>
      </c>
      <c r="X28" s="60">
        <v>74</v>
      </c>
      <c r="Y28" s="60">
        <v>71</v>
      </c>
      <c r="Z28" s="60">
        <v>70</v>
      </c>
      <c r="AA28" s="60">
        <v>68</v>
      </c>
      <c r="AB28" s="60">
        <v>72</v>
      </c>
      <c r="AC28" s="60">
        <v>73</v>
      </c>
    </row>
    <row r="29" spans="1:30" ht="15.75" customHeight="1" x14ac:dyDescent="0.25">
      <c r="A29" s="65" t="s">
        <v>375</v>
      </c>
      <c r="B29" s="65" t="s">
        <v>372</v>
      </c>
      <c r="C29" s="66">
        <v>84.1</v>
      </c>
      <c r="D29" s="66">
        <v>50.4</v>
      </c>
      <c r="E29" s="66">
        <v>52.6</v>
      </c>
      <c r="F29" s="66">
        <v>57.8</v>
      </c>
      <c r="G29" s="66">
        <v>51.6</v>
      </c>
      <c r="H29" s="66">
        <v>27.8</v>
      </c>
      <c r="I29" s="66">
        <v>67.5</v>
      </c>
      <c r="J29" s="66">
        <v>55.3</v>
      </c>
      <c r="K29" s="66">
        <v>27.3</v>
      </c>
      <c r="L29" s="66">
        <v>59.9</v>
      </c>
      <c r="M29" s="66">
        <v>32.799999999999997</v>
      </c>
      <c r="N29" s="66">
        <v>9.6999999999999993</v>
      </c>
      <c r="O29" s="66">
        <v>36.200000000000003</v>
      </c>
      <c r="P29" s="66"/>
      <c r="Q29" s="66"/>
      <c r="R29" s="67">
        <f t="shared" si="0"/>
        <v>97</v>
      </c>
      <c r="S29" s="68"/>
      <c r="T29" s="60">
        <v>100</v>
      </c>
      <c r="U29" s="60">
        <v>95</v>
      </c>
      <c r="V29" s="60">
        <v>93</v>
      </c>
      <c r="W29" s="60">
        <v>105</v>
      </c>
      <c r="X29" s="60">
        <v>98</v>
      </c>
      <c r="Y29" s="60">
        <v>94</v>
      </c>
      <c r="Z29" s="60">
        <v>93</v>
      </c>
      <c r="AA29" s="60">
        <v>91</v>
      </c>
      <c r="AB29" s="60">
        <v>96</v>
      </c>
      <c r="AC29" s="60">
        <v>97</v>
      </c>
    </row>
    <row r="30" spans="1:30" ht="15.75" customHeight="1" x14ac:dyDescent="0.25">
      <c r="A30" s="65" t="s">
        <v>376</v>
      </c>
      <c r="B30" s="65" t="s">
        <v>275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/>
      <c r="Q30" s="66"/>
      <c r="R30" s="67">
        <f t="shared" si="0"/>
        <v>0</v>
      </c>
      <c r="S30" s="67"/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0</v>
      </c>
      <c r="AA30" s="60">
        <v>0</v>
      </c>
      <c r="AB30" s="60">
        <v>0</v>
      </c>
      <c r="AC30" s="60">
        <v>0</v>
      </c>
    </row>
    <row r="31" spans="1:30" ht="15.75" customHeight="1" x14ac:dyDescent="0.25">
      <c r="A31" s="65" t="s">
        <v>376</v>
      </c>
      <c r="B31" s="65" t="s">
        <v>372</v>
      </c>
      <c r="C31" s="66">
        <v>44.6</v>
      </c>
      <c r="D31" s="66">
        <v>59.7</v>
      </c>
      <c r="E31" s="66">
        <v>38.9</v>
      </c>
      <c r="F31" s="66">
        <v>33.799999999999997</v>
      </c>
      <c r="G31" s="66">
        <v>29.1</v>
      </c>
      <c r="H31" s="66">
        <v>43.8</v>
      </c>
      <c r="I31" s="66">
        <v>68.099999999999994</v>
      </c>
      <c r="J31" s="66">
        <v>37</v>
      </c>
      <c r="K31" s="66">
        <v>7.7</v>
      </c>
      <c r="L31" s="66">
        <v>18.8</v>
      </c>
      <c r="M31" s="66">
        <v>25.2</v>
      </c>
      <c r="N31" s="66">
        <v>52.1</v>
      </c>
      <c r="O31" s="66">
        <v>34.9</v>
      </c>
      <c r="P31" s="66"/>
      <c r="Q31" s="66"/>
      <c r="R31" s="67">
        <f t="shared" si="0"/>
        <v>81</v>
      </c>
      <c r="S31" s="68"/>
      <c r="T31" s="60">
        <v>83</v>
      </c>
      <c r="U31" s="60">
        <v>79</v>
      </c>
      <c r="V31" s="60">
        <v>78</v>
      </c>
      <c r="W31" s="60">
        <v>87</v>
      </c>
      <c r="X31" s="60">
        <v>82</v>
      </c>
      <c r="Y31" s="60">
        <v>78</v>
      </c>
      <c r="Z31" s="60">
        <v>77</v>
      </c>
      <c r="AA31" s="60">
        <v>75</v>
      </c>
      <c r="AB31" s="60">
        <v>80</v>
      </c>
      <c r="AC31" s="60">
        <v>81</v>
      </c>
    </row>
    <row r="32" spans="1:30" ht="15.75" customHeight="1" x14ac:dyDescent="0.25">
      <c r="A32" s="65"/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7">
        <f t="shared" si="0"/>
        <v>0</v>
      </c>
      <c r="S32" s="68"/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</row>
    <row r="33" spans="1:30" ht="15.75" customHeight="1" x14ac:dyDescent="0.25">
      <c r="A33" s="65" t="s">
        <v>397</v>
      </c>
      <c r="B33" s="65" t="s">
        <v>372</v>
      </c>
      <c r="C33" s="66">
        <v>2.7</v>
      </c>
      <c r="D33" s="66">
        <v>2.2999999999999998</v>
      </c>
      <c r="E33" s="66">
        <v>1.1000000000000001</v>
      </c>
      <c r="F33" s="66">
        <v>1.5</v>
      </c>
      <c r="G33" s="66">
        <v>1.1000000000000001</v>
      </c>
      <c r="H33" s="66">
        <v>5.0999999999999996</v>
      </c>
      <c r="I33" s="66">
        <v>9.8000000000000007</v>
      </c>
      <c r="J33" s="66">
        <v>8.1999999999999993</v>
      </c>
      <c r="K33" s="66">
        <v>5.9</v>
      </c>
      <c r="L33" s="66">
        <v>8.9</v>
      </c>
      <c r="M33" s="66">
        <v>5</v>
      </c>
      <c r="N33" s="66">
        <v>2.6</v>
      </c>
      <c r="O33" s="66">
        <v>2.5</v>
      </c>
      <c r="P33" s="66"/>
      <c r="Q33" s="66"/>
      <c r="R33" s="67">
        <f t="shared" si="0"/>
        <v>28</v>
      </c>
      <c r="S33" s="68"/>
      <c r="T33" s="60">
        <v>28</v>
      </c>
      <c r="U33" s="60">
        <v>27</v>
      </c>
      <c r="V33" s="60">
        <v>27</v>
      </c>
      <c r="W33" s="60">
        <v>30</v>
      </c>
      <c r="X33" s="60">
        <v>28</v>
      </c>
      <c r="Y33" s="60">
        <v>27</v>
      </c>
      <c r="Z33" s="60">
        <v>26</v>
      </c>
      <c r="AA33" s="60">
        <v>26</v>
      </c>
      <c r="AB33" s="60">
        <v>27</v>
      </c>
      <c r="AC33" s="60">
        <v>28</v>
      </c>
    </row>
    <row r="34" spans="1:30" ht="15.75" customHeight="1" x14ac:dyDescent="0.25">
      <c r="A34" s="65" t="s">
        <v>378</v>
      </c>
      <c r="B34" s="65" t="s">
        <v>372</v>
      </c>
      <c r="C34" s="66">
        <v>7.5</v>
      </c>
      <c r="D34" s="66">
        <v>8.6</v>
      </c>
      <c r="E34" s="66">
        <v>7</v>
      </c>
      <c r="F34" s="66">
        <v>2</v>
      </c>
      <c r="G34" s="66">
        <v>1</v>
      </c>
      <c r="H34" s="66">
        <v>1.3</v>
      </c>
      <c r="I34" s="66">
        <v>6</v>
      </c>
      <c r="J34" s="66">
        <v>5.8</v>
      </c>
      <c r="K34" s="66">
        <v>5.7</v>
      </c>
      <c r="L34" s="66">
        <v>7.6</v>
      </c>
      <c r="M34" s="66">
        <v>5</v>
      </c>
      <c r="N34" s="66">
        <v>3.2</v>
      </c>
      <c r="O34" s="66">
        <v>6.1</v>
      </c>
      <c r="P34" s="66"/>
      <c r="Q34" s="66"/>
      <c r="R34" s="67">
        <f t="shared" si="0"/>
        <v>21</v>
      </c>
      <c r="S34" s="68"/>
      <c r="T34" s="60">
        <v>21</v>
      </c>
      <c r="U34" s="60">
        <v>20</v>
      </c>
      <c r="V34" s="60">
        <v>20</v>
      </c>
      <c r="W34" s="60">
        <v>22</v>
      </c>
      <c r="X34" s="60">
        <v>21</v>
      </c>
      <c r="Y34" s="60">
        <v>20</v>
      </c>
      <c r="Z34" s="60">
        <v>20</v>
      </c>
      <c r="AA34" s="60">
        <v>19</v>
      </c>
      <c r="AB34" s="60">
        <v>21</v>
      </c>
      <c r="AC34" s="60">
        <v>21</v>
      </c>
    </row>
    <row r="35" spans="1:30" ht="15.75" customHeight="1" x14ac:dyDescent="0.25">
      <c r="A35" s="65" t="s">
        <v>398</v>
      </c>
      <c r="B35" s="65" t="s">
        <v>372</v>
      </c>
      <c r="C35" s="66">
        <v>5.2</v>
      </c>
      <c r="D35" s="66">
        <v>3.2</v>
      </c>
      <c r="E35" s="66">
        <v>3.3</v>
      </c>
      <c r="F35" s="66">
        <v>8.1999999999999993</v>
      </c>
      <c r="G35" s="66">
        <v>4.9000000000000004</v>
      </c>
      <c r="H35" s="66">
        <v>1.9</v>
      </c>
      <c r="I35" s="66">
        <v>3.9</v>
      </c>
      <c r="J35" s="66">
        <v>4.7</v>
      </c>
      <c r="K35" s="66">
        <v>3.8</v>
      </c>
      <c r="L35" s="66">
        <v>8.6</v>
      </c>
      <c r="M35" s="66">
        <v>5.0999999999999996</v>
      </c>
      <c r="N35" s="66">
        <v>6.1</v>
      </c>
      <c r="O35" s="66">
        <v>2.4</v>
      </c>
      <c r="P35" s="66"/>
      <c r="Q35" s="66"/>
      <c r="R35" s="67">
        <f t="shared" si="0"/>
        <v>24</v>
      </c>
      <c r="S35" s="68"/>
      <c r="T35" s="60">
        <v>24</v>
      </c>
      <c r="U35" s="60">
        <v>23</v>
      </c>
      <c r="V35" s="60">
        <v>23</v>
      </c>
      <c r="W35" s="60">
        <v>26</v>
      </c>
      <c r="X35" s="60">
        <v>24</v>
      </c>
      <c r="Y35" s="60">
        <v>23</v>
      </c>
      <c r="Z35" s="60">
        <v>23</v>
      </c>
      <c r="AA35" s="60">
        <v>22</v>
      </c>
      <c r="AB35" s="60">
        <v>23</v>
      </c>
      <c r="AC35" s="60">
        <v>24</v>
      </c>
      <c r="AD35" s="55"/>
    </row>
    <row r="36" spans="1:30" ht="15.75" customHeight="1" x14ac:dyDescent="0.25">
      <c r="A36" s="69" t="s">
        <v>387</v>
      </c>
      <c r="B36" s="69"/>
      <c r="C36" s="69">
        <v>1852.8</v>
      </c>
      <c r="D36" s="69">
        <v>5431.2</v>
      </c>
      <c r="E36" s="69">
        <v>2537.6</v>
      </c>
      <c r="F36" s="69">
        <v>1689</v>
      </c>
      <c r="G36" s="69">
        <v>1659.5</v>
      </c>
      <c r="H36" s="69">
        <v>1380.6</v>
      </c>
      <c r="I36" s="69">
        <v>1904.7</v>
      </c>
      <c r="J36" s="69">
        <v>1361</v>
      </c>
      <c r="K36" s="69">
        <v>1224.2</v>
      </c>
      <c r="L36" s="69">
        <v>1251.2</v>
      </c>
      <c r="M36" s="69">
        <v>888.2</v>
      </c>
      <c r="N36" s="69">
        <v>898.4</v>
      </c>
      <c r="O36" s="69">
        <v>1573.8</v>
      </c>
      <c r="P36" s="69"/>
      <c r="Q36" s="69"/>
      <c r="R36" s="67">
        <f t="shared" si="0"/>
        <v>2641</v>
      </c>
      <c r="S36" s="69"/>
      <c r="T36" s="60">
        <v>2984</v>
      </c>
      <c r="U36" s="60">
        <v>2886</v>
      </c>
      <c r="V36" s="60">
        <v>2829</v>
      </c>
      <c r="W36" s="60">
        <v>3177</v>
      </c>
      <c r="X36" s="60">
        <v>2979</v>
      </c>
      <c r="Y36" s="60">
        <v>2876</v>
      </c>
      <c r="Z36" s="60">
        <v>2829</v>
      </c>
      <c r="AA36" s="60">
        <v>2759</v>
      </c>
      <c r="AB36" s="60">
        <v>2918</v>
      </c>
      <c r="AC36" s="60">
        <v>2641</v>
      </c>
    </row>
    <row r="37" spans="1:30" ht="15.75" customHeight="1" x14ac:dyDescent="0.25">
      <c r="R37" s="67" t="e">
        <f t="shared" si="0"/>
        <v>#DIV/0!</v>
      </c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30" ht="15.75" customHeight="1" x14ac:dyDescent="0.25">
      <c r="R38" s="67" t="e">
        <f t="shared" si="0"/>
        <v>#DIV/0!</v>
      </c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30" ht="15.75" customHeight="1" x14ac:dyDescent="0.25"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30" ht="15.75" customHeight="1" x14ac:dyDescent="0.25"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30" ht="15.75" customHeight="1" x14ac:dyDescent="0.25"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30" ht="15.75" customHeight="1" x14ac:dyDescent="0.25"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30" ht="15.75" customHeight="1" x14ac:dyDescent="0.25"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30" ht="15.75" customHeight="1" x14ac:dyDescent="0.25"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30" ht="15.75" customHeight="1" x14ac:dyDescent="0.25"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30" ht="15.75" customHeight="1" x14ac:dyDescent="0.25"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30" ht="15.75" customHeight="1" x14ac:dyDescent="0.25"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30" ht="15.75" customHeight="1" x14ac:dyDescent="0.25"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9:29" ht="15.75" customHeight="1" x14ac:dyDescent="0.25"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9:29" ht="15.75" customHeight="1" x14ac:dyDescent="0.25"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9:29" ht="15.75" customHeight="1" x14ac:dyDescent="0.25"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9:29" ht="15.75" customHeight="1" x14ac:dyDescent="0.25"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9:29" ht="15.75" customHeight="1" x14ac:dyDescent="0.25"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9:29" ht="15.75" customHeight="1" x14ac:dyDescent="0.25"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9:29" ht="15.75" customHeight="1" x14ac:dyDescent="0.25"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9:29" ht="15.75" customHeight="1" x14ac:dyDescent="0.25"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9:29" ht="15.75" customHeight="1" x14ac:dyDescent="0.25"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9:29" ht="15.75" customHeight="1" x14ac:dyDescent="0.25"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9:29" ht="15.75" customHeight="1" x14ac:dyDescent="0.25"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9:29" ht="15.75" customHeight="1" x14ac:dyDescent="0.25"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9:29" ht="15.75" customHeight="1" x14ac:dyDescent="0.25"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9:29" ht="15.75" customHeight="1" x14ac:dyDescent="0.25"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9:29" ht="15.75" customHeight="1" x14ac:dyDescent="0.25"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9:29" ht="15.75" customHeight="1" x14ac:dyDescent="0.25"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9:29" ht="15.75" customHeight="1" x14ac:dyDescent="0.25"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9:29" ht="15.75" customHeight="1" x14ac:dyDescent="0.25"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9:29" ht="15.75" customHeight="1" x14ac:dyDescent="0.25"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9:29" ht="15.75" customHeight="1" x14ac:dyDescent="0.25"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9:29" ht="15.75" customHeight="1" x14ac:dyDescent="0.25"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9:29" ht="15.75" customHeight="1" x14ac:dyDescent="0.25"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9:29" ht="15.75" customHeight="1" x14ac:dyDescent="0.25"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9:29" ht="15.75" customHeight="1" x14ac:dyDescent="0.25"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9:29" ht="15.75" customHeight="1" x14ac:dyDescent="0.25"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9:29" ht="15.75" customHeight="1" x14ac:dyDescent="0.25"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9:29" ht="15.75" customHeight="1" x14ac:dyDescent="0.25"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9:29" ht="15.75" customHeight="1" x14ac:dyDescent="0.25"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9:29" ht="15.75" customHeight="1" x14ac:dyDescent="0.25"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9:29" ht="15.75" customHeight="1" x14ac:dyDescent="0.25"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9:29" ht="15.75" customHeight="1" x14ac:dyDescent="0.25"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9:29" ht="15.75" customHeight="1" x14ac:dyDescent="0.25"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9:29" ht="15.75" customHeight="1" x14ac:dyDescent="0.25"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9:29" ht="15.75" customHeight="1" x14ac:dyDescent="0.25"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9:29" ht="15.75" customHeight="1" x14ac:dyDescent="0.25"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9:29" ht="15.75" customHeight="1" x14ac:dyDescent="0.25"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9:29" ht="15.75" customHeight="1" x14ac:dyDescent="0.25"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9:29" ht="15.75" customHeight="1" x14ac:dyDescent="0.25"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9:29" ht="15.75" customHeight="1" x14ac:dyDescent="0.25"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9:29" ht="15.75" customHeight="1" x14ac:dyDescent="0.25"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9:29" ht="15.75" customHeight="1" x14ac:dyDescent="0.25"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9:29" ht="15.75" customHeight="1" x14ac:dyDescent="0.25"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9:29" ht="15.75" customHeight="1" x14ac:dyDescent="0.25"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9:29" ht="15.75" customHeight="1" x14ac:dyDescent="0.25"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9:29" ht="15.75" customHeight="1" x14ac:dyDescent="0.25"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9:29" ht="15.75" customHeight="1" x14ac:dyDescent="0.25"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9:29" ht="15.75" customHeight="1" x14ac:dyDescent="0.25"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9:29" ht="15.75" customHeight="1" x14ac:dyDescent="0.25"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9:29" ht="15.75" customHeight="1" x14ac:dyDescent="0.25"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9:29" ht="15.75" customHeight="1" x14ac:dyDescent="0.25"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9:29" ht="15.75" customHeight="1" x14ac:dyDescent="0.25"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9:29" ht="15.75" customHeight="1" x14ac:dyDescent="0.25"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9:29" ht="15.75" customHeight="1" x14ac:dyDescent="0.25"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9:29" ht="15.75" customHeight="1" x14ac:dyDescent="0.25"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9:29" ht="15.75" customHeight="1" x14ac:dyDescent="0.25"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9:29" ht="15.75" customHeight="1" x14ac:dyDescent="0.25"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9:29" ht="15.75" customHeight="1" x14ac:dyDescent="0.25"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9:29" ht="15.75" customHeight="1" x14ac:dyDescent="0.25"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9:29" ht="15.75" customHeight="1" x14ac:dyDescent="0.25"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9:29" ht="15.75" customHeight="1" x14ac:dyDescent="0.25"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9:29" ht="15.75" customHeight="1" x14ac:dyDescent="0.25"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9:29" ht="15.75" customHeight="1" x14ac:dyDescent="0.25"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9:29" ht="15.75" customHeight="1" x14ac:dyDescent="0.25"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9:29" ht="15.75" customHeight="1" x14ac:dyDescent="0.25"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9:29" ht="15.75" customHeight="1" x14ac:dyDescent="0.25"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9:29" ht="15.75" customHeight="1" x14ac:dyDescent="0.25"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9:29" ht="15.75" customHeight="1" x14ac:dyDescent="0.25"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9:29" ht="15.75" customHeight="1" x14ac:dyDescent="0.25"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9:29" ht="15.75" customHeight="1" x14ac:dyDescent="0.25"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9:29" ht="15.75" customHeight="1" x14ac:dyDescent="0.25"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9:29" ht="15.75" customHeight="1" x14ac:dyDescent="0.25"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9:29" ht="15.75" customHeight="1" x14ac:dyDescent="0.25"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9:29" ht="15.75" customHeight="1" x14ac:dyDescent="0.25"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9:29" ht="15.75" customHeight="1" x14ac:dyDescent="0.25"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9:29" ht="15.75" customHeight="1" x14ac:dyDescent="0.25"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9:29" ht="15.75" customHeight="1" x14ac:dyDescent="0.25"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9:29" ht="15.75" customHeight="1" x14ac:dyDescent="0.25"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9:29" ht="15.75" customHeight="1" x14ac:dyDescent="0.25"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9:29" ht="15.75" customHeight="1" x14ac:dyDescent="0.25"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9:29" ht="15.75" customHeight="1" x14ac:dyDescent="0.25"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9:29" ht="15.75" customHeight="1" x14ac:dyDescent="0.25"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9:29" ht="15.75" customHeight="1" x14ac:dyDescent="0.25"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9:29" ht="15.75" customHeight="1" x14ac:dyDescent="0.25"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9:29" ht="15.75" customHeight="1" x14ac:dyDescent="0.25"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9:29" ht="15.75" customHeight="1" x14ac:dyDescent="0.25"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9:29" ht="15.75" customHeight="1" x14ac:dyDescent="0.25"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9:29" ht="15.75" customHeight="1" x14ac:dyDescent="0.25"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9:29" ht="15.75" customHeight="1" x14ac:dyDescent="0.25"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9:29" ht="15.75" customHeight="1" x14ac:dyDescent="0.25"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9:29" ht="15.75" customHeight="1" x14ac:dyDescent="0.25"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9:29" ht="15.75" customHeight="1" x14ac:dyDescent="0.25"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9:29" ht="15.75" customHeight="1" x14ac:dyDescent="0.25"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9:29" ht="15.75" customHeight="1" x14ac:dyDescent="0.25"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9:29" ht="15.75" customHeight="1" x14ac:dyDescent="0.25"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9:29" ht="15.75" customHeight="1" x14ac:dyDescent="0.25"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9:29" ht="15.75" customHeight="1" x14ac:dyDescent="0.25"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9:29" ht="15.75" customHeight="1" x14ac:dyDescent="0.25"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9:29" ht="15.75" customHeight="1" x14ac:dyDescent="0.25"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9:29" ht="15.75" customHeight="1" x14ac:dyDescent="0.25"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9:29" ht="15.75" customHeight="1" x14ac:dyDescent="0.25"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9:29" ht="15.75" customHeight="1" x14ac:dyDescent="0.25"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9:29" ht="15.75" customHeight="1" x14ac:dyDescent="0.25"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9:29" ht="15.75" customHeight="1" x14ac:dyDescent="0.25"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9:29" ht="15.75" customHeight="1" x14ac:dyDescent="0.25"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9:29" ht="15.75" customHeight="1" x14ac:dyDescent="0.25"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9:29" ht="15.75" customHeight="1" x14ac:dyDescent="0.25"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9:29" ht="15.75" customHeight="1" x14ac:dyDescent="0.25"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9:29" ht="15.75" customHeight="1" x14ac:dyDescent="0.25"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9:29" ht="15.75" customHeight="1" x14ac:dyDescent="0.25"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9:29" ht="15.75" customHeight="1" x14ac:dyDescent="0.25"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9:29" ht="15.75" customHeight="1" x14ac:dyDescent="0.25"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9:29" ht="15.75" customHeight="1" x14ac:dyDescent="0.25"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9:29" ht="15.75" customHeight="1" x14ac:dyDescent="0.25"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9:29" ht="15.75" customHeight="1" x14ac:dyDescent="0.25"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9:29" ht="15.75" customHeight="1" x14ac:dyDescent="0.25"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9:29" ht="15.75" customHeight="1" x14ac:dyDescent="0.25"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9:29" ht="15.75" customHeight="1" x14ac:dyDescent="0.25"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9:29" ht="15.75" customHeight="1" x14ac:dyDescent="0.25"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9:29" ht="15.75" customHeight="1" x14ac:dyDescent="0.25"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9:29" ht="15.75" customHeight="1" x14ac:dyDescent="0.25"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9:29" ht="15.75" customHeight="1" x14ac:dyDescent="0.25"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9:29" ht="15.75" customHeight="1" x14ac:dyDescent="0.25"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9:29" ht="15.75" customHeight="1" x14ac:dyDescent="0.25"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9:29" ht="15.75" customHeight="1" x14ac:dyDescent="0.25"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9:29" ht="15.75" customHeight="1" x14ac:dyDescent="0.25"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9:29" ht="15.75" customHeight="1" x14ac:dyDescent="0.25"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9:29" ht="15.75" customHeight="1" x14ac:dyDescent="0.25"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9:29" ht="15.75" customHeight="1" x14ac:dyDescent="0.25"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9:29" ht="15.75" customHeight="1" x14ac:dyDescent="0.25"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9:29" ht="15.75" customHeight="1" x14ac:dyDescent="0.25"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9:29" ht="15.75" customHeight="1" x14ac:dyDescent="0.25"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</row>
    <row r="180" spans="19:29" ht="15.75" customHeight="1" x14ac:dyDescent="0.25"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</row>
    <row r="181" spans="19:29" ht="15.75" customHeight="1" x14ac:dyDescent="0.25"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</row>
    <row r="182" spans="19:29" ht="15.75" customHeight="1" x14ac:dyDescent="0.25"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 spans="19:29" ht="15.75" customHeight="1" x14ac:dyDescent="0.25"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 spans="19:29" ht="15.75" customHeight="1" x14ac:dyDescent="0.25"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 spans="19:29" ht="15.75" customHeight="1" x14ac:dyDescent="0.25"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 spans="19:29" ht="15.75" customHeight="1" x14ac:dyDescent="0.25"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 spans="19:29" ht="15.75" customHeight="1" x14ac:dyDescent="0.25"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 spans="19:29" ht="15.75" customHeight="1" x14ac:dyDescent="0.25"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</row>
    <row r="189" spans="19:29" ht="15.75" customHeight="1" x14ac:dyDescent="0.25"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</row>
    <row r="190" spans="19:29" ht="15.75" customHeight="1" x14ac:dyDescent="0.25"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</row>
    <row r="191" spans="19:29" ht="15.75" customHeight="1" x14ac:dyDescent="0.25"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</row>
    <row r="192" spans="19:29" ht="15.75" customHeight="1" x14ac:dyDescent="0.25"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</row>
    <row r="193" spans="19:29" ht="15.75" customHeight="1" x14ac:dyDescent="0.25"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</row>
    <row r="194" spans="19:29" ht="15.75" customHeight="1" x14ac:dyDescent="0.25"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</row>
    <row r="195" spans="19:29" ht="15.75" customHeight="1" x14ac:dyDescent="0.25"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</row>
    <row r="196" spans="19:29" ht="15.75" customHeight="1" x14ac:dyDescent="0.25"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</row>
    <row r="197" spans="19:29" ht="15.75" customHeight="1" x14ac:dyDescent="0.25"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</row>
    <row r="198" spans="19:29" ht="15.75" customHeight="1" x14ac:dyDescent="0.25"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</row>
    <row r="199" spans="19:29" ht="15.75" customHeight="1" x14ac:dyDescent="0.25"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</row>
    <row r="200" spans="19:29" ht="15.75" customHeight="1" x14ac:dyDescent="0.25"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</row>
    <row r="201" spans="19:29" ht="15.75" customHeight="1" x14ac:dyDescent="0.25"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</row>
    <row r="202" spans="19:29" ht="15.75" customHeight="1" x14ac:dyDescent="0.25"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</row>
    <row r="203" spans="19:29" ht="15.75" customHeight="1" x14ac:dyDescent="0.25"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</row>
    <row r="204" spans="19:29" ht="15.75" customHeight="1" x14ac:dyDescent="0.25"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</row>
    <row r="205" spans="19:29" ht="15.75" customHeight="1" x14ac:dyDescent="0.25"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</row>
    <row r="206" spans="19:29" ht="15.75" customHeight="1" x14ac:dyDescent="0.25"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</row>
    <row r="207" spans="19:29" ht="15.75" customHeight="1" x14ac:dyDescent="0.25"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</row>
    <row r="208" spans="19:29" ht="15.75" customHeight="1" x14ac:dyDescent="0.25"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</row>
    <row r="209" spans="19:29" ht="15.75" customHeight="1" x14ac:dyDescent="0.25"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</row>
    <row r="210" spans="19:29" ht="15.75" customHeight="1" x14ac:dyDescent="0.25"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</row>
    <row r="211" spans="19:29" ht="15.75" customHeight="1" x14ac:dyDescent="0.25"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</row>
    <row r="212" spans="19:29" ht="15.75" customHeight="1" x14ac:dyDescent="0.25"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</row>
    <row r="213" spans="19:29" ht="15.75" customHeight="1" x14ac:dyDescent="0.25"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</row>
    <row r="214" spans="19:29" ht="15.75" customHeight="1" x14ac:dyDescent="0.25"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</row>
    <row r="215" spans="19:29" ht="15.75" customHeight="1" x14ac:dyDescent="0.25"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</row>
    <row r="216" spans="19:29" ht="15.75" customHeight="1" x14ac:dyDescent="0.25"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</row>
    <row r="217" spans="19:29" ht="15.75" customHeight="1" x14ac:dyDescent="0.25"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</row>
    <row r="218" spans="19:29" ht="15.75" customHeight="1" x14ac:dyDescent="0.25"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</row>
    <row r="219" spans="19:29" ht="15.75" customHeight="1" x14ac:dyDescent="0.25"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</row>
    <row r="220" spans="19:29" ht="15.75" customHeight="1" x14ac:dyDescent="0.25"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</row>
    <row r="221" spans="19:29" ht="15.75" customHeight="1" x14ac:dyDescent="0.25"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</row>
    <row r="222" spans="19:29" ht="15.75" customHeight="1" x14ac:dyDescent="0.25"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</row>
    <row r="223" spans="19:29" ht="15.75" customHeight="1" x14ac:dyDescent="0.25"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</row>
    <row r="224" spans="19:29" ht="15.75" customHeight="1" x14ac:dyDescent="0.25"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</row>
    <row r="225" spans="19:29" ht="15.75" customHeight="1" x14ac:dyDescent="0.25"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</row>
    <row r="226" spans="19:29" ht="15.75" customHeight="1" x14ac:dyDescent="0.25"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</row>
    <row r="227" spans="19:29" ht="15.75" customHeight="1" x14ac:dyDescent="0.25"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</row>
    <row r="228" spans="19:29" ht="15.75" customHeight="1" x14ac:dyDescent="0.25"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</row>
    <row r="229" spans="19:29" ht="15.75" customHeight="1" x14ac:dyDescent="0.25"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</row>
    <row r="230" spans="19:29" ht="15.75" customHeight="1" x14ac:dyDescent="0.25"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</row>
    <row r="231" spans="19:29" ht="15.75" customHeight="1" x14ac:dyDescent="0.25"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</row>
    <row r="232" spans="19:29" ht="15.75" customHeight="1" x14ac:dyDescent="0.25"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</row>
    <row r="233" spans="19:29" ht="15.75" customHeight="1" x14ac:dyDescent="0.25"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</row>
    <row r="234" spans="19:29" ht="15.75" customHeight="1" x14ac:dyDescent="0.25"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</row>
    <row r="235" spans="19:29" ht="15.75" customHeight="1" x14ac:dyDescent="0.25"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</row>
    <row r="236" spans="19:29" ht="15.75" customHeight="1" x14ac:dyDescent="0.25"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</row>
    <row r="237" spans="19:29" ht="15.75" customHeight="1" x14ac:dyDescent="0.25"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</row>
    <row r="238" spans="19:29" ht="15.75" customHeight="1" x14ac:dyDescent="0.25"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</row>
    <row r="239" spans="19:29" ht="15.75" customHeight="1" x14ac:dyDescent="0.25"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</row>
    <row r="240" spans="19:29" ht="15.75" customHeight="1" x14ac:dyDescent="0.25"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</row>
    <row r="241" spans="19:29" ht="15.75" customHeight="1" x14ac:dyDescent="0.25"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</row>
    <row r="242" spans="19:29" ht="15.75" customHeight="1" x14ac:dyDescent="0.25"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</row>
    <row r="243" spans="19:29" ht="15.75" customHeight="1" x14ac:dyDescent="0.25"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</row>
    <row r="244" spans="19:29" ht="15.75" customHeight="1" x14ac:dyDescent="0.25"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</row>
    <row r="245" spans="19:29" ht="15.75" customHeight="1" x14ac:dyDescent="0.25"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</row>
    <row r="246" spans="19:29" ht="15.75" customHeight="1" x14ac:dyDescent="0.25"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</row>
    <row r="247" spans="19:29" ht="15.75" customHeight="1" x14ac:dyDescent="0.25"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</row>
    <row r="248" spans="19:29" ht="15.75" customHeight="1" x14ac:dyDescent="0.25"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</row>
    <row r="249" spans="19:29" ht="15.75" customHeight="1" x14ac:dyDescent="0.25"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</row>
    <row r="250" spans="19:29" ht="15.75" customHeight="1" x14ac:dyDescent="0.25"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</row>
    <row r="251" spans="19:29" ht="15.75" customHeight="1" x14ac:dyDescent="0.25"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</row>
    <row r="252" spans="19:29" ht="15.75" customHeight="1" x14ac:dyDescent="0.25"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</row>
    <row r="253" spans="19:29" ht="15.75" customHeight="1" x14ac:dyDescent="0.25"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</row>
    <row r="254" spans="19:29" ht="15.75" customHeight="1" x14ac:dyDescent="0.25"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</row>
    <row r="255" spans="19:29" ht="15.75" customHeight="1" x14ac:dyDescent="0.25"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</row>
    <row r="256" spans="19:29" ht="15.75" customHeight="1" x14ac:dyDescent="0.25"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</row>
    <row r="257" spans="19:29" ht="15.75" customHeight="1" x14ac:dyDescent="0.25"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</row>
    <row r="258" spans="19:29" ht="15.75" customHeight="1" x14ac:dyDescent="0.25"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</row>
    <row r="259" spans="19:29" ht="15.75" customHeight="1" x14ac:dyDescent="0.25"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</row>
    <row r="260" spans="19:29" ht="15.75" customHeight="1" x14ac:dyDescent="0.25"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</row>
    <row r="261" spans="19:29" ht="15.75" customHeight="1" x14ac:dyDescent="0.25"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</row>
    <row r="262" spans="19:29" ht="15.75" customHeight="1" x14ac:dyDescent="0.25"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</row>
    <row r="263" spans="19:29" ht="15.75" customHeight="1" x14ac:dyDescent="0.25"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</row>
    <row r="264" spans="19:29" ht="15.75" customHeight="1" x14ac:dyDescent="0.25"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</row>
    <row r="265" spans="19:29" ht="15.75" customHeight="1" x14ac:dyDescent="0.25"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</row>
    <row r="266" spans="19:29" ht="15.75" customHeight="1" x14ac:dyDescent="0.25"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</row>
    <row r="267" spans="19:29" ht="15.75" customHeight="1" x14ac:dyDescent="0.25"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</row>
    <row r="268" spans="19:29" ht="15.75" customHeight="1" x14ac:dyDescent="0.25"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</row>
    <row r="269" spans="19:29" ht="15.75" customHeight="1" x14ac:dyDescent="0.25"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</row>
    <row r="270" spans="19:29" ht="15.75" customHeight="1" x14ac:dyDescent="0.25"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</row>
    <row r="271" spans="19:29" ht="15.75" customHeight="1" x14ac:dyDescent="0.25"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</row>
    <row r="272" spans="19:29" ht="15.75" customHeight="1" x14ac:dyDescent="0.25"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</row>
    <row r="273" spans="19:29" ht="15.75" customHeight="1" x14ac:dyDescent="0.25"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</row>
    <row r="274" spans="19:29" ht="15.75" customHeight="1" x14ac:dyDescent="0.25"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</row>
    <row r="275" spans="19:29" ht="15.75" customHeight="1" x14ac:dyDescent="0.25"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</row>
    <row r="276" spans="19:29" ht="15.75" customHeight="1" x14ac:dyDescent="0.25"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</row>
    <row r="277" spans="19:29" ht="15.75" customHeight="1" x14ac:dyDescent="0.25"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</row>
    <row r="278" spans="19:29" ht="15.75" customHeight="1" x14ac:dyDescent="0.25"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</row>
    <row r="279" spans="19:29" ht="15.75" customHeight="1" x14ac:dyDescent="0.25"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</row>
    <row r="280" spans="19:29" ht="15.75" customHeight="1" x14ac:dyDescent="0.25"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</row>
    <row r="281" spans="19:29" ht="15.75" customHeight="1" x14ac:dyDescent="0.25"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</row>
    <row r="282" spans="19:29" ht="15.75" customHeight="1" x14ac:dyDescent="0.25"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</row>
    <row r="283" spans="19:29" ht="15.75" customHeight="1" x14ac:dyDescent="0.25"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</row>
    <row r="284" spans="19:29" ht="15.75" customHeight="1" x14ac:dyDescent="0.25"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</row>
    <row r="285" spans="19:29" ht="15.75" customHeight="1" x14ac:dyDescent="0.25"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</row>
    <row r="286" spans="19:29" ht="15.75" customHeight="1" x14ac:dyDescent="0.25"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</row>
    <row r="287" spans="19:29" ht="15.75" customHeight="1" x14ac:dyDescent="0.25"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</row>
    <row r="288" spans="19:29" ht="15.75" customHeight="1" x14ac:dyDescent="0.25"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</row>
    <row r="289" spans="19:29" ht="15.75" customHeight="1" x14ac:dyDescent="0.25"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</row>
    <row r="290" spans="19:29" ht="15.75" customHeight="1" x14ac:dyDescent="0.25"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</row>
    <row r="291" spans="19:29" ht="15.75" customHeight="1" x14ac:dyDescent="0.25"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</row>
    <row r="292" spans="19:29" ht="15.75" customHeight="1" x14ac:dyDescent="0.25"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</row>
    <row r="293" spans="19:29" ht="15.75" customHeight="1" x14ac:dyDescent="0.25"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</row>
    <row r="294" spans="19:29" ht="15.75" customHeight="1" x14ac:dyDescent="0.25"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</row>
    <row r="295" spans="19:29" ht="15.75" customHeight="1" x14ac:dyDescent="0.25"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</row>
    <row r="296" spans="19:29" ht="15.75" customHeight="1" x14ac:dyDescent="0.25"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</row>
    <row r="297" spans="19:29" ht="15.75" customHeight="1" x14ac:dyDescent="0.25"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</row>
    <row r="298" spans="19:29" ht="15.75" customHeight="1" x14ac:dyDescent="0.25"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</row>
    <row r="299" spans="19:29" ht="15.75" customHeight="1" x14ac:dyDescent="0.25"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</row>
    <row r="300" spans="19:29" ht="15.75" customHeight="1" x14ac:dyDescent="0.25"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</row>
    <row r="301" spans="19:29" ht="15.75" customHeight="1" x14ac:dyDescent="0.25"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</row>
    <row r="302" spans="19:29" ht="15.75" customHeight="1" x14ac:dyDescent="0.25"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</row>
    <row r="303" spans="19:29" ht="15.75" customHeight="1" x14ac:dyDescent="0.25"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</row>
    <row r="304" spans="19:29" ht="15.75" customHeight="1" x14ac:dyDescent="0.25"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</row>
    <row r="305" spans="19:29" ht="15.75" customHeight="1" x14ac:dyDescent="0.25"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</row>
    <row r="306" spans="19:29" ht="15.75" customHeight="1" x14ac:dyDescent="0.25"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</row>
    <row r="307" spans="19:29" ht="15.75" customHeight="1" x14ac:dyDescent="0.25"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</row>
    <row r="308" spans="19:29" ht="15.75" customHeight="1" x14ac:dyDescent="0.25"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</row>
    <row r="309" spans="19:29" ht="15.75" customHeight="1" x14ac:dyDescent="0.25"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</row>
    <row r="310" spans="19:29" ht="15.75" customHeight="1" x14ac:dyDescent="0.25"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</row>
    <row r="311" spans="19:29" ht="15.75" customHeight="1" x14ac:dyDescent="0.25"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</row>
    <row r="312" spans="19:29" ht="15.75" customHeight="1" x14ac:dyDescent="0.25"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</row>
    <row r="313" spans="19:29" ht="15.75" customHeight="1" x14ac:dyDescent="0.25"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</row>
    <row r="314" spans="19:29" ht="15.75" customHeight="1" x14ac:dyDescent="0.25"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</row>
    <row r="315" spans="19:29" ht="15.75" customHeight="1" x14ac:dyDescent="0.25"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</row>
    <row r="316" spans="19:29" ht="15.75" customHeight="1" x14ac:dyDescent="0.25"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</row>
    <row r="317" spans="19:29" ht="15.75" customHeight="1" x14ac:dyDescent="0.25"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</row>
    <row r="318" spans="19:29" ht="15.75" customHeight="1" x14ac:dyDescent="0.25"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</row>
    <row r="319" spans="19:29" ht="15.75" customHeight="1" x14ac:dyDescent="0.25"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</row>
    <row r="320" spans="19:29" ht="15.75" customHeight="1" x14ac:dyDescent="0.25"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</row>
    <row r="321" spans="19:29" ht="15.75" customHeight="1" x14ac:dyDescent="0.25"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</row>
    <row r="322" spans="19:29" ht="15.75" customHeight="1" x14ac:dyDescent="0.25"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</row>
    <row r="323" spans="19:29" ht="15.75" customHeight="1" x14ac:dyDescent="0.25"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</row>
    <row r="324" spans="19:29" ht="15.75" customHeight="1" x14ac:dyDescent="0.25"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</row>
    <row r="325" spans="19:29" ht="15.75" customHeight="1" x14ac:dyDescent="0.25"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</row>
    <row r="326" spans="19:29" ht="15.75" customHeight="1" x14ac:dyDescent="0.25"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</row>
    <row r="327" spans="19:29" ht="15.75" customHeight="1" x14ac:dyDescent="0.25"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</row>
    <row r="328" spans="19:29" ht="15.75" customHeight="1" x14ac:dyDescent="0.25"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</row>
    <row r="329" spans="19:29" ht="15.75" customHeight="1" x14ac:dyDescent="0.25"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</row>
    <row r="330" spans="19:29" ht="15.75" customHeight="1" x14ac:dyDescent="0.25"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</row>
    <row r="331" spans="19:29" ht="15.75" customHeight="1" x14ac:dyDescent="0.25"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</row>
    <row r="332" spans="19:29" ht="15.75" customHeight="1" x14ac:dyDescent="0.25"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</row>
    <row r="333" spans="19:29" ht="15.75" customHeight="1" x14ac:dyDescent="0.25"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</row>
    <row r="334" spans="19:29" ht="15.75" customHeight="1" x14ac:dyDescent="0.25"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</row>
    <row r="335" spans="19:29" ht="15.75" customHeight="1" x14ac:dyDescent="0.25"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</row>
    <row r="336" spans="19:29" ht="15.75" customHeight="1" x14ac:dyDescent="0.25"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</row>
    <row r="337" spans="19:29" ht="15.75" customHeight="1" x14ac:dyDescent="0.25"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</row>
    <row r="338" spans="19:29" ht="15.75" customHeight="1" x14ac:dyDescent="0.25"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</row>
    <row r="339" spans="19:29" ht="15.75" customHeight="1" x14ac:dyDescent="0.25"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</row>
    <row r="340" spans="19:29" ht="15.75" customHeight="1" x14ac:dyDescent="0.25"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</row>
    <row r="341" spans="19:29" ht="15.75" customHeight="1" x14ac:dyDescent="0.25"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</row>
    <row r="342" spans="19:29" ht="15.75" customHeight="1" x14ac:dyDescent="0.25"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</row>
    <row r="343" spans="19:29" ht="15.75" customHeight="1" x14ac:dyDescent="0.25"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</row>
    <row r="344" spans="19:29" ht="15.75" customHeight="1" x14ac:dyDescent="0.25"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</row>
    <row r="345" spans="19:29" ht="15.75" customHeight="1" x14ac:dyDescent="0.25"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</row>
    <row r="346" spans="19:29" ht="15.75" customHeight="1" x14ac:dyDescent="0.25"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</row>
    <row r="347" spans="19:29" ht="15.75" customHeight="1" x14ac:dyDescent="0.25"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</row>
    <row r="348" spans="19:29" ht="15.75" customHeight="1" x14ac:dyDescent="0.25"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</row>
    <row r="349" spans="19:29" ht="15.75" customHeight="1" x14ac:dyDescent="0.25"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</row>
    <row r="350" spans="19:29" ht="15.75" customHeight="1" x14ac:dyDescent="0.25"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</row>
    <row r="351" spans="19:29" ht="15.75" customHeight="1" x14ac:dyDescent="0.25"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</row>
    <row r="352" spans="19:29" ht="15.75" customHeight="1" x14ac:dyDescent="0.25"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</row>
    <row r="353" spans="19:29" ht="15.75" customHeight="1" x14ac:dyDescent="0.25"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</row>
    <row r="354" spans="19:29" ht="15.75" customHeight="1" x14ac:dyDescent="0.25"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</row>
    <row r="355" spans="19:29" ht="15.75" customHeight="1" x14ac:dyDescent="0.25"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</row>
    <row r="356" spans="19:29" ht="15.75" customHeight="1" x14ac:dyDescent="0.25"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</row>
    <row r="357" spans="19:29" ht="15.75" customHeight="1" x14ac:dyDescent="0.25"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</row>
    <row r="358" spans="19:29" ht="15.75" customHeight="1" x14ac:dyDescent="0.25"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</row>
    <row r="359" spans="19:29" ht="15.75" customHeight="1" x14ac:dyDescent="0.25"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</row>
    <row r="360" spans="19:29" ht="15.75" customHeight="1" x14ac:dyDescent="0.25"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</row>
    <row r="361" spans="19:29" ht="15.75" customHeight="1" x14ac:dyDescent="0.25"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</row>
    <row r="362" spans="19:29" ht="15.75" customHeight="1" x14ac:dyDescent="0.25"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</row>
    <row r="363" spans="19:29" ht="15.75" customHeight="1" x14ac:dyDescent="0.25"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</row>
    <row r="364" spans="19:29" ht="15.75" customHeight="1" x14ac:dyDescent="0.25"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</row>
    <row r="365" spans="19:29" ht="15.75" customHeight="1" x14ac:dyDescent="0.25"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</row>
    <row r="366" spans="19:29" ht="15.75" customHeight="1" x14ac:dyDescent="0.25"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</row>
    <row r="367" spans="19:29" ht="15.75" customHeight="1" x14ac:dyDescent="0.25"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</row>
    <row r="368" spans="19:29" ht="15.75" customHeight="1" x14ac:dyDescent="0.25"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</row>
    <row r="369" spans="19:29" ht="15.75" customHeight="1" x14ac:dyDescent="0.25"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</row>
    <row r="370" spans="19:29" ht="15.75" customHeight="1" x14ac:dyDescent="0.25"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</row>
    <row r="371" spans="19:29" ht="15.75" customHeight="1" x14ac:dyDescent="0.25"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</row>
    <row r="372" spans="19:29" ht="15.75" customHeight="1" x14ac:dyDescent="0.25"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</row>
    <row r="373" spans="19:29" ht="15.75" customHeight="1" x14ac:dyDescent="0.25"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</row>
    <row r="374" spans="19:29" ht="15.75" customHeight="1" x14ac:dyDescent="0.25"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</row>
    <row r="375" spans="19:29" ht="15.75" customHeight="1" x14ac:dyDescent="0.25"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</row>
    <row r="376" spans="19:29" ht="15.75" customHeight="1" x14ac:dyDescent="0.25"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</row>
    <row r="377" spans="19:29" ht="15.75" customHeight="1" x14ac:dyDescent="0.25"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</row>
    <row r="378" spans="19:29" ht="15.75" customHeight="1" x14ac:dyDescent="0.25"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</row>
    <row r="379" spans="19:29" ht="15.75" customHeight="1" x14ac:dyDescent="0.25"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</row>
    <row r="380" spans="19:29" ht="15.75" customHeight="1" x14ac:dyDescent="0.25"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</row>
    <row r="381" spans="19:29" ht="15.75" customHeight="1" x14ac:dyDescent="0.25"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</row>
    <row r="382" spans="19:29" ht="15.75" customHeight="1" x14ac:dyDescent="0.25"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</row>
    <row r="383" spans="19:29" ht="15.75" customHeight="1" x14ac:dyDescent="0.25"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</row>
    <row r="384" spans="19:29" ht="15.75" customHeight="1" x14ac:dyDescent="0.25"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</row>
    <row r="385" spans="19:29" ht="15.75" customHeight="1" x14ac:dyDescent="0.25"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</row>
    <row r="386" spans="19:29" ht="15.75" customHeight="1" x14ac:dyDescent="0.25"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</row>
    <row r="387" spans="19:29" ht="15.75" customHeight="1" x14ac:dyDescent="0.25"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</row>
    <row r="388" spans="19:29" ht="15.75" customHeight="1" x14ac:dyDescent="0.25"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</row>
    <row r="389" spans="19:29" ht="15.75" customHeight="1" x14ac:dyDescent="0.25"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</row>
    <row r="390" spans="19:29" ht="15.75" customHeight="1" x14ac:dyDescent="0.25"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</row>
    <row r="391" spans="19:29" ht="15.75" customHeight="1" x14ac:dyDescent="0.25"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</row>
    <row r="392" spans="19:29" ht="15.75" customHeight="1" x14ac:dyDescent="0.25"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</row>
    <row r="393" spans="19:29" ht="15.75" customHeight="1" x14ac:dyDescent="0.25"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</row>
    <row r="394" spans="19:29" ht="15.75" customHeight="1" x14ac:dyDescent="0.25"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</row>
    <row r="395" spans="19:29" ht="15.75" customHeight="1" x14ac:dyDescent="0.25"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</row>
    <row r="396" spans="19:29" ht="15.75" customHeight="1" x14ac:dyDescent="0.25"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</row>
    <row r="397" spans="19:29" ht="15.75" customHeight="1" x14ac:dyDescent="0.25"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</row>
    <row r="398" spans="19:29" ht="15.75" customHeight="1" x14ac:dyDescent="0.25"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</row>
    <row r="399" spans="19:29" ht="15.75" customHeight="1" x14ac:dyDescent="0.25"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</row>
    <row r="400" spans="19:29" ht="15.75" customHeight="1" x14ac:dyDescent="0.25"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</row>
    <row r="401" spans="19:29" ht="15.75" customHeight="1" x14ac:dyDescent="0.25"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</row>
    <row r="402" spans="19:29" ht="15.75" customHeight="1" x14ac:dyDescent="0.25"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</row>
    <row r="403" spans="19:29" ht="15.75" customHeight="1" x14ac:dyDescent="0.25"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</row>
    <row r="404" spans="19:29" ht="15.75" customHeight="1" x14ac:dyDescent="0.25"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</row>
    <row r="405" spans="19:29" ht="15.75" customHeight="1" x14ac:dyDescent="0.25"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</row>
    <row r="406" spans="19:29" ht="15.75" customHeight="1" x14ac:dyDescent="0.25"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</row>
    <row r="407" spans="19:29" ht="15.75" customHeight="1" x14ac:dyDescent="0.25"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</row>
    <row r="408" spans="19:29" ht="15.75" customHeight="1" x14ac:dyDescent="0.25"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</row>
    <row r="409" spans="19:29" ht="15.75" customHeight="1" x14ac:dyDescent="0.25"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</row>
    <row r="410" spans="19:29" ht="15.75" customHeight="1" x14ac:dyDescent="0.25"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</row>
    <row r="411" spans="19:29" ht="15.75" customHeight="1" x14ac:dyDescent="0.25"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</row>
    <row r="412" spans="19:29" ht="15.75" customHeight="1" x14ac:dyDescent="0.25"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</row>
    <row r="413" spans="19:29" ht="15.75" customHeight="1" x14ac:dyDescent="0.25"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</row>
    <row r="414" spans="19:29" ht="15.75" customHeight="1" x14ac:dyDescent="0.25"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</row>
    <row r="415" spans="19:29" ht="15.75" customHeight="1" x14ac:dyDescent="0.25"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</row>
    <row r="416" spans="19:29" ht="15.75" customHeight="1" x14ac:dyDescent="0.25"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</row>
    <row r="417" spans="19:29" ht="15.75" customHeight="1" x14ac:dyDescent="0.25"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</row>
    <row r="418" spans="19:29" ht="15.75" customHeight="1" x14ac:dyDescent="0.25"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</row>
    <row r="419" spans="19:29" ht="15.75" customHeight="1" x14ac:dyDescent="0.25"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</row>
    <row r="420" spans="19:29" ht="15.75" customHeight="1" x14ac:dyDescent="0.25"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</row>
    <row r="421" spans="19:29" ht="15.75" customHeight="1" x14ac:dyDescent="0.25"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</row>
    <row r="422" spans="19:29" ht="15.75" customHeight="1" x14ac:dyDescent="0.25"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</row>
    <row r="423" spans="19:29" ht="15.75" customHeight="1" x14ac:dyDescent="0.25"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</row>
    <row r="424" spans="19:29" ht="15.75" customHeight="1" x14ac:dyDescent="0.25"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</row>
    <row r="425" spans="19:29" ht="15.75" customHeight="1" x14ac:dyDescent="0.25"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</row>
    <row r="426" spans="19:29" ht="15.75" customHeight="1" x14ac:dyDescent="0.25"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</row>
    <row r="427" spans="19:29" ht="15.75" customHeight="1" x14ac:dyDescent="0.25"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</row>
    <row r="428" spans="19:29" ht="15.75" customHeight="1" x14ac:dyDescent="0.25"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</row>
    <row r="429" spans="19:29" ht="15.75" customHeight="1" x14ac:dyDescent="0.25"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</row>
    <row r="430" spans="19:29" ht="15.75" customHeight="1" x14ac:dyDescent="0.25"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</row>
    <row r="431" spans="19:29" ht="15.75" customHeight="1" x14ac:dyDescent="0.25"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</row>
    <row r="432" spans="19:29" ht="15.75" customHeight="1" x14ac:dyDescent="0.25"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</row>
    <row r="433" spans="19:29" ht="15.75" customHeight="1" x14ac:dyDescent="0.25"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</row>
    <row r="434" spans="19:29" ht="15.75" customHeight="1" x14ac:dyDescent="0.25"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</row>
    <row r="435" spans="19:29" ht="15.75" customHeight="1" x14ac:dyDescent="0.25"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</row>
    <row r="436" spans="19:29" ht="15.75" customHeight="1" x14ac:dyDescent="0.25"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</row>
    <row r="437" spans="19:29" ht="15.75" customHeight="1" x14ac:dyDescent="0.25"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</row>
    <row r="438" spans="19:29" ht="15.75" customHeight="1" x14ac:dyDescent="0.25"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</row>
    <row r="439" spans="19:29" ht="15.75" customHeight="1" x14ac:dyDescent="0.25"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</row>
    <row r="440" spans="19:29" ht="15.75" customHeight="1" x14ac:dyDescent="0.25"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</row>
    <row r="441" spans="19:29" ht="15.75" customHeight="1" x14ac:dyDescent="0.25"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</row>
    <row r="442" spans="19:29" ht="15.75" customHeight="1" x14ac:dyDescent="0.25"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</row>
    <row r="443" spans="19:29" ht="15.75" customHeight="1" x14ac:dyDescent="0.25"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</row>
    <row r="444" spans="19:29" ht="15.75" customHeight="1" x14ac:dyDescent="0.25"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</row>
    <row r="445" spans="19:29" ht="15.75" customHeight="1" x14ac:dyDescent="0.25"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</row>
    <row r="446" spans="19:29" ht="15.75" customHeight="1" x14ac:dyDescent="0.25"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</row>
    <row r="447" spans="19:29" ht="15.75" customHeight="1" x14ac:dyDescent="0.25"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</row>
    <row r="448" spans="19:29" ht="15.75" customHeight="1" x14ac:dyDescent="0.25"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</row>
    <row r="449" spans="19:29" ht="15.75" customHeight="1" x14ac:dyDescent="0.25"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</row>
    <row r="450" spans="19:29" ht="15.75" customHeight="1" x14ac:dyDescent="0.25"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</row>
    <row r="451" spans="19:29" ht="15.75" customHeight="1" x14ac:dyDescent="0.25"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</row>
    <row r="452" spans="19:29" ht="15.75" customHeight="1" x14ac:dyDescent="0.25"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</row>
    <row r="453" spans="19:29" ht="15.75" customHeight="1" x14ac:dyDescent="0.25"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</row>
    <row r="454" spans="19:29" ht="15.75" customHeight="1" x14ac:dyDescent="0.25"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</row>
    <row r="455" spans="19:29" ht="15.75" customHeight="1" x14ac:dyDescent="0.25"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</row>
    <row r="456" spans="19:29" ht="15.75" customHeight="1" x14ac:dyDescent="0.25"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</row>
    <row r="457" spans="19:29" ht="15.75" customHeight="1" x14ac:dyDescent="0.25"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</row>
    <row r="458" spans="19:29" ht="15.75" customHeight="1" x14ac:dyDescent="0.25"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</row>
    <row r="459" spans="19:29" ht="15.75" customHeight="1" x14ac:dyDescent="0.25"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</row>
    <row r="460" spans="19:29" ht="15.75" customHeight="1" x14ac:dyDescent="0.25"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</row>
    <row r="461" spans="19:29" ht="15.75" customHeight="1" x14ac:dyDescent="0.25"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</row>
    <row r="462" spans="19:29" ht="15.75" customHeight="1" x14ac:dyDescent="0.25"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</row>
    <row r="463" spans="19:29" ht="15.75" customHeight="1" x14ac:dyDescent="0.25"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</row>
    <row r="464" spans="19:29" ht="15.75" customHeight="1" x14ac:dyDescent="0.25"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</row>
    <row r="465" spans="19:29" ht="15.75" customHeight="1" x14ac:dyDescent="0.25"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</row>
    <row r="466" spans="19:29" ht="15.75" customHeight="1" x14ac:dyDescent="0.25"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</row>
    <row r="467" spans="19:29" ht="15.75" customHeight="1" x14ac:dyDescent="0.25"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</row>
    <row r="468" spans="19:29" ht="15.75" customHeight="1" x14ac:dyDescent="0.25"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</row>
    <row r="469" spans="19:29" ht="15.75" customHeight="1" x14ac:dyDescent="0.25"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</row>
    <row r="470" spans="19:29" ht="15.75" customHeight="1" x14ac:dyDescent="0.25"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</row>
    <row r="471" spans="19:29" ht="15.75" customHeight="1" x14ac:dyDescent="0.25"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</row>
    <row r="472" spans="19:29" ht="15.75" customHeight="1" x14ac:dyDescent="0.25"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</row>
    <row r="473" spans="19:29" ht="15.75" customHeight="1" x14ac:dyDescent="0.25"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</row>
    <row r="474" spans="19:29" ht="15.75" customHeight="1" x14ac:dyDescent="0.25"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</row>
    <row r="475" spans="19:29" ht="15.75" customHeight="1" x14ac:dyDescent="0.25"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</row>
    <row r="476" spans="19:29" ht="15.75" customHeight="1" x14ac:dyDescent="0.25"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</row>
    <row r="477" spans="19:29" ht="15.75" customHeight="1" x14ac:dyDescent="0.25"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</row>
    <row r="478" spans="19:29" ht="15.75" customHeight="1" x14ac:dyDescent="0.25"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</row>
    <row r="479" spans="19:29" ht="15.75" customHeight="1" x14ac:dyDescent="0.25"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</row>
    <row r="480" spans="19:29" ht="15.75" customHeight="1" x14ac:dyDescent="0.25"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</row>
    <row r="481" spans="19:29" ht="15.75" customHeight="1" x14ac:dyDescent="0.25"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</row>
    <row r="482" spans="19:29" ht="15.75" customHeight="1" x14ac:dyDescent="0.25"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</row>
    <row r="483" spans="19:29" ht="15.75" customHeight="1" x14ac:dyDescent="0.25"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</row>
    <row r="484" spans="19:29" ht="15.75" customHeight="1" x14ac:dyDescent="0.25"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</row>
    <row r="485" spans="19:29" ht="15.75" customHeight="1" x14ac:dyDescent="0.25"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</row>
    <row r="486" spans="19:29" ht="15.75" customHeight="1" x14ac:dyDescent="0.25"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</row>
    <row r="487" spans="19:29" ht="15.75" customHeight="1" x14ac:dyDescent="0.25"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</row>
    <row r="488" spans="19:29" ht="15.75" customHeight="1" x14ac:dyDescent="0.25"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</row>
    <row r="489" spans="19:29" ht="15.75" customHeight="1" x14ac:dyDescent="0.25"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</row>
    <row r="490" spans="19:29" ht="15.75" customHeight="1" x14ac:dyDescent="0.25"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</row>
    <row r="491" spans="19:29" ht="15.75" customHeight="1" x14ac:dyDescent="0.25"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</row>
    <row r="492" spans="19:29" ht="15.75" customHeight="1" x14ac:dyDescent="0.25"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</row>
    <row r="493" spans="19:29" ht="15.75" customHeight="1" x14ac:dyDescent="0.25"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</row>
    <row r="494" spans="19:29" ht="15.75" customHeight="1" x14ac:dyDescent="0.25"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</row>
    <row r="495" spans="19:29" ht="15.75" customHeight="1" x14ac:dyDescent="0.25"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</row>
    <row r="496" spans="19:29" ht="15.75" customHeight="1" x14ac:dyDescent="0.25"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</row>
    <row r="497" spans="19:29" ht="15.75" customHeight="1" x14ac:dyDescent="0.25"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</row>
    <row r="498" spans="19:29" ht="15.75" customHeight="1" x14ac:dyDescent="0.25"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</row>
    <row r="499" spans="19:29" ht="15.75" customHeight="1" x14ac:dyDescent="0.25"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</row>
    <row r="500" spans="19:29" ht="15.75" customHeight="1" x14ac:dyDescent="0.25"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</row>
    <row r="501" spans="19:29" ht="15.75" customHeight="1" x14ac:dyDescent="0.25"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</row>
    <row r="502" spans="19:29" ht="15.75" customHeight="1" x14ac:dyDescent="0.25"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</row>
    <row r="503" spans="19:29" ht="15.75" customHeight="1" x14ac:dyDescent="0.25"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</row>
    <row r="504" spans="19:29" ht="15.75" customHeight="1" x14ac:dyDescent="0.25"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</row>
    <row r="505" spans="19:29" ht="15.75" customHeight="1" x14ac:dyDescent="0.25"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</row>
    <row r="506" spans="19:29" ht="15.75" customHeight="1" x14ac:dyDescent="0.25"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</row>
    <row r="507" spans="19:29" ht="15.75" customHeight="1" x14ac:dyDescent="0.25"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</row>
    <row r="508" spans="19:29" ht="15.75" customHeight="1" x14ac:dyDescent="0.25"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</row>
    <row r="509" spans="19:29" ht="15.75" customHeight="1" x14ac:dyDescent="0.25"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</row>
    <row r="510" spans="19:29" ht="15.75" customHeight="1" x14ac:dyDescent="0.25"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</row>
    <row r="511" spans="19:29" ht="15.75" customHeight="1" x14ac:dyDescent="0.25"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</row>
    <row r="512" spans="19:29" ht="15.75" customHeight="1" x14ac:dyDescent="0.25"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</row>
    <row r="513" spans="19:29" ht="15.75" customHeight="1" x14ac:dyDescent="0.25"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</row>
    <row r="514" spans="19:29" ht="15.75" customHeight="1" x14ac:dyDescent="0.25"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</row>
    <row r="515" spans="19:29" ht="15.75" customHeight="1" x14ac:dyDescent="0.25"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</row>
    <row r="516" spans="19:29" ht="15.75" customHeight="1" x14ac:dyDescent="0.25"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</row>
    <row r="517" spans="19:29" ht="15.75" customHeight="1" x14ac:dyDescent="0.25"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</row>
    <row r="518" spans="19:29" ht="15.75" customHeight="1" x14ac:dyDescent="0.25"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</row>
    <row r="519" spans="19:29" ht="15.75" customHeight="1" x14ac:dyDescent="0.25"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</row>
    <row r="520" spans="19:29" ht="15.75" customHeight="1" x14ac:dyDescent="0.25"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</row>
    <row r="521" spans="19:29" ht="15.75" customHeight="1" x14ac:dyDescent="0.25"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</row>
    <row r="522" spans="19:29" ht="15.75" customHeight="1" x14ac:dyDescent="0.25"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</row>
    <row r="523" spans="19:29" ht="15.75" customHeight="1" x14ac:dyDescent="0.25"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</row>
    <row r="524" spans="19:29" ht="15.75" customHeight="1" x14ac:dyDescent="0.25"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</row>
    <row r="525" spans="19:29" ht="15.75" customHeight="1" x14ac:dyDescent="0.25"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</row>
    <row r="526" spans="19:29" ht="15.75" customHeight="1" x14ac:dyDescent="0.25"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</row>
    <row r="527" spans="19:29" ht="15.75" customHeight="1" x14ac:dyDescent="0.25"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</row>
    <row r="528" spans="19:29" ht="15.75" customHeight="1" x14ac:dyDescent="0.25"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</row>
    <row r="529" spans="19:29" ht="15.75" customHeight="1" x14ac:dyDescent="0.25"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</row>
    <row r="530" spans="19:29" ht="15.75" customHeight="1" x14ac:dyDescent="0.25"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</row>
    <row r="531" spans="19:29" ht="15.75" customHeight="1" x14ac:dyDescent="0.25"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</row>
    <row r="532" spans="19:29" ht="15.75" customHeight="1" x14ac:dyDescent="0.25"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</row>
    <row r="533" spans="19:29" ht="15.75" customHeight="1" x14ac:dyDescent="0.25"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</row>
    <row r="534" spans="19:29" ht="15.75" customHeight="1" x14ac:dyDescent="0.25"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</row>
    <row r="535" spans="19:29" ht="15.75" customHeight="1" x14ac:dyDescent="0.25"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</row>
    <row r="536" spans="19:29" ht="15.75" customHeight="1" x14ac:dyDescent="0.25"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</row>
    <row r="537" spans="19:29" ht="15.75" customHeight="1" x14ac:dyDescent="0.25"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</row>
    <row r="538" spans="19:29" ht="15.75" customHeight="1" x14ac:dyDescent="0.25"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</row>
    <row r="539" spans="19:29" ht="15.75" customHeight="1" x14ac:dyDescent="0.25"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</row>
    <row r="540" spans="19:29" ht="15.75" customHeight="1" x14ac:dyDescent="0.25"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</row>
    <row r="541" spans="19:29" ht="15.75" customHeight="1" x14ac:dyDescent="0.25"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</row>
    <row r="542" spans="19:29" ht="15.75" customHeight="1" x14ac:dyDescent="0.25"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</row>
    <row r="543" spans="19:29" ht="15.75" customHeight="1" x14ac:dyDescent="0.25"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</row>
    <row r="544" spans="19:29" ht="15.75" customHeight="1" x14ac:dyDescent="0.25"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</row>
    <row r="545" spans="19:29" ht="15.75" customHeight="1" x14ac:dyDescent="0.25"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</row>
    <row r="546" spans="19:29" ht="15.75" customHeight="1" x14ac:dyDescent="0.25"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</row>
    <row r="547" spans="19:29" ht="15.75" customHeight="1" x14ac:dyDescent="0.25"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</row>
    <row r="548" spans="19:29" ht="15.75" customHeight="1" x14ac:dyDescent="0.25"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</row>
    <row r="549" spans="19:29" ht="15.75" customHeight="1" x14ac:dyDescent="0.25"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</row>
    <row r="550" spans="19:29" ht="15.75" customHeight="1" x14ac:dyDescent="0.25"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</row>
    <row r="551" spans="19:29" ht="15.75" customHeight="1" x14ac:dyDescent="0.25"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</row>
    <row r="552" spans="19:29" ht="15.75" customHeight="1" x14ac:dyDescent="0.25"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</row>
    <row r="553" spans="19:29" ht="15.75" customHeight="1" x14ac:dyDescent="0.25"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</row>
    <row r="554" spans="19:29" ht="15.75" customHeight="1" x14ac:dyDescent="0.25"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</row>
    <row r="555" spans="19:29" ht="15.75" customHeight="1" x14ac:dyDescent="0.25"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</row>
    <row r="556" spans="19:29" ht="15.75" customHeight="1" x14ac:dyDescent="0.25"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</row>
    <row r="557" spans="19:29" ht="15.75" customHeight="1" x14ac:dyDescent="0.25"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</row>
    <row r="558" spans="19:29" ht="15.75" customHeight="1" x14ac:dyDescent="0.25"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</row>
    <row r="559" spans="19:29" ht="15.75" customHeight="1" x14ac:dyDescent="0.25"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</row>
    <row r="560" spans="19:29" ht="15.75" customHeight="1" x14ac:dyDescent="0.25"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</row>
    <row r="561" spans="19:29" ht="15.75" customHeight="1" x14ac:dyDescent="0.25"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</row>
    <row r="562" spans="19:29" ht="15.75" customHeight="1" x14ac:dyDescent="0.25"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</row>
    <row r="563" spans="19:29" ht="15.75" customHeight="1" x14ac:dyDescent="0.25"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</row>
    <row r="564" spans="19:29" ht="15.75" customHeight="1" x14ac:dyDescent="0.25"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</row>
    <row r="565" spans="19:29" ht="15.75" customHeight="1" x14ac:dyDescent="0.25"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</row>
    <row r="566" spans="19:29" ht="15.75" customHeight="1" x14ac:dyDescent="0.25"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</row>
    <row r="567" spans="19:29" ht="15.75" customHeight="1" x14ac:dyDescent="0.25"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</row>
    <row r="568" spans="19:29" ht="15.75" customHeight="1" x14ac:dyDescent="0.25"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</row>
    <row r="569" spans="19:29" ht="15.75" customHeight="1" x14ac:dyDescent="0.25"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</row>
    <row r="570" spans="19:29" ht="15.75" customHeight="1" x14ac:dyDescent="0.25"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</row>
    <row r="571" spans="19:29" ht="15.75" customHeight="1" x14ac:dyDescent="0.25"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</row>
    <row r="572" spans="19:29" ht="15.75" customHeight="1" x14ac:dyDescent="0.25"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</row>
    <row r="573" spans="19:29" ht="15.75" customHeight="1" x14ac:dyDescent="0.25"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</row>
    <row r="574" spans="19:29" ht="15.75" customHeight="1" x14ac:dyDescent="0.25"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</row>
    <row r="575" spans="19:29" ht="15.75" customHeight="1" x14ac:dyDescent="0.25"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</row>
    <row r="576" spans="19:29" ht="15.75" customHeight="1" x14ac:dyDescent="0.25"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</row>
    <row r="577" spans="19:29" ht="15.75" customHeight="1" x14ac:dyDescent="0.25"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</row>
    <row r="578" spans="19:29" ht="15.75" customHeight="1" x14ac:dyDescent="0.25"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</row>
    <row r="579" spans="19:29" ht="15.75" customHeight="1" x14ac:dyDescent="0.25"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</row>
    <row r="580" spans="19:29" ht="15.75" customHeight="1" x14ac:dyDescent="0.25"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</row>
    <row r="581" spans="19:29" ht="15.75" customHeight="1" x14ac:dyDescent="0.25"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</row>
    <row r="582" spans="19:29" ht="15.75" customHeight="1" x14ac:dyDescent="0.25"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</row>
    <row r="583" spans="19:29" ht="15.75" customHeight="1" x14ac:dyDescent="0.25"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</row>
    <row r="584" spans="19:29" ht="15.75" customHeight="1" x14ac:dyDescent="0.25"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</row>
    <row r="585" spans="19:29" ht="15.75" customHeight="1" x14ac:dyDescent="0.25"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</row>
    <row r="586" spans="19:29" ht="15.75" customHeight="1" x14ac:dyDescent="0.25"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</row>
    <row r="587" spans="19:29" ht="15.75" customHeight="1" x14ac:dyDescent="0.25"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</row>
    <row r="588" spans="19:29" ht="15.75" customHeight="1" x14ac:dyDescent="0.25"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</row>
    <row r="589" spans="19:29" ht="15.75" customHeight="1" x14ac:dyDescent="0.25"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</row>
    <row r="590" spans="19:29" ht="15.75" customHeight="1" x14ac:dyDescent="0.25"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</row>
    <row r="591" spans="19:29" ht="15.75" customHeight="1" x14ac:dyDescent="0.25"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</row>
    <row r="592" spans="19:29" ht="15.75" customHeight="1" x14ac:dyDescent="0.25"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</row>
    <row r="593" spans="19:29" ht="15.75" customHeight="1" x14ac:dyDescent="0.25"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</row>
    <row r="594" spans="19:29" ht="15.75" customHeight="1" x14ac:dyDescent="0.25"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</row>
    <row r="595" spans="19:29" ht="15.75" customHeight="1" x14ac:dyDescent="0.25"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</row>
    <row r="596" spans="19:29" ht="15.75" customHeight="1" x14ac:dyDescent="0.25"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</row>
    <row r="597" spans="19:29" ht="15.75" customHeight="1" x14ac:dyDescent="0.25"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</row>
    <row r="598" spans="19:29" ht="15.75" customHeight="1" x14ac:dyDescent="0.25"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</row>
    <row r="599" spans="19:29" ht="15.75" customHeight="1" x14ac:dyDescent="0.25"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</row>
    <row r="600" spans="19:29" ht="15.75" customHeight="1" x14ac:dyDescent="0.25"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</row>
    <row r="601" spans="19:29" ht="15.75" customHeight="1" x14ac:dyDescent="0.25"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</row>
    <row r="602" spans="19:29" ht="15.75" customHeight="1" x14ac:dyDescent="0.25"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</row>
    <row r="603" spans="19:29" ht="15.75" customHeight="1" x14ac:dyDescent="0.25"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</row>
    <row r="604" spans="19:29" ht="15.75" customHeight="1" x14ac:dyDescent="0.25"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</row>
    <row r="605" spans="19:29" ht="15.75" customHeight="1" x14ac:dyDescent="0.25"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</row>
    <row r="606" spans="19:29" ht="15.75" customHeight="1" x14ac:dyDescent="0.25"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</row>
    <row r="607" spans="19:29" ht="15.75" customHeight="1" x14ac:dyDescent="0.25"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</row>
    <row r="608" spans="19:29" ht="15.75" customHeight="1" x14ac:dyDescent="0.25"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</row>
    <row r="609" spans="19:29" ht="15.75" customHeight="1" x14ac:dyDescent="0.25"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</row>
    <row r="610" spans="19:29" ht="15.75" customHeight="1" x14ac:dyDescent="0.25"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</row>
    <row r="611" spans="19:29" ht="15.75" customHeight="1" x14ac:dyDescent="0.25"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</row>
    <row r="612" spans="19:29" ht="15.75" customHeight="1" x14ac:dyDescent="0.25"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</row>
    <row r="613" spans="19:29" ht="15.75" customHeight="1" x14ac:dyDescent="0.25"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</row>
    <row r="614" spans="19:29" ht="15.75" customHeight="1" x14ac:dyDescent="0.25"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</row>
    <row r="615" spans="19:29" ht="15.75" customHeight="1" x14ac:dyDescent="0.25"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</row>
    <row r="616" spans="19:29" ht="15.75" customHeight="1" x14ac:dyDescent="0.25"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</row>
    <row r="617" spans="19:29" ht="15.75" customHeight="1" x14ac:dyDescent="0.25"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</row>
    <row r="618" spans="19:29" ht="15.75" customHeight="1" x14ac:dyDescent="0.25"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</row>
    <row r="619" spans="19:29" ht="15.75" customHeight="1" x14ac:dyDescent="0.25"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</row>
    <row r="620" spans="19:29" ht="15.75" customHeight="1" x14ac:dyDescent="0.25"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</row>
    <row r="621" spans="19:29" ht="15.75" customHeight="1" x14ac:dyDescent="0.25"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</row>
    <row r="622" spans="19:29" ht="15.75" customHeight="1" x14ac:dyDescent="0.25"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</row>
    <row r="623" spans="19:29" ht="15.75" customHeight="1" x14ac:dyDescent="0.25"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</row>
    <row r="624" spans="19:29" ht="15.75" customHeight="1" x14ac:dyDescent="0.25"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</row>
    <row r="625" spans="19:29" ht="15.75" customHeight="1" x14ac:dyDescent="0.25"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</row>
    <row r="626" spans="19:29" ht="15.75" customHeight="1" x14ac:dyDescent="0.25"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</row>
    <row r="627" spans="19:29" ht="15.75" customHeight="1" x14ac:dyDescent="0.25"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</row>
    <row r="628" spans="19:29" ht="15.75" customHeight="1" x14ac:dyDescent="0.25"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</row>
    <row r="629" spans="19:29" ht="15.75" customHeight="1" x14ac:dyDescent="0.25"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</row>
    <row r="630" spans="19:29" ht="15.75" customHeight="1" x14ac:dyDescent="0.25"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</row>
    <row r="631" spans="19:29" ht="15.75" customHeight="1" x14ac:dyDescent="0.25"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</row>
    <row r="632" spans="19:29" ht="15.75" customHeight="1" x14ac:dyDescent="0.25"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</row>
    <row r="633" spans="19:29" ht="15.75" customHeight="1" x14ac:dyDescent="0.25"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</row>
    <row r="634" spans="19:29" ht="15.75" customHeight="1" x14ac:dyDescent="0.25"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</row>
    <row r="635" spans="19:29" ht="15.75" customHeight="1" x14ac:dyDescent="0.25"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</row>
    <row r="636" spans="19:29" ht="15.75" customHeight="1" x14ac:dyDescent="0.25"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</row>
    <row r="637" spans="19:29" ht="15.75" customHeight="1" x14ac:dyDescent="0.25"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</row>
    <row r="638" spans="19:29" ht="15.75" customHeight="1" x14ac:dyDescent="0.25"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</row>
    <row r="639" spans="19:29" ht="15.75" customHeight="1" x14ac:dyDescent="0.25"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</row>
    <row r="640" spans="19:29" ht="15.75" customHeight="1" x14ac:dyDescent="0.25"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</row>
    <row r="641" spans="19:29" ht="15.75" customHeight="1" x14ac:dyDescent="0.25"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</row>
    <row r="642" spans="19:29" ht="15.75" customHeight="1" x14ac:dyDescent="0.25"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</row>
    <row r="643" spans="19:29" ht="15.75" customHeight="1" x14ac:dyDescent="0.25"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</row>
    <row r="644" spans="19:29" ht="15.75" customHeight="1" x14ac:dyDescent="0.25"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</row>
    <row r="645" spans="19:29" ht="15.75" customHeight="1" x14ac:dyDescent="0.25"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</row>
    <row r="646" spans="19:29" ht="15.75" customHeight="1" x14ac:dyDescent="0.25"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</row>
    <row r="647" spans="19:29" ht="15.75" customHeight="1" x14ac:dyDescent="0.25"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</row>
    <row r="648" spans="19:29" ht="15.75" customHeight="1" x14ac:dyDescent="0.25"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</row>
    <row r="649" spans="19:29" ht="15.75" customHeight="1" x14ac:dyDescent="0.25"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</row>
    <row r="650" spans="19:29" ht="15.75" customHeight="1" x14ac:dyDescent="0.25"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</row>
    <row r="651" spans="19:29" ht="15.75" customHeight="1" x14ac:dyDescent="0.25"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</row>
    <row r="652" spans="19:29" ht="15.75" customHeight="1" x14ac:dyDescent="0.25"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</row>
    <row r="653" spans="19:29" ht="15.75" customHeight="1" x14ac:dyDescent="0.25"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</row>
    <row r="654" spans="19:29" ht="15.75" customHeight="1" x14ac:dyDescent="0.25"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</row>
    <row r="655" spans="19:29" ht="15.75" customHeight="1" x14ac:dyDescent="0.25"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</row>
    <row r="656" spans="19:29" ht="15.75" customHeight="1" x14ac:dyDescent="0.25"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</row>
    <row r="657" spans="19:29" ht="15.75" customHeight="1" x14ac:dyDescent="0.25"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</row>
    <row r="658" spans="19:29" ht="15.75" customHeight="1" x14ac:dyDescent="0.25"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</row>
    <row r="659" spans="19:29" ht="15.75" customHeight="1" x14ac:dyDescent="0.25"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</row>
    <row r="660" spans="19:29" ht="15.75" customHeight="1" x14ac:dyDescent="0.25"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</row>
    <row r="661" spans="19:29" ht="15.75" customHeight="1" x14ac:dyDescent="0.25"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</row>
    <row r="662" spans="19:29" ht="15.75" customHeight="1" x14ac:dyDescent="0.25"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</row>
    <row r="663" spans="19:29" ht="15.75" customHeight="1" x14ac:dyDescent="0.25"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</row>
    <row r="664" spans="19:29" ht="15.75" customHeight="1" x14ac:dyDescent="0.25"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</row>
    <row r="665" spans="19:29" ht="15.75" customHeight="1" x14ac:dyDescent="0.25"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</row>
    <row r="666" spans="19:29" ht="15.75" customHeight="1" x14ac:dyDescent="0.25"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</row>
    <row r="667" spans="19:29" ht="15.75" customHeight="1" x14ac:dyDescent="0.25"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</row>
    <row r="668" spans="19:29" ht="15.75" customHeight="1" x14ac:dyDescent="0.25"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</row>
    <row r="669" spans="19:29" ht="15.75" customHeight="1" x14ac:dyDescent="0.25"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</row>
    <row r="670" spans="19:29" ht="15.75" customHeight="1" x14ac:dyDescent="0.25"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</row>
    <row r="671" spans="19:29" ht="15.75" customHeight="1" x14ac:dyDescent="0.25"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</row>
    <row r="672" spans="19:29" ht="15.75" customHeight="1" x14ac:dyDescent="0.25"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</row>
    <row r="673" spans="19:29" ht="15.75" customHeight="1" x14ac:dyDescent="0.25"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</row>
    <row r="674" spans="19:29" ht="15.75" customHeight="1" x14ac:dyDescent="0.25"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</row>
    <row r="675" spans="19:29" ht="15.75" customHeight="1" x14ac:dyDescent="0.25"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</row>
    <row r="676" spans="19:29" ht="15.75" customHeight="1" x14ac:dyDescent="0.25"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</row>
    <row r="677" spans="19:29" ht="15.75" customHeight="1" x14ac:dyDescent="0.25"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</row>
    <row r="678" spans="19:29" ht="15.75" customHeight="1" x14ac:dyDescent="0.25"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</row>
    <row r="679" spans="19:29" ht="15.75" customHeight="1" x14ac:dyDescent="0.25"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</row>
    <row r="680" spans="19:29" ht="15.75" customHeight="1" x14ac:dyDescent="0.25"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</row>
    <row r="681" spans="19:29" ht="15.75" customHeight="1" x14ac:dyDescent="0.25"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</row>
    <row r="682" spans="19:29" ht="15.75" customHeight="1" x14ac:dyDescent="0.25"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</row>
    <row r="683" spans="19:29" ht="15.75" customHeight="1" x14ac:dyDescent="0.25"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</row>
    <row r="684" spans="19:29" ht="15.75" customHeight="1" x14ac:dyDescent="0.25"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</row>
    <row r="685" spans="19:29" ht="15.75" customHeight="1" x14ac:dyDescent="0.25"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</row>
    <row r="686" spans="19:29" ht="15.75" customHeight="1" x14ac:dyDescent="0.25"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</row>
    <row r="687" spans="19:29" ht="15.75" customHeight="1" x14ac:dyDescent="0.25"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</row>
    <row r="688" spans="19:29" ht="15.75" customHeight="1" x14ac:dyDescent="0.25"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</row>
    <row r="689" spans="19:29" ht="15.75" customHeight="1" x14ac:dyDescent="0.25"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</row>
    <row r="690" spans="19:29" ht="15.75" customHeight="1" x14ac:dyDescent="0.25"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</row>
    <row r="691" spans="19:29" ht="15.75" customHeight="1" x14ac:dyDescent="0.25"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</row>
    <row r="692" spans="19:29" ht="15.75" customHeight="1" x14ac:dyDescent="0.25"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</row>
    <row r="693" spans="19:29" ht="15.75" customHeight="1" x14ac:dyDescent="0.25"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</row>
    <row r="694" spans="19:29" ht="15.75" customHeight="1" x14ac:dyDescent="0.25"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</row>
    <row r="695" spans="19:29" ht="15.75" customHeight="1" x14ac:dyDescent="0.25"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</row>
    <row r="696" spans="19:29" ht="15.75" customHeight="1" x14ac:dyDescent="0.25"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</row>
    <row r="697" spans="19:29" ht="15.75" customHeight="1" x14ac:dyDescent="0.25"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</row>
    <row r="698" spans="19:29" ht="15.75" customHeight="1" x14ac:dyDescent="0.25"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</row>
    <row r="699" spans="19:29" ht="15.75" customHeight="1" x14ac:dyDescent="0.25"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</row>
    <row r="700" spans="19:29" ht="15.75" customHeight="1" x14ac:dyDescent="0.25"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</row>
    <row r="701" spans="19:29" ht="15.75" customHeight="1" x14ac:dyDescent="0.25"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</row>
    <row r="702" spans="19:29" ht="15.75" customHeight="1" x14ac:dyDescent="0.25"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</row>
    <row r="703" spans="19:29" ht="15.75" customHeight="1" x14ac:dyDescent="0.25"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</row>
    <row r="704" spans="19:29" ht="15.75" customHeight="1" x14ac:dyDescent="0.25"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</row>
    <row r="705" spans="19:29" ht="15.75" customHeight="1" x14ac:dyDescent="0.25"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</row>
    <row r="706" spans="19:29" ht="15.75" customHeight="1" x14ac:dyDescent="0.25"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</row>
    <row r="707" spans="19:29" ht="15.75" customHeight="1" x14ac:dyDescent="0.25"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</row>
    <row r="708" spans="19:29" ht="15.75" customHeight="1" x14ac:dyDescent="0.25"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</row>
    <row r="709" spans="19:29" ht="15.75" customHeight="1" x14ac:dyDescent="0.25"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</row>
    <row r="710" spans="19:29" ht="15.75" customHeight="1" x14ac:dyDescent="0.25"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</row>
    <row r="711" spans="19:29" ht="15.75" customHeight="1" x14ac:dyDescent="0.25"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</row>
    <row r="712" spans="19:29" ht="15.75" customHeight="1" x14ac:dyDescent="0.25"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</row>
    <row r="713" spans="19:29" ht="15.75" customHeight="1" x14ac:dyDescent="0.25"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</row>
    <row r="714" spans="19:29" ht="15.75" customHeight="1" x14ac:dyDescent="0.25"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</row>
    <row r="715" spans="19:29" ht="15.75" customHeight="1" x14ac:dyDescent="0.25"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</row>
    <row r="716" spans="19:29" ht="15.75" customHeight="1" x14ac:dyDescent="0.25"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</row>
    <row r="717" spans="19:29" ht="15.75" customHeight="1" x14ac:dyDescent="0.25"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</row>
    <row r="718" spans="19:29" ht="15.75" customHeight="1" x14ac:dyDescent="0.25"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</row>
    <row r="719" spans="19:29" ht="15.75" customHeight="1" x14ac:dyDescent="0.25"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</row>
    <row r="720" spans="19:29" ht="15.75" customHeight="1" x14ac:dyDescent="0.25"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</row>
    <row r="721" spans="19:29" ht="15.75" customHeight="1" x14ac:dyDescent="0.25"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</row>
    <row r="722" spans="19:29" ht="15.75" customHeight="1" x14ac:dyDescent="0.25"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</row>
    <row r="723" spans="19:29" ht="15.75" customHeight="1" x14ac:dyDescent="0.25"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</row>
    <row r="724" spans="19:29" ht="15.75" customHeight="1" x14ac:dyDescent="0.25"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</row>
    <row r="725" spans="19:29" ht="15.75" customHeight="1" x14ac:dyDescent="0.25"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</row>
    <row r="726" spans="19:29" ht="15.75" customHeight="1" x14ac:dyDescent="0.25"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</row>
    <row r="727" spans="19:29" ht="15.75" customHeight="1" x14ac:dyDescent="0.25"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</row>
    <row r="728" spans="19:29" ht="15.75" customHeight="1" x14ac:dyDescent="0.25"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</row>
    <row r="729" spans="19:29" ht="15.75" customHeight="1" x14ac:dyDescent="0.25"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</row>
    <row r="730" spans="19:29" ht="15.75" customHeight="1" x14ac:dyDescent="0.25"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</row>
    <row r="731" spans="19:29" ht="15.75" customHeight="1" x14ac:dyDescent="0.25"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</row>
    <row r="732" spans="19:29" ht="15.75" customHeight="1" x14ac:dyDescent="0.25"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</row>
    <row r="733" spans="19:29" ht="15.75" customHeight="1" x14ac:dyDescent="0.25"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</row>
    <row r="734" spans="19:29" ht="15.75" customHeight="1" x14ac:dyDescent="0.25"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</row>
    <row r="735" spans="19:29" ht="15.75" customHeight="1" x14ac:dyDescent="0.25"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</row>
    <row r="736" spans="19:29" ht="15.75" customHeight="1" x14ac:dyDescent="0.25"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</row>
    <row r="737" spans="19:29" ht="15.75" customHeight="1" x14ac:dyDescent="0.25"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</row>
    <row r="738" spans="19:29" ht="15.75" customHeight="1" x14ac:dyDescent="0.25"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</row>
    <row r="739" spans="19:29" ht="15.75" customHeight="1" x14ac:dyDescent="0.25"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</row>
    <row r="740" spans="19:29" ht="15.75" customHeight="1" x14ac:dyDescent="0.25"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</row>
    <row r="741" spans="19:29" ht="15.75" customHeight="1" x14ac:dyDescent="0.25"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</row>
    <row r="742" spans="19:29" ht="15.75" customHeight="1" x14ac:dyDescent="0.25"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</row>
    <row r="743" spans="19:29" ht="15.75" customHeight="1" x14ac:dyDescent="0.25"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</row>
    <row r="744" spans="19:29" ht="15.75" customHeight="1" x14ac:dyDescent="0.25"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</row>
    <row r="745" spans="19:29" ht="15.75" customHeight="1" x14ac:dyDescent="0.25"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</row>
    <row r="746" spans="19:29" ht="15.75" customHeight="1" x14ac:dyDescent="0.25"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</row>
    <row r="747" spans="19:29" ht="15.75" customHeight="1" x14ac:dyDescent="0.25"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</row>
    <row r="748" spans="19:29" ht="15.75" customHeight="1" x14ac:dyDescent="0.25"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</row>
    <row r="749" spans="19:29" ht="15.75" customHeight="1" x14ac:dyDescent="0.25"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</row>
    <row r="750" spans="19:29" ht="15.75" customHeight="1" x14ac:dyDescent="0.25"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</row>
    <row r="751" spans="19:29" ht="15.75" customHeight="1" x14ac:dyDescent="0.25"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</row>
    <row r="752" spans="19:29" ht="15.75" customHeight="1" x14ac:dyDescent="0.25"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</row>
    <row r="753" spans="19:29" ht="15.75" customHeight="1" x14ac:dyDescent="0.25"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</row>
    <row r="754" spans="19:29" ht="15.75" customHeight="1" x14ac:dyDescent="0.25"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</row>
    <row r="755" spans="19:29" ht="15.75" customHeight="1" x14ac:dyDescent="0.25"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</row>
    <row r="756" spans="19:29" ht="15.75" customHeight="1" x14ac:dyDescent="0.25"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</row>
    <row r="757" spans="19:29" ht="15.75" customHeight="1" x14ac:dyDescent="0.25"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</row>
    <row r="758" spans="19:29" ht="15.75" customHeight="1" x14ac:dyDescent="0.25"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</row>
    <row r="759" spans="19:29" ht="15.75" customHeight="1" x14ac:dyDescent="0.25"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</row>
    <row r="760" spans="19:29" ht="15.75" customHeight="1" x14ac:dyDescent="0.25"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</row>
    <row r="761" spans="19:29" ht="15.75" customHeight="1" x14ac:dyDescent="0.25"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</row>
    <row r="762" spans="19:29" ht="15.75" customHeight="1" x14ac:dyDescent="0.25"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</row>
    <row r="763" spans="19:29" ht="15.75" customHeight="1" x14ac:dyDescent="0.25"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</row>
    <row r="764" spans="19:29" ht="15.75" customHeight="1" x14ac:dyDescent="0.25"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</row>
    <row r="765" spans="19:29" ht="15.75" customHeight="1" x14ac:dyDescent="0.25"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</row>
    <row r="766" spans="19:29" ht="15.75" customHeight="1" x14ac:dyDescent="0.25"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</row>
    <row r="767" spans="19:29" ht="15.75" customHeight="1" x14ac:dyDescent="0.25"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</row>
    <row r="768" spans="19:29" ht="15.75" customHeight="1" x14ac:dyDescent="0.25"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</row>
    <row r="769" spans="19:29" ht="15.75" customHeight="1" x14ac:dyDescent="0.25"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</row>
    <row r="770" spans="19:29" ht="15.75" customHeight="1" x14ac:dyDescent="0.25"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</row>
    <row r="771" spans="19:29" ht="15.75" customHeight="1" x14ac:dyDescent="0.25"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</row>
    <row r="772" spans="19:29" ht="15.75" customHeight="1" x14ac:dyDescent="0.25"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</row>
    <row r="773" spans="19:29" ht="15.75" customHeight="1" x14ac:dyDescent="0.25"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</row>
    <row r="774" spans="19:29" ht="15.75" customHeight="1" x14ac:dyDescent="0.25"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</row>
    <row r="775" spans="19:29" ht="15.75" customHeight="1" x14ac:dyDescent="0.25"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</row>
    <row r="776" spans="19:29" ht="15.75" customHeight="1" x14ac:dyDescent="0.25"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</row>
    <row r="777" spans="19:29" ht="15.75" customHeight="1" x14ac:dyDescent="0.25"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</row>
    <row r="778" spans="19:29" ht="15.75" customHeight="1" x14ac:dyDescent="0.25"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</row>
    <row r="779" spans="19:29" ht="15.75" customHeight="1" x14ac:dyDescent="0.25"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</row>
    <row r="780" spans="19:29" ht="15.75" customHeight="1" x14ac:dyDescent="0.25"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</row>
    <row r="781" spans="19:29" ht="15.75" customHeight="1" x14ac:dyDescent="0.25"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</row>
    <row r="782" spans="19:29" ht="15.75" customHeight="1" x14ac:dyDescent="0.25"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</row>
    <row r="783" spans="19:29" ht="15.75" customHeight="1" x14ac:dyDescent="0.25"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</row>
    <row r="784" spans="19:29" ht="15.75" customHeight="1" x14ac:dyDescent="0.25"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</row>
    <row r="785" spans="19:29" ht="15.75" customHeight="1" x14ac:dyDescent="0.25"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</row>
    <row r="786" spans="19:29" ht="15.75" customHeight="1" x14ac:dyDescent="0.25"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</row>
    <row r="787" spans="19:29" ht="15.75" customHeight="1" x14ac:dyDescent="0.25"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</row>
    <row r="788" spans="19:29" ht="15.75" customHeight="1" x14ac:dyDescent="0.25"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</row>
    <row r="789" spans="19:29" ht="15.75" customHeight="1" x14ac:dyDescent="0.25"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</row>
    <row r="790" spans="19:29" ht="15.75" customHeight="1" x14ac:dyDescent="0.25"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</row>
    <row r="791" spans="19:29" ht="15.75" customHeight="1" x14ac:dyDescent="0.25"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</row>
    <row r="792" spans="19:29" ht="15.75" customHeight="1" x14ac:dyDescent="0.25"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</row>
    <row r="793" spans="19:29" ht="15.75" customHeight="1" x14ac:dyDescent="0.25"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</row>
    <row r="794" spans="19:29" ht="15.75" customHeight="1" x14ac:dyDescent="0.25"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</row>
    <row r="795" spans="19:29" ht="15.75" customHeight="1" x14ac:dyDescent="0.25"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</row>
    <row r="796" spans="19:29" ht="15.75" customHeight="1" x14ac:dyDescent="0.25"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</row>
    <row r="797" spans="19:29" ht="15.75" customHeight="1" x14ac:dyDescent="0.25"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</row>
    <row r="798" spans="19:29" ht="15.75" customHeight="1" x14ac:dyDescent="0.25"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</row>
    <row r="799" spans="19:29" ht="15.75" customHeight="1" x14ac:dyDescent="0.25"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</row>
    <row r="800" spans="19:29" ht="15.75" customHeight="1" x14ac:dyDescent="0.25"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</row>
    <row r="801" spans="19:29" ht="15.75" customHeight="1" x14ac:dyDescent="0.25"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</row>
    <row r="802" spans="19:29" ht="15.75" customHeight="1" x14ac:dyDescent="0.25"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</row>
    <row r="803" spans="19:29" ht="15.75" customHeight="1" x14ac:dyDescent="0.25"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</row>
    <row r="804" spans="19:29" ht="15.75" customHeight="1" x14ac:dyDescent="0.25"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</row>
    <row r="805" spans="19:29" ht="15.75" customHeight="1" x14ac:dyDescent="0.25"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</row>
    <row r="806" spans="19:29" ht="15.75" customHeight="1" x14ac:dyDescent="0.25"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</row>
    <row r="807" spans="19:29" ht="15.75" customHeight="1" x14ac:dyDescent="0.25"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</row>
    <row r="808" spans="19:29" ht="15.75" customHeight="1" x14ac:dyDescent="0.25"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</row>
    <row r="809" spans="19:29" ht="15.75" customHeight="1" x14ac:dyDescent="0.25"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</row>
    <row r="810" spans="19:29" ht="15.75" customHeight="1" x14ac:dyDescent="0.25"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</row>
    <row r="811" spans="19:29" ht="15.75" customHeight="1" x14ac:dyDescent="0.25"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</row>
    <row r="812" spans="19:29" ht="15.75" customHeight="1" x14ac:dyDescent="0.25"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</row>
    <row r="813" spans="19:29" ht="15.75" customHeight="1" x14ac:dyDescent="0.25"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</row>
    <row r="814" spans="19:29" ht="15.75" customHeight="1" x14ac:dyDescent="0.25"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</row>
    <row r="815" spans="19:29" ht="15.75" customHeight="1" x14ac:dyDescent="0.25"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</row>
    <row r="816" spans="19:29" ht="15.75" customHeight="1" x14ac:dyDescent="0.25"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</row>
    <row r="817" spans="19:29" ht="15.75" customHeight="1" x14ac:dyDescent="0.25"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</row>
    <row r="818" spans="19:29" ht="15.75" customHeight="1" x14ac:dyDescent="0.25"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</row>
    <row r="819" spans="19:29" ht="15.75" customHeight="1" x14ac:dyDescent="0.25"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</row>
    <row r="820" spans="19:29" ht="15.75" customHeight="1" x14ac:dyDescent="0.25"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</row>
    <row r="821" spans="19:29" ht="15.75" customHeight="1" x14ac:dyDescent="0.25"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</row>
    <row r="822" spans="19:29" ht="15.75" customHeight="1" x14ac:dyDescent="0.25"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</row>
    <row r="823" spans="19:29" ht="15.75" customHeight="1" x14ac:dyDescent="0.25"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</row>
    <row r="824" spans="19:29" ht="15.75" customHeight="1" x14ac:dyDescent="0.25"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</row>
    <row r="825" spans="19:29" ht="15.75" customHeight="1" x14ac:dyDescent="0.25"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</row>
    <row r="826" spans="19:29" ht="15.75" customHeight="1" x14ac:dyDescent="0.25"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</row>
    <row r="827" spans="19:29" ht="15.75" customHeight="1" x14ac:dyDescent="0.25"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</row>
    <row r="828" spans="19:29" ht="15.75" customHeight="1" x14ac:dyDescent="0.25"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</row>
    <row r="829" spans="19:29" ht="15.75" customHeight="1" x14ac:dyDescent="0.25"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</row>
    <row r="830" spans="19:29" ht="15.75" customHeight="1" x14ac:dyDescent="0.25"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</row>
    <row r="831" spans="19:29" ht="15.75" customHeight="1" x14ac:dyDescent="0.25"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</row>
    <row r="832" spans="19:29" ht="15.75" customHeight="1" x14ac:dyDescent="0.25"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</row>
    <row r="833" spans="19:29" ht="15.75" customHeight="1" x14ac:dyDescent="0.25"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</row>
    <row r="834" spans="19:29" ht="15.75" customHeight="1" x14ac:dyDescent="0.25"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</row>
    <row r="835" spans="19:29" ht="15.75" customHeight="1" x14ac:dyDescent="0.25"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</row>
    <row r="836" spans="19:29" ht="15.75" customHeight="1" x14ac:dyDescent="0.25"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</row>
    <row r="837" spans="19:29" ht="15.75" customHeight="1" x14ac:dyDescent="0.25"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</row>
    <row r="838" spans="19:29" ht="15.75" customHeight="1" x14ac:dyDescent="0.25"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</row>
    <row r="839" spans="19:29" ht="15.75" customHeight="1" x14ac:dyDescent="0.25"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</row>
    <row r="840" spans="19:29" ht="15.75" customHeight="1" x14ac:dyDescent="0.25"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</row>
    <row r="841" spans="19:29" ht="15.75" customHeight="1" x14ac:dyDescent="0.25"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</row>
    <row r="842" spans="19:29" ht="15.75" customHeight="1" x14ac:dyDescent="0.25"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</row>
    <row r="843" spans="19:29" ht="15.75" customHeight="1" x14ac:dyDescent="0.25"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</row>
    <row r="844" spans="19:29" ht="15.75" customHeight="1" x14ac:dyDescent="0.25"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</row>
    <row r="845" spans="19:29" ht="15.75" customHeight="1" x14ac:dyDescent="0.25"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</row>
    <row r="846" spans="19:29" ht="15.75" customHeight="1" x14ac:dyDescent="0.25"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</row>
    <row r="847" spans="19:29" ht="15.75" customHeight="1" x14ac:dyDescent="0.25"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</row>
    <row r="848" spans="19:29" ht="15.75" customHeight="1" x14ac:dyDescent="0.25"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</row>
    <row r="849" spans="19:29" ht="15.75" customHeight="1" x14ac:dyDescent="0.25"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</row>
    <row r="850" spans="19:29" ht="15.75" customHeight="1" x14ac:dyDescent="0.25"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</row>
    <row r="851" spans="19:29" ht="15.75" customHeight="1" x14ac:dyDescent="0.25"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</row>
    <row r="852" spans="19:29" ht="15.75" customHeight="1" x14ac:dyDescent="0.25"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</row>
    <row r="853" spans="19:29" ht="15.75" customHeight="1" x14ac:dyDescent="0.25"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</row>
    <row r="854" spans="19:29" ht="15.75" customHeight="1" x14ac:dyDescent="0.25"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</row>
    <row r="855" spans="19:29" ht="15.75" customHeight="1" x14ac:dyDescent="0.25"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</row>
    <row r="856" spans="19:29" ht="15.75" customHeight="1" x14ac:dyDescent="0.25"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</row>
    <row r="857" spans="19:29" ht="15.75" customHeight="1" x14ac:dyDescent="0.25"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</row>
    <row r="858" spans="19:29" ht="15.75" customHeight="1" x14ac:dyDescent="0.25"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</row>
    <row r="859" spans="19:29" ht="15.75" customHeight="1" x14ac:dyDescent="0.25"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</row>
    <row r="860" spans="19:29" ht="15.75" customHeight="1" x14ac:dyDescent="0.25"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</row>
    <row r="861" spans="19:29" ht="15.75" customHeight="1" x14ac:dyDescent="0.25"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</row>
    <row r="862" spans="19:29" ht="15.75" customHeight="1" x14ac:dyDescent="0.25"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</row>
    <row r="863" spans="19:29" ht="15.75" customHeight="1" x14ac:dyDescent="0.25"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</row>
    <row r="864" spans="19:29" ht="15.75" customHeight="1" x14ac:dyDescent="0.25"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</row>
    <row r="865" spans="19:29" ht="15.75" customHeight="1" x14ac:dyDescent="0.25"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</row>
    <row r="866" spans="19:29" ht="15.75" customHeight="1" x14ac:dyDescent="0.25"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</row>
    <row r="867" spans="19:29" ht="15.75" customHeight="1" x14ac:dyDescent="0.25"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</row>
    <row r="868" spans="19:29" ht="15.75" customHeight="1" x14ac:dyDescent="0.25"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</row>
    <row r="869" spans="19:29" ht="15.75" customHeight="1" x14ac:dyDescent="0.25"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</row>
    <row r="870" spans="19:29" ht="15.75" customHeight="1" x14ac:dyDescent="0.25"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</row>
    <row r="871" spans="19:29" ht="15.75" customHeight="1" x14ac:dyDescent="0.25"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</row>
    <row r="872" spans="19:29" ht="15.75" customHeight="1" x14ac:dyDescent="0.25"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</row>
    <row r="873" spans="19:29" ht="15.75" customHeight="1" x14ac:dyDescent="0.25"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</row>
    <row r="874" spans="19:29" ht="15.75" customHeight="1" x14ac:dyDescent="0.25"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</row>
    <row r="875" spans="19:29" ht="15.75" customHeight="1" x14ac:dyDescent="0.25"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</row>
    <row r="876" spans="19:29" ht="15.75" customHeight="1" x14ac:dyDescent="0.25"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</row>
    <row r="877" spans="19:29" ht="15.75" customHeight="1" x14ac:dyDescent="0.25"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</row>
    <row r="878" spans="19:29" ht="15.75" customHeight="1" x14ac:dyDescent="0.25"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</row>
    <row r="879" spans="19:29" ht="15.75" customHeight="1" x14ac:dyDescent="0.25"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</row>
    <row r="880" spans="19:29" ht="15.75" customHeight="1" x14ac:dyDescent="0.25"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</row>
    <row r="881" spans="19:29" ht="15.75" customHeight="1" x14ac:dyDescent="0.25"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</row>
    <row r="882" spans="19:29" ht="15.75" customHeight="1" x14ac:dyDescent="0.25"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</row>
    <row r="883" spans="19:29" ht="15.75" customHeight="1" x14ac:dyDescent="0.25"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</row>
    <row r="884" spans="19:29" ht="15.75" customHeight="1" x14ac:dyDescent="0.25"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</row>
    <row r="885" spans="19:29" ht="15.75" customHeight="1" x14ac:dyDescent="0.25"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</row>
    <row r="886" spans="19:29" ht="15.75" customHeight="1" x14ac:dyDescent="0.25"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</row>
    <row r="887" spans="19:29" ht="15.75" customHeight="1" x14ac:dyDescent="0.25"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</row>
    <row r="888" spans="19:29" ht="15.75" customHeight="1" x14ac:dyDescent="0.25"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</row>
    <row r="889" spans="19:29" ht="15.75" customHeight="1" x14ac:dyDescent="0.25"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</row>
    <row r="890" spans="19:29" ht="15.75" customHeight="1" x14ac:dyDescent="0.25"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</row>
    <row r="891" spans="19:29" ht="15.75" customHeight="1" x14ac:dyDescent="0.25"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</row>
    <row r="892" spans="19:29" ht="15.75" customHeight="1" x14ac:dyDescent="0.25"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</row>
    <row r="893" spans="19:29" ht="15.75" customHeight="1" x14ac:dyDescent="0.25"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</row>
    <row r="894" spans="19:29" ht="15.75" customHeight="1" x14ac:dyDescent="0.25"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</row>
    <row r="895" spans="19:29" ht="15.75" customHeight="1" x14ac:dyDescent="0.25"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</row>
    <row r="896" spans="19:29" ht="15.75" customHeight="1" x14ac:dyDescent="0.25"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</row>
    <row r="897" spans="19:29" ht="15.75" customHeight="1" x14ac:dyDescent="0.25"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</row>
    <row r="898" spans="19:29" ht="15.75" customHeight="1" x14ac:dyDescent="0.25"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</row>
    <row r="899" spans="19:29" ht="15.75" customHeight="1" x14ac:dyDescent="0.25"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</row>
    <row r="900" spans="19:29" ht="15.75" customHeight="1" x14ac:dyDescent="0.25"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</row>
    <row r="901" spans="19:29" ht="15.75" customHeight="1" x14ac:dyDescent="0.25"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</row>
    <row r="902" spans="19:29" ht="15.75" customHeight="1" x14ac:dyDescent="0.25"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</row>
    <row r="903" spans="19:29" ht="15.75" customHeight="1" x14ac:dyDescent="0.25"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</row>
    <row r="904" spans="19:29" ht="15.75" customHeight="1" x14ac:dyDescent="0.25"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</row>
    <row r="905" spans="19:29" ht="15.75" customHeight="1" x14ac:dyDescent="0.25"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</row>
    <row r="906" spans="19:29" ht="15.75" customHeight="1" x14ac:dyDescent="0.25"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</row>
    <row r="907" spans="19:29" ht="15.75" customHeight="1" x14ac:dyDescent="0.25"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</row>
    <row r="908" spans="19:29" ht="15.75" customHeight="1" x14ac:dyDescent="0.25"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</row>
    <row r="909" spans="19:29" ht="15.75" customHeight="1" x14ac:dyDescent="0.25"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</row>
    <row r="910" spans="19:29" ht="15.75" customHeight="1" x14ac:dyDescent="0.25"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</row>
    <row r="911" spans="19:29" ht="15.75" customHeight="1" x14ac:dyDescent="0.25"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</row>
    <row r="912" spans="19:29" ht="15.75" customHeight="1" x14ac:dyDescent="0.25"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</row>
    <row r="913" spans="19:29" ht="15.75" customHeight="1" x14ac:dyDescent="0.25"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</row>
    <row r="914" spans="19:29" ht="15.75" customHeight="1" x14ac:dyDescent="0.25"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</row>
    <row r="915" spans="19:29" ht="15.75" customHeight="1" x14ac:dyDescent="0.25"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</row>
    <row r="916" spans="19:29" ht="15.75" customHeight="1" x14ac:dyDescent="0.25"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</row>
    <row r="917" spans="19:29" ht="15.75" customHeight="1" x14ac:dyDescent="0.25"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</row>
    <row r="918" spans="19:29" ht="15.75" customHeight="1" x14ac:dyDescent="0.25"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</row>
    <row r="919" spans="19:29" ht="15.75" customHeight="1" x14ac:dyDescent="0.25"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</row>
    <row r="920" spans="19:29" ht="15.75" customHeight="1" x14ac:dyDescent="0.25"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</row>
    <row r="921" spans="19:29" ht="15.75" customHeight="1" x14ac:dyDescent="0.25"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</row>
    <row r="922" spans="19:29" ht="15.75" customHeight="1" x14ac:dyDescent="0.25"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</row>
    <row r="923" spans="19:29" ht="15.75" customHeight="1" x14ac:dyDescent="0.25"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</row>
    <row r="924" spans="19:29" ht="15.75" customHeight="1" x14ac:dyDescent="0.25"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</row>
    <row r="925" spans="19:29" ht="15.75" customHeight="1" x14ac:dyDescent="0.25"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</row>
    <row r="926" spans="19:29" ht="15.75" customHeight="1" x14ac:dyDescent="0.25"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</row>
    <row r="927" spans="19:29" ht="15.75" customHeight="1" x14ac:dyDescent="0.25"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</row>
    <row r="928" spans="19:29" ht="15.75" customHeight="1" x14ac:dyDescent="0.25"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</row>
    <row r="929" spans="19:29" ht="15.75" customHeight="1" x14ac:dyDescent="0.25"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</row>
    <row r="930" spans="19:29" ht="15.75" customHeight="1" x14ac:dyDescent="0.25"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</row>
    <row r="931" spans="19:29" ht="15.75" customHeight="1" x14ac:dyDescent="0.25"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</row>
    <row r="932" spans="19:29" ht="15.75" customHeight="1" x14ac:dyDescent="0.25"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</row>
    <row r="933" spans="19:29" ht="15.75" customHeight="1" x14ac:dyDescent="0.25"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</row>
    <row r="934" spans="19:29" ht="15.75" customHeight="1" x14ac:dyDescent="0.25"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</row>
    <row r="935" spans="19:29" ht="15.75" customHeight="1" x14ac:dyDescent="0.25"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</row>
    <row r="936" spans="19:29" ht="15.75" customHeight="1" x14ac:dyDescent="0.25"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</row>
    <row r="937" spans="19:29" ht="15.75" customHeight="1" x14ac:dyDescent="0.25"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</row>
    <row r="938" spans="19:29" ht="15.75" customHeight="1" x14ac:dyDescent="0.25"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</row>
    <row r="939" spans="19:29" ht="15.75" customHeight="1" x14ac:dyDescent="0.25"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</row>
    <row r="940" spans="19:29" ht="15.75" customHeight="1" x14ac:dyDescent="0.25"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</row>
    <row r="941" spans="19:29" ht="15.75" customHeight="1" x14ac:dyDescent="0.25"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</row>
    <row r="942" spans="19:29" ht="15.75" customHeight="1" x14ac:dyDescent="0.25"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</row>
    <row r="943" spans="19:29" ht="15.75" customHeight="1" x14ac:dyDescent="0.25"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</row>
    <row r="944" spans="19:29" ht="15.75" customHeight="1" x14ac:dyDescent="0.25"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</row>
    <row r="945" spans="19:29" ht="15.75" customHeight="1" x14ac:dyDescent="0.25"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</row>
    <row r="946" spans="19:29" ht="15.75" customHeight="1" x14ac:dyDescent="0.25"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</row>
    <row r="947" spans="19:29" ht="15.75" customHeight="1" x14ac:dyDescent="0.25"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</row>
    <row r="948" spans="19:29" ht="15.75" customHeight="1" x14ac:dyDescent="0.25"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</row>
    <row r="949" spans="19:29" ht="15.75" customHeight="1" x14ac:dyDescent="0.25"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</row>
    <row r="950" spans="19:29" ht="15.75" customHeight="1" x14ac:dyDescent="0.25"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</row>
    <row r="951" spans="19:29" ht="15.75" customHeight="1" x14ac:dyDescent="0.25"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</row>
    <row r="952" spans="19:29" ht="15.75" customHeight="1" x14ac:dyDescent="0.25"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</row>
    <row r="953" spans="19:29" ht="15.75" customHeight="1" x14ac:dyDescent="0.25"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</row>
    <row r="954" spans="19:29" ht="15.75" customHeight="1" x14ac:dyDescent="0.25"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</row>
    <row r="955" spans="19:29" ht="15.75" customHeight="1" x14ac:dyDescent="0.25"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</row>
    <row r="956" spans="19:29" ht="15.75" customHeight="1" x14ac:dyDescent="0.25"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</row>
    <row r="957" spans="19:29" ht="15.75" customHeight="1" x14ac:dyDescent="0.25"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</row>
    <row r="958" spans="19:29" ht="15.75" customHeight="1" x14ac:dyDescent="0.25"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</row>
    <row r="959" spans="19:29" ht="15.75" customHeight="1" x14ac:dyDescent="0.25"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</row>
    <row r="960" spans="19:29" ht="15.75" customHeight="1" x14ac:dyDescent="0.25"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</row>
    <row r="961" spans="19:29" ht="15.75" customHeight="1" x14ac:dyDescent="0.25"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</row>
    <row r="962" spans="19:29" ht="15.75" customHeight="1" x14ac:dyDescent="0.25"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</row>
    <row r="963" spans="19:29" ht="15.75" customHeight="1" x14ac:dyDescent="0.25"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</row>
    <row r="964" spans="19:29" ht="15.75" customHeight="1" x14ac:dyDescent="0.25"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</row>
    <row r="965" spans="19:29" ht="15.75" customHeight="1" x14ac:dyDescent="0.25"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</row>
    <row r="966" spans="19:29" ht="15.75" customHeight="1" x14ac:dyDescent="0.25"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</row>
    <row r="967" spans="19:29" ht="15.75" customHeight="1" x14ac:dyDescent="0.25"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</row>
    <row r="968" spans="19:29" ht="15.75" customHeight="1" x14ac:dyDescent="0.25"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</row>
    <row r="969" spans="19:29" ht="15.75" customHeight="1" x14ac:dyDescent="0.25"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</row>
    <row r="970" spans="19:29" ht="15.75" customHeight="1" x14ac:dyDescent="0.25"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</row>
    <row r="971" spans="19:29" ht="15.75" customHeight="1" x14ac:dyDescent="0.25"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</row>
    <row r="972" spans="19:29" ht="15.75" customHeight="1" x14ac:dyDescent="0.25"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</row>
    <row r="973" spans="19:29" ht="15.75" customHeight="1" x14ac:dyDescent="0.25"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</row>
    <row r="974" spans="19:29" ht="15.75" customHeight="1" x14ac:dyDescent="0.25"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</row>
    <row r="975" spans="19:29" ht="15.75" customHeight="1" x14ac:dyDescent="0.25"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</row>
    <row r="976" spans="19:29" ht="15.75" customHeight="1" x14ac:dyDescent="0.25"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</row>
    <row r="977" spans="19:29" ht="15.75" customHeight="1" x14ac:dyDescent="0.25"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</row>
    <row r="978" spans="19:29" ht="15.75" customHeight="1" x14ac:dyDescent="0.25"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</row>
    <row r="979" spans="19:29" ht="15.75" customHeight="1" x14ac:dyDescent="0.25"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</row>
    <row r="980" spans="19:29" ht="15.75" customHeight="1" x14ac:dyDescent="0.25"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</row>
    <row r="981" spans="19:29" ht="15.75" customHeight="1" x14ac:dyDescent="0.25"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</row>
    <row r="982" spans="19:29" ht="15.75" customHeight="1" x14ac:dyDescent="0.25"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</row>
    <row r="983" spans="19:29" ht="15.75" customHeight="1" x14ac:dyDescent="0.25"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</row>
    <row r="984" spans="19:29" ht="15.75" customHeight="1" x14ac:dyDescent="0.25"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</row>
    <row r="985" spans="19:29" ht="15.75" customHeight="1" x14ac:dyDescent="0.25"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</row>
    <row r="986" spans="19:29" ht="15.75" customHeight="1" x14ac:dyDescent="0.25"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</row>
    <row r="987" spans="19:29" ht="15.75" customHeight="1" x14ac:dyDescent="0.25"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</row>
    <row r="988" spans="19:29" ht="15.75" customHeight="1" x14ac:dyDescent="0.25"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</row>
    <row r="989" spans="19:29" ht="15.75" customHeight="1" x14ac:dyDescent="0.25"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</row>
    <row r="990" spans="19:29" ht="15.75" customHeight="1" x14ac:dyDescent="0.25"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</row>
    <row r="991" spans="19:29" ht="15.75" customHeight="1" x14ac:dyDescent="0.25"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</row>
    <row r="992" spans="19:29" ht="15.75" customHeight="1" x14ac:dyDescent="0.25"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</row>
    <row r="993" spans="19:29" ht="15.75" customHeight="1" x14ac:dyDescent="0.25"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</row>
    <row r="994" spans="19:29" ht="15.75" customHeight="1" x14ac:dyDescent="0.25"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</row>
    <row r="995" spans="19:29" ht="15.75" customHeight="1" x14ac:dyDescent="0.25"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</row>
    <row r="996" spans="19:29" ht="15.75" customHeight="1" x14ac:dyDescent="0.25"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</row>
    <row r="997" spans="19:29" ht="15.75" customHeight="1" x14ac:dyDescent="0.25"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</row>
    <row r="998" spans="19:29" ht="15.75" customHeight="1" x14ac:dyDescent="0.25"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</row>
    <row r="999" spans="19:29" ht="15.75" customHeight="1" x14ac:dyDescent="0.25"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</row>
    <row r="1000" spans="19:29" ht="15.75" customHeight="1" x14ac:dyDescent="0.25"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 x14ac:dyDescent="0.25"/>
  <cols>
    <col min="1" max="1" width="33.7109375" customWidth="1"/>
    <col min="2" max="2" width="15.140625" customWidth="1"/>
    <col min="3" max="3" width="11.140625" customWidth="1"/>
    <col min="4" max="4" width="13.7109375" customWidth="1"/>
    <col min="5" max="5" width="33.7109375" customWidth="1"/>
    <col min="6" max="6" width="15.140625" customWidth="1"/>
    <col min="7" max="7" width="10.140625" customWidth="1"/>
    <col min="8" max="9" width="11.42578125" customWidth="1"/>
    <col min="10" max="10" width="11.7109375" customWidth="1"/>
    <col min="11" max="11" width="11.42578125" customWidth="1"/>
    <col min="12" max="12" width="10.140625" customWidth="1"/>
    <col min="13" max="14" width="11" customWidth="1"/>
    <col min="15" max="15" width="11.42578125" customWidth="1"/>
    <col min="16" max="16" width="10.28515625" customWidth="1"/>
    <col min="17" max="17" width="11.42578125" customWidth="1"/>
    <col min="18" max="26" width="8.7109375" customWidth="1"/>
  </cols>
  <sheetData>
    <row r="1" spans="1:17" x14ac:dyDescent="0.25">
      <c r="A1" s="56" t="s">
        <v>33</v>
      </c>
      <c r="B1" s="56" t="s">
        <v>7</v>
      </c>
      <c r="C1" s="57"/>
      <c r="D1" s="63"/>
      <c r="E1" s="55" t="s">
        <v>33</v>
      </c>
      <c r="F1" s="55" t="s">
        <v>7</v>
      </c>
      <c r="G1" s="64">
        <v>43072</v>
      </c>
      <c r="H1" s="64">
        <v>43079</v>
      </c>
      <c r="I1" s="64">
        <v>43086</v>
      </c>
      <c r="J1" s="64">
        <v>43093</v>
      </c>
      <c r="K1" s="64">
        <v>43100</v>
      </c>
      <c r="L1" s="64">
        <v>43107</v>
      </c>
      <c r="M1" s="64">
        <v>43114</v>
      </c>
      <c r="N1" s="64">
        <v>43121</v>
      </c>
      <c r="O1" s="64">
        <v>43128</v>
      </c>
      <c r="P1" s="64">
        <v>43135</v>
      </c>
      <c r="Q1" s="64">
        <v>43086</v>
      </c>
    </row>
    <row r="2" spans="1:17" x14ac:dyDescent="0.25">
      <c r="A2" s="65" t="s">
        <v>389</v>
      </c>
      <c r="B2" s="65" t="s">
        <v>275</v>
      </c>
      <c r="C2" s="67">
        <f t="shared" ref="C2:C40" si="0">AVERAGE(P2)</f>
        <v>0</v>
      </c>
      <c r="D2" s="67"/>
      <c r="E2" s="55" t="s">
        <v>389</v>
      </c>
      <c r="F2" s="55" t="s">
        <v>275</v>
      </c>
      <c r="G2" s="60">
        <v>0</v>
      </c>
      <c r="H2" s="60">
        <v>0</v>
      </c>
      <c r="I2" s="60">
        <v>0</v>
      </c>
      <c r="J2" s="60">
        <v>0</v>
      </c>
      <c r="K2" s="60">
        <v>0</v>
      </c>
      <c r="L2" s="60">
        <v>0</v>
      </c>
      <c r="M2" s="60">
        <v>0</v>
      </c>
      <c r="N2" s="60">
        <v>0</v>
      </c>
      <c r="O2" s="60">
        <v>0</v>
      </c>
      <c r="P2" s="60">
        <v>0</v>
      </c>
      <c r="Q2" s="55">
        <v>2.1</v>
      </c>
    </row>
    <row r="3" spans="1:17" x14ac:dyDescent="0.25">
      <c r="A3" s="65" t="s">
        <v>389</v>
      </c>
      <c r="B3" s="65" t="s">
        <v>367</v>
      </c>
      <c r="C3" s="67">
        <f t="shared" si="0"/>
        <v>823</v>
      </c>
      <c r="D3" s="67"/>
      <c r="E3" s="55" t="s">
        <v>389</v>
      </c>
      <c r="F3" s="55" t="s">
        <v>367</v>
      </c>
      <c r="G3" s="60">
        <v>946</v>
      </c>
      <c r="H3" s="60">
        <v>916</v>
      </c>
      <c r="I3" s="60">
        <v>898</v>
      </c>
      <c r="J3" s="60">
        <v>1008</v>
      </c>
      <c r="K3" s="60">
        <v>946</v>
      </c>
      <c r="L3" s="60">
        <v>914</v>
      </c>
      <c r="M3" s="60">
        <v>899</v>
      </c>
      <c r="N3" s="60">
        <v>877</v>
      </c>
      <c r="O3" s="60">
        <v>926</v>
      </c>
      <c r="P3" s="60">
        <v>823</v>
      </c>
      <c r="Q3" s="55">
        <v>833</v>
      </c>
    </row>
    <row r="4" spans="1:17" x14ac:dyDescent="0.25">
      <c r="A4" s="65" t="s">
        <v>369</v>
      </c>
      <c r="B4" s="65" t="s">
        <v>275</v>
      </c>
      <c r="C4" s="67">
        <f t="shared" si="0"/>
        <v>1</v>
      </c>
      <c r="D4" s="67"/>
      <c r="E4" s="55" t="s">
        <v>369</v>
      </c>
      <c r="F4" s="55" t="s">
        <v>275</v>
      </c>
      <c r="G4" s="60">
        <v>1</v>
      </c>
      <c r="H4" s="60">
        <v>1</v>
      </c>
      <c r="I4" s="60">
        <v>1</v>
      </c>
      <c r="J4" s="60">
        <v>1</v>
      </c>
      <c r="K4" s="60">
        <v>1</v>
      </c>
      <c r="L4" s="60">
        <v>1</v>
      </c>
      <c r="M4" s="60">
        <v>1</v>
      </c>
      <c r="N4" s="60">
        <v>1</v>
      </c>
      <c r="O4" s="60">
        <v>1</v>
      </c>
      <c r="P4" s="60">
        <v>1</v>
      </c>
      <c r="Q4" s="55">
        <v>0.3</v>
      </c>
    </row>
    <row r="5" spans="1:17" x14ac:dyDescent="0.25">
      <c r="A5" s="65" t="s">
        <v>369</v>
      </c>
      <c r="B5" s="65" t="s">
        <v>290</v>
      </c>
      <c r="C5" s="67">
        <f t="shared" si="0"/>
        <v>134</v>
      </c>
      <c r="D5" s="67"/>
      <c r="E5" s="55" t="s">
        <v>369</v>
      </c>
      <c r="F5" s="55" t="s">
        <v>290</v>
      </c>
      <c r="G5" s="60">
        <v>154</v>
      </c>
      <c r="H5" s="60">
        <v>149</v>
      </c>
      <c r="I5" s="60">
        <v>146</v>
      </c>
      <c r="J5" s="60">
        <v>164</v>
      </c>
      <c r="K5" s="60">
        <v>154</v>
      </c>
      <c r="L5" s="60">
        <v>149</v>
      </c>
      <c r="M5" s="60">
        <v>147</v>
      </c>
      <c r="N5" s="60">
        <v>143</v>
      </c>
      <c r="O5" s="60">
        <v>151</v>
      </c>
      <c r="P5" s="60">
        <v>134</v>
      </c>
      <c r="Q5" s="55">
        <v>34.1</v>
      </c>
    </row>
    <row r="6" spans="1:17" x14ac:dyDescent="0.25">
      <c r="A6" s="65" t="s">
        <v>366</v>
      </c>
      <c r="B6" s="65" t="s">
        <v>275</v>
      </c>
      <c r="C6" s="67">
        <f t="shared" si="0"/>
        <v>0</v>
      </c>
      <c r="D6" s="67"/>
      <c r="E6" s="55" t="s">
        <v>366</v>
      </c>
      <c r="F6" s="55" t="s">
        <v>275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55">
        <v>1.3</v>
      </c>
    </row>
    <row r="7" spans="1:17" x14ac:dyDescent="0.25">
      <c r="A7" s="65" t="s">
        <v>366</v>
      </c>
      <c r="B7" s="65" t="s">
        <v>367</v>
      </c>
      <c r="C7" s="67">
        <f t="shared" si="0"/>
        <v>183</v>
      </c>
      <c r="D7" s="67"/>
      <c r="E7" s="55" t="s">
        <v>366</v>
      </c>
      <c r="F7" s="55" t="s">
        <v>367</v>
      </c>
      <c r="G7" s="60">
        <v>211</v>
      </c>
      <c r="H7" s="60">
        <v>204</v>
      </c>
      <c r="I7" s="60">
        <v>200</v>
      </c>
      <c r="J7" s="60">
        <v>225</v>
      </c>
      <c r="K7" s="60">
        <v>211</v>
      </c>
      <c r="L7" s="60">
        <v>204</v>
      </c>
      <c r="M7" s="60">
        <v>200</v>
      </c>
      <c r="N7" s="60">
        <v>195</v>
      </c>
      <c r="O7" s="60">
        <v>206</v>
      </c>
      <c r="P7" s="60">
        <v>183</v>
      </c>
      <c r="Q7" s="55">
        <v>192.4</v>
      </c>
    </row>
    <row r="8" spans="1:17" x14ac:dyDescent="0.25">
      <c r="A8" s="65" t="s">
        <v>390</v>
      </c>
      <c r="B8" s="65" t="s">
        <v>275</v>
      </c>
      <c r="C8" s="67">
        <f t="shared" si="0"/>
        <v>1</v>
      </c>
      <c r="D8" s="67"/>
      <c r="E8" s="55" t="s">
        <v>390</v>
      </c>
      <c r="F8" s="55" t="s">
        <v>275</v>
      </c>
      <c r="G8" s="60">
        <v>1</v>
      </c>
      <c r="H8" s="60">
        <v>1</v>
      </c>
      <c r="I8" s="60">
        <v>1</v>
      </c>
      <c r="J8" s="60">
        <v>1</v>
      </c>
      <c r="K8" s="60">
        <v>1</v>
      </c>
      <c r="L8" s="60">
        <v>1</v>
      </c>
      <c r="M8" s="60">
        <v>1</v>
      </c>
      <c r="N8" s="60">
        <v>1</v>
      </c>
      <c r="O8" s="60">
        <v>1</v>
      </c>
      <c r="P8" s="60">
        <v>1</v>
      </c>
      <c r="Q8" s="55">
        <v>1.3</v>
      </c>
    </row>
    <row r="9" spans="1:17" x14ac:dyDescent="0.25">
      <c r="A9" s="65" t="s">
        <v>390</v>
      </c>
      <c r="B9" s="65" t="s">
        <v>367</v>
      </c>
      <c r="C9" s="67">
        <f t="shared" si="0"/>
        <v>214</v>
      </c>
      <c r="D9" s="67"/>
      <c r="E9" s="55" t="s">
        <v>390</v>
      </c>
      <c r="F9" s="55" t="s">
        <v>367</v>
      </c>
      <c r="G9" s="60">
        <v>247</v>
      </c>
      <c r="H9" s="60">
        <v>239</v>
      </c>
      <c r="I9" s="60">
        <v>234</v>
      </c>
      <c r="J9" s="60">
        <v>263</v>
      </c>
      <c r="K9" s="60">
        <v>247</v>
      </c>
      <c r="L9" s="60">
        <v>238</v>
      </c>
      <c r="M9" s="60">
        <v>234</v>
      </c>
      <c r="N9" s="60">
        <v>229</v>
      </c>
      <c r="O9" s="60">
        <v>241</v>
      </c>
      <c r="P9" s="60">
        <v>214</v>
      </c>
      <c r="Q9" s="55">
        <v>256.5</v>
      </c>
    </row>
    <row r="10" spans="1:17" x14ac:dyDescent="0.25">
      <c r="A10" s="65" t="s">
        <v>363</v>
      </c>
      <c r="B10" s="65" t="s">
        <v>275</v>
      </c>
      <c r="C10" s="67">
        <f t="shared" si="0"/>
        <v>0</v>
      </c>
      <c r="D10" s="67"/>
      <c r="E10" s="55" t="s">
        <v>363</v>
      </c>
      <c r="F10" s="55" t="s">
        <v>275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55">
        <v>1.1000000000000001</v>
      </c>
    </row>
    <row r="11" spans="1:17" x14ac:dyDescent="0.25">
      <c r="A11" s="65" t="s">
        <v>363</v>
      </c>
      <c r="B11" s="65" t="s">
        <v>290</v>
      </c>
      <c r="C11" s="67">
        <f t="shared" si="0"/>
        <v>207</v>
      </c>
      <c r="D11" s="67"/>
      <c r="E11" s="55" t="s">
        <v>363</v>
      </c>
      <c r="F11" s="55" t="s">
        <v>290</v>
      </c>
      <c r="G11" s="60">
        <v>238</v>
      </c>
      <c r="H11" s="60">
        <v>231</v>
      </c>
      <c r="I11" s="60">
        <v>226</v>
      </c>
      <c r="J11" s="60">
        <v>254</v>
      </c>
      <c r="K11" s="60">
        <v>238</v>
      </c>
      <c r="L11" s="60">
        <v>230</v>
      </c>
      <c r="M11" s="60">
        <v>226</v>
      </c>
      <c r="N11" s="60">
        <v>221</v>
      </c>
      <c r="O11" s="60">
        <v>233</v>
      </c>
      <c r="P11" s="60">
        <v>207</v>
      </c>
      <c r="Q11" s="55">
        <v>443.1</v>
      </c>
    </row>
    <row r="12" spans="1:17" x14ac:dyDescent="0.25">
      <c r="A12" s="65" t="s">
        <v>391</v>
      </c>
      <c r="B12" s="65" t="s">
        <v>275</v>
      </c>
      <c r="C12" s="67">
        <f t="shared" si="0"/>
        <v>0</v>
      </c>
      <c r="D12" s="67"/>
      <c r="E12" s="55" t="s">
        <v>391</v>
      </c>
      <c r="F12" s="55" t="s">
        <v>275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55">
        <v>0</v>
      </c>
    </row>
    <row r="13" spans="1:17" x14ac:dyDescent="0.25">
      <c r="A13" s="65" t="s">
        <v>391</v>
      </c>
      <c r="B13" s="65" t="s">
        <v>290</v>
      </c>
      <c r="C13" s="67">
        <f t="shared" si="0"/>
        <v>0</v>
      </c>
      <c r="D13" s="67"/>
      <c r="E13" s="55" t="s">
        <v>391</v>
      </c>
      <c r="F13" s="55" t="s">
        <v>290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55">
        <v>0</v>
      </c>
    </row>
    <row r="14" spans="1:17" x14ac:dyDescent="0.25">
      <c r="A14" s="65" t="s">
        <v>392</v>
      </c>
      <c r="B14" s="65" t="s">
        <v>275</v>
      </c>
      <c r="C14" s="67">
        <f t="shared" si="0"/>
        <v>0</v>
      </c>
      <c r="D14" s="67"/>
      <c r="E14" s="55" t="s">
        <v>392</v>
      </c>
      <c r="F14" s="55" t="s">
        <v>275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55">
        <v>0</v>
      </c>
    </row>
    <row r="15" spans="1:17" x14ac:dyDescent="0.25">
      <c r="A15" s="65" t="s">
        <v>392</v>
      </c>
      <c r="B15" s="65" t="s">
        <v>290</v>
      </c>
      <c r="C15" s="67">
        <f t="shared" si="0"/>
        <v>0</v>
      </c>
      <c r="D15" s="67"/>
      <c r="E15" s="55" t="s">
        <v>392</v>
      </c>
      <c r="F15" s="55" t="s">
        <v>290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0</v>
      </c>
      <c r="Q15" s="55">
        <v>0</v>
      </c>
    </row>
    <row r="16" spans="1:17" x14ac:dyDescent="0.25">
      <c r="A16" s="65" t="s">
        <v>393</v>
      </c>
      <c r="B16" s="65" t="s">
        <v>275</v>
      </c>
      <c r="C16" s="67">
        <f t="shared" si="0"/>
        <v>0</v>
      </c>
      <c r="D16" s="67"/>
      <c r="E16" s="55" t="s">
        <v>393</v>
      </c>
      <c r="F16" s="55" t="s">
        <v>275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55">
        <v>0.6</v>
      </c>
    </row>
    <row r="17" spans="1:17" x14ac:dyDescent="0.25">
      <c r="A17" s="65" t="s">
        <v>393</v>
      </c>
      <c r="B17" s="65" t="s">
        <v>367</v>
      </c>
      <c r="C17" s="67">
        <f t="shared" si="0"/>
        <v>0</v>
      </c>
      <c r="D17" s="67"/>
      <c r="E17" s="55" t="s">
        <v>393</v>
      </c>
      <c r="F17" s="55" t="s">
        <v>367</v>
      </c>
      <c r="G17" s="60">
        <v>1</v>
      </c>
      <c r="H17" s="60">
        <v>0</v>
      </c>
      <c r="I17" s="60">
        <v>0</v>
      </c>
      <c r="J17" s="60">
        <v>1</v>
      </c>
      <c r="K17" s="60">
        <v>1</v>
      </c>
      <c r="L17" s="60">
        <v>0</v>
      </c>
      <c r="M17" s="60">
        <v>0</v>
      </c>
      <c r="N17" s="60">
        <v>0</v>
      </c>
      <c r="O17" s="60">
        <v>1</v>
      </c>
      <c r="P17" s="60">
        <v>0</v>
      </c>
      <c r="Q17" s="55">
        <v>73.2</v>
      </c>
    </row>
    <row r="18" spans="1:17" x14ac:dyDescent="0.25">
      <c r="A18" s="65" t="s">
        <v>394</v>
      </c>
      <c r="B18" s="65" t="s">
        <v>275</v>
      </c>
      <c r="C18" s="67">
        <f t="shared" si="0"/>
        <v>0</v>
      </c>
      <c r="D18" s="67"/>
      <c r="E18" s="55" t="s">
        <v>394</v>
      </c>
      <c r="F18" s="55" t="s">
        <v>275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55">
        <v>0</v>
      </c>
    </row>
    <row r="19" spans="1:17" x14ac:dyDescent="0.25">
      <c r="A19" s="65" t="s">
        <v>394</v>
      </c>
      <c r="B19" s="65" t="s">
        <v>290</v>
      </c>
      <c r="C19" s="67">
        <f t="shared" si="0"/>
        <v>0</v>
      </c>
      <c r="D19" s="67"/>
      <c r="E19" s="55" t="s">
        <v>394</v>
      </c>
      <c r="F19" s="55" t="s">
        <v>290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55">
        <v>0</v>
      </c>
    </row>
    <row r="20" spans="1:17" x14ac:dyDescent="0.25">
      <c r="A20" s="65" t="s">
        <v>364</v>
      </c>
      <c r="B20" s="65" t="s">
        <v>275</v>
      </c>
      <c r="C20" s="67">
        <f t="shared" si="0"/>
        <v>0</v>
      </c>
      <c r="D20" s="67"/>
      <c r="E20" s="55" t="s">
        <v>364</v>
      </c>
      <c r="F20" s="55" t="s">
        <v>275</v>
      </c>
      <c r="G20" s="60">
        <v>1</v>
      </c>
      <c r="H20" s="60">
        <v>1</v>
      </c>
      <c r="I20" s="60">
        <v>1</v>
      </c>
      <c r="J20" s="60">
        <v>1</v>
      </c>
      <c r="K20" s="60">
        <v>1</v>
      </c>
      <c r="L20" s="60">
        <v>1</v>
      </c>
      <c r="M20" s="60">
        <v>1</v>
      </c>
      <c r="N20" s="60">
        <v>0</v>
      </c>
      <c r="O20" s="60">
        <v>1</v>
      </c>
      <c r="P20" s="60">
        <v>0</v>
      </c>
      <c r="Q20" s="55">
        <v>0.6</v>
      </c>
    </row>
    <row r="21" spans="1:17" ht="15.75" customHeight="1" x14ac:dyDescent="0.25">
      <c r="A21" s="65" t="s">
        <v>364</v>
      </c>
      <c r="B21" s="65" t="s">
        <v>290</v>
      </c>
      <c r="C21" s="67">
        <f t="shared" si="0"/>
        <v>769</v>
      </c>
      <c r="D21" s="67"/>
      <c r="E21" s="55" t="s">
        <v>364</v>
      </c>
      <c r="F21" s="55" t="s">
        <v>290</v>
      </c>
      <c r="G21" s="60">
        <v>885</v>
      </c>
      <c r="H21" s="60">
        <v>857</v>
      </c>
      <c r="I21" s="60">
        <v>839</v>
      </c>
      <c r="J21" s="60">
        <v>942</v>
      </c>
      <c r="K21" s="60">
        <v>885</v>
      </c>
      <c r="L21" s="60">
        <v>854</v>
      </c>
      <c r="M21" s="60">
        <v>840</v>
      </c>
      <c r="N21" s="60">
        <v>820</v>
      </c>
      <c r="O21" s="60">
        <v>866</v>
      </c>
      <c r="P21" s="60">
        <v>769</v>
      </c>
      <c r="Q21" s="55">
        <v>702.9</v>
      </c>
    </row>
    <row r="22" spans="1:17" ht="15.75" customHeight="1" x14ac:dyDescent="0.25">
      <c r="A22" s="65" t="s">
        <v>395</v>
      </c>
      <c r="B22" s="65" t="s">
        <v>275</v>
      </c>
      <c r="C22" s="67">
        <f t="shared" si="0"/>
        <v>0</v>
      </c>
      <c r="D22" s="67"/>
      <c r="E22" s="55" t="s">
        <v>395</v>
      </c>
      <c r="F22" s="55" t="s">
        <v>275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55">
        <v>0.5</v>
      </c>
    </row>
    <row r="23" spans="1:17" ht="15.75" customHeight="1" x14ac:dyDescent="0.25">
      <c r="A23" s="65" t="s">
        <v>395</v>
      </c>
      <c r="B23" s="65" t="s">
        <v>367</v>
      </c>
      <c r="C23" s="67">
        <f t="shared" si="0"/>
        <v>0</v>
      </c>
      <c r="D23" s="67"/>
      <c r="E23" s="55" t="s">
        <v>395</v>
      </c>
      <c r="F23" s="55" t="s">
        <v>367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55">
        <v>42.2</v>
      </c>
    </row>
    <row r="24" spans="1:17" ht="15.75" customHeight="1" x14ac:dyDescent="0.25">
      <c r="A24" s="65" t="s">
        <v>371</v>
      </c>
      <c r="B24" s="65" t="s">
        <v>275</v>
      </c>
      <c r="C24" s="67" t="e">
        <f t="shared" si="0"/>
        <v>#DIV/0!</v>
      </c>
      <c r="D24" s="67"/>
      <c r="E24" s="55"/>
      <c r="F24" s="5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55"/>
    </row>
    <row r="25" spans="1:17" ht="15.75" customHeight="1" x14ac:dyDescent="0.25">
      <c r="A25" s="65" t="s">
        <v>371</v>
      </c>
      <c r="B25" s="65" t="s">
        <v>372</v>
      </c>
      <c r="C25" s="67">
        <f t="shared" si="0"/>
        <v>24</v>
      </c>
      <c r="D25" s="68"/>
      <c r="E25" s="55" t="s">
        <v>371</v>
      </c>
      <c r="F25" s="55" t="s">
        <v>372</v>
      </c>
      <c r="G25" s="60">
        <v>24</v>
      </c>
      <c r="H25" s="60">
        <v>23</v>
      </c>
      <c r="I25" s="60">
        <v>23</v>
      </c>
      <c r="J25" s="60">
        <v>25</v>
      </c>
      <c r="K25" s="60">
        <v>24</v>
      </c>
      <c r="L25" s="60">
        <v>23</v>
      </c>
      <c r="M25" s="60">
        <v>22</v>
      </c>
      <c r="N25" s="60">
        <v>22</v>
      </c>
      <c r="O25" s="60">
        <v>23</v>
      </c>
      <c r="P25" s="60">
        <v>24</v>
      </c>
      <c r="Q25" s="55"/>
    </row>
    <row r="26" spans="1:17" ht="15.75" customHeight="1" x14ac:dyDescent="0.25">
      <c r="A26" s="65" t="s">
        <v>374</v>
      </c>
      <c r="B26" s="65" t="s">
        <v>275</v>
      </c>
      <c r="C26" s="67" t="e">
        <f t="shared" si="0"/>
        <v>#DIV/0!</v>
      </c>
      <c r="D26" s="67"/>
      <c r="E26" s="55"/>
      <c r="F26" s="5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55"/>
    </row>
    <row r="27" spans="1:17" ht="15.75" customHeight="1" x14ac:dyDescent="0.25">
      <c r="A27" s="65" t="s">
        <v>374</v>
      </c>
      <c r="B27" s="65" t="s">
        <v>372</v>
      </c>
      <c r="C27" s="67">
        <f t="shared" si="0"/>
        <v>21</v>
      </c>
      <c r="D27" s="68"/>
      <c r="E27" s="55" t="s">
        <v>374</v>
      </c>
      <c r="F27" s="55" t="s">
        <v>372</v>
      </c>
      <c r="G27" s="60">
        <v>22</v>
      </c>
      <c r="H27" s="60">
        <v>21</v>
      </c>
      <c r="I27" s="60">
        <v>20</v>
      </c>
      <c r="J27" s="60">
        <v>23</v>
      </c>
      <c r="K27" s="60">
        <v>21</v>
      </c>
      <c r="L27" s="60">
        <v>21</v>
      </c>
      <c r="M27" s="60">
        <v>20</v>
      </c>
      <c r="N27" s="60">
        <v>20</v>
      </c>
      <c r="O27" s="60">
        <v>21</v>
      </c>
      <c r="P27" s="60">
        <v>21</v>
      </c>
      <c r="Q27" s="55">
        <v>33.5</v>
      </c>
    </row>
    <row r="28" spans="1:17" ht="15.75" customHeight="1" x14ac:dyDescent="0.25">
      <c r="A28" s="65" t="s">
        <v>375</v>
      </c>
      <c r="B28" s="65" t="s">
        <v>275</v>
      </c>
      <c r="C28" s="67" t="e">
        <f t="shared" si="0"/>
        <v>#DIV/0!</v>
      </c>
      <c r="D28" s="67"/>
      <c r="E28" s="55"/>
      <c r="F28" s="5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55"/>
    </row>
    <row r="29" spans="1:17" ht="15.75" customHeight="1" x14ac:dyDescent="0.25">
      <c r="A29" s="65" t="s">
        <v>375</v>
      </c>
      <c r="B29" s="65" t="s">
        <v>372</v>
      </c>
      <c r="C29" s="67">
        <f t="shared" si="0"/>
        <v>29</v>
      </c>
      <c r="D29" s="68"/>
      <c r="E29" s="55" t="s">
        <v>375</v>
      </c>
      <c r="F29" s="55" t="s">
        <v>372</v>
      </c>
      <c r="G29" s="60">
        <v>29</v>
      </c>
      <c r="H29" s="60">
        <v>28</v>
      </c>
      <c r="I29" s="60">
        <v>28</v>
      </c>
      <c r="J29" s="60">
        <v>31</v>
      </c>
      <c r="K29" s="60">
        <v>29</v>
      </c>
      <c r="L29" s="60">
        <v>28</v>
      </c>
      <c r="M29" s="60">
        <v>27</v>
      </c>
      <c r="N29" s="60">
        <v>27</v>
      </c>
      <c r="O29" s="60">
        <v>28</v>
      </c>
      <c r="P29" s="60">
        <v>29</v>
      </c>
      <c r="Q29" s="55"/>
    </row>
    <row r="30" spans="1:17" ht="15.75" customHeight="1" x14ac:dyDescent="0.25">
      <c r="A30" s="65" t="s">
        <v>376</v>
      </c>
      <c r="B30" s="65" t="s">
        <v>275</v>
      </c>
      <c r="C30" s="67" t="e">
        <f t="shared" si="0"/>
        <v>#DIV/0!</v>
      </c>
      <c r="D30" s="67"/>
      <c r="E30" s="55"/>
      <c r="F30" s="5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5"/>
    </row>
    <row r="31" spans="1:17" ht="15.75" customHeight="1" x14ac:dyDescent="0.25">
      <c r="A31" s="65" t="s">
        <v>376</v>
      </c>
      <c r="B31" s="65" t="s">
        <v>372</v>
      </c>
      <c r="C31" s="67">
        <f t="shared" si="0"/>
        <v>28</v>
      </c>
      <c r="D31" s="68"/>
      <c r="E31" s="55" t="s">
        <v>376</v>
      </c>
      <c r="F31" s="55" t="s">
        <v>372</v>
      </c>
      <c r="G31" s="60">
        <v>29</v>
      </c>
      <c r="H31" s="60">
        <v>27</v>
      </c>
      <c r="I31" s="60">
        <v>27</v>
      </c>
      <c r="J31" s="60">
        <v>30</v>
      </c>
      <c r="K31" s="60">
        <v>28</v>
      </c>
      <c r="L31" s="60">
        <v>27</v>
      </c>
      <c r="M31" s="60">
        <v>27</v>
      </c>
      <c r="N31" s="60">
        <v>26</v>
      </c>
      <c r="O31" s="60">
        <v>27</v>
      </c>
      <c r="P31" s="60">
        <v>28</v>
      </c>
      <c r="Q31" s="55">
        <v>31.1</v>
      </c>
    </row>
    <row r="32" spans="1:17" ht="15.75" customHeight="1" x14ac:dyDescent="0.25">
      <c r="A32" s="65" t="s">
        <v>397</v>
      </c>
      <c r="B32" s="65" t="s">
        <v>275</v>
      </c>
      <c r="C32" s="67" t="e">
        <f t="shared" si="0"/>
        <v>#DIV/0!</v>
      </c>
      <c r="D32" s="67"/>
      <c r="E32" s="55"/>
      <c r="F32" s="5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55"/>
    </row>
    <row r="33" spans="1:17" ht="15.75" customHeight="1" x14ac:dyDescent="0.25">
      <c r="A33" s="65" t="s">
        <v>397</v>
      </c>
      <c r="B33" s="65" t="s">
        <v>372</v>
      </c>
      <c r="C33" s="67">
        <f t="shared" si="0"/>
        <v>7</v>
      </c>
      <c r="D33" s="68"/>
      <c r="E33" s="55" t="s">
        <v>397</v>
      </c>
      <c r="F33" s="55" t="s">
        <v>372</v>
      </c>
      <c r="G33" s="60">
        <v>7</v>
      </c>
      <c r="H33" s="60">
        <v>6</v>
      </c>
      <c r="I33" s="60">
        <v>6</v>
      </c>
      <c r="J33" s="60">
        <v>7</v>
      </c>
      <c r="K33" s="60">
        <v>7</v>
      </c>
      <c r="L33" s="60">
        <v>6</v>
      </c>
      <c r="M33" s="60">
        <v>6</v>
      </c>
      <c r="N33" s="60">
        <v>6</v>
      </c>
      <c r="O33" s="60">
        <v>7</v>
      </c>
      <c r="P33" s="60">
        <v>7</v>
      </c>
      <c r="Q33" s="55"/>
    </row>
    <row r="34" spans="1:17" ht="15.75" customHeight="1" x14ac:dyDescent="0.25">
      <c r="A34" s="65" t="s">
        <v>378</v>
      </c>
      <c r="B34" s="65" t="s">
        <v>275</v>
      </c>
      <c r="C34" s="67" t="e">
        <f t="shared" si="0"/>
        <v>#DIV/0!</v>
      </c>
      <c r="D34" s="67"/>
      <c r="E34" s="55"/>
      <c r="F34" s="55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55"/>
    </row>
    <row r="35" spans="1:17" ht="15.75" customHeight="1" x14ac:dyDescent="0.25">
      <c r="A35" s="65" t="s">
        <v>378</v>
      </c>
      <c r="B35" s="65" t="s">
        <v>372</v>
      </c>
      <c r="C35" s="67">
        <f t="shared" si="0"/>
        <v>5</v>
      </c>
      <c r="D35" s="68"/>
      <c r="E35" s="55" t="s">
        <v>378</v>
      </c>
      <c r="F35" s="55" t="s">
        <v>372</v>
      </c>
      <c r="G35" s="60">
        <v>5</v>
      </c>
      <c r="H35" s="60">
        <v>5</v>
      </c>
      <c r="I35" s="60">
        <v>5</v>
      </c>
      <c r="J35" s="60">
        <v>5</v>
      </c>
      <c r="K35" s="60">
        <v>5</v>
      </c>
      <c r="L35" s="60">
        <v>5</v>
      </c>
      <c r="M35" s="60">
        <v>5</v>
      </c>
      <c r="N35" s="60">
        <v>5</v>
      </c>
      <c r="O35" s="60">
        <v>5</v>
      </c>
      <c r="P35" s="60">
        <v>5</v>
      </c>
      <c r="Q35" s="55">
        <v>34.299999999999997</v>
      </c>
    </row>
    <row r="36" spans="1:17" ht="15.75" customHeight="1" x14ac:dyDescent="0.25">
      <c r="A36" s="65" t="s">
        <v>398</v>
      </c>
      <c r="B36" s="65" t="s">
        <v>275</v>
      </c>
      <c r="C36" s="67" t="e">
        <f t="shared" si="0"/>
        <v>#DIV/0!</v>
      </c>
      <c r="D36" s="67"/>
      <c r="E36" s="55"/>
      <c r="F36" s="55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55"/>
    </row>
    <row r="37" spans="1:17" ht="15.75" customHeight="1" x14ac:dyDescent="0.25">
      <c r="A37" s="65" t="s">
        <v>398</v>
      </c>
      <c r="B37" s="65" t="s">
        <v>372</v>
      </c>
      <c r="C37" s="67">
        <f t="shared" si="0"/>
        <v>9</v>
      </c>
      <c r="D37" s="68"/>
      <c r="E37" s="55" t="s">
        <v>398</v>
      </c>
      <c r="F37" s="55" t="s">
        <v>372</v>
      </c>
      <c r="G37" s="60">
        <v>9</v>
      </c>
      <c r="H37" s="60">
        <v>9</v>
      </c>
      <c r="I37" s="60">
        <v>8</v>
      </c>
      <c r="J37" s="60">
        <v>10</v>
      </c>
      <c r="K37" s="60">
        <v>9</v>
      </c>
      <c r="L37" s="60">
        <v>9</v>
      </c>
      <c r="M37" s="60">
        <v>8</v>
      </c>
      <c r="N37" s="60">
        <v>8</v>
      </c>
      <c r="O37" s="60">
        <v>9</v>
      </c>
      <c r="P37" s="60">
        <v>9</v>
      </c>
      <c r="Q37" s="55"/>
    </row>
    <row r="38" spans="1:17" ht="15.75" customHeight="1" x14ac:dyDescent="0.25">
      <c r="A38" s="69" t="s">
        <v>387</v>
      </c>
      <c r="B38" s="69"/>
      <c r="C38" s="67">
        <f t="shared" si="0"/>
        <v>2455</v>
      </c>
      <c r="D38" s="69"/>
      <c r="E38" s="55" t="s">
        <v>387</v>
      </c>
      <c r="F38" s="55"/>
      <c r="G38" s="60">
        <v>2810</v>
      </c>
      <c r="H38" s="60">
        <v>2718</v>
      </c>
      <c r="I38" s="60">
        <v>2663</v>
      </c>
      <c r="J38" s="60">
        <v>2991</v>
      </c>
      <c r="K38" s="60">
        <v>2808</v>
      </c>
      <c r="L38" s="60">
        <v>2711</v>
      </c>
      <c r="M38" s="60">
        <v>2664</v>
      </c>
      <c r="N38" s="60">
        <v>2601</v>
      </c>
      <c r="O38" s="60">
        <v>2747</v>
      </c>
      <c r="P38" s="60">
        <v>2455</v>
      </c>
      <c r="Q38" s="55">
        <v>36.200000000000003</v>
      </c>
    </row>
    <row r="39" spans="1:17" ht="15.75" customHeight="1" x14ac:dyDescent="0.25">
      <c r="C39" s="67" t="e">
        <f t="shared" si="0"/>
        <v>#DIV/0!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</row>
    <row r="40" spans="1:17" ht="15.75" customHeight="1" x14ac:dyDescent="0.25">
      <c r="C40" s="67" t="e">
        <f t="shared" si="0"/>
        <v>#DIV/0!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>
        <v>9.9</v>
      </c>
    </row>
    <row r="41" spans="1:17" ht="15.75" customHeight="1" x14ac:dyDescent="0.25"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</row>
    <row r="42" spans="1:17" ht="15.75" customHeight="1" x14ac:dyDescent="0.25"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>
        <v>8.5</v>
      </c>
    </row>
    <row r="43" spans="1:17" ht="15.75" customHeight="1" x14ac:dyDescent="0.25"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</row>
    <row r="44" spans="1:17" ht="15.75" customHeight="1" x14ac:dyDescent="0.25"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>
        <v>8.4</v>
      </c>
    </row>
    <row r="45" spans="1:17" ht="15.75" customHeight="1" x14ac:dyDescent="0.25"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</row>
    <row r="46" spans="1:17" ht="15.75" customHeight="1" x14ac:dyDescent="0.25"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7" ht="15.75" customHeight="1" x14ac:dyDescent="0.25"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</row>
    <row r="48" spans="1:17" ht="15.75" customHeight="1" x14ac:dyDescent="0.25"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</row>
    <row r="49" spans="4:15" ht="15.75" customHeight="1" x14ac:dyDescent="0.25"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</row>
    <row r="50" spans="4:15" ht="15.75" customHeight="1" x14ac:dyDescent="0.25"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4:15" ht="15.75" customHeight="1" x14ac:dyDescent="0.25"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4:15" ht="15.75" customHeight="1" x14ac:dyDescent="0.25"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4:15" ht="15.75" customHeight="1" x14ac:dyDescent="0.25"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4:15" ht="15.75" customHeight="1" x14ac:dyDescent="0.25"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4:15" ht="15.75" customHeight="1" x14ac:dyDescent="0.25"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4:15" ht="15.75" customHeight="1" x14ac:dyDescent="0.25"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4:15" ht="15.75" customHeight="1" x14ac:dyDescent="0.25"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</row>
    <row r="58" spans="4:15" ht="15.75" customHeight="1" x14ac:dyDescent="0.25"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4:15" ht="15.75" customHeight="1" x14ac:dyDescent="0.25"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4:15" ht="15.75" customHeight="1" x14ac:dyDescent="0.25"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4:15" ht="15.75" customHeight="1" x14ac:dyDescent="0.25"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4:15" ht="15.75" customHeight="1" x14ac:dyDescent="0.25"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4:15" ht="15.75" customHeight="1" x14ac:dyDescent="0.25"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4:15" ht="15.75" customHeight="1" x14ac:dyDescent="0.25"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4:15" ht="15.75" customHeight="1" x14ac:dyDescent="0.25"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4:15" ht="15.75" customHeight="1" x14ac:dyDescent="0.25"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</row>
    <row r="67" spans="4:15" ht="15.75" customHeight="1" x14ac:dyDescent="0.25"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</row>
    <row r="68" spans="4:15" ht="15.75" customHeight="1" x14ac:dyDescent="0.25"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</row>
    <row r="69" spans="4:15" ht="15.75" customHeight="1" x14ac:dyDescent="0.25"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</row>
    <row r="70" spans="4:15" ht="15.75" customHeight="1" x14ac:dyDescent="0.25"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4:15" ht="15.75" customHeight="1" x14ac:dyDescent="0.25"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4:15" ht="15.75" customHeight="1" x14ac:dyDescent="0.25"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4:15" ht="15.75" customHeight="1" x14ac:dyDescent="0.25"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4:15" ht="15.75" customHeight="1" x14ac:dyDescent="0.25"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</row>
    <row r="75" spans="4:15" ht="15.75" customHeight="1" x14ac:dyDescent="0.25"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4:15" ht="15.75" customHeight="1" x14ac:dyDescent="0.25"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</row>
    <row r="77" spans="4:15" ht="15.75" customHeight="1" x14ac:dyDescent="0.25"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</row>
    <row r="78" spans="4:15" ht="15.75" customHeight="1" x14ac:dyDescent="0.25"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</row>
    <row r="79" spans="4:15" ht="15.75" customHeight="1" x14ac:dyDescent="0.25"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4:15" ht="15.75" customHeight="1" x14ac:dyDescent="0.25"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4:15" ht="15.75" customHeight="1" x14ac:dyDescent="0.25"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4:15" ht="15.75" customHeight="1" x14ac:dyDescent="0.25"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4:15" ht="15.75" customHeight="1" x14ac:dyDescent="0.25"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4:15" ht="15.75" customHeight="1" x14ac:dyDescent="0.25"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</row>
    <row r="85" spans="4:15" ht="15.75" customHeight="1" x14ac:dyDescent="0.25"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4:15" ht="15.75" customHeight="1" x14ac:dyDescent="0.25"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4:15" ht="15.75" customHeight="1" x14ac:dyDescent="0.25"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4:15" ht="15.75" customHeight="1" x14ac:dyDescent="0.25"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4:15" ht="15.75" customHeight="1" x14ac:dyDescent="0.25"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4:15" ht="15.75" customHeight="1" x14ac:dyDescent="0.25"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4:15" ht="15.75" customHeight="1" x14ac:dyDescent="0.25"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4:15" ht="15.75" customHeight="1" x14ac:dyDescent="0.25"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4:15" ht="15.75" customHeight="1" x14ac:dyDescent="0.25"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4:15" ht="15.75" customHeight="1" x14ac:dyDescent="0.25"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</row>
    <row r="95" spans="4:15" ht="15.75" customHeight="1" x14ac:dyDescent="0.25"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4:15" ht="15.75" customHeight="1" x14ac:dyDescent="0.25"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4:15" ht="15.75" customHeight="1" x14ac:dyDescent="0.25"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</row>
    <row r="98" spans="4:15" ht="15.75" customHeight="1" x14ac:dyDescent="0.25"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4:15" ht="15.75" customHeight="1" x14ac:dyDescent="0.25"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</row>
    <row r="100" spans="4:15" ht="15.75" customHeight="1" x14ac:dyDescent="0.25"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</row>
    <row r="101" spans="4:15" ht="15.75" customHeight="1" x14ac:dyDescent="0.25"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4:15" ht="15.75" customHeight="1" x14ac:dyDescent="0.25"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</row>
    <row r="103" spans="4:15" ht="15.75" customHeight="1" x14ac:dyDescent="0.25"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</row>
    <row r="104" spans="4:15" ht="15.75" customHeight="1" x14ac:dyDescent="0.25"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4:15" ht="15.75" customHeight="1" x14ac:dyDescent="0.25"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4:15" ht="15.75" customHeight="1" x14ac:dyDescent="0.25"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4:15" ht="15.75" customHeight="1" x14ac:dyDescent="0.25"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4:15" ht="15.75" customHeight="1" x14ac:dyDescent="0.25"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4:15" ht="15.75" customHeight="1" x14ac:dyDescent="0.25"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4:15" ht="15.75" customHeight="1" x14ac:dyDescent="0.25"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</row>
    <row r="111" spans="4:15" ht="15.75" customHeight="1" x14ac:dyDescent="0.25"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</row>
    <row r="112" spans="4:15" ht="15.75" customHeight="1" x14ac:dyDescent="0.25"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4:15" ht="15.75" customHeight="1" x14ac:dyDescent="0.25"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</row>
    <row r="114" spans="4:15" ht="15.75" customHeight="1" x14ac:dyDescent="0.25"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</row>
    <row r="115" spans="4:15" ht="15.75" customHeight="1" x14ac:dyDescent="0.25"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</row>
    <row r="116" spans="4:15" ht="15.75" customHeight="1" x14ac:dyDescent="0.25"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</row>
    <row r="117" spans="4:15" ht="15.75" customHeight="1" x14ac:dyDescent="0.25"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</row>
    <row r="118" spans="4:15" ht="15.75" customHeight="1" x14ac:dyDescent="0.25"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</row>
    <row r="119" spans="4:15" ht="15.75" customHeight="1" x14ac:dyDescent="0.25"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</row>
    <row r="120" spans="4:15" ht="15.75" customHeight="1" x14ac:dyDescent="0.25"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</row>
    <row r="121" spans="4:15" ht="15.75" customHeight="1" x14ac:dyDescent="0.25"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</row>
    <row r="122" spans="4:15" ht="15.75" customHeight="1" x14ac:dyDescent="0.25"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</row>
    <row r="123" spans="4:15" ht="15.75" customHeight="1" x14ac:dyDescent="0.25"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</row>
    <row r="124" spans="4:15" ht="15.75" customHeight="1" x14ac:dyDescent="0.25"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</row>
    <row r="125" spans="4:15" ht="15.75" customHeight="1" x14ac:dyDescent="0.25"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</row>
    <row r="126" spans="4:15" ht="15.75" customHeight="1" x14ac:dyDescent="0.25"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4:15" ht="15.75" customHeight="1" x14ac:dyDescent="0.25"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</row>
    <row r="128" spans="4:15" ht="15.75" customHeight="1" x14ac:dyDescent="0.25"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</row>
    <row r="129" spans="4:15" ht="15.75" customHeight="1" x14ac:dyDescent="0.25"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</row>
    <row r="130" spans="4:15" ht="15.75" customHeight="1" x14ac:dyDescent="0.25"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4:15" ht="15.75" customHeight="1" x14ac:dyDescent="0.25"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</row>
    <row r="132" spans="4:15" ht="15.75" customHeight="1" x14ac:dyDescent="0.25"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4:15" ht="15.75" customHeight="1" x14ac:dyDescent="0.25"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4:15" ht="15.75" customHeight="1" x14ac:dyDescent="0.25"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</row>
    <row r="135" spans="4:15" ht="15.75" customHeight="1" x14ac:dyDescent="0.25"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</row>
    <row r="136" spans="4:15" ht="15.75" customHeight="1" x14ac:dyDescent="0.25"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</row>
    <row r="137" spans="4:15" ht="15.75" customHeight="1" x14ac:dyDescent="0.25"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4:15" ht="15.75" customHeight="1" x14ac:dyDescent="0.25"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</row>
    <row r="139" spans="4:15" ht="15.75" customHeight="1" x14ac:dyDescent="0.25"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</row>
    <row r="140" spans="4:15" ht="15.75" customHeight="1" x14ac:dyDescent="0.25"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</row>
    <row r="141" spans="4:15" ht="15.75" customHeight="1" x14ac:dyDescent="0.25"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</row>
    <row r="142" spans="4:15" ht="15.75" customHeight="1" x14ac:dyDescent="0.25"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</row>
    <row r="143" spans="4:15" ht="15.75" customHeight="1" x14ac:dyDescent="0.25"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4:15" ht="15.75" customHeight="1" x14ac:dyDescent="0.25"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</row>
    <row r="145" spans="4:15" ht="15.75" customHeight="1" x14ac:dyDescent="0.25"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</row>
    <row r="146" spans="4:15" ht="15.75" customHeight="1" x14ac:dyDescent="0.25"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</row>
    <row r="147" spans="4:15" ht="15.75" customHeight="1" x14ac:dyDescent="0.25"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</row>
    <row r="148" spans="4:15" ht="15.75" customHeight="1" x14ac:dyDescent="0.25"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</row>
    <row r="149" spans="4:15" ht="15.75" customHeight="1" x14ac:dyDescent="0.25"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</row>
    <row r="150" spans="4:15" ht="15.75" customHeight="1" x14ac:dyDescent="0.25"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</row>
    <row r="151" spans="4:15" ht="15.75" customHeight="1" x14ac:dyDescent="0.25"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</row>
    <row r="152" spans="4:15" ht="15.75" customHeight="1" x14ac:dyDescent="0.25"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</row>
    <row r="153" spans="4:15" ht="15.75" customHeight="1" x14ac:dyDescent="0.25"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</row>
    <row r="154" spans="4:15" ht="15.75" customHeight="1" x14ac:dyDescent="0.25"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</row>
    <row r="155" spans="4:15" ht="15.75" customHeight="1" x14ac:dyDescent="0.25"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</row>
    <row r="156" spans="4:15" ht="15.75" customHeight="1" x14ac:dyDescent="0.25"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</row>
    <row r="157" spans="4:15" ht="15.75" customHeight="1" x14ac:dyDescent="0.25"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</row>
    <row r="158" spans="4:15" ht="15.75" customHeight="1" x14ac:dyDescent="0.25"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</row>
    <row r="159" spans="4:15" ht="15.75" customHeight="1" x14ac:dyDescent="0.25"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</row>
    <row r="160" spans="4:15" ht="15.75" customHeight="1" x14ac:dyDescent="0.25"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</row>
    <row r="161" spans="4:15" ht="15.75" customHeight="1" x14ac:dyDescent="0.25"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</row>
    <row r="162" spans="4:15" ht="15.75" customHeight="1" x14ac:dyDescent="0.25"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</row>
    <row r="163" spans="4:15" ht="15.75" customHeight="1" x14ac:dyDescent="0.25"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</row>
    <row r="164" spans="4:15" ht="15.75" customHeight="1" x14ac:dyDescent="0.25"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</row>
    <row r="165" spans="4:15" ht="15.75" customHeight="1" x14ac:dyDescent="0.25"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</row>
    <row r="166" spans="4:15" ht="15.75" customHeight="1" x14ac:dyDescent="0.25"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</row>
    <row r="167" spans="4:15" ht="15.75" customHeight="1" x14ac:dyDescent="0.25"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</row>
    <row r="168" spans="4:15" ht="15.75" customHeight="1" x14ac:dyDescent="0.25"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</row>
    <row r="169" spans="4:15" ht="15.75" customHeight="1" x14ac:dyDescent="0.25"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</row>
    <row r="170" spans="4:15" ht="15.75" customHeight="1" x14ac:dyDescent="0.25"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</row>
    <row r="171" spans="4:15" ht="15.75" customHeight="1" x14ac:dyDescent="0.25"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</row>
    <row r="172" spans="4:15" ht="15.75" customHeight="1" x14ac:dyDescent="0.25"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</row>
    <row r="173" spans="4:15" ht="15.75" customHeight="1" x14ac:dyDescent="0.25"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</row>
    <row r="174" spans="4:15" ht="15.75" customHeight="1" x14ac:dyDescent="0.25"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</row>
    <row r="175" spans="4:15" ht="15.75" customHeight="1" x14ac:dyDescent="0.25"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</row>
    <row r="176" spans="4:15" ht="15.75" customHeight="1" x14ac:dyDescent="0.25"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</row>
    <row r="177" spans="4:15" ht="15.75" customHeight="1" x14ac:dyDescent="0.25"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</row>
    <row r="178" spans="4:15" ht="15.75" customHeight="1" x14ac:dyDescent="0.25"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</row>
    <row r="179" spans="4:15" ht="15.75" customHeight="1" x14ac:dyDescent="0.25"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</row>
    <row r="180" spans="4:15" ht="15.75" customHeight="1" x14ac:dyDescent="0.25"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</row>
    <row r="181" spans="4:15" ht="15.75" customHeight="1" x14ac:dyDescent="0.25"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</row>
    <row r="182" spans="4:15" ht="15.75" customHeight="1" x14ac:dyDescent="0.25"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</row>
    <row r="183" spans="4:15" ht="15.75" customHeight="1" x14ac:dyDescent="0.25"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</row>
    <row r="184" spans="4:15" ht="15.75" customHeight="1" x14ac:dyDescent="0.25"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</row>
    <row r="185" spans="4:15" ht="15.75" customHeight="1" x14ac:dyDescent="0.25"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</row>
    <row r="186" spans="4:15" ht="15.75" customHeight="1" x14ac:dyDescent="0.25"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</row>
    <row r="187" spans="4:15" ht="15.75" customHeight="1" x14ac:dyDescent="0.25"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</row>
    <row r="188" spans="4:15" ht="15.75" customHeight="1" x14ac:dyDescent="0.25"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</row>
    <row r="189" spans="4:15" ht="15.75" customHeight="1" x14ac:dyDescent="0.25"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</row>
    <row r="190" spans="4:15" ht="15.75" customHeight="1" x14ac:dyDescent="0.25"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</row>
    <row r="191" spans="4:15" ht="15.75" customHeight="1" x14ac:dyDescent="0.25"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</row>
    <row r="192" spans="4:15" ht="15.75" customHeight="1" x14ac:dyDescent="0.25"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</row>
    <row r="193" spans="4:15" ht="15.75" customHeight="1" x14ac:dyDescent="0.25"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</row>
    <row r="194" spans="4:15" ht="15.75" customHeight="1" x14ac:dyDescent="0.25"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</row>
    <row r="195" spans="4:15" ht="15.75" customHeight="1" x14ac:dyDescent="0.25"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</row>
    <row r="196" spans="4:15" ht="15.75" customHeight="1" x14ac:dyDescent="0.25"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</row>
    <row r="197" spans="4:15" ht="15.75" customHeight="1" x14ac:dyDescent="0.25"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</row>
    <row r="198" spans="4:15" ht="15.75" customHeight="1" x14ac:dyDescent="0.25"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</row>
    <row r="199" spans="4:15" ht="15.75" customHeight="1" x14ac:dyDescent="0.25"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</row>
    <row r="200" spans="4:15" ht="15.75" customHeight="1" x14ac:dyDescent="0.25"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</row>
    <row r="201" spans="4:15" ht="15.75" customHeight="1" x14ac:dyDescent="0.25"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</row>
    <row r="202" spans="4:15" ht="15.75" customHeight="1" x14ac:dyDescent="0.25"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</row>
    <row r="203" spans="4:15" ht="15.75" customHeight="1" x14ac:dyDescent="0.25"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</row>
    <row r="204" spans="4:15" ht="15.75" customHeight="1" x14ac:dyDescent="0.25"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</row>
    <row r="205" spans="4:15" ht="15.75" customHeight="1" x14ac:dyDescent="0.25"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</row>
    <row r="206" spans="4:15" ht="15.75" customHeight="1" x14ac:dyDescent="0.25"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</row>
    <row r="207" spans="4:15" ht="15.75" customHeight="1" x14ac:dyDescent="0.25"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</row>
    <row r="208" spans="4:15" ht="15.75" customHeight="1" x14ac:dyDescent="0.25"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</row>
    <row r="209" spans="4:15" ht="15.75" customHeight="1" x14ac:dyDescent="0.25"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</row>
    <row r="210" spans="4:15" ht="15.75" customHeight="1" x14ac:dyDescent="0.25"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</row>
    <row r="211" spans="4:15" ht="15.75" customHeight="1" x14ac:dyDescent="0.25"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</row>
    <row r="212" spans="4:15" ht="15.75" customHeight="1" x14ac:dyDescent="0.25"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</row>
    <row r="213" spans="4:15" ht="15.75" customHeight="1" x14ac:dyDescent="0.25"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</row>
    <row r="214" spans="4:15" ht="15.75" customHeight="1" x14ac:dyDescent="0.25"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</row>
    <row r="215" spans="4:15" ht="15.75" customHeight="1" x14ac:dyDescent="0.25"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</row>
    <row r="216" spans="4:15" ht="15.75" customHeight="1" x14ac:dyDescent="0.25"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</row>
    <row r="217" spans="4:15" ht="15.75" customHeight="1" x14ac:dyDescent="0.25"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</row>
    <row r="218" spans="4:15" ht="15.75" customHeight="1" x14ac:dyDescent="0.25"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</row>
    <row r="219" spans="4:15" ht="15.75" customHeight="1" x14ac:dyDescent="0.25"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</row>
    <row r="220" spans="4:15" ht="15.75" customHeight="1" x14ac:dyDescent="0.25"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</row>
    <row r="221" spans="4:15" ht="15.75" customHeight="1" x14ac:dyDescent="0.25"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</row>
    <row r="222" spans="4:15" ht="15.75" customHeight="1" x14ac:dyDescent="0.25"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</row>
    <row r="223" spans="4:15" ht="15.75" customHeight="1" x14ac:dyDescent="0.25"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</row>
    <row r="224" spans="4:15" ht="15.75" customHeight="1" x14ac:dyDescent="0.25"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</row>
    <row r="225" spans="4:15" ht="15.75" customHeight="1" x14ac:dyDescent="0.25"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</row>
    <row r="226" spans="4:15" ht="15.75" customHeight="1" x14ac:dyDescent="0.25"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</row>
    <row r="227" spans="4:15" ht="15.75" customHeight="1" x14ac:dyDescent="0.25"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</row>
    <row r="228" spans="4:15" ht="15.75" customHeight="1" x14ac:dyDescent="0.25"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</row>
    <row r="229" spans="4:15" ht="15.75" customHeight="1" x14ac:dyDescent="0.25"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</row>
    <row r="230" spans="4:15" ht="15.75" customHeight="1" x14ac:dyDescent="0.25"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</row>
    <row r="231" spans="4:15" ht="15.75" customHeight="1" x14ac:dyDescent="0.25"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</row>
    <row r="232" spans="4:15" ht="15.75" customHeight="1" x14ac:dyDescent="0.25"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</row>
    <row r="233" spans="4:15" ht="15.75" customHeight="1" x14ac:dyDescent="0.25"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</row>
    <row r="234" spans="4:15" ht="15.75" customHeight="1" x14ac:dyDescent="0.25"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</row>
    <row r="235" spans="4:15" ht="15.75" customHeight="1" x14ac:dyDescent="0.25"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</row>
    <row r="236" spans="4:15" ht="15.75" customHeight="1" x14ac:dyDescent="0.25"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</row>
    <row r="237" spans="4:15" ht="15.75" customHeight="1" x14ac:dyDescent="0.25"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</row>
    <row r="238" spans="4:15" ht="15.75" customHeight="1" x14ac:dyDescent="0.25"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</row>
    <row r="239" spans="4:15" ht="15.75" customHeight="1" x14ac:dyDescent="0.25"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</row>
    <row r="240" spans="4:15" ht="15.75" customHeight="1" x14ac:dyDescent="0.25"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</row>
    <row r="241" spans="4:15" ht="15.75" customHeight="1" x14ac:dyDescent="0.25"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</row>
    <row r="242" spans="4:15" ht="15.75" customHeight="1" x14ac:dyDescent="0.25"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</row>
    <row r="243" spans="4:15" ht="15.75" customHeight="1" x14ac:dyDescent="0.25"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</row>
    <row r="244" spans="4:15" ht="15.75" customHeight="1" x14ac:dyDescent="0.25"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</row>
    <row r="245" spans="4:15" ht="15.75" customHeight="1" x14ac:dyDescent="0.25"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</row>
    <row r="246" spans="4:15" ht="15.75" customHeight="1" x14ac:dyDescent="0.25"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</row>
    <row r="247" spans="4:15" ht="15.75" customHeight="1" x14ac:dyDescent="0.25"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</row>
    <row r="248" spans="4:15" ht="15.75" customHeight="1" x14ac:dyDescent="0.25"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</row>
    <row r="249" spans="4:15" ht="15.75" customHeight="1" x14ac:dyDescent="0.25"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</row>
    <row r="250" spans="4:15" ht="15.75" customHeight="1" x14ac:dyDescent="0.25"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</row>
    <row r="251" spans="4:15" ht="15.75" customHeight="1" x14ac:dyDescent="0.25"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</row>
    <row r="252" spans="4:15" ht="15.75" customHeight="1" x14ac:dyDescent="0.25"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</row>
    <row r="253" spans="4:15" ht="15.75" customHeight="1" x14ac:dyDescent="0.25"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</row>
    <row r="254" spans="4:15" ht="15.75" customHeight="1" x14ac:dyDescent="0.25"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</row>
    <row r="255" spans="4:15" ht="15.75" customHeight="1" x14ac:dyDescent="0.25"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</row>
    <row r="256" spans="4:15" ht="15.75" customHeight="1" x14ac:dyDescent="0.25"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</row>
    <row r="257" spans="4:15" ht="15.75" customHeight="1" x14ac:dyDescent="0.25"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</row>
    <row r="258" spans="4:15" ht="15.75" customHeight="1" x14ac:dyDescent="0.25"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</row>
    <row r="259" spans="4:15" ht="15.75" customHeight="1" x14ac:dyDescent="0.25"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</row>
    <row r="260" spans="4:15" ht="15.75" customHeight="1" x14ac:dyDescent="0.25"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</row>
    <row r="261" spans="4:15" ht="15.75" customHeight="1" x14ac:dyDescent="0.25"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</row>
    <row r="262" spans="4:15" ht="15.75" customHeight="1" x14ac:dyDescent="0.25"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</row>
    <row r="263" spans="4:15" ht="15.75" customHeight="1" x14ac:dyDescent="0.25"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</row>
    <row r="264" spans="4:15" ht="15.75" customHeight="1" x14ac:dyDescent="0.25"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</row>
    <row r="265" spans="4:15" ht="15.75" customHeight="1" x14ac:dyDescent="0.25"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</row>
    <row r="266" spans="4:15" ht="15.75" customHeight="1" x14ac:dyDescent="0.25"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</row>
    <row r="267" spans="4:15" ht="15.75" customHeight="1" x14ac:dyDescent="0.25"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</row>
    <row r="268" spans="4:15" ht="15.75" customHeight="1" x14ac:dyDescent="0.25"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</row>
    <row r="269" spans="4:15" ht="15.75" customHeight="1" x14ac:dyDescent="0.25"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</row>
    <row r="270" spans="4:15" ht="15.75" customHeight="1" x14ac:dyDescent="0.25"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</row>
    <row r="271" spans="4:15" ht="15.75" customHeight="1" x14ac:dyDescent="0.25"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</row>
    <row r="272" spans="4:15" ht="15.75" customHeight="1" x14ac:dyDescent="0.25"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</row>
    <row r="273" spans="4:15" ht="15.75" customHeight="1" x14ac:dyDescent="0.25"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</row>
    <row r="274" spans="4:15" ht="15.75" customHeight="1" x14ac:dyDescent="0.25"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</row>
    <row r="275" spans="4:15" ht="15.75" customHeight="1" x14ac:dyDescent="0.25"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</row>
    <row r="276" spans="4:15" ht="15.75" customHeight="1" x14ac:dyDescent="0.25"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</row>
    <row r="277" spans="4:15" ht="15.75" customHeight="1" x14ac:dyDescent="0.25"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</row>
    <row r="278" spans="4:15" ht="15.75" customHeight="1" x14ac:dyDescent="0.25"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</row>
    <row r="279" spans="4:15" ht="15.75" customHeight="1" x14ac:dyDescent="0.25"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</row>
    <row r="280" spans="4:15" ht="15.75" customHeight="1" x14ac:dyDescent="0.25"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</row>
    <row r="281" spans="4:15" ht="15.75" customHeight="1" x14ac:dyDescent="0.25"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</row>
    <row r="282" spans="4:15" ht="15.75" customHeight="1" x14ac:dyDescent="0.25"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</row>
    <row r="283" spans="4:15" ht="15.75" customHeight="1" x14ac:dyDescent="0.25"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</row>
    <row r="284" spans="4:15" ht="15.75" customHeight="1" x14ac:dyDescent="0.25"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</row>
    <row r="285" spans="4:15" ht="15.75" customHeight="1" x14ac:dyDescent="0.25"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</row>
    <row r="286" spans="4:15" ht="15.75" customHeight="1" x14ac:dyDescent="0.25"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</row>
    <row r="287" spans="4:15" ht="15.75" customHeight="1" x14ac:dyDescent="0.25"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</row>
    <row r="288" spans="4:15" ht="15.75" customHeight="1" x14ac:dyDescent="0.25"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</row>
    <row r="289" spans="4:15" ht="15.75" customHeight="1" x14ac:dyDescent="0.25"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</row>
    <row r="290" spans="4:15" ht="15.75" customHeight="1" x14ac:dyDescent="0.25"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</row>
    <row r="291" spans="4:15" ht="15.75" customHeight="1" x14ac:dyDescent="0.25"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</row>
    <row r="292" spans="4:15" ht="15.75" customHeight="1" x14ac:dyDescent="0.25"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</row>
    <row r="293" spans="4:15" ht="15.75" customHeight="1" x14ac:dyDescent="0.25"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</row>
    <row r="294" spans="4:15" ht="15.75" customHeight="1" x14ac:dyDescent="0.25"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</row>
    <row r="295" spans="4:15" ht="15.75" customHeight="1" x14ac:dyDescent="0.25"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</row>
    <row r="296" spans="4:15" ht="15.75" customHeight="1" x14ac:dyDescent="0.25"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</row>
    <row r="297" spans="4:15" ht="15.75" customHeight="1" x14ac:dyDescent="0.25"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</row>
    <row r="298" spans="4:15" ht="15.75" customHeight="1" x14ac:dyDescent="0.25"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</row>
    <row r="299" spans="4:15" ht="15.75" customHeight="1" x14ac:dyDescent="0.25"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</row>
    <row r="300" spans="4:15" ht="15.75" customHeight="1" x14ac:dyDescent="0.25"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</row>
    <row r="301" spans="4:15" ht="15.75" customHeight="1" x14ac:dyDescent="0.25"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</row>
    <row r="302" spans="4:15" ht="15.75" customHeight="1" x14ac:dyDescent="0.25"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</row>
    <row r="303" spans="4:15" ht="15.75" customHeight="1" x14ac:dyDescent="0.25"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</row>
    <row r="304" spans="4:15" ht="15.75" customHeight="1" x14ac:dyDescent="0.25"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</row>
    <row r="305" spans="4:15" ht="15.75" customHeight="1" x14ac:dyDescent="0.25"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</row>
    <row r="306" spans="4:15" ht="15.75" customHeight="1" x14ac:dyDescent="0.25"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</row>
    <row r="307" spans="4:15" ht="15.75" customHeight="1" x14ac:dyDescent="0.25"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</row>
    <row r="308" spans="4:15" ht="15.75" customHeight="1" x14ac:dyDescent="0.25"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</row>
    <row r="309" spans="4:15" ht="15.75" customHeight="1" x14ac:dyDescent="0.25"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</row>
    <row r="310" spans="4:15" ht="15.75" customHeight="1" x14ac:dyDescent="0.25"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</row>
    <row r="311" spans="4:15" ht="15.75" customHeight="1" x14ac:dyDescent="0.25"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</row>
    <row r="312" spans="4:15" ht="15.75" customHeight="1" x14ac:dyDescent="0.25"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</row>
    <row r="313" spans="4:15" ht="15.75" customHeight="1" x14ac:dyDescent="0.25"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</row>
    <row r="314" spans="4:15" ht="15.75" customHeight="1" x14ac:dyDescent="0.25"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</row>
    <row r="315" spans="4:15" ht="15.75" customHeight="1" x14ac:dyDescent="0.25"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</row>
    <row r="316" spans="4:15" ht="15.75" customHeight="1" x14ac:dyDescent="0.25"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</row>
    <row r="317" spans="4:15" ht="15.75" customHeight="1" x14ac:dyDescent="0.25"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</row>
    <row r="318" spans="4:15" ht="15.75" customHeight="1" x14ac:dyDescent="0.25"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</row>
    <row r="319" spans="4:15" ht="15.75" customHeight="1" x14ac:dyDescent="0.25"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</row>
    <row r="320" spans="4:15" ht="15.75" customHeight="1" x14ac:dyDescent="0.25"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</row>
    <row r="321" spans="4:15" ht="15.75" customHeight="1" x14ac:dyDescent="0.25"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</row>
    <row r="322" spans="4:15" ht="15.75" customHeight="1" x14ac:dyDescent="0.25"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</row>
    <row r="323" spans="4:15" ht="15.75" customHeight="1" x14ac:dyDescent="0.25"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</row>
    <row r="324" spans="4:15" ht="15.75" customHeight="1" x14ac:dyDescent="0.25"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</row>
    <row r="325" spans="4:15" ht="15.75" customHeight="1" x14ac:dyDescent="0.25"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</row>
    <row r="326" spans="4:15" ht="15.75" customHeight="1" x14ac:dyDescent="0.25"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</row>
    <row r="327" spans="4:15" ht="15.75" customHeight="1" x14ac:dyDescent="0.25"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</row>
    <row r="328" spans="4:15" ht="15.75" customHeight="1" x14ac:dyDescent="0.25"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</row>
    <row r="329" spans="4:15" ht="15.75" customHeight="1" x14ac:dyDescent="0.25"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</row>
    <row r="330" spans="4:15" ht="15.75" customHeight="1" x14ac:dyDescent="0.25"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</row>
    <row r="331" spans="4:15" ht="15.75" customHeight="1" x14ac:dyDescent="0.25"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</row>
    <row r="332" spans="4:15" ht="15.75" customHeight="1" x14ac:dyDescent="0.25"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</row>
    <row r="333" spans="4:15" ht="15.75" customHeight="1" x14ac:dyDescent="0.25"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</row>
    <row r="334" spans="4:15" ht="15.75" customHeight="1" x14ac:dyDescent="0.25"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</row>
    <row r="335" spans="4:15" ht="15.75" customHeight="1" x14ac:dyDescent="0.25"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</row>
    <row r="336" spans="4:15" ht="15.75" customHeight="1" x14ac:dyDescent="0.25"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</row>
    <row r="337" spans="4:15" ht="15.75" customHeight="1" x14ac:dyDescent="0.25"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</row>
    <row r="338" spans="4:15" ht="15.75" customHeight="1" x14ac:dyDescent="0.25"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</row>
    <row r="339" spans="4:15" ht="15.75" customHeight="1" x14ac:dyDescent="0.25"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</row>
    <row r="340" spans="4:15" ht="15.75" customHeight="1" x14ac:dyDescent="0.25"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</row>
    <row r="341" spans="4:15" ht="15.75" customHeight="1" x14ac:dyDescent="0.25"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</row>
    <row r="342" spans="4:15" ht="15.75" customHeight="1" x14ac:dyDescent="0.25"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</row>
    <row r="343" spans="4:15" ht="15.75" customHeight="1" x14ac:dyDescent="0.25"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</row>
    <row r="344" spans="4:15" ht="15.75" customHeight="1" x14ac:dyDescent="0.25"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</row>
    <row r="345" spans="4:15" ht="15.75" customHeight="1" x14ac:dyDescent="0.25"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</row>
    <row r="346" spans="4:15" ht="15.75" customHeight="1" x14ac:dyDescent="0.25"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</row>
    <row r="347" spans="4:15" ht="15.75" customHeight="1" x14ac:dyDescent="0.25"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</row>
    <row r="348" spans="4:15" ht="15.75" customHeight="1" x14ac:dyDescent="0.25"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</row>
    <row r="349" spans="4:15" ht="15.75" customHeight="1" x14ac:dyDescent="0.25"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</row>
    <row r="350" spans="4:15" ht="15.75" customHeight="1" x14ac:dyDescent="0.25"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</row>
    <row r="351" spans="4:15" ht="15.75" customHeight="1" x14ac:dyDescent="0.25"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</row>
    <row r="352" spans="4:15" ht="15.75" customHeight="1" x14ac:dyDescent="0.25"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</row>
    <row r="353" spans="4:15" ht="15.75" customHeight="1" x14ac:dyDescent="0.25"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</row>
    <row r="354" spans="4:15" ht="15.75" customHeight="1" x14ac:dyDescent="0.25"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</row>
    <row r="355" spans="4:15" ht="15.75" customHeight="1" x14ac:dyDescent="0.25"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</row>
    <row r="356" spans="4:15" ht="15.75" customHeight="1" x14ac:dyDescent="0.25"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</row>
    <row r="357" spans="4:15" ht="15.75" customHeight="1" x14ac:dyDescent="0.25"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</row>
    <row r="358" spans="4:15" ht="15.75" customHeight="1" x14ac:dyDescent="0.25"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</row>
    <row r="359" spans="4:15" ht="15.75" customHeight="1" x14ac:dyDescent="0.25"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</row>
    <row r="360" spans="4:15" ht="15.75" customHeight="1" x14ac:dyDescent="0.25"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</row>
    <row r="361" spans="4:15" ht="15.75" customHeight="1" x14ac:dyDescent="0.25"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</row>
    <row r="362" spans="4:15" ht="15.75" customHeight="1" x14ac:dyDescent="0.25"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</row>
    <row r="363" spans="4:15" ht="15.75" customHeight="1" x14ac:dyDescent="0.25"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</row>
    <row r="364" spans="4:15" ht="15.75" customHeight="1" x14ac:dyDescent="0.25"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</row>
    <row r="365" spans="4:15" ht="15.75" customHeight="1" x14ac:dyDescent="0.25"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</row>
    <row r="366" spans="4:15" ht="15.75" customHeight="1" x14ac:dyDescent="0.25"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</row>
    <row r="367" spans="4:15" ht="15.75" customHeight="1" x14ac:dyDescent="0.25"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</row>
    <row r="368" spans="4:15" ht="15.75" customHeight="1" x14ac:dyDescent="0.25"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</row>
    <row r="369" spans="4:15" ht="15.75" customHeight="1" x14ac:dyDescent="0.25"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</row>
    <row r="370" spans="4:15" ht="15.75" customHeight="1" x14ac:dyDescent="0.25"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</row>
    <row r="371" spans="4:15" ht="15.75" customHeight="1" x14ac:dyDescent="0.25"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</row>
    <row r="372" spans="4:15" ht="15.75" customHeight="1" x14ac:dyDescent="0.25"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</row>
    <row r="373" spans="4:15" ht="15.75" customHeight="1" x14ac:dyDescent="0.25"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</row>
    <row r="374" spans="4:15" ht="15.75" customHeight="1" x14ac:dyDescent="0.25"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</row>
    <row r="375" spans="4:15" ht="15.75" customHeight="1" x14ac:dyDescent="0.25"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</row>
    <row r="376" spans="4:15" ht="15.75" customHeight="1" x14ac:dyDescent="0.25"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</row>
    <row r="377" spans="4:15" ht="15.75" customHeight="1" x14ac:dyDescent="0.25"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</row>
    <row r="378" spans="4:15" ht="15.75" customHeight="1" x14ac:dyDescent="0.25"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</row>
    <row r="379" spans="4:15" ht="15.75" customHeight="1" x14ac:dyDescent="0.25"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</row>
    <row r="380" spans="4:15" ht="15.75" customHeight="1" x14ac:dyDescent="0.25"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</row>
    <row r="381" spans="4:15" ht="15.75" customHeight="1" x14ac:dyDescent="0.25"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</row>
    <row r="382" spans="4:15" ht="15.75" customHeight="1" x14ac:dyDescent="0.25"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</row>
    <row r="383" spans="4:15" ht="15.75" customHeight="1" x14ac:dyDescent="0.25"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</row>
    <row r="384" spans="4:15" ht="15.75" customHeight="1" x14ac:dyDescent="0.25"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</row>
    <row r="385" spans="4:15" ht="15.75" customHeight="1" x14ac:dyDescent="0.25"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</row>
    <row r="386" spans="4:15" ht="15.75" customHeight="1" x14ac:dyDescent="0.25"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</row>
    <row r="387" spans="4:15" ht="15.75" customHeight="1" x14ac:dyDescent="0.25"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</row>
    <row r="388" spans="4:15" ht="15.75" customHeight="1" x14ac:dyDescent="0.25"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</row>
    <row r="389" spans="4:15" ht="15.75" customHeight="1" x14ac:dyDescent="0.25"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</row>
    <row r="390" spans="4:15" ht="15.75" customHeight="1" x14ac:dyDescent="0.25"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</row>
    <row r="391" spans="4:15" ht="15.75" customHeight="1" x14ac:dyDescent="0.25"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</row>
    <row r="392" spans="4:15" ht="15.75" customHeight="1" x14ac:dyDescent="0.25"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</row>
    <row r="393" spans="4:15" ht="15.75" customHeight="1" x14ac:dyDescent="0.25"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</row>
    <row r="394" spans="4:15" ht="15.75" customHeight="1" x14ac:dyDescent="0.25"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</row>
    <row r="395" spans="4:15" ht="15.75" customHeight="1" x14ac:dyDescent="0.25"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</row>
    <row r="396" spans="4:15" ht="15.75" customHeight="1" x14ac:dyDescent="0.25"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</row>
    <row r="397" spans="4:15" ht="15.75" customHeight="1" x14ac:dyDescent="0.25"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</row>
    <row r="398" spans="4:15" ht="15.75" customHeight="1" x14ac:dyDescent="0.25"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</row>
    <row r="399" spans="4:15" ht="15.75" customHeight="1" x14ac:dyDescent="0.25"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</row>
    <row r="400" spans="4:15" ht="15.75" customHeight="1" x14ac:dyDescent="0.25"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</row>
    <row r="401" spans="4:15" ht="15.75" customHeight="1" x14ac:dyDescent="0.25"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</row>
    <row r="402" spans="4:15" ht="15.75" customHeight="1" x14ac:dyDescent="0.25"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</row>
    <row r="403" spans="4:15" ht="15.75" customHeight="1" x14ac:dyDescent="0.25"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</row>
    <row r="404" spans="4:15" ht="15.75" customHeight="1" x14ac:dyDescent="0.25"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</row>
    <row r="405" spans="4:15" ht="15.75" customHeight="1" x14ac:dyDescent="0.25"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</row>
    <row r="406" spans="4:15" ht="15.75" customHeight="1" x14ac:dyDescent="0.25"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</row>
    <row r="407" spans="4:15" ht="15.75" customHeight="1" x14ac:dyDescent="0.25"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</row>
    <row r="408" spans="4:15" ht="15.75" customHeight="1" x14ac:dyDescent="0.25"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</row>
    <row r="409" spans="4:15" ht="15.75" customHeight="1" x14ac:dyDescent="0.25"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</row>
    <row r="410" spans="4:15" ht="15.75" customHeight="1" x14ac:dyDescent="0.25"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</row>
    <row r="411" spans="4:15" ht="15.75" customHeight="1" x14ac:dyDescent="0.25"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</row>
    <row r="412" spans="4:15" ht="15.75" customHeight="1" x14ac:dyDescent="0.25"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</row>
    <row r="413" spans="4:15" ht="15.75" customHeight="1" x14ac:dyDescent="0.25"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</row>
    <row r="414" spans="4:15" ht="15.75" customHeight="1" x14ac:dyDescent="0.25"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</row>
    <row r="415" spans="4:15" ht="15.75" customHeight="1" x14ac:dyDescent="0.25"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</row>
    <row r="416" spans="4:15" ht="15.75" customHeight="1" x14ac:dyDescent="0.25"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</row>
    <row r="417" spans="4:15" ht="15.75" customHeight="1" x14ac:dyDescent="0.25"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</row>
    <row r="418" spans="4:15" ht="15.75" customHeight="1" x14ac:dyDescent="0.25"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</row>
    <row r="419" spans="4:15" ht="15.75" customHeight="1" x14ac:dyDescent="0.25"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</row>
    <row r="420" spans="4:15" ht="15.75" customHeight="1" x14ac:dyDescent="0.25"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</row>
    <row r="421" spans="4:15" ht="15.75" customHeight="1" x14ac:dyDescent="0.25"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</row>
    <row r="422" spans="4:15" ht="15.75" customHeight="1" x14ac:dyDescent="0.25"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</row>
    <row r="423" spans="4:15" ht="15.75" customHeight="1" x14ac:dyDescent="0.25"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</row>
    <row r="424" spans="4:15" ht="15.75" customHeight="1" x14ac:dyDescent="0.25"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</row>
    <row r="425" spans="4:15" ht="15.75" customHeight="1" x14ac:dyDescent="0.25"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</row>
    <row r="426" spans="4:15" ht="15.75" customHeight="1" x14ac:dyDescent="0.25"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</row>
    <row r="427" spans="4:15" ht="15.75" customHeight="1" x14ac:dyDescent="0.25"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</row>
    <row r="428" spans="4:15" ht="15.75" customHeight="1" x14ac:dyDescent="0.25"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</row>
    <row r="429" spans="4:15" ht="15.75" customHeight="1" x14ac:dyDescent="0.25"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</row>
    <row r="430" spans="4:15" ht="15.75" customHeight="1" x14ac:dyDescent="0.25"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</row>
    <row r="431" spans="4:15" ht="15.75" customHeight="1" x14ac:dyDescent="0.25"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</row>
    <row r="432" spans="4:15" ht="15.75" customHeight="1" x14ac:dyDescent="0.25"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</row>
    <row r="433" spans="4:15" ht="15.75" customHeight="1" x14ac:dyDescent="0.25"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</row>
    <row r="434" spans="4:15" ht="15.75" customHeight="1" x14ac:dyDescent="0.25"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</row>
    <row r="435" spans="4:15" ht="15.75" customHeight="1" x14ac:dyDescent="0.25"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</row>
    <row r="436" spans="4:15" ht="15.75" customHeight="1" x14ac:dyDescent="0.25"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</row>
    <row r="437" spans="4:15" ht="15.75" customHeight="1" x14ac:dyDescent="0.25"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</row>
    <row r="438" spans="4:15" ht="15.75" customHeight="1" x14ac:dyDescent="0.25"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</row>
    <row r="439" spans="4:15" ht="15.75" customHeight="1" x14ac:dyDescent="0.25"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</row>
    <row r="440" spans="4:15" ht="15.75" customHeight="1" x14ac:dyDescent="0.25"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</row>
    <row r="441" spans="4:15" ht="15.75" customHeight="1" x14ac:dyDescent="0.25"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</row>
    <row r="442" spans="4:15" ht="15.75" customHeight="1" x14ac:dyDescent="0.25"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</row>
    <row r="443" spans="4:15" ht="15.75" customHeight="1" x14ac:dyDescent="0.25"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</row>
    <row r="444" spans="4:15" ht="15.75" customHeight="1" x14ac:dyDescent="0.25"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</row>
    <row r="445" spans="4:15" ht="15.75" customHeight="1" x14ac:dyDescent="0.25"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</row>
    <row r="446" spans="4:15" ht="15.75" customHeight="1" x14ac:dyDescent="0.25"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</row>
    <row r="447" spans="4:15" ht="15.75" customHeight="1" x14ac:dyDescent="0.25"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</row>
    <row r="448" spans="4:15" ht="15.75" customHeight="1" x14ac:dyDescent="0.25"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</row>
    <row r="449" spans="4:15" ht="15.75" customHeight="1" x14ac:dyDescent="0.25"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</row>
    <row r="450" spans="4:15" ht="15.75" customHeight="1" x14ac:dyDescent="0.25"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</row>
    <row r="451" spans="4:15" ht="15.75" customHeight="1" x14ac:dyDescent="0.25"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</row>
    <row r="452" spans="4:15" ht="15.75" customHeight="1" x14ac:dyDescent="0.25"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</row>
    <row r="453" spans="4:15" ht="15.75" customHeight="1" x14ac:dyDescent="0.25"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</row>
    <row r="454" spans="4:15" ht="15.75" customHeight="1" x14ac:dyDescent="0.25"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</row>
    <row r="455" spans="4:15" ht="15.75" customHeight="1" x14ac:dyDescent="0.25"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</row>
    <row r="456" spans="4:15" ht="15.75" customHeight="1" x14ac:dyDescent="0.25"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</row>
    <row r="457" spans="4:15" ht="15.75" customHeight="1" x14ac:dyDescent="0.25"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</row>
    <row r="458" spans="4:15" ht="15.75" customHeight="1" x14ac:dyDescent="0.25"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</row>
    <row r="459" spans="4:15" ht="15.75" customHeight="1" x14ac:dyDescent="0.25"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</row>
    <row r="460" spans="4:15" ht="15.75" customHeight="1" x14ac:dyDescent="0.25"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</row>
    <row r="461" spans="4:15" ht="15.75" customHeight="1" x14ac:dyDescent="0.25"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</row>
    <row r="462" spans="4:15" ht="15.75" customHeight="1" x14ac:dyDescent="0.25"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</row>
    <row r="463" spans="4:15" ht="15.75" customHeight="1" x14ac:dyDescent="0.25"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</row>
    <row r="464" spans="4:15" ht="15.75" customHeight="1" x14ac:dyDescent="0.25"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</row>
    <row r="465" spans="4:15" ht="15.75" customHeight="1" x14ac:dyDescent="0.25"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</row>
    <row r="466" spans="4:15" ht="15.75" customHeight="1" x14ac:dyDescent="0.25"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</row>
    <row r="467" spans="4:15" ht="15.75" customHeight="1" x14ac:dyDescent="0.25"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</row>
    <row r="468" spans="4:15" ht="15.75" customHeight="1" x14ac:dyDescent="0.25"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</row>
    <row r="469" spans="4:15" ht="15.75" customHeight="1" x14ac:dyDescent="0.25"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</row>
    <row r="470" spans="4:15" ht="15.75" customHeight="1" x14ac:dyDescent="0.25"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</row>
    <row r="471" spans="4:15" ht="15.75" customHeight="1" x14ac:dyDescent="0.25"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</row>
    <row r="472" spans="4:15" ht="15.75" customHeight="1" x14ac:dyDescent="0.25"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</row>
    <row r="473" spans="4:15" ht="15.75" customHeight="1" x14ac:dyDescent="0.25"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</row>
    <row r="474" spans="4:15" ht="15.75" customHeight="1" x14ac:dyDescent="0.25"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</row>
    <row r="475" spans="4:15" ht="15.75" customHeight="1" x14ac:dyDescent="0.25"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</row>
    <row r="476" spans="4:15" ht="15.75" customHeight="1" x14ac:dyDescent="0.25"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</row>
    <row r="477" spans="4:15" ht="15.75" customHeight="1" x14ac:dyDescent="0.25"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</row>
    <row r="478" spans="4:15" ht="15.75" customHeight="1" x14ac:dyDescent="0.25"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</row>
    <row r="479" spans="4:15" ht="15.75" customHeight="1" x14ac:dyDescent="0.25"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</row>
    <row r="480" spans="4:15" ht="15.75" customHeight="1" x14ac:dyDescent="0.25"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</row>
    <row r="481" spans="4:15" ht="15.75" customHeight="1" x14ac:dyDescent="0.25"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</row>
    <row r="482" spans="4:15" ht="15.75" customHeight="1" x14ac:dyDescent="0.25"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</row>
    <row r="483" spans="4:15" ht="15.75" customHeight="1" x14ac:dyDescent="0.25"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</row>
    <row r="484" spans="4:15" ht="15.75" customHeight="1" x14ac:dyDescent="0.25"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</row>
    <row r="485" spans="4:15" ht="15.75" customHeight="1" x14ac:dyDescent="0.25"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</row>
    <row r="486" spans="4:15" ht="15.75" customHeight="1" x14ac:dyDescent="0.25"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</row>
    <row r="487" spans="4:15" ht="15.75" customHeight="1" x14ac:dyDescent="0.25"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</row>
    <row r="488" spans="4:15" ht="15.75" customHeight="1" x14ac:dyDescent="0.25"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</row>
    <row r="489" spans="4:15" ht="15.75" customHeight="1" x14ac:dyDescent="0.25"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</row>
    <row r="490" spans="4:15" ht="15.75" customHeight="1" x14ac:dyDescent="0.25"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</row>
    <row r="491" spans="4:15" ht="15.75" customHeight="1" x14ac:dyDescent="0.25"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</row>
    <row r="492" spans="4:15" ht="15.75" customHeight="1" x14ac:dyDescent="0.25"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</row>
    <row r="493" spans="4:15" ht="15.75" customHeight="1" x14ac:dyDescent="0.25"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</row>
    <row r="494" spans="4:15" ht="15.75" customHeight="1" x14ac:dyDescent="0.25"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</row>
    <row r="495" spans="4:15" ht="15.75" customHeight="1" x14ac:dyDescent="0.25"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</row>
    <row r="496" spans="4:15" ht="15.75" customHeight="1" x14ac:dyDescent="0.25"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</row>
    <row r="497" spans="4:15" ht="15.75" customHeight="1" x14ac:dyDescent="0.25"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</row>
    <row r="498" spans="4:15" ht="15.75" customHeight="1" x14ac:dyDescent="0.25"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</row>
    <row r="499" spans="4:15" ht="15.75" customHeight="1" x14ac:dyDescent="0.25"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</row>
    <row r="500" spans="4:15" ht="15.75" customHeight="1" x14ac:dyDescent="0.25"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</row>
    <row r="501" spans="4:15" ht="15.75" customHeight="1" x14ac:dyDescent="0.25"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</row>
    <row r="502" spans="4:15" ht="15.75" customHeight="1" x14ac:dyDescent="0.25"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</row>
    <row r="503" spans="4:15" ht="15.75" customHeight="1" x14ac:dyDescent="0.25"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</row>
    <row r="504" spans="4:15" ht="15.75" customHeight="1" x14ac:dyDescent="0.25"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</row>
    <row r="505" spans="4:15" ht="15.75" customHeight="1" x14ac:dyDescent="0.25"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</row>
    <row r="506" spans="4:15" ht="15.75" customHeight="1" x14ac:dyDescent="0.25"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</row>
    <row r="507" spans="4:15" ht="15.75" customHeight="1" x14ac:dyDescent="0.25"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</row>
    <row r="508" spans="4:15" ht="15.75" customHeight="1" x14ac:dyDescent="0.25"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</row>
    <row r="509" spans="4:15" ht="15.75" customHeight="1" x14ac:dyDescent="0.25"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</row>
    <row r="510" spans="4:15" ht="15.75" customHeight="1" x14ac:dyDescent="0.25"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</row>
    <row r="511" spans="4:15" ht="15.75" customHeight="1" x14ac:dyDescent="0.25"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</row>
    <row r="512" spans="4:15" ht="15.75" customHeight="1" x14ac:dyDescent="0.25"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</row>
    <row r="513" spans="4:15" ht="15.75" customHeight="1" x14ac:dyDescent="0.25"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</row>
    <row r="514" spans="4:15" ht="15.75" customHeight="1" x14ac:dyDescent="0.25"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</row>
    <row r="515" spans="4:15" ht="15.75" customHeight="1" x14ac:dyDescent="0.25"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</row>
    <row r="516" spans="4:15" ht="15.75" customHeight="1" x14ac:dyDescent="0.25"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</row>
    <row r="517" spans="4:15" ht="15.75" customHeight="1" x14ac:dyDescent="0.25"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</row>
    <row r="518" spans="4:15" ht="15.75" customHeight="1" x14ac:dyDescent="0.25"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</row>
    <row r="519" spans="4:15" ht="15.75" customHeight="1" x14ac:dyDescent="0.25"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</row>
    <row r="520" spans="4:15" ht="15.75" customHeight="1" x14ac:dyDescent="0.25"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</row>
    <row r="521" spans="4:15" ht="15.75" customHeight="1" x14ac:dyDescent="0.25"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</row>
    <row r="522" spans="4:15" ht="15.75" customHeight="1" x14ac:dyDescent="0.25"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</row>
    <row r="523" spans="4:15" ht="15.75" customHeight="1" x14ac:dyDescent="0.25"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</row>
    <row r="524" spans="4:15" ht="15.75" customHeight="1" x14ac:dyDescent="0.25"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</row>
    <row r="525" spans="4:15" ht="15.75" customHeight="1" x14ac:dyDescent="0.25"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</row>
    <row r="526" spans="4:15" ht="15.75" customHeight="1" x14ac:dyDescent="0.25"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</row>
    <row r="527" spans="4:15" ht="15.75" customHeight="1" x14ac:dyDescent="0.25"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</row>
    <row r="528" spans="4:15" ht="15.75" customHeight="1" x14ac:dyDescent="0.25"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</row>
    <row r="529" spans="4:15" ht="15.75" customHeight="1" x14ac:dyDescent="0.25"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</row>
    <row r="530" spans="4:15" ht="15.75" customHeight="1" x14ac:dyDescent="0.25"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</row>
    <row r="531" spans="4:15" ht="15.75" customHeight="1" x14ac:dyDescent="0.25"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</row>
    <row r="532" spans="4:15" ht="15.75" customHeight="1" x14ac:dyDescent="0.25"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</row>
    <row r="533" spans="4:15" ht="15.75" customHeight="1" x14ac:dyDescent="0.25"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</row>
    <row r="534" spans="4:15" ht="15.75" customHeight="1" x14ac:dyDescent="0.25"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</row>
    <row r="535" spans="4:15" ht="15.75" customHeight="1" x14ac:dyDescent="0.25"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</row>
    <row r="536" spans="4:15" ht="15.75" customHeight="1" x14ac:dyDescent="0.25"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</row>
    <row r="537" spans="4:15" ht="15.75" customHeight="1" x14ac:dyDescent="0.25"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</row>
    <row r="538" spans="4:15" ht="15.75" customHeight="1" x14ac:dyDescent="0.25"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</row>
    <row r="539" spans="4:15" ht="15.75" customHeight="1" x14ac:dyDescent="0.25"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</row>
    <row r="540" spans="4:15" ht="15.75" customHeight="1" x14ac:dyDescent="0.25"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</row>
    <row r="541" spans="4:15" ht="15.75" customHeight="1" x14ac:dyDescent="0.25"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</row>
    <row r="542" spans="4:15" ht="15.75" customHeight="1" x14ac:dyDescent="0.25"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</row>
    <row r="543" spans="4:15" ht="15.75" customHeight="1" x14ac:dyDescent="0.25"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</row>
    <row r="544" spans="4:15" ht="15.75" customHeight="1" x14ac:dyDescent="0.25"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</row>
    <row r="545" spans="4:15" ht="15.75" customHeight="1" x14ac:dyDescent="0.25"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</row>
    <row r="546" spans="4:15" ht="15.75" customHeight="1" x14ac:dyDescent="0.25"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</row>
    <row r="547" spans="4:15" ht="15.75" customHeight="1" x14ac:dyDescent="0.25"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</row>
    <row r="548" spans="4:15" ht="15.75" customHeight="1" x14ac:dyDescent="0.25"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</row>
    <row r="549" spans="4:15" ht="15.75" customHeight="1" x14ac:dyDescent="0.25"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</row>
    <row r="550" spans="4:15" ht="15.75" customHeight="1" x14ac:dyDescent="0.25"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</row>
    <row r="551" spans="4:15" ht="15.75" customHeight="1" x14ac:dyDescent="0.25"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</row>
    <row r="552" spans="4:15" ht="15.75" customHeight="1" x14ac:dyDescent="0.25"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</row>
    <row r="553" spans="4:15" ht="15.75" customHeight="1" x14ac:dyDescent="0.25"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</row>
    <row r="554" spans="4:15" ht="15.75" customHeight="1" x14ac:dyDescent="0.25"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</row>
    <row r="555" spans="4:15" ht="15.75" customHeight="1" x14ac:dyDescent="0.25"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</row>
    <row r="556" spans="4:15" ht="15.75" customHeight="1" x14ac:dyDescent="0.25"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</row>
    <row r="557" spans="4:15" ht="15.75" customHeight="1" x14ac:dyDescent="0.25"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</row>
    <row r="558" spans="4:15" ht="15.75" customHeight="1" x14ac:dyDescent="0.25"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</row>
    <row r="559" spans="4:15" ht="15.75" customHeight="1" x14ac:dyDescent="0.25"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</row>
    <row r="560" spans="4:15" ht="15.75" customHeight="1" x14ac:dyDescent="0.25"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</row>
    <row r="561" spans="4:15" ht="15.75" customHeight="1" x14ac:dyDescent="0.25"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</row>
    <row r="562" spans="4:15" ht="15.75" customHeight="1" x14ac:dyDescent="0.25"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</row>
    <row r="563" spans="4:15" ht="15.75" customHeight="1" x14ac:dyDescent="0.25"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</row>
    <row r="564" spans="4:15" ht="15.75" customHeight="1" x14ac:dyDescent="0.25"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</row>
    <row r="565" spans="4:15" ht="15.75" customHeight="1" x14ac:dyDescent="0.25"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</row>
    <row r="566" spans="4:15" ht="15.75" customHeight="1" x14ac:dyDescent="0.25"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</row>
    <row r="567" spans="4:15" ht="15.75" customHeight="1" x14ac:dyDescent="0.25"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</row>
    <row r="568" spans="4:15" ht="15.75" customHeight="1" x14ac:dyDescent="0.25"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</row>
    <row r="569" spans="4:15" ht="15.75" customHeight="1" x14ac:dyDescent="0.25"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</row>
    <row r="570" spans="4:15" ht="15.75" customHeight="1" x14ac:dyDescent="0.25"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</row>
    <row r="571" spans="4:15" ht="15.75" customHeight="1" x14ac:dyDescent="0.25"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</row>
    <row r="572" spans="4:15" ht="15.75" customHeight="1" x14ac:dyDescent="0.25"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</row>
    <row r="573" spans="4:15" ht="15.75" customHeight="1" x14ac:dyDescent="0.25"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</row>
    <row r="574" spans="4:15" ht="15.75" customHeight="1" x14ac:dyDescent="0.25"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</row>
    <row r="575" spans="4:15" ht="15.75" customHeight="1" x14ac:dyDescent="0.25"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</row>
    <row r="576" spans="4:15" ht="15.75" customHeight="1" x14ac:dyDescent="0.25"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</row>
    <row r="577" spans="4:15" ht="15.75" customHeight="1" x14ac:dyDescent="0.25"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</row>
    <row r="578" spans="4:15" ht="15.75" customHeight="1" x14ac:dyDescent="0.25"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</row>
    <row r="579" spans="4:15" ht="15.75" customHeight="1" x14ac:dyDescent="0.25"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</row>
    <row r="580" spans="4:15" ht="15.75" customHeight="1" x14ac:dyDescent="0.25"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</row>
    <row r="581" spans="4:15" ht="15.75" customHeight="1" x14ac:dyDescent="0.25"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</row>
    <row r="582" spans="4:15" ht="15.75" customHeight="1" x14ac:dyDescent="0.25"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</row>
    <row r="583" spans="4:15" ht="15.75" customHeight="1" x14ac:dyDescent="0.25"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</row>
    <row r="584" spans="4:15" ht="15.75" customHeight="1" x14ac:dyDescent="0.25"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</row>
    <row r="585" spans="4:15" ht="15.75" customHeight="1" x14ac:dyDescent="0.25"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</row>
    <row r="586" spans="4:15" ht="15.75" customHeight="1" x14ac:dyDescent="0.25"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</row>
    <row r="587" spans="4:15" ht="15.75" customHeight="1" x14ac:dyDescent="0.25"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</row>
    <row r="588" spans="4:15" ht="15.75" customHeight="1" x14ac:dyDescent="0.25"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</row>
    <row r="589" spans="4:15" ht="15.75" customHeight="1" x14ac:dyDescent="0.25"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</row>
    <row r="590" spans="4:15" ht="15.75" customHeight="1" x14ac:dyDescent="0.25"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</row>
    <row r="591" spans="4:15" ht="15.75" customHeight="1" x14ac:dyDescent="0.25"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</row>
    <row r="592" spans="4:15" ht="15.75" customHeight="1" x14ac:dyDescent="0.25"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</row>
    <row r="593" spans="4:15" ht="15.75" customHeight="1" x14ac:dyDescent="0.25"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</row>
    <row r="594" spans="4:15" ht="15.75" customHeight="1" x14ac:dyDescent="0.25"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</row>
    <row r="595" spans="4:15" ht="15.75" customHeight="1" x14ac:dyDescent="0.25"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</row>
    <row r="596" spans="4:15" ht="15.75" customHeight="1" x14ac:dyDescent="0.25"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</row>
    <row r="597" spans="4:15" ht="15.75" customHeight="1" x14ac:dyDescent="0.25"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</row>
    <row r="598" spans="4:15" ht="15.75" customHeight="1" x14ac:dyDescent="0.25"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</row>
    <row r="599" spans="4:15" ht="15.75" customHeight="1" x14ac:dyDescent="0.25"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</row>
    <row r="600" spans="4:15" ht="15.75" customHeight="1" x14ac:dyDescent="0.25"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</row>
    <row r="601" spans="4:15" ht="15.75" customHeight="1" x14ac:dyDescent="0.25"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</row>
    <row r="602" spans="4:15" ht="15.75" customHeight="1" x14ac:dyDescent="0.25"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</row>
    <row r="603" spans="4:15" ht="15.75" customHeight="1" x14ac:dyDescent="0.25"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</row>
    <row r="604" spans="4:15" ht="15.75" customHeight="1" x14ac:dyDescent="0.25"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</row>
    <row r="605" spans="4:15" ht="15.75" customHeight="1" x14ac:dyDescent="0.25"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</row>
    <row r="606" spans="4:15" ht="15.75" customHeight="1" x14ac:dyDescent="0.25"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</row>
    <row r="607" spans="4:15" ht="15.75" customHeight="1" x14ac:dyDescent="0.25"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</row>
    <row r="608" spans="4:15" ht="15.75" customHeight="1" x14ac:dyDescent="0.25"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</row>
    <row r="609" spans="4:15" ht="15.75" customHeight="1" x14ac:dyDescent="0.25"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</row>
    <row r="610" spans="4:15" ht="15.75" customHeight="1" x14ac:dyDescent="0.25"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</row>
    <row r="611" spans="4:15" ht="15.75" customHeight="1" x14ac:dyDescent="0.25"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</row>
    <row r="612" spans="4:15" ht="15.75" customHeight="1" x14ac:dyDescent="0.25"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</row>
    <row r="613" spans="4:15" ht="15.75" customHeight="1" x14ac:dyDescent="0.25"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</row>
    <row r="614" spans="4:15" ht="15.75" customHeight="1" x14ac:dyDescent="0.25"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</row>
    <row r="615" spans="4:15" ht="15.75" customHeight="1" x14ac:dyDescent="0.25"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</row>
    <row r="616" spans="4:15" ht="15.75" customHeight="1" x14ac:dyDescent="0.25"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</row>
    <row r="617" spans="4:15" ht="15.75" customHeight="1" x14ac:dyDescent="0.25"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</row>
    <row r="618" spans="4:15" ht="15.75" customHeight="1" x14ac:dyDescent="0.25"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</row>
    <row r="619" spans="4:15" ht="15.75" customHeight="1" x14ac:dyDescent="0.25"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</row>
    <row r="620" spans="4:15" ht="15.75" customHeight="1" x14ac:dyDescent="0.25"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</row>
    <row r="621" spans="4:15" ht="15.75" customHeight="1" x14ac:dyDescent="0.25"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</row>
    <row r="622" spans="4:15" ht="15.75" customHeight="1" x14ac:dyDescent="0.25"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</row>
    <row r="623" spans="4:15" ht="15.75" customHeight="1" x14ac:dyDescent="0.25"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</row>
    <row r="624" spans="4:15" ht="15.75" customHeight="1" x14ac:dyDescent="0.25"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</row>
    <row r="625" spans="4:15" ht="15.75" customHeight="1" x14ac:dyDescent="0.25"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</row>
    <row r="626" spans="4:15" ht="15.75" customHeight="1" x14ac:dyDescent="0.25"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</row>
    <row r="627" spans="4:15" ht="15.75" customHeight="1" x14ac:dyDescent="0.25"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</row>
    <row r="628" spans="4:15" ht="15.75" customHeight="1" x14ac:dyDescent="0.25"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</row>
    <row r="629" spans="4:15" ht="15.75" customHeight="1" x14ac:dyDescent="0.25"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</row>
    <row r="630" spans="4:15" ht="15.75" customHeight="1" x14ac:dyDescent="0.25"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</row>
    <row r="631" spans="4:15" ht="15.75" customHeight="1" x14ac:dyDescent="0.25"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</row>
    <row r="632" spans="4:15" ht="15.75" customHeight="1" x14ac:dyDescent="0.25"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</row>
    <row r="633" spans="4:15" ht="15.75" customHeight="1" x14ac:dyDescent="0.25"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</row>
    <row r="634" spans="4:15" ht="15.75" customHeight="1" x14ac:dyDescent="0.25"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</row>
    <row r="635" spans="4:15" ht="15.75" customHeight="1" x14ac:dyDescent="0.25"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</row>
    <row r="636" spans="4:15" ht="15.75" customHeight="1" x14ac:dyDescent="0.25"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</row>
    <row r="637" spans="4:15" ht="15.75" customHeight="1" x14ac:dyDescent="0.25"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</row>
    <row r="638" spans="4:15" ht="15.75" customHeight="1" x14ac:dyDescent="0.25"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</row>
    <row r="639" spans="4:15" ht="15.75" customHeight="1" x14ac:dyDescent="0.25"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</row>
    <row r="640" spans="4:15" ht="15.75" customHeight="1" x14ac:dyDescent="0.25"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</row>
    <row r="641" spans="4:15" ht="15.75" customHeight="1" x14ac:dyDescent="0.25"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</row>
    <row r="642" spans="4:15" ht="15.75" customHeight="1" x14ac:dyDescent="0.25"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</row>
    <row r="643" spans="4:15" ht="15.75" customHeight="1" x14ac:dyDescent="0.25"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</row>
    <row r="644" spans="4:15" ht="15.75" customHeight="1" x14ac:dyDescent="0.25"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</row>
    <row r="645" spans="4:15" ht="15.75" customHeight="1" x14ac:dyDescent="0.25"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</row>
    <row r="646" spans="4:15" ht="15.75" customHeight="1" x14ac:dyDescent="0.25"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</row>
    <row r="647" spans="4:15" ht="15.75" customHeight="1" x14ac:dyDescent="0.25"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</row>
    <row r="648" spans="4:15" ht="15.75" customHeight="1" x14ac:dyDescent="0.25"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</row>
    <row r="649" spans="4:15" ht="15.75" customHeight="1" x14ac:dyDescent="0.25"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</row>
    <row r="650" spans="4:15" ht="15.75" customHeight="1" x14ac:dyDescent="0.25"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</row>
    <row r="651" spans="4:15" ht="15.75" customHeight="1" x14ac:dyDescent="0.25"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</row>
    <row r="652" spans="4:15" ht="15.75" customHeight="1" x14ac:dyDescent="0.25"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</row>
    <row r="653" spans="4:15" ht="15.75" customHeight="1" x14ac:dyDescent="0.25"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</row>
    <row r="654" spans="4:15" ht="15.75" customHeight="1" x14ac:dyDescent="0.25"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</row>
    <row r="655" spans="4:15" ht="15.75" customHeight="1" x14ac:dyDescent="0.25"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</row>
    <row r="656" spans="4:15" ht="15.75" customHeight="1" x14ac:dyDescent="0.25"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</row>
    <row r="657" spans="4:15" ht="15.75" customHeight="1" x14ac:dyDescent="0.25"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</row>
    <row r="658" spans="4:15" ht="15.75" customHeight="1" x14ac:dyDescent="0.25"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</row>
    <row r="659" spans="4:15" ht="15.75" customHeight="1" x14ac:dyDescent="0.25"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</row>
    <row r="660" spans="4:15" ht="15.75" customHeight="1" x14ac:dyDescent="0.25"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</row>
    <row r="661" spans="4:15" ht="15.75" customHeight="1" x14ac:dyDescent="0.25"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</row>
    <row r="662" spans="4:15" ht="15.75" customHeight="1" x14ac:dyDescent="0.25"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</row>
    <row r="663" spans="4:15" ht="15.75" customHeight="1" x14ac:dyDescent="0.25"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</row>
    <row r="664" spans="4:15" ht="15.75" customHeight="1" x14ac:dyDescent="0.25"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</row>
    <row r="665" spans="4:15" ht="15.75" customHeight="1" x14ac:dyDescent="0.25"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</row>
    <row r="666" spans="4:15" ht="15.75" customHeight="1" x14ac:dyDescent="0.25"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</row>
    <row r="667" spans="4:15" ht="15.75" customHeight="1" x14ac:dyDescent="0.25"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</row>
    <row r="668" spans="4:15" ht="15.75" customHeight="1" x14ac:dyDescent="0.25"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</row>
    <row r="669" spans="4:15" ht="15.75" customHeight="1" x14ac:dyDescent="0.25"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</row>
    <row r="670" spans="4:15" ht="15.75" customHeight="1" x14ac:dyDescent="0.25"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</row>
    <row r="671" spans="4:15" ht="15.75" customHeight="1" x14ac:dyDescent="0.25"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</row>
    <row r="672" spans="4:15" ht="15.75" customHeight="1" x14ac:dyDescent="0.25"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</row>
    <row r="673" spans="4:15" ht="15.75" customHeight="1" x14ac:dyDescent="0.25"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</row>
    <row r="674" spans="4:15" ht="15.75" customHeight="1" x14ac:dyDescent="0.25"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</row>
    <row r="675" spans="4:15" ht="15.75" customHeight="1" x14ac:dyDescent="0.25"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</row>
    <row r="676" spans="4:15" ht="15.75" customHeight="1" x14ac:dyDescent="0.25"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</row>
    <row r="677" spans="4:15" ht="15.75" customHeight="1" x14ac:dyDescent="0.25"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</row>
    <row r="678" spans="4:15" ht="15.75" customHeight="1" x14ac:dyDescent="0.25"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</row>
    <row r="679" spans="4:15" ht="15.75" customHeight="1" x14ac:dyDescent="0.25"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</row>
    <row r="680" spans="4:15" ht="15.75" customHeight="1" x14ac:dyDescent="0.25"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</row>
    <row r="681" spans="4:15" ht="15.75" customHeight="1" x14ac:dyDescent="0.25"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</row>
    <row r="682" spans="4:15" ht="15.75" customHeight="1" x14ac:dyDescent="0.25"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</row>
    <row r="683" spans="4:15" ht="15.75" customHeight="1" x14ac:dyDescent="0.25"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</row>
    <row r="684" spans="4:15" ht="15.75" customHeight="1" x14ac:dyDescent="0.25"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</row>
    <row r="685" spans="4:15" ht="15.75" customHeight="1" x14ac:dyDescent="0.25"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</row>
    <row r="686" spans="4:15" ht="15.75" customHeight="1" x14ac:dyDescent="0.25"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</row>
    <row r="687" spans="4:15" ht="15.75" customHeight="1" x14ac:dyDescent="0.25"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</row>
    <row r="688" spans="4:15" ht="15.75" customHeight="1" x14ac:dyDescent="0.25"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</row>
    <row r="689" spans="4:15" ht="15.75" customHeight="1" x14ac:dyDescent="0.25"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</row>
    <row r="690" spans="4:15" ht="15.75" customHeight="1" x14ac:dyDescent="0.25"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</row>
    <row r="691" spans="4:15" ht="15.75" customHeight="1" x14ac:dyDescent="0.25"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</row>
    <row r="692" spans="4:15" ht="15.75" customHeight="1" x14ac:dyDescent="0.25"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</row>
    <row r="693" spans="4:15" ht="15.75" customHeight="1" x14ac:dyDescent="0.25"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</row>
    <row r="694" spans="4:15" ht="15.75" customHeight="1" x14ac:dyDescent="0.25"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</row>
    <row r="695" spans="4:15" ht="15.75" customHeight="1" x14ac:dyDescent="0.25"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</row>
    <row r="696" spans="4:15" ht="15.75" customHeight="1" x14ac:dyDescent="0.25"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</row>
    <row r="697" spans="4:15" ht="15.75" customHeight="1" x14ac:dyDescent="0.25"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</row>
    <row r="698" spans="4:15" ht="15.75" customHeight="1" x14ac:dyDescent="0.25"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</row>
    <row r="699" spans="4:15" ht="15.75" customHeight="1" x14ac:dyDescent="0.25"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</row>
    <row r="700" spans="4:15" ht="15.75" customHeight="1" x14ac:dyDescent="0.25"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</row>
    <row r="701" spans="4:15" ht="15.75" customHeight="1" x14ac:dyDescent="0.25"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</row>
    <row r="702" spans="4:15" ht="15.75" customHeight="1" x14ac:dyDescent="0.25"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</row>
    <row r="703" spans="4:15" ht="15.75" customHeight="1" x14ac:dyDescent="0.25"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</row>
    <row r="704" spans="4:15" ht="15.75" customHeight="1" x14ac:dyDescent="0.25"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</row>
    <row r="705" spans="4:15" ht="15.75" customHeight="1" x14ac:dyDescent="0.25"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</row>
    <row r="706" spans="4:15" ht="15.75" customHeight="1" x14ac:dyDescent="0.25"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</row>
    <row r="707" spans="4:15" ht="15.75" customHeight="1" x14ac:dyDescent="0.25"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</row>
    <row r="708" spans="4:15" ht="15.75" customHeight="1" x14ac:dyDescent="0.25"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</row>
    <row r="709" spans="4:15" ht="15.75" customHeight="1" x14ac:dyDescent="0.25"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</row>
    <row r="710" spans="4:15" ht="15.75" customHeight="1" x14ac:dyDescent="0.25"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</row>
    <row r="711" spans="4:15" ht="15.75" customHeight="1" x14ac:dyDescent="0.25"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</row>
    <row r="712" spans="4:15" ht="15.75" customHeight="1" x14ac:dyDescent="0.25"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</row>
    <row r="713" spans="4:15" ht="15.75" customHeight="1" x14ac:dyDescent="0.25"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</row>
    <row r="714" spans="4:15" ht="15.75" customHeight="1" x14ac:dyDescent="0.25"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</row>
    <row r="715" spans="4:15" ht="15.75" customHeight="1" x14ac:dyDescent="0.25"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</row>
    <row r="716" spans="4:15" ht="15.75" customHeight="1" x14ac:dyDescent="0.25"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</row>
    <row r="717" spans="4:15" ht="15.75" customHeight="1" x14ac:dyDescent="0.25"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</row>
    <row r="718" spans="4:15" ht="15.75" customHeight="1" x14ac:dyDescent="0.25"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</row>
    <row r="719" spans="4:15" ht="15.75" customHeight="1" x14ac:dyDescent="0.25"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</row>
    <row r="720" spans="4:15" ht="15.75" customHeight="1" x14ac:dyDescent="0.25"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</row>
    <row r="721" spans="4:15" ht="15.75" customHeight="1" x14ac:dyDescent="0.25"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</row>
    <row r="722" spans="4:15" ht="15.75" customHeight="1" x14ac:dyDescent="0.25"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</row>
    <row r="723" spans="4:15" ht="15.75" customHeight="1" x14ac:dyDescent="0.25"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</row>
    <row r="724" spans="4:15" ht="15.75" customHeight="1" x14ac:dyDescent="0.25"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</row>
    <row r="725" spans="4:15" ht="15.75" customHeight="1" x14ac:dyDescent="0.25"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</row>
    <row r="726" spans="4:15" ht="15.75" customHeight="1" x14ac:dyDescent="0.25"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</row>
    <row r="727" spans="4:15" ht="15.75" customHeight="1" x14ac:dyDescent="0.25"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</row>
    <row r="728" spans="4:15" ht="15.75" customHeight="1" x14ac:dyDescent="0.25"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</row>
    <row r="729" spans="4:15" ht="15.75" customHeight="1" x14ac:dyDescent="0.25"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</row>
    <row r="730" spans="4:15" ht="15.75" customHeight="1" x14ac:dyDescent="0.25"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</row>
    <row r="731" spans="4:15" ht="15.75" customHeight="1" x14ac:dyDescent="0.25"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</row>
    <row r="732" spans="4:15" ht="15.75" customHeight="1" x14ac:dyDescent="0.25"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</row>
    <row r="733" spans="4:15" ht="15.75" customHeight="1" x14ac:dyDescent="0.25"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</row>
    <row r="734" spans="4:15" ht="15.75" customHeight="1" x14ac:dyDescent="0.25"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</row>
    <row r="735" spans="4:15" ht="15.75" customHeight="1" x14ac:dyDescent="0.25"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</row>
    <row r="736" spans="4:15" ht="15.75" customHeight="1" x14ac:dyDescent="0.25"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</row>
    <row r="737" spans="4:15" ht="15.75" customHeight="1" x14ac:dyDescent="0.25"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</row>
    <row r="738" spans="4:15" ht="15.75" customHeight="1" x14ac:dyDescent="0.25"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</row>
    <row r="739" spans="4:15" ht="15.75" customHeight="1" x14ac:dyDescent="0.25"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</row>
    <row r="740" spans="4:15" ht="15.75" customHeight="1" x14ac:dyDescent="0.25"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</row>
    <row r="741" spans="4:15" ht="15.75" customHeight="1" x14ac:dyDescent="0.25"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</row>
    <row r="742" spans="4:15" ht="15.75" customHeight="1" x14ac:dyDescent="0.25"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</row>
    <row r="743" spans="4:15" ht="15.75" customHeight="1" x14ac:dyDescent="0.25"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</row>
    <row r="744" spans="4:15" ht="15.75" customHeight="1" x14ac:dyDescent="0.25"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</row>
    <row r="745" spans="4:15" ht="15.75" customHeight="1" x14ac:dyDescent="0.25"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</row>
    <row r="746" spans="4:15" ht="15.75" customHeight="1" x14ac:dyDescent="0.25"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</row>
    <row r="747" spans="4:15" ht="15.75" customHeight="1" x14ac:dyDescent="0.25"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</row>
    <row r="748" spans="4:15" ht="15.75" customHeight="1" x14ac:dyDescent="0.25"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</row>
    <row r="749" spans="4:15" ht="15.75" customHeight="1" x14ac:dyDescent="0.25"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</row>
    <row r="750" spans="4:15" ht="15.75" customHeight="1" x14ac:dyDescent="0.25"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</row>
    <row r="751" spans="4:15" ht="15.75" customHeight="1" x14ac:dyDescent="0.25"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</row>
    <row r="752" spans="4:15" ht="15.75" customHeight="1" x14ac:dyDescent="0.25"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</row>
    <row r="753" spans="4:15" ht="15.75" customHeight="1" x14ac:dyDescent="0.25"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</row>
    <row r="754" spans="4:15" ht="15.75" customHeight="1" x14ac:dyDescent="0.25"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</row>
    <row r="755" spans="4:15" ht="15.75" customHeight="1" x14ac:dyDescent="0.25"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</row>
    <row r="756" spans="4:15" ht="15.75" customHeight="1" x14ac:dyDescent="0.25"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</row>
    <row r="757" spans="4:15" ht="15.75" customHeight="1" x14ac:dyDescent="0.25"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</row>
    <row r="758" spans="4:15" ht="15.75" customHeight="1" x14ac:dyDescent="0.25"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</row>
    <row r="759" spans="4:15" ht="15.75" customHeight="1" x14ac:dyDescent="0.25"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</row>
    <row r="760" spans="4:15" ht="15.75" customHeight="1" x14ac:dyDescent="0.25"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</row>
    <row r="761" spans="4:15" ht="15.75" customHeight="1" x14ac:dyDescent="0.25"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</row>
    <row r="762" spans="4:15" ht="15.75" customHeight="1" x14ac:dyDescent="0.25"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</row>
    <row r="763" spans="4:15" ht="15.75" customHeight="1" x14ac:dyDescent="0.25"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</row>
    <row r="764" spans="4:15" ht="15.75" customHeight="1" x14ac:dyDescent="0.25"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</row>
    <row r="765" spans="4:15" ht="15.75" customHeight="1" x14ac:dyDescent="0.25"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</row>
    <row r="766" spans="4:15" ht="15.75" customHeight="1" x14ac:dyDescent="0.25"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</row>
    <row r="767" spans="4:15" ht="15.75" customHeight="1" x14ac:dyDescent="0.25"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</row>
    <row r="768" spans="4:15" ht="15.75" customHeight="1" x14ac:dyDescent="0.25"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</row>
    <row r="769" spans="4:15" ht="15.75" customHeight="1" x14ac:dyDescent="0.25"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</row>
    <row r="770" spans="4:15" ht="15.75" customHeight="1" x14ac:dyDescent="0.25"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</row>
    <row r="771" spans="4:15" ht="15.75" customHeight="1" x14ac:dyDescent="0.25"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</row>
    <row r="772" spans="4:15" ht="15.75" customHeight="1" x14ac:dyDescent="0.25"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</row>
    <row r="773" spans="4:15" ht="15.75" customHeight="1" x14ac:dyDescent="0.25"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</row>
    <row r="774" spans="4:15" ht="15.75" customHeight="1" x14ac:dyDescent="0.25"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</row>
    <row r="775" spans="4:15" ht="15.75" customHeight="1" x14ac:dyDescent="0.25"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</row>
    <row r="776" spans="4:15" ht="15.75" customHeight="1" x14ac:dyDescent="0.25"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</row>
    <row r="777" spans="4:15" ht="15.75" customHeight="1" x14ac:dyDescent="0.25"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</row>
    <row r="778" spans="4:15" ht="15.75" customHeight="1" x14ac:dyDescent="0.25"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</row>
    <row r="779" spans="4:15" ht="15.75" customHeight="1" x14ac:dyDescent="0.25"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</row>
    <row r="780" spans="4:15" ht="15.75" customHeight="1" x14ac:dyDescent="0.25"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</row>
    <row r="781" spans="4:15" ht="15.75" customHeight="1" x14ac:dyDescent="0.25"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</row>
    <row r="782" spans="4:15" ht="15.75" customHeight="1" x14ac:dyDescent="0.25"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</row>
    <row r="783" spans="4:15" ht="15.75" customHeight="1" x14ac:dyDescent="0.25"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</row>
    <row r="784" spans="4:15" ht="15.75" customHeight="1" x14ac:dyDescent="0.25"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</row>
    <row r="785" spans="4:15" ht="15.75" customHeight="1" x14ac:dyDescent="0.25"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</row>
    <row r="786" spans="4:15" ht="15.75" customHeight="1" x14ac:dyDescent="0.25"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</row>
    <row r="787" spans="4:15" ht="15.75" customHeight="1" x14ac:dyDescent="0.25"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</row>
    <row r="788" spans="4:15" ht="15.75" customHeight="1" x14ac:dyDescent="0.25"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</row>
    <row r="789" spans="4:15" ht="15.75" customHeight="1" x14ac:dyDescent="0.25"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</row>
    <row r="790" spans="4:15" ht="15.75" customHeight="1" x14ac:dyDescent="0.25"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</row>
    <row r="791" spans="4:15" ht="15.75" customHeight="1" x14ac:dyDescent="0.25"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</row>
    <row r="792" spans="4:15" ht="15.75" customHeight="1" x14ac:dyDescent="0.25"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</row>
    <row r="793" spans="4:15" ht="15.75" customHeight="1" x14ac:dyDescent="0.25"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</row>
    <row r="794" spans="4:15" ht="15.75" customHeight="1" x14ac:dyDescent="0.25"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</row>
    <row r="795" spans="4:15" ht="15.75" customHeight="1" x14ac:dyDescent="0.25"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</row>
    <row r="796" spans="4:15" ht="15.75" customHeight="1" x14ac:dyDescent="0.25"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</row>
    <row r="797" spans="4:15" ht="15.75" customHeight="1" x14ac:dyDescent="0.25"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</row>
    <row r="798" spans="4:15" ht="15.75" customHeight="1" x14ac:dyDescent="0.25"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</row>
    <row r="799" spans="4:15" ht="15.75" customHeight="1" x14ac:dyDescent="0.25"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</row>
    <row r="800" spans="4:15" ht="15.75" customHeight="1" x14ac:dyDescent="0.25"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</row>
    <row r="801" spans="4:15" ht="15.75" customHeight="1" x14ac:dyDescent="0.25"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</row>
    <row r="802" spans="4:15" ht="15.75" customHeight="1" x14ac:dyDescent="0.25"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</row>
    <row r="803" spans="4:15" ht="15.75" customHeight="1" x14ac:dyDescent="0.25"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</row>
    <row r="804" spans="4:15" ht="15.75" customHeight="1" x14ac:dyDescent="0.25"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</row>
    <row r="805" spans="4:15" ht="15.75" customHeight="1" x14ac:dyDescent="0.25"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</row>
    <row r="806" spans="4:15" ht="15.75" customHeight="1" x14ac:dyDescent="0.25"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</row>
    <row r="807" spans="4:15" ht="15.75" customHeight="1" x14ac:dyDescent="0.25"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</row>
    <row r="808" spans="4:15" ht="15.75" customHeight="1" x14ac:dyDescent="0.25"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</row>
    <row r="809" spans="4:15" ht="15.75" customHeight="1" x14ac:dyDescent="0.25"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</row>
    <row r="810" spans="4:15" ht="15.75" customHeight="1" x14ac:dyDescent="0.25"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</row>
    <row r="811" spans="4:15" ht="15.75" customHeight="1" x14ac:dyDescent="0.25"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</row>
    <row r="812" spans="4:15" ht="15.75" customHeight="1" x14ac:dyDescent="0.25"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</row>
    <row r="813" spans="4:15" ht="15.75" customHeight="1" x14ac:dyDescent="0.25"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</row>
    <row r="814" spans="4:15" ht="15.75" customHeight="1" x14ac:dyDescent="0.25"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</row>
    <row r="815" spans="4:15" ht="15.75" customHeight="1" x14ac:dyDescent="0.25"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</row>
    <row r="816" spans="4:15" ht="15.75" customHeight="1" x14ac:dyDescent="0.25"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</row>
    <row r="817" spans="4:15" ht="15.75" customHeight="1" x14ac:dyDescent="0.25"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</row>
    <row r="818" spans="4:15" ht="15.75" customHeight="1" x14ac:dyDescent="0.25"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</row>
    <row r="819" spans="4:15" ht="15.75" customHeight="1" x14ac:dyDescent="0.25"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</row>
    <row r="820" spans="4:15" ht="15.75" customHeight="1" x14ac:dyDescent="0.25"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</row>
    <row r="821" spans="4:15" ht="15.75" customHeight="1" x14ac:dyDescent="0.25"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</row>
    <row r="822" spans="4:15" ht="15.75" customHeight="1" x14ac:dyDescent="0.25"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</row>
    <row r="823" spans="4:15" ht="15.75" customHeight="1" x14ac:dyDescent="0.25"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</row>
    <row r="824" spans="4:15" ht="15.75" customHeight="1" x14ac:dyDescent="0.25"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</row>
    <row r="825" spans="4:15" ht="15.75" customHeight="1" x14ac:dyDescent="0.25"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</row>
    <row r="826" spans="4:15" ht="15.75" customHeight="1" x14ac:dyDescent="0.25"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</row>
    <row r="827" spans="4:15" ht="15.75" customHeight="1" x14ac:dyDescent="0.25"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</row>
    <row r="828" spans="4:15" ht="15.75" customHeight="1" x14ac:dyDescent="0.25"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</row>
    <row r="829" spans="4:15" ht="15.75" customHeight="1" x14ac:dyDescent="0.25"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</row>
    <row r="830" spans="4:15" ht="15.75" customHeight="1" x14ac:dyDescent="0.25"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</row>
    <row r="831" spans="4:15" ht="15.75" customHeight="1" x14ac:dyDescent="0.25"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</row>
    <row r="832" spans="4:15" ht="15.75" customHeight="1" x14ac:dyDescent="0.25"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</row>
    <row r="833" spans="4:15" ht="15.75" customHeight="1" x14ac:dyDescent="0.25"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</row>
    <row r="834" spans="4:15" ht="15.75" customHeight="1" x14ac:dyDescent="0.25"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</row>
    <row r="835" spans="4:15" ht="15.75" customHeight="1" x14ac:dyDescent="0.25"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</row>
    <row r="836" spans="4:15" ht="15.75" customHeight="1" x14ac:dyDescent="0.25"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</row>
    <row r="837" spans="4:15" ht="15.75" customHeight="1" x14ac:dyDescent="0.25"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</row>
    <row r="838" spans="4:15" ht="15.75" customHeight="1" x14ac:dyDescent="0.25"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</row>
    <row r="839" spans="4:15" ht="15.75" customHeight="1" x14ac:dyDescent="0.25"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</row>
    <row r="840" spans="4:15" ht="15.75" customHeight="1" x14ac:dyDescent="0.25"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</row>
    <row r="841" spans="4:15" ht="15.75" customHeight="1" x14ac:dyDescent="0.25"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</row>
    <row r="842" spans="4:15" ht="15.75" customHeight="1" x14ac:dyDescent="0.25"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</row>
    <row r="843" spans="4:15" ht="15.75" customHeight="1" x14ac:dyDescent="0.25"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</row>
    <row r="844" spans="4:15" ht="15.75" customHeight="1" x14ac:dyDescent="0.25"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</row>
    <row r="845" spans="4:15" ht="15.75" customHeight="1" x14ac:dyDescent="0.25"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</row>
    <row r="846" spans="4:15" ht="15.75" customHeight="1" x14ac:dyDescent="0.25"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</row>
    <row r="847" spans="4:15" ht="15.75" customHeight="1" x14ac:dyDescent="0.25"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</row>
    <row r="848" spans="4:15" ht="15.75" customHeight="1" x14ac:dyDescent="0.25"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</row>
    <row r="849" spans="4:15" ht="15.75" customHeight="1" x14ac:dyDescent="0.25"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</row>
    <row r="850" spans="4:15" ht="15.75" customHeight="1" x14ac:dyDescent="0.25"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</row>
    <row r="851" spans="4:15" ht="15.75" customHeight="1" x14ac:dyDescent="0.25"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</row>
    <row r="852" spans="4:15" ht="15.75" customHeight="1" x14ac:dyDescent="0.25"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</row>
    <row r="853" spans="4:15" ht="15.75" customHeight="1" x14ac:dyDescent="0.25"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</row>
    <row r="854" spans="4:15" ht="15.75" customHeight="1" x14ac:dyDescent="0.25"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</row>
    <row r="855" spans="4:15" ht="15.75" customHeight="1" x14ac:dyDescent="0.25"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</row>
    <row r="856" spans="4:15" ht="15.75" customHeight="1" x14ac:dyDescent="0.25"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</row>
    <row r="857" spans="4:15" ht="15.75" customHeight="1" x14ac:dyDescent="0.25"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</row>
    <row r="858" spans="4:15" ht="15.75" customHeight="1" x14ac:dyDescent="0.25"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</row>
    <row r="859" spans="4:15" ht="15.75" customHeight="1" x14ac:dyDescent="0.25"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</row>
    <row r="860" spans="4:15" ht="15.75" customHeight="1" x14ac:dyDescent="0.25"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</row>
    <row r="861" spans="4:15" ht="15.75" customHeight="1" x14ac:dyDescent="0.25"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</row>
    <row r="862" spans="4:15" ht="15.75" customHeight="1" x14ac:dyDescent="0.25"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</row>
    <row r="863" spans="4:15" ht="15.75" customHeight="1" x14ac:dyDescent="0.25"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</row>
    <row r="864" spans="4:15" ht="15.75" customHeight="1" x14ac:dyDescent="0.25"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</row>
    <row r="865" spans="4:15" ht="15.75" customHeight="1" x14ac:dyDescent="0.25"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</row>
    <row r="866" spans="4:15" ht="15.75" customHeight="1" x14ac:dyDescent="0.25"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</row>
    <row r="867" spans="4:15" ht="15.75" customHeight="1" x14ac:dyDescent="0.25"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</row>
    <row r="868" spans="4:15" ht="15.75" customHeight="1" x14ac:dyDescent="0.25"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</row>
    <row r="869" spans="4:15" ht="15.75" customHeight="1" x14ac:dyDescent="0.25"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</row>
    <row r="870" spans="4:15" ht="15.75" customHeight="1" x14ac:dyDescent="0.25"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</row>
    <row r="871" spans="4:15" ht="15.75" customHeight="1" x14ac:dyDescent="0.25"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</row>
    <row r="872" spans="4:15" ht="15.75" customHeight="1" x14ac:dyDescent="0.25"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</row>
    <row r="873" spans="4:15" ht="15.75" customHeight="1" x14ac:dyDescent="0.25"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</row>
    <row r="874" spans="4:15" ht="15.75" customHeight="1" x14ac:dyDescent="0.25"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</row>
    <row r="875" spans="4:15" ht="15.75" customHeight="1" x14ac:dyDescent="0.25"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</row>
    <row r="876" spans="4:15" ht="15.75" customHeight="1" x14ac:dyDescent="0.25"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</row>
    <row r="877" spans="4:15" ht="15.75" customHeight="1" x14ac:dyDescent="0.25"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</row>
    <row r="878" spans="4:15" ht="15.75" customHeight="1" x14ac:dyDescent="0.25"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</row>
    <row r="879" spans="4:15" ht="15.75" customHeight="1" x14ac:dyDescent="0.25"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</row>
    <row r="880" spans="4:15" ht="15.75" customHeight="1" x14ac:dyDescent="0.25"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</row>
    <row r="881" spans="4:15" ht="15.75" customHeight="1" x14ac:dyDescent="0.25"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</row>
    <row r="882" spans="4:15" ht="15.75" customHeight="1" x14ac:dyDescent="0.25"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</row>
    <row r="883" spans="4:15" ht="15.75" customHeight="1" x14ac:dyDescent="0.25"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</row>
    <row r="884" spans="4:15" ht="15.75" customHeight="1" x14ac:dyDescent="0.25"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</row>
    <row r="885" spans="4:15" ht="15.75" customHeight="1" x14ac:dyDescent="0.25"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</row>
    <row r="886" spans="4:15" ht="15.75" customHeight="1" x14ac:dyDescent="0.25"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</row>
    <row r="887" spans="4:15" ht="15.75" customHeight="1" x14ac:dyDescent="0.25"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</row>
    <row r="888" spans="4:15" ht="15.75" customHeight="1" x14ac:dyDescent="0.25"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</row>
    <row r="889" spans="4:15" ht="15.75" customHeight="1" x14ac:dyDescent="0.25"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</row>
    <row r="890" spans="4:15" ht="15.75" customHeight="1" x14ac:dyDescent="0.25"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</row>
    <row r="891" spans="4:15" ht="15.75" customHeight="1" x14ac:dyDescent="0.25"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</row>
    <row r="892" spans="4:15" ht="15.75" customHeight="1" x14ac:dyDescent="0.25"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</row>
    <row r="893" spans="4:15" ht="15.75" customHeight="1" x14ac:dyDescent="0.25"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</row>
    <row r="894" spans="4:15" ht="15.75" customHeight="1" x14ac:dyDescent="0.25"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</row>
    <row r="895" spans="4:15" ht="15.75" customHeight="1" x14ac:dyDescent="0.25"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</row>
    <row r="896" spans="4:15" ht="15.75" customHeight="1" x14ac:dyDescent="0.25"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</row>
    <row r="897" spans="4:15" ht="15.75" customHeight="1" x14ac:dyDescent="0.25"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</row>
    <row r="898" spans="4:15" ht="15.75" customHeight="1" x14ac:dyDescent="0.25"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</row>
    <row r="899" spans="4:15" ht="15.75" customHeight="1" x14ac:dyDescent="0.25"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</row>
    <row r="900" spans="4:15" ht="15.75" customHeight="1" x14ac:dyDescent="0.25"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</row>
    <row r="901" spans="4:15" ht="15.75" customHeight="1" x14ac:dyDescent="0.25"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</row>
    <row r="902" spans="4:15" ht="15.75" customHeight="1" x14ac:dyDescent="0.25"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</row>
    <row r="903" spans="4:15" ht="15.75" customHeight="1" x14ac:dyDescent="0.25"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</row>
    <row r="904" spans="4:15" ht="15.75" customHeight="1" x14ac:dyDescent="0.25"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</row>
    <row r="905" spans="4:15" ht="15.75" customHeight="1" x14ac:dyDescent="0.25"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</row>
    <row r="906" spans="4:15" ht="15.75" customHeight="1" x14ac:dyDescent="0.25"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</row>
    <row r="907" spans="4:15" ht="15.75" customHeight="1" x14ac:dyDescent="0.25"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</row>
    <row r="908" spans="4:15" ht="15.75" customHeight="1" x14ac:dyDescent="0.25"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</row>
    <row r="909" spans="4:15" ht="15.75" customHeight="1" x14ac:dyDescent="0.25"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</row>
    <row r="910" spans="4:15" ht="15.75" customHeight="1" x14ac:dyDescent="0.25"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</row>
    <row r="911" spans="4:15" ht="15.75" customHeight="1" x14ac:dyDescent="0.25"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</row>
    <row r="912" spans="4:15" ht="15.75" customHeight="1" x14ac:dyDescent="0.25"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</row>
    <row r="913" spans="4:15" ht="15.75" customHeight="1" x14ac:dyDescent="0.25"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</row>
    <row r="914" spans="4:15" ht="15.75" customHeight="1" x14ac:dyDescent="0.25"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</row>
    <row r="915" spans="4:15" ht="15.75" customHeight="1" x14ac:dyDescent="0.25"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</row>
    <row r="916" spans="4:15" ht="15.75" customHeight="1" x14ac:dyDescent="0.25"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</row>
    <row r="917" spans="4:15" ht="15.75" customHeight="1" x14ac:dyDescent="0.25"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</row>
    <row r="918" spans="4:15" ht="15.75" customHeight="1" x14ac:dyDescent="0.25"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</row>
    <row r="919" spans="4:15" ht="15.75" customHeight="1" x14ac:dyDescent="0.25"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</row>
    <row r="920" spans="4:15" ht="15.75" customHeight="1" x14ac:dyDescent="0.25"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</row>
    <row r="921" spans="4:15" ht="15.75" customHeight="1" x14ac:dyDescent="0.25"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</row>
    <row r="922" spans="4:15" ht="15.75" customHeight="1" x14ac:dyDescent="0.25"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</row>
    <row r="923" spans="4:15" ht="15.75" customHeight="1" x14ac:dyDescent="0.25"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</row>
    <row r="924" spans="4:15" ht="15.75" customHeight="1" x14ac:dyDescent="0.25"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</row>
    <row r="925" spans="4:15" ht="15.75" customHeight="1" x14ac:dyDescent="0.25"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</row>
    <row r="926" spans="4:15" ht="15.75" customHeight="1" x14ac:dyDescent="0.25"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</row>
    <row r="927" spans="4:15" ht="15.75" customHeight="1" x14ac:dyDescent="0.25"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</row>
    <row r="928" spans="4:15" ht="15.75" customHeight="1" x14ac:dyDescent="0.25"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</row>
    <row r="929" spans="4:15" ht="15.75" customHeight="1" x14ac:dyDescent="0.25"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</row>
    <row r="930" spans="4:15" ht="15.75" customHeight="1" x14ac:dyDescent="0.25"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</row>
    <row r="931" spans="4:15" ht="15.75" customHeight="1" x14ac:dyDescent="0.25"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</row>
    <row r="932" spans="4:15" ht="15.75" customHeight="1" x14ac:dyDescent="0.25"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</row>
    <row r="933" spans="4:15" ht="15.75" customHeight="1" x14ac:dyDescent="0.25"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</row>
    <row r="934" spans="4:15" ht="15.75" customHeight="1" x14ac:dyDescent="0.25"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</row>
    <row r="935" spans="4:15" ht="15.75" customHeight="1" x14ac:dyDescent="0.25"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</row>
    <row r="936" spans="4:15" ht="15.75" customHeight="1" x14ac:dyDescent="0.25"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</row>
    <row r="937" spans="4:15" ht="15.75" customHeight="1" x14ac:dyDescent="0.25"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</row>
    <row r="938" spans="4:15" ht="15.75" customHeight="1" x14ac:dyDescent="0.25"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</row>
    <row r="939" spans="4:15" ht="15.75" customHeight="1" x14ac:dyDescent="0.25"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</row>
    <row r="940" spans="4:15" ht="15.75" customHeight="1" x14ac:dyDescent="0.25"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</row>
    <row r="941" spans="4:15" ht="15.75" customHeight="1" x14ac:dyDescent="0.25"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</row>
    <row r="942" spans="4:15" ht="15.75" customHeight="1" x14ac:dyDescent="0.25"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</row>
    <row r="943" spans="4:15" ht="15.75" customHeight="1" x14ac:dyDescent="0.25"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</row>
    <row r="944" spans="4:15" ht="15.75" customHeight="1" x14ac:dyDescent="0.25"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</row>
    <row r="945" spans="4:15" ht="15.75" customHeight="1" x14ac:dyDescent="0.25"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</row>
    <row r="946" spans="4:15" ht="15.75" customHeight="1" x14ac:dyDescent="0.25"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</row>
    <row r="947" spans="4:15" ht="15.75" customHeight="1" x14ac:dyDescent="0.25"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</row>
    <row r="948" spans="4:15" ht="15.75" customHeight="1" x14ac:dyDescent="0.25"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</row>
    <row r="949" spans="4:15" ht="15.75" customHeight="1" x14ac:dyDescent="0.25"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</row>
    <row r="950" spans="4:15" ht="15.75" customHeight="1" x14ac:dyDescent="0.25"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</row>
    <row r="951" spans="4:15" ht="15.75" customHeight="1" x14ac:dyDescent="0.25"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</row>
    <row r="952" spans="4:15" ht="15.75" customHeight="1" x14ac:dyDescent="0.25"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</row>
    <row r="953" spans="4:15" ht="15.75" customHeight="1" x14ac:dyDescent="0.25"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</row>
    <row r="954" spans="4:15" ht="15.75" customHeight="1" x14ac:dyDescent="0.25"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</row>
    <row r="955" spans="4:15" ht="15.75" customHeight="1" x14ac:dyDescent="0.25"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</row>
    <row r="956" spans="4:15" ht="15.75" customHeight="1" x14ac:dyDescent="0.25"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</row>
    <row r="957" spans="4:15" ht="15.75" customHeight="1" x14ac:dyDescent="0.25"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</row>
    <row r="958" spans="4:15" ht="15.75" customHeight="1" x14ac:dyDescent="0.25"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</row>
    <row r="959" spans="4:15" ht="15.75" customHeight="1" x14ac:dyDescent="0.25"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</row>
    <row r="960" spans="4:15" ht="15.75" customHeight="1" x14ac:dyDescent="0.25"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</row>
    <row r="961" spans="4:15" ht="15.75" customHeight="1" x14ac:dyDescent="0.25"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</row>
    <row r="962" spans="4:15" ht="15.75" customHeight="1" x14ac:dyDescent="0.25"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</row>
    <row r="963" spans="4:15" ht="15.75" customHeight="1" x14ac:dyDescent="0.25"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</row>
    <row r="964" spans="4:15" ht="15.75" customHeight="1" x14ac:dyDescent="0.25"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</row>
    <row r="965" spans="4:15" ht="15.75" customHeight="1" x14ac:dyDescent="0.25"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</row>
    <row r="966" spans="4:15" ht="15.75" customHeight="1" x14ac:dyDescent="0.25"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</row>
    <row r="967" spans="4:15" ht="15.75" customHeight="1" x14ac:dyDescent="0.25"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</row>
    <row r="968" spans="4:15" ht="15.75" customHeight="1" x14ac:dyDescent="0.25"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</row>
    <row r="969" spans="4:15" ht="15.75" customHeight="1" x14ac:dyDescent="0.25"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</row>
    <row r="970" spans="4:15" ht="15.75" customHeight="1" x14ac:dyDescent="0.25"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</row>
    <row r="971" spans="4:15" ht="15.75" customHeight="1" x14ac:dyDescent="0.25"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</row>
    <row r="972" spans="4:15" ht="15.75" customHeight="1" x14ac:dyDescent="0.25"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</row>
    <row r="973" spans="4:15" ht="15.75" customHeight="1" x14ac:dyDescent="0.25"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</row>
    <row r="974" spans="4:15" ht="15.75" customHeight="1" x14ac:dyDescent="0.25"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</row>
    <row r="975" spans="4:15" ht="15.75" customHeight="1" x14ac:dyDescent="0.25"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</row>
    <row r="976" spans="4:15" ht="15.75" customHeight="1" x14ac:dyDescent="0.25"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</row>
    <row r="977" spans="4:15" ht="15.75" customHeight="1" x14ac:dyDescent="0.25"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</row>
    <row r="978" spans="4:15" ht="15.75" customHeight="1" x14ac:dyDescent="0.25"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</row>
    <row r="979" spans="4:15" ht="15.75" customHeight="1" x14ac:dyDescent="0.25"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</row>
    <row r="980" spans="4:15" ht="15.75" customHeight="1" x14ac:dyDescent="0.25"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</row>
    <row r="981" spans="4:15" ht="15.75" customHeight="1" x14ac:dyDescent="0.25"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</row>
    <row r="982" spans="4:15" ht="15.75" customHeight="1" x14ac:dyDescent="0.25"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</row>
    <row r="983" spans="4:15" ht="15.75" customHeight="1" x14ac:dyDescent="0.25"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</row>
    <row r="984" spans="4:15" ht="15.75" customHeight="1" x14ac:dyDescent="0.25"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</row>
    <row r="985" spans="4:15" ht="15.75" customHeight="1" x14ac:dyDescent="0.25"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</row>
    <row r="986" spans="4:15" ht="15.75" customHeight="1" x14ac:dyDescent="0.25"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</row>
    <row r="987" spans="4:15" ht="15.75" customHeight="1" x14ac:dyDescent="0.25"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</row>
    <row r="988" spans="4:15" ht="15.75" customHeight="1" x14ac:dyDescent="0.25"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</row>
    <row r="989" spans="4:15" ht="15.75" customHeight="1" x14ac:dyDescent="0.25"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</row>
    <row r="990" spans="4:15" ht="15.75" customHeight="1" x14ac:dyDescent="0.25"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</row>
    <row r="991" spans="4:15" ht="15.75" customHeight="1" x14ac:dyDescent="0.25"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</row>
    <row r="992" spans="4:15" ht="15.75" customHeight="1" x14ac:dyDescent="0.25"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</row>
    <row r="993" spans="4:15" ht="15.75" customHeight="1" x14ac:dyDescent="0.25"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</row>
    <row r="994" spans="4:15" ht="15.75" customHeight="1" x14ac:dyDescent="0.25"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</row>
    <row r="995" spans="4:15" ht="15.75" customHeight="1" x14ac:dyDescent="0.25"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</row>
    <row r="996" spans="4:15" ht="15.75" customHeight="1" x14ac:dyDescent="0.25"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</row>
    <row r="997" spans="4:15" ht="15.75" customHeight="1" x14ac:dyDescent="0.25"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</row>
    <row r="998" spans="4:15" ht="15.75" customHeight="1" x14ac:dyDescent="0.25"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</row>
    <row r="999" spans="4:15" ht="15.75" customHeight="1" x14ac:dyDescent="0.25"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</row>
    <row r="1000" spans="4:15" ht="15.75" customHeight="1" x14ac:dyDescent="0.25"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</row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24" zoomScale="60" zoomScaleNormal="60" workbookViewId="0">
      <selection activeCell="H160" sqref="H160"/>
    </sheetView>
  </sheetViews>
  <sheetFormatPr defaultColWidth="14.42578125" defaultRowHeight="15" customHeight="1" x14ac:dyDescent="0.25"/>
  <cols>
    <col min="1" max="1" width="37.5703125" customWidth="1"/>
    <col min="2" max="2" width="50.5703125" customWidth="1"/>
    <col min="3" max="7" width="7.7109375" customWidth="1"/>
    <col min="8" max="8" width="8.7109375" customWidth="1"/>
    <col min="9" max="9" width="9.140625" customWidth="1"/>
    <col min="10" max="11" width="8.7109375" customWidth="1"/>
    <col min="12" max="12" width="17" customWidth="1"/>
    <col min="13" max="13" width="50.5703125" customWidth="1"/>
    <col min="14" max="15" width="8.85546875" customWidth="1"/>
    <col min="16" max="16" width="8.7109375" customWidth="1"/>
    <col min="17" max="17" width="37.5703125" customWidth="1"/>
    <col min="18" max="18" width="43.85546875" customWidth="1"/>
    <col min="19" max="20" width="13.42578125" customWidth="1"/>
    <col min="21" max="21" width="7.7109375" customWidth="1"/>
    <col min="22" max="26" width="8.7109375" customWidth="1"/>
  </cols>
  <sheetData>
    <row r="1" spans="1:21" ht="18.75" x14ac:dyDescent="0.3">
      <c r="A1" s="70" t="s">
        <v>399</v>
      </c>
      <c r="B1" s="70"/>
      <c r="C1" s="70"/>
      <c r="D1" s="70"/>
      <c r="E1" s="70"/>
      <c r="F1" s="70"/>
      <c r="G1" s="70"/>
      <c r="I1" s="71"/>
      <c r="L1" s="70" t="s">
        <v>399</v>
      </c>
      <c r="M1" s="70"/>
      <c r="N1" s="72"/>
      <c r="O1" s="70"/>
      <c r="Q1" s="70" t="s">
        <v>399</v>
      </c>
      <c r="R1" s="70"/>
      <c r="S1" s="72"/>
      <c r="T1" s="70"/>
      <c r="U1" s="73"/>
    </row>
    <row r="2" spans="1:21" x14ac:dyDescent="0.25">
      <c r="A2" s="74" t="s">
        <v>400</v>
      </c>
      <c r="B2" s="74" t="s">
        <v>401</v>
      </c>
      <c r="C2" s="74"/>
      <c r="D2" s="74"/>
      <c r="E2" s="74"/>
      <c r="F2" s="74"/>
      <c r="G2" s="74"/>
      <c r="I2" s="71"/>
      <c r="L2" s="74" t="s">
        <v>400</v>
      </c>
      <c r="M2" s="74" t="s">
        <v>401</v>
      </c>
      <c r="N2" s="74"/>
      <c r="O2" s="74"/>
      <c r="Q2" s="74" t="s">
        <v>400</v>
      </c>
      <c r="R2" s="74" t="s">
        <v>401</v>
      </c>
      <c r="S2" s="74"/>
      <c r="T2" s="74"/>
      <c r="U2" s="75"/>
    </row>
    <row r="3" spans="1:21" x14ac:dyDescent="0.25">
      <c r="A3" s="74" t="s">
        <v>402</v>
      </c>
      <c r="B3" s="74" t="s">
        <v>401</v>
      </c>
      <c r="C3" s="74"/>
      <c r="D3" s="74"/>
      <c r="E3" s="74"/>
      <c r="F3" s="74"/>
      <c r="G3" s="74"/>
      <c r="I3" s="71"/>
      <c r="L3" s="74" t="s">
        <v>402</v>
      </c>
      <c r="M3" s="74" t="s">
        <v>403</v>
      </c>
      <c r="N3" s="74"/>
      <c r="O3" s="74"/>
      <c r="Q3" s="74" t="s">
        <v>402</v>
      </c>
      <c r="R3" s="74" t="s">
        <v>403</v>
      </c>
      <c r="S3" s="74"/>
      <c r="T3" s="74"/>
      <c r="U3" s="75"/>
    </row>
    <row r="4" spans="1:21" x14ac:dyDescent="0.25">
      <c r="A4" s="74"/>
      <c r="B4" s="74"/>
      <c r="C4" s="74"/>
      <c r="D4" s="74"/>
      <c r="E4" s="74"/>
      <c r="F4" s="74"/>
      <c r="G4" s="74"/>
      <c r="I4" s="71"/>
      <c r="L4" s="74"/>
      <c r="M4" s="74"/>
      <c r="N4" s="74"/>
      <c r="O4" s="74"/>
      <c r="Q4" s="74"/>
      <c r="R4" s="74"/>
      <c r="S4" s="74"/>
      <c r="T4" s="74"/>
      <c r="U4" s="75"/>
    </row>
    <row r="5" spans="1:21" x14ac:dyDescent="0.25">
      <c r="A5" s="76"/>
      <c r="B5" s="76"/>
      <c r="C5" s="76"/>
      <c r="D5" s="76"/>
      <c r="E5" s="76"/>
      <c r="F5" s="76"/>
      <c r="G5" s="76"/>
      <c r="I5" s="71"/>
      <c r="L5" s="76"/>
      <c r="M5" s="76"/>
      <c r="N5" s="76"/>
      <c r="O5" s="76"/>
      <c r="Q5" s="76"/>
      <c r="R5" s="76"/>
      <c r="S5" s="76"/>
      <c r="T5" s="76"/>
      <c r="U5" s="75"/>
    </row>
    <row r="6" spans="1:21" x14ac:dyDescent="0.25">
      <c r="A6" s="76"/>
      <c r="B6" s="76"/>
      <c r="C6" s="155" t="s">
        <v>404</v>
      </c>
      <c r="D6" s="77"/>
      <c r="E6" s="77"/>
      <c r="F6" s="77"/>
      <c r="G6" s="155" t="s">
        <v>405</v>
      </c>
      <c r="I6" s="71" t="s">
        <v>406</v>
      </c>
      <c r="L6" s="76"/>
      <c r="M6" s="76"/>
      <c r="N6" s="155" t="s">
        <v>404</v>
      </c>
      <c r="O6" s="155" t="s">
        <v>405</v>
      </c>
      <c r="Q6" s="76"/>
      <c r="R6" s="76"/>
      <c r="S6" s="155" t="s">
        <v>404</v>
      </c>
      <c r="T6" s="155" t="s">
        <v>405</v>
      </c>
      <c r="U6" s="75"/>
    </row>
    <row r="7" spans="1:21" x14ac:dyDescent="0.25">
      <c r="A7" s="76"/>
      <c r="B7" s="78"/>
      <c r="C7" s="156"/>
      <c r="D7" s="76"/>
      <c r="E7" s="76"/>
      <c r="F7" s="76"/>
      <c r="G7" s="156"/>
      <c r="I7" s="71" t="s">
        <v>406</v>
      </c>
      <c r="L7" s="76"/>
      <c r="M7" s="78"/>
      <c r="N7" s="156"/>
      <c r="O7" s="156"/>
      <c r="Q7" s="76"/>
      <c r="R7" s="78"/>
      <c r="S7" s="156"/>
      <c r="T7" s="156"/>
      <c r="U7" s="71"/>
    </row>
    <row r="8" spans="1:21" x14ac:dyDescent="0.25">
      <c r="A8" s="48" t="s">
        <v>407</v>
      </c>
      <c r="B8" s="76" t="s">
        <v>408</v>
      </c>
      <c r="C8" s="156"/>
      <c r="D8" s="76"/>
      <c r="E8" s="76"/>
      <c r="F8" s="76"/>
      <c r="G8" s="156"/>
      <c r="I8" s="71" t="s">
        <v>406</v>
      </c>
      <c r="L8" s="48" t="s">
        <v>407</v>
      </c>
      <c r="M8" s="76" t="s">
        <v>408</v>
      </c>
      <c r="N8" s="156"/>
      <c r="O8" s="156"/>
      <c r="Q8" s="48" t="s">
        <v>407</v>
      </c>
      <c r="R8" s="76" t="s">
        <v>408</v>
      </c>
      <c r="S8" s="156"/>
      <c r="T8" s="156"/>
      <c r="U8" s="79"/>
    </row>
    <row r="9" spans="1:21" x14ac:dyDescent="0.25">
      <c r="A9" s="48" t="s">
        <v>409</v>
      </c>
      <c r="B9" s="48" t="s">
        <v>410</v>
      </c>
      <c r="C9" s="80">
        <f t="shared" ref="C9:C19" si="0">+N9</f>
        <v>0</v>
      </c>
      <c r="D9" s="80"/>
      <c r="E9" s="80"/>
      <c r="F9" s="80"/>
      <c r="G9" s="80">
        <f t="shared" ref="G9:G19" si="1">+O9</f>
        <v>0</v>
      </c>
      <c r="I9" s="71" t="s">
        <v>411</v>
      </c>
      <c r="L9" s="48" t="s">
        <v>409</v>
      </c>
      <c r="M9" s="48" t="s">
        <v>410</v>
      </c>
      <c r="N9" s="80">
        <v>0</v>
      </c>
      <c r="O9" s="80">
        <v>0</v>
      </c>
      <c r="Q9" s="48" t="s">
        <v>409</v>
      </c>
      <c r="R9" s="48" t="s">
        <v>410</v>
      </c>
      <c r="S9" s="80">
        <f>+landing!C21</f>
        <v>0</v>
      </c>
      <c r="T9" s="80">
        <f>+landing!D21</f>
        <v>0</v>
      </c>
      <c r="U9" s="81"/>
    </row>
    <row r="10" spans="1:21" x14ac:dyDescent="0.25">
      <c r="A10" s="48" t="s">
        <v>409</v>
      </c>
      <c r="B10" s="48" t="s">
        <v>412</v>
      </c>
      <c r="C10" s="80">
        <f t="shared" si="0"/>
        <v>0</v>
      </c>
      <c r="D10" s="80"/>
      <c r="E10" s="80"/>
      <c r="F10" s="80"/>
      <c r="G10" s="80">
        <f t="shared" si="1"/>
        <v>0</v>
      </c>
      <c r="I10" s="71" t="s">
        <v>413</v>
      </c>
      <c r="L10" s="76"/>
      <c r="M10" s="48" t="s">
        <v>412</v>
      </c>
      <c r="N10" s="80">
        <v>0</v>
      </c>
      <c r="O10" s="80">
        <v>0</v>
      </c>
      <c r="Q10" s="76"/>
      <c r="R10" s="48" t="s">
        <v>412</v>
      </c>
      <c r="S10" s="80">
        <f>+landing!C11</f>
        <v>0</v>
      </c>
      <c r="T10" s="80">
        <f>+landing!D11</f>
        <v>0</v>
      </c>
      <c r="U10" s="81"/>
    </row>
    <row r="11" spans="1:21" x14ac:dyDescent="0.25">
      <c r="A11" s="48" t="s">
        <v>409</v>
      </c>
      <c r="B11" s="48" t="s">
        <v>414</v>
      </c>
      <c r="C11" s="80">
        <f t="shared" si="0"/>
        <v>14022</v>
      </c>
      <c r="D11" s="80"/>
      <c r="E11" s="80"/>
      <c r="F11" s="80"/>
      <c r="G11" s="80">
        <f t="shared" si="1"/>
        <v>537</v>
      </c>
      <c r="I11" s="71">
        <v>300</v>
      </c>
      <c r="L11" s="76"/>
      <c r="M11" s="48" t="s">
        <v>414</v>
      </c>
      <c r="N11" s="80">
        <v>14022</v>
      </c>
      <c r="O11" s="80">
        <v>537</v>
      </c>
      <c r="Q11" s="76"/>
      <c r="R11" s="48" t="s">
        <v>414</v>
      </c>
      <c r="S11" s="80">
        <f>+landing!C49</f>
        <v>14022</v>
      </c>
      <c r="T11" s="80">
        <f>+landing!D49</f>
        <v>537</v>
      </c>
      <c r="U11" s="81"/>
    </row>
    <row r="12" spans="1:21" x14ac:dyDescent="0.25">
      <c r="A12" s="48" t="s">
        <v>409</v>
      </c>
      <c r="B12" s="48" t="s">
        <v>415</v>
      </c>
      <c r="C12" s="80">
        <f t="shared" si="0"/>
        <v>1</v>
      </c>
      <c r="D12" s="80"/>
      <c r="E12" s="80"/>
      <c r="F12" s="80"/>
      <c r="G12" s="80">
        <f t="shared" si="1"/>
        <v>9</v>
      </c>
      <c r="I12" s="71">
        <v>2000</v>
      </c>
      <c r="L12" s="76"/>
      <c r="M12" s="48" t="s">
        <v>415</v>
      </c>
      <c r="N12" s="80">
        <v>1</v>
      </c>
      <c r="O12" s="80">
        <v>9</v>
      </c>
      <c r="Q12" s="76"/>
      <c r="R12" s="48" t="s">
        <v>415</v>
      </c>
      <c r="S12" s="80">
        <f>+landing!C38</f>
        <v>1</v>
      </c>
      <c r="T12" s="80">
        <f>+landing!D38</f>
        <v>9</v>
      </c>
      <c r="U12" s="81"/>
    </row>
    <row r="13" spans="1:21" x14ac:dyDescent="0.25">
      <c r="A13" s="48" t="s">
        <v>409</v>
      </c>
      <c r="B13" s="48" t="s">
        <v>416</v>
      </c>
      <c r="C13" s="80">
        <f t="shared" si="0"/>
        <v>1</v>
      </c>
      <c r="D13" s="80"/>
      <c r="E13" s="80"/>
      <c r="F13" s="80"/>
      <c r="G13" s="80">
        <f t="shared" si="1"/>
        <v>0</v>
      </c>
      <c r="I13" s="71">
        <v>1250</v>
      </c>
      <c r="L13" s="76"/>
      <c r="M13" s="48" t="s">
        <v>416</v>
      </c>
      <c r="N13" s="80">
        <v>1</v>
      </c>
      <c r="O13" s="80">
        <v>0</v>
      </c>
      <c r="Q13" s="76"/>
      <c r="R13" s="48" t="s">
        <v>416</v>
      </c>
      <c r="S13" s="80">
        <f>+landing!C8</f>
        <v>1</v>
      </c>
      <c r="T13" s="80">
        <f>+landing!D8</f>
        <v>0</v>
      </c>
      <c r="U13" s="81"/>
    </row>
    <row r="14" spans="1:21" x14ac:dyDescent="0.25">
      <c r="A14" s="48" t="s">
        <v>409</v>
      </c>
      <c r="B14" s="48" t="s">
        <v>417</v>
      </c>
      <c r="C14" s="80">
        <f t="shared" si="0"/>
        <v>7744</v>
      </c>
      <c r="D14" s="80"/>
      <c r="E14" s="80"/>
      <c r="F14" s="80"/>
      <c r="G14" s="80">
        <f t="shared" si="1"/>
        <v>21102</v>
      </c>
      <c r="I14" s="71">
        <v>500</v>
      </c>
      <c r="L14" s="76"/>
      <c r="M14" s="48" t="s">
        <v>417</v>
      </c>
      <c r="N14" s="80">
        <v>7744</v>
      </c>
      <c r="O14" s="80">
        <v>21102</v>
      </c>
      <c r="Q14" s="76"/>
      <c r="R14" s="48" t="s">
        <v>417</v>
      </c>
      <c r="S14" s="80">
        <f>+landing!C88</f>
        <v>7744</v>
      </c>
      <c r="T14" s="80">
        <f>+landing!D88</f>
        <v>21102</v>
      </c>
      <c r="U14" s="81"/>
    </row>
    <row r="15" spans="1:21" x14ac:dyDescent="0.25">
      <c r="A15" s="48" t="s">
        <v>409</v>
      </c>
      <c r="B15" s="48" t="s">
        <v>418</v>
      </c>
      <c r="C15" s="80">
        <f t="shared" si="0"/>
        <v>21</v>
      </c>
      <c r="D15" s="80"/>
      <c r="E15" s="80"/>
      <c r="F15" s="80"/>
      <c r="G15" s="80">
        <f t="shared" si="1"/>
        <v>7</v>
      </c>
      <c r="I15" s="71">
        <v>330</v>
      </c>
      <c r="L15" s="76"/>
      <c r="M15" s="48" t="s">
        <v>418</v>
      </c>
      <c r="N15" s="80">
        <v>21</v>
      </c>
      <c r="O15" s="80">
        <v>7</v>
      </c>
      <c r="Q15" s="76"/>
      <c r="R15" s="48" t="s">
        <v>418</v>
      </c>
      <c r="S15" s="80">
        <f>+landing!C59</f>
        <v>21</v>
      </c>
      <c r="T15" s="80">
        <f>+landing!D59</f>
        <v>7</v>
      </c>
      <c r="U15" s="81"/>
    </row>
    <row r="16" spans="1:21" x14ac:dyDescent="0.25">
      <c r="A16" s="48" t="s">
        <v>409</v>
      </c>
      <c r="B16" s="48" t="s">
        <v>419</v>
      </c>
      <c r="C16" s="80">
        <f t="shared" si="0"/>
        <v>810</v>
      </c>
      <c r="D16" s="80"/>
      <c r="E16" s="80"/>
      <c r="F16" s="80"/>
      <c r="G16" s="80">
        <f t="shared" si="1"/>
        <v>0</v>
      </c>
      <c r="I16" s="71">
        <v>350</v>
      </c>
      <c r="L16" s="76"/>
      <c r="M16" s="48" t="s">
        <v>419</v>
      </c>
      <c r="N16" s="80">
        <v>810</v>
      </c>
      <c r="O16" s="80">
        <v>0</v>
      </c>
      <c r="Q16" s="76"/>
      <c r="R16" s="48" t="s">
        <v>419</v>
      </c>
      <c r="S16" s="80">
        <f>+landing!C70</f>
        <v>810</v>
      </c>
      <c r="T16" s="80">
        <f>+landing!D70</f>
        <v>0</v>
      </c>
      <c r="U16" s="81"/>
    </row>
    <row r="17" spans="1:26" x14ac:dyDescent="0.25">
      <c r="A17" s="48" t="s">
        <v>409</v>
      </c>
      <c r="B17" s="48" t="s">
        <v>420</v>
      </c>
      <c r="C17" s="80">
        <f t="shared" si="0"/>
        <v>0</v>
      </c>
      <c r="D17" s="80"/>
      <c r="E17" s="80"/>
      <c r="F17" s="80"/>
      <c r="G17" s="80">
        <f t="shared" si="1"/>
        <v>0</v>
      </c>
      <c r="I17" s="71">
        <v>440</v>
      </c>
      <c r="L17" s="76"/>
      <c r="M17" s="48" t="s">
        <v>420</v>
      </c>
      <c r="N17" s="80">
        <v>0</v>
      </c>
      <c r="O17" s="80">
        <v>0</v>
      </c>
      <c r="Q17" s="76"/>
      <c r="R17" s="48" t="s">
        <v>420</v>
      </c>
      <c r="S17" s="80">
        <f>+landing!C105</f>
        <v>0</v>
      </c>
      <c r="T17" s="80">
        <f>+landing!D105</f>
        <v>0</v>
      </c>
      <c r="U17" s="81"/>
    </row>
    <row r="18" spans="1:26" x14ac:dyDescent="0.25">
      <c r="A18" s="48"/>
      <c r="B18" s="48"/>
      <c r="C18" s="80">
        <f t="shared" si="0"/>
        <v>0</v>
      </c>
      <c r="D18" s="80"/>
      <c r="E18" s="80"/>
      <c r="F18" s="80"/>
      <c r="G18" s="80">
        <f t="shared" si="1"/>
        <v>0</v>
      </c>
      <c r="I18" s="71"/>
      <c r="L18" s="76"/>
      <c r="M18" s="48"/>
      <c r="N18" s="80"/>
      <c r="O18" s="80"/>
      <c r="Q18" s="76"/>
      <c r="R18" s="48"/>
      <c r="S18" s="80"/>
      <c r="T18" s="80"/>
      <c r="U18" s="81"/>
    </row>
    <row r="19" spans="1:26" x14ac:dyDescent="0.25">
      <c r="A19" s="48" t="s">
        <v>421</v>
      </c>
      <c r="B19" s="48" t="s">
        <v>422</v>
      </c>
      <c r="C19" s="80">
        <f t="shared" si="0"/>
        <v>48</v>
      </c>
      <c r="D19" s="80"/>
      <c r="E19" s="80"/>
      <c r="F19" s="80"/>
      <c r="G19" s="80">
        <f t="shared" si="1"/>
        <v>1</v>
      </c>
      <c r="I19" s="71">
        <v>330</v>
      </c>
      <c r="L19" s="48" t="s">
        <v>421</v>
      </c>
      <c r="M19" s="48" t="s">
        <v>422</v>
      </c>
      <c r="N19" s="80">
        <v>48</v>
      </c>
      <c r="O19" s="80">
        <v>1</v>
      </c>
      <c r="Q19" s="48" t="s">
        <v>421</v>
      </c>
      <c r="R19" s="48" t="s">
        <v>422</v>
      </c>
      <c r="S19" s="80">
        <f>+landing!C60</f>
        <v>48</v>
      </c>
      <c r="T19" s="80">
        <f>+landing!D60</f>
        <v>1</v>
      </c>
      <c r="U19" s="81"/>
    </row>
    <row r="20" spans="1:26" x14ac:dyDescent="0.25">
      <c r="A20" s="48"/>
      <c r="B20" s="48"/>
      <c r="C20" s="80"/>
      <c r="D20" s="80"/>
      <c r="E20" s="80"/>
      <c r="F20" s="80"/>
      <c r="G20" s="80"/>
      <c r="H20" s="55"/>
      <c r="I20" s="71"/>
      <c r="J20" s="55"/>
      <c r="K20" s="55"/>
      <c r="L20" s="48"/>
      <c r="M20" s="48"/>
      <c r="N20" s="80"/>
      <c r="O20" s="80"/>
      <c r="P20" s="55"/>
      <c r="Q20" s="48"/>
      <c r="R20" s="48"/>
      <c r="S20" s="80"/>
      <c r="T20" s="80"/>
      <c r="U20" s="81"/>
      <c r="V20" s="55"/>
      <c r="W20" s="55"/>
      <c r="X20" s="55"/>
      <c r="Y20" s="55"/>
      <c r="Z20" s="55"/>
    </row>
    <row r="21" spans="1:26" ht="15.75" customHeight="1" x14ac:dyDescent="0.25">
      <c r="A21" s="48" t="s">
        <v>423</v>
      </c>
      <c r="B21" s="48" t="s">
        <v>424</v>
      </c>
      <c r="C21" s="80">
        <f>+N21</f>
        <v>1</v>
      </c>
      <c r="D21" s="80"/>
      <c r="E21" s="80"/>
      <c r="F21" s="80"/>
      <c r="G21" s="80">
        <f>+O21</f>
        <v>16</v>
      </c>
      <c r="I21" s="71">
        <v>330</v>
      </c>
      <c r="L21" s="48" t="s">
        <v>423</v>
      </c>
      <c r="M21" s="48" t="s">
        <v>424</v>
      </c>
      <c r="N21" s="80">
        <v>1</v>
      </c>
      <c r="O21" s="80">
        <v>16</v>
      </c>
      <c r="Q21" s="48" t="s">
        <v>423</v>
      </c>
      <c r="R21" s="48" t="s">
        <v>424</v>
      </c>
      <c r="S21" s="80">
        <f>+landing!C61</f>
        <v>1</v>
      </c>
      <c r="T21" s="80">
        <f>+landing!D61</f>
        <v>16</v>
      </c>
      <c r="U21" s="81"/>
    </row>
    <row r="22" spans="1:26" ht="15.75" customHeight="1" x14ac:dyDescent="0.25">
      <c r="A22" s="48"/>
      <c r="B22" s="48"/>
      <c r="C22" s="80"/>
      <c r="D22" s="80"/>
      <c r="E22" s="80"/>
      <c r="F22" s="80"/>
      <c r="G22" s="80"/>
      <c r="I22" s="71"/>
      <c r="L22" s="76"/>
      <c r="M22" s="48"/>
      <c r="N22" s="80"/>
      <c r="O22" s="80"/>
      <c r="Q22" s="76"/>
      <c r="R22" s="48"/>
      <c r="S22" s="80"/>
      <c r="T22" s="80"/>
      <c r="U22" s="81"/>
    </row>
    <row r="23" spans="1:26" ht="15.75" customHeight="1" x14ac:dyDescent="0.25">
      <c r="A23" s="48" t="s">
        <v>423</v>
      </c>
      <c r="B23" s="48" t="s">
        <v>425</v>
      </c>
      <c r="C23" s="80">
        <f t="shared" ref="C23:C25" si="2">+N23</f>
        <v>0</v>
      </c>
      <c r="D23" s="80"/>
      <c r="E23" s="80"/>
      <c r="F23" s="80"/>
      <c r="G23" s="80">
        <f t="shared" ref="G23:G25" si="3">+O23</f>
        <v>1</v>
      </c>
      <c r="I23" s="71">
        <v>2000</v>
      </c>
      <c r="L23" s="76"/>
      <c r="M23" s="48" t="s">
        <v>425</v>
      </c>
      <c r="N23" s="80">
        <v>0</v>
      </c>
      <c r="O23" s="80">
        <v>1</v>
      </c>
      <c r="Q23" s="76"/>
      <c r="R23" s="48" t="s">
        <v>425</v>
      </c>
      <c r="S23" s="80">
        <f>+landing!C39</f>
        <v>0</v>
      </c>
      <c r="T23" s="80">
        <f>+landing!D39</f>
        <v>1</v>
      </c>
      <c r="U23" s="81"/>
    </row>
    <row r="24" spans="1:26" ht="15.75" customHeight="1" x14ac:dyDescent="0.25">
      <c r="A24" s="48" t="s">
        <v>423</v>
      </c>
      <c r="B24" s="48" t="s">
        <v>426</v>
      </c>
      <c r="C24" s="80">
        <f t="shared" si="2"/>
        <v>2</v>
      </c>
      <c r="D24" s="80"/>
      <c r="E24" s="80"/>
      <c r="F24" s="80"/>
      <c r="G24" s="80">
        <f t="shared" si="3"/>
        <v>1</v>
      </c>
      <c r="I24" s="71">
        <v>500</v>
      </c>
      <c r="L24" s="76"/>
      <c r="M24" s="48" t="s">
        <v>426</v>
      </c>
      <c r="N24" s="80">
        <v>2</v>
      </c>
      <c r="O24" s="80">
        <v>1</v>
      </c>
      <c r="Q24" s="76"/>
      <c r="R24" s="48" t="s">
        <v>426</v>
      </c>
      <c r="S24" s="80">
        <f>+landing!C89</f>
        <v>2</v>
      </c>
      <c r="T24" s="80">
        <f>+landing!D89</f>
        <v>1</v>
      </c>
      <c r="U24" s="81"/>
    </row>
    <row r="25" spans="1:26" ht="15.75" customHeight="1" x14ac:dyDescent="0.25">
      <c r="A25" s="48" t="s">
        <v>423</v>
      </c>
      <c r="B25" s="48" t="s">
        <v>427</v>
      </c>
      <c r="C25" s="80">
        <f t="shared" si="2"/>
        <v>0</v>
      </c>
      <c r="D25" s="80"/>
      <c r="E25" s="80"/>
      <c r="F25" s="80"/>
      <c r="G25" s="80">
        <f t="shared" si="3"/>
        <v>1</v>
      </c>
      <c r="I25" s="71">
        <v>350</v>
      </c>
      <c r="L25" s="76"/>
      <c r="M25" s="48" t="s">
        <v>427</v>
      </c>
      <c r="N25" s="80">
        <v>0</v>
      </c>
      <c r="O25" s="80">
        <v>1</v>
      </c>
      <c r="Q25" s="76"/>
      <c r="R25" s="48" t="s">
        <v>427</v>
      </c>
      <c r="S25" s="80">
        <f>+landing!C71</f>
        <v>0</v>
      </c>
      <c r="T25" s="80">
        <f>+landing!D71</f>
        <v>1</v>
      </c>
      <c r="U25" s="81"/>
    </row>
    <row r="26" spans="1:26" ht="15.75" customHeight="1" x14ac:dyDescent="0.25">
      <c r="A26" s="48"/>
      <c r="B26" s="48"/>
      <c r="C26" s="80"/>
      <c r="D26" s="80"/>
      <c r="E26" s="80"/>
      <c r="F26" s="80"/>
      <c r="G26" s="80"/>
      <c r="H26" s="55"/>
      <c r="I26" s="71"/>
      <c r="J26" s="55"/>
      <c r="K26" s="55"/>
      <c r="L26" s="76"/>
      <c r="M26" s="48"/>
      <c r="N26" s="80"/>
      <c r="O26" s="80"/>
      <c r="P26" s="55"/>
      <c r="Q26" s="76"/>
      <c r="R26" s="48"/>
      <c r="S26" s="80"/>
      <c r="T26" s="80"/>
      <c r="U26" s="81"/>
      <c r="V26" s="55"/>
      <c r="W26" s="55"/>
      <c r="X26" s="55"/>
      <c r="Y26" s="55"/>
      <c r="Z26" s="55"/>
    </row>
    <row r="27" spans="1:26" ht="15.75" customHeight="1" x14ac:dyDescent="0.25">
      <c r="A27" s="48" t="s">
        <v>428</v>
      </c>
      <c r="B27" s="48" t="s">
        <v>429</v>
      </c>
      <c r="C27" s="80">
        <f t="shared" ref="C27:C37" si="4">+N27</f>
        <v>256</v>
      </c>
      <c r="D27" s="80"/>
      <c r="E27" s="80"/>
      <c r="F27" s="80"/>
      <c r="G27" s="80">
        <f t="shared" ref="G27:G37" si="5">+O27</f>
        <v>2</v>
      </c>
      <c r="I27" s="71">
        <v>330</v>
      </c>
      <c r="L27" s="48" t="s">
        <v>428</v>
      </c>
      <c r="M27" s="48" t="s">
        <v>429</v>
      </c>
      <c r="N27" s="80">
        <v>256</v>
      </c>
      <c r="O27" s="80">
        <v>2</v>
      </c>
      <c r="Q27" s="48" t="s">
        <v>428</v>
      </c>
      <c r="R27" s="48" t="s">
        <v>429</v>
      </c>
      <c r="S27" s="80">
        <f>+landing!C62</f>
        <v>256</v>
      </c>
      <c r="T27" s="80">
        <f>+landing!D62</f>
        <v>2</v>
      </c>
      <c r="U27" s="81"/>
    </row>
    <row r="28" spans="1:26" ht="15.75" customHeight="1" x14ac:dyDescent="0.25">
      <c r="A28" s="48" t="s">
        <v>428</v>
      </c>
      <c r="B28" s="48" t="s">
        <v>430</v>
      </c>
      <c r="C28" s="80">
        <f t="shared" si="4"/>
        <v>0</v>
      </c>
      <c r="D28" s="80"/>
      <c r="E28" s="80"/>
      <c r="F28" s="80"/>
      <c r="G28" s="80">
        <f t="shared" si="5"/>
        <v>0</v>
      </c>
      <c r="I28" s="71" t="s">
        <v>411</v>
      </c>
      <c r="L28" s="76"/>
      <c r="M28" s="48" t="s">
        <v>430</v>
      </c>
      <c r="N28" s="80">
        <v>0</v>
      </c>
      <c r="O28" s="80">
        <v>0</v>
      </c>
      <c r="Q28" s="76"/>
      <c r="R28" s="48" t="s">
        <v>430</v>
      </c>
      <c r="S28" s="80">
        <f>+landing!C22</f>
        <v>0</v>
      </c>
      <c r="T28" s="80">
        <f>+landing!D22</f>
        <v>0</v>
      </c>
      <c r="U28" s="81"/>
    </row>
    <row r="29" spans="1:26" ht="15.75" customHeight="1" x14ac:dyDescent="0.25">
      <c r="A29" s="48" t="s">
        <v>428</v>
      </c>
      <c r="B29" s="48" t="s">
        <v>431</v>
      </c>
      <c r="C29" s="80">
        <f t="shared" si="4"/>
        <v>0</v>
      </c>
      <c r="D29" s="80"/>
      <c r="E29" s="80"/>
      <c r="F29" s="80"/>
      <c r="G29" s="80">
        <f t="shared" si="5"/>
        <v>0</v>
      </c>
      <c r="I29" s="71" t="s">
        <v>413</v>
      </c>
      <c r="L29" s="76"/>
      <c r="M29" s="48" t="s">
        <v>431</v>
      </c>
      <c r="N29" s="80">
        <v>0</v>
      </c>
      <c r="O29" s="80">
        <v>0</v>
      </c>
      <c r="Q29" s="76"/>
      <c r="R29" s="48" t="s">
        <v>431</v>
      </c>
      <c r="S29" s="80">
        <f>+landing!C12</f>
        <v>0</v>
      </c>
      <c r="T29" s="80">
        <f>+landing!D12</f>
        <v>0</v>
      </c>
      <c r="U29" s="81"/>
    </row>
    <row r="30" spans="1:26" ht="15.75" customHeight="1" x14ac:dyDescent="0.25">
      <c r="A30" s="48" t="s">
        <v>428</v>
      </c>
      <c r="B30" s="48" t="s">
        <v>432</v>
      </c>
      <c r="C30" s="80">
        <f t="shared" si="4"/>
        <v>0</v>
      </c>
      <c r="D30" s="80"/>
      <c r="E30" s="80"/>
      <c r="F30" s="80"/>
      <c r="G30" s="80">
        <f t="shared" si="5"/>
        <v>33</v>
      </c>
      <c r="I30" s="71">
        <v>300</v>
      </c>
      <c r="L30" s="76"/>
      <c r="M30" s="48" t="s">
        <v>432</v>
      </c>
      <c r="N30" s="80">
        <v>0</v>
      </c>
      <c r="O30" s="80">
        <v>33</v>
      </c>
      <c r="Q30" s="76"/>
      <c r="R30" s="48" t="s">
        <v>432</v>
      </c>
      <c r="S30" s="80">
        <f>+landing!C50</f>
        <v>0</v>
      </c>
      <c r="T30" s="80">
        <f>+landing!D50</f>
        <v>33</v>
      </c>
      <c r="U30" s="81"/>
    </row>
    <row r="31" spans="1:26" ht="15.75" customHeight="1" x14ac:dyDescent="0.25">
      <c r="A31" s="48" t="s">
        <v>428</v>
      </c>
      <c r="B31" s="48" t="s">
        <v>433</v>
      </c>
      <c r="C31" s="80">
        <f t="shared" si="4"/>
        <v>0</v>
      </c>
      <c r="D31" s="80"/>
      <c r="E31" s="80"/>
      <c r="F31" s="80"/>
      <c r="G31" s="80">
        <f t="shared" si="5"/>
        <v>3</v>
      </c>
      <c r="I31" s="71">
        <v>2000</v>
      </c>
      <c r="L31" s="76"/>
      <c r="M31" s="48" t="s">
        <v>433</v>
      </c>
      <c r="N31" s="80">
        <v>0</v>
      </c>
      <c r="O31" s="80">
        <v>3</v>
      </c>
      <c r="Q31" s="76"/>
      <c r="R31" s="48" t="s">
        <v>433</v>
      </c>
      <c r="S31" s="80">
        <f>+landing!C40</f>
        <v>0</v>
      </c>
      <c r="T31" s="80">
        <f>+landing!D40</f>
        <v>3</v>
      </c>
      <c r="U31" s="81"/>
    </row>
    <row r="32" spans="1:26" ht="15.75" customHeight="1" x14ac:dyDescent="0.25">
      <c r="A32" s="48" t="s">
        <v>428</v>
      </c>
      <c r="B32" s="48" t="s">
        <v>434</v>
      </c>
      <c r="C32" s="80">
        <f t="shared" si="4"/>
        <v>1</v>
      </c>
      <c r="D32" s="80"/>
      <c r="E32" s="80"/>
      <c r="F32" s="80"/>
      <c r="G32" s="80">
        <f t="shared" si="5"/>
        <v>0</v>
      </c>
      <c r="I32" s="71">
        <v>1250</v>
      </c>
      <c r="L32" s="76"/>
      <c r="M32" s="48" t="s">
        <v>434</v>
      </c>
      <c r="N32" s="80">
        <v>1</v>
      </c>
      <c r="O32" s="80">
        <v>0</v>
      </c>
      <c r="Q32" s="76"/>
      <c r="R32" s="48" t="s">
        <v>434</v>
      </c>
      <c r="S32" s="80">
        <f>+landing!C9</f>
        <v>1</v>
      </c>
      <c r="T32" s="80">
        <f>+landing!D9</f>
        <v>0</v>
      </c>
      <c r="U32" s="81"/>
    </row>
    <row r="33" spans="1:26" ht="15.75" customHeight="1" x14ac:dyDescent="0.25">
      <c r="A33" s="48" t="s">
        <v>428</v>
      </c>
      <c r="B33" s="48" t="s">
        <v>435</v>
      </c>
      <c r="C33" s="80">
        <f t="shared" si="4"/>
        <v>0</v>
      </c>
      <c r="D33" s="80"/>
      <c r="E33" s="80"/>
      <c r="F33" s="80"/>
      <c r="G33" s="80">
        <f t="shared" si="5"/>
        <v>22</v>
      </c>
      <c r="I33" s="71">
        <v>500</v>
      </c>
      <c r="L33" s="76"/>
      <c r="M33" s="48" t="s">
        <v>435</v>
      </c>
      <c r="N33" s="80">
        <v>0</v>
      </c>
      <c r="O33" s="80">
        <v>22</v>
      </c>
      <c r="Q33" s="76"/>
      <c r="R33" s="48" t="s">
        <v>435</v>
      </c>
      <c r="S33" s="80">
        <f>+landing!C90</f>
        <v>0</v>
      </c>
      <c r="T33" s="80">
        <f>+landing!D90</f>
        <v>22</v>
      </c>
      <c r="U33" s="81"/>
    </row>
    <row r="34" spans="1:26" ht="15.75" customHeight="1" x14ac:dyDescent="0.25">
      <c r="A34" s="48" t="s">
        <v>428</v>
      </c>
      <c r="B34" s="48" t="s">
        <v>436</v>
      </c>
      <c r="C34" s="80">
        <f t="shared" si="4"/>
        <v>0</v>
      </c>
      <c r="D34" s="80"/>
      <c r="E34" s="80"/>
      <c r="F34" s="80"/>
      <c r="G34" s="80">
        <f t="shared" si="5"/>
        <v>0</v>
      </c>
      <c r="I34" s="71">
        <v>330</v>
      </c>
      <c r="L34" s="76"/>
      <c r="M34" s="48" t="s">
        <v>436</v>
      </c>
      <c r="N34" s="80">
        <v>0</v>
      </c>
      <c r="O34" s="80">
        <v>0</v>
      </c>
      <c r="Q34" s="76"/>
      <c r="R34" s="48" t="s">
        <v>436</v>
      </c>
      <c r="S34" s="80">
        <f>+landing!C69</f>
        <v>0</v>
      </c>
      <c r="T34" s="80">
        <f>+landing!D69</f>
        <v>0</v>
      </c>
      <c r="U34" s="81"/>
    </row>
    <row r="35" spans="1:26" ht="15.75" customHeight="1" x14ac:dyDescent="0.25">
      <c r="A35" s="48" t="s">
        <v>428</v>
      </c>
      <c r="B35" s="48" t="s">
        <v>437</v>
      </c>
      <c r="C35" s="80">
        <f t="shared" si="4"/>
        <v>0</v>
      </c>
      <c r="D35" s="80"/>
      <c r="E35" s="80"/>
      <c r="F35" s="80"/>
      <c r="G35" s="80">
        <f t="shared" si="5"/>
        <v>0</v>
      </c>
      <c r="I35" s="71">
        <v>350</v>
      </c>
      <c r="L35" s="76"/>
      <c r="M35" s="48" t="s">
        <v>437</v>
      </c>
      <c r="N35" s="80">
        <v>0</v>
      </c>
      <c r="O35" s="80">
        <v>0</v>
      </c>
      <c r="Q35" s="76"/>
      <c r="R35" s="48" t="s">
        <v>437</v>
      </c>
      <c r="S35" s="80">
        <f>+landing!C72</f>
        <v>0</v>
      </c>
      <c r="T35" s="80">
        <f>+landing!D72</f>
        <v>0</v>
      </c>
      <c r="U35" s="81"/>
    </row>
    <row r="36" spans="1:26" ht="15.75" customHeight="1" x14ac:dyDescent="0.25">
      <c r="A36" s="48" t="s">
        <v>428</v>
      </c>
      <c r="B36" s="48" t="s">
        <v>438</v>
      </c>
      <c r="C36" s="80">
        <f t="shared" si="4"/>
        <v>15683</v>
      </c>
      <c r="D36" s="80"/>
      <c r="E36" s="80"/>
      <c r="F36" s="80"/>
      <c r="G36" s="80">
        <f t="shared" si="5"/>
        <v>6385</v>
      </c>
      <c r="I36" s="71">
        <v>440</v>
      </c>
      <c r="L36" s="76"/>
      <c r="M36" s="48" t="s">
        <v>438</v>
      </c>
      <c r="N36" s="80">
        <v>15683</v>
      </c>
      <c r="O36" s="80">
        <v>6385</v>
      </c>
      <c r="Q36" s="76"/>
      <c r="R36" s="48" t="s">
        <v>438</v>
      </c>
      <c r="S36" s="80">
        <f>+landing!C106</f>
        <v>15683</v>
      </c>
      <c r="T36" s="80">
        <f>+landing!D106</f>
        <v>6385</v>
      </c>
      <c r="U36" s="81"/>
    </row>
    <row r="37" spans="1:26" ht="15.75" customHeight="1" x14ac:dyDescent="0.25">
      <c r="A37" s="48" t="s">
        <v>428</v>
      </c>
      <c r="B37" s="48" t="s">
        <v>439</v>
      </c>
      <c r="C37" s="80">
        <f t="shared" si="4"/>
        <v>0</v>
      </c>
      <c r="D37" s="80"/>
      <c r="E37" s="80"/>
      <c r="F37" s="80"/>
      <c r="G37" s="80">
        <f t="shared" si="5"/>
        <v>0</v>
      </c>
      <c r="I37" s="71">
        <v>20</v>
      </c>
      <c r="L37" s="76"/>
      <c r="M37" s="48"/>
      <c r="N37" s="80"/>
      <c r="O37" s="80"/>
      <c r="Q37" s="76"/>
      <c r="R37" s="48"/>
      <c r="S37" s="80"/>
      <c r="T37" s="80"/>
      <c r="U37" s="81"/>
    </row>
    <row r="38" spans="1:26" ht="15.75" customHeight="1" x14ac:dyDescent="0.25">
      <c r="A38" s="48"/>
      <c r="B38" s="48"/>
      <c r="C38" s="80"/>
      <c r="D38" s="80"/>
      <c r="E38" s="80"/>
      <c r="F38" s="80"/>
      <c r="G38" s="80"/>
      <c r="H38" s="55"/>
      <c r="I38" s="71"/>
      <c r="J38" s="55"/>
      <c r="K38" s="55"/>
      <c r="L38" s="76"/>
      <c r="M38" s="48"/>
      <c r="N38" s="80"/>
      <c r="O38" s="80"/>
      <c r="P38" s="55"/>
      <c r="Q38" s="76"/>
      <c r="R38" s="48"/>
      <c r="S38" s="80"/>
      <c r="T38" s="80"/>
      <c r="U38" s="81"/>
      <c r="V38" s="55"/>
      <c r="W38" s="55"/>
      <c r="X38" s="55"/>
      <c r="Y38" s="55"/>
      <c r="Z38" s="55"/>
    </row>
    <row r="39" spans="1:26" ht="15.75" customHeight="1" x14ac:dyDescent="0.25">
      <c r="A39" s="48" t="s">
        <v>440</v>
      </c>
      <c r="B39" s="48" t="s">
        <v>441</v>
      </c>
      <c r="C39" s="80">
        <f t="shared" ref="C39:C45" si="6">+N39</f>
        <v>0</v>
      </c>
      <c r="D39" s="80"/>
      <c r="E39" s="80"/>
      <c r="F39" s="80"/>
      <c r="G39" s="80">
        <f t="shared" ref="G39:G45" si="7">+O39</f>
        <v>0</v>
      </c>
      <c r="I39" s="71">
        <v>350</v>
      </c>
      <c r="L39" s="48" t="s">
        <v>440</v>
      </c>
      <c r="M39" s="48" t="s">
        <v>441</v>
      </c>
      <c r="N39" s="80">
        <v>0</v>
      </c>
      <c r="O39" s="80">
        <v>0</v>
      </c>
      <c r="Q39" s="48" t="s">
        <v>440</v>
      </c>
      <c r="R39" s="48" t="s">
        <v>441</v>
      </c>
      <c r="S39" s="80">
        <f>+landing!C73</f>
        <v>0</v>
      </c>
      <c r="T39" s="80">
        <f>+landing!D73</f>
        <v>0</v>
      </c>
      <c r="U39" s="81"/>
    </row>
    <row r="40" spans="1:26" ht="15.75" customHeight="1" x14ac:dyDescent="0.25">
      <c r="A40" s="48" t="s">
        <v>440</v>
      </c>
      <c r="B40" s="48" t="s">
        <v>442</v>
      </c>
      <c r="C40" s="80">
        <f t="shared" si="6"/>
        <v>1</v>
      </c>
      <c r="D40" s="80"/>
      <c r="E40" s="80"/>
      <c r="F40" s="80"/>
      <c r="G40" s="80">
        <f t="shared" si="7"/>
        <v>0</v>
      </c>
      <c r="I40" s="71">
        <v>330</v>
      </c>
      <c r="L40" s="76"/>
      <c r="M40" s="48" t="s">
        <v>442</v>
      </c>
      <c r="N40" s="80">
        <v>1</v>
      </c>
      <c r="O40" s="80">
        <v>0</v>
      </c>
      <c r="Q40" s="76"/>
      <c r="R40" s="48" t="s">
        <v>442</v>
      </c>
      <c r="S40" s="80">
        <f>+landing!C63</f>
        <v>1</v>
      </c>
      <c r="T40" s="80">
        <f>+landing!D63</f>
        <v>0</v>
      </c>
      <c r="U40" s="81"/>
    </row>
    <row r="41" spans="1:26" ht="15.75" customHeight="1" x14ac:dyDescent="0.25">
      <c r="A41" s="48" t="s">
        <v>440</v>
      </c>
      <c r="B41" s="48" t="s">
        <v>443</v>
      </c>
      <c r="C41" s="80">
        <f t="shared" si="6"/>
        <v>0</v>
      </c>
      <c r="D41" s="80"/>
      <c r="E41" s="80"/>
      <c r="F41" s="80"/>
      <c r="G41" s="80">
        <f t="shared" si="7"/>
        <v>3</v>
      </c>
      <c r="I41" s="71" t="s">
        <v>411</v>
      </c>
      <c r="L41" s="76"/>
      <c r="M41" s="48" t="s">
        <v>443</v>
      </c>
      <c r="N41" s="80">
        <v>0</v>
      </c>
      <c r="O41" s="80">
        <v>3</v>
      </c>
      <c r="Q41" s="76"/>
      <c r="R41" s="48" t="s">
        <v>443</v>
      </c>
      <c r="S41" s="80">
        <f>+landing!C23</f>
        <v>0</v>
      </c>
      <c r="T41" s="80">
        <f>+landing!D23</f>
        <v>3</v>
      </c>
      <c r="U41" s="81"/>
    </row>
    <row r="42" spans="1:26" ht="15.75" customHeight="1" x14ac:dyDescent="0.25">
      <c r="A42" s="48" t="s">
        <v>440</v>
      </c>
      <c r="B42" s="48" t="s">
        <v>444</v>
      </c>
      <c r="C42" s="80">
        <f t="shared" si="6"/>
        <v>0</v>
      </c>
      <c r="D42" s="80"/>
      <c r="E42" s="80"/>
      <c r="F42" s="80"/>
      <c r="G42" s="80">
        <f t="shared" si="7"/>
        <v>0</v>
      </c>
      <c r="I42" s="71" t="s">
        <v>413</v>
      </c>
      <c r="L42" s="76"/>
      <c r="M42" s="48" t="s">
        <v>444</v>
      </c>
      <c r="N42" s="80">
        <v>0</v>
      </c>
      <c r="O42" s="80">
        <v>0</v>
      </c>
      <c r="Q42" s="76"/>
      <c r="R42" s="48" t="s">
        <v>444</v>
      </c>
      <c r="S42" s="80">
        <f>+landing!C13</f>
        <v>0</v>
      </c>
      <c r="T42" s="80">
        <f>+landing!D13</f>
        <v>0</v>
      </c>
      <c r="U42" s="81"/>
    </row>
    <row r="43" spans="1:26" ht="15.75" customHeight="1" x14ac:dyDescent="0.25">
      <c r="A43" s="48" t="s">
        <v>440</v>
      </c>
      <c r="B43" s="48" t="s">
        <v>445</v>
      </c>
      <c r="C43" s="80">
        <f t="shared" si="6"/>
        <v>156</v>
      </c>
      <c r="D43" s="80"/>
      <c r="E43" s="80"/>
      <c r="F43" s="80"/>
      <c r="G43" s="80">
        <f t="shared" si="7"/>
        <v>17</v>
      </c>
      <c r="I43" s="71">
        <v>300</v>
      </c>
      <c r="L43" s="76"/>
      <c r="M43" s="48" t="s">
        <v>445</v>
      </c>
      <c r="N43" s="80">
        <v>156</v>
      </c>
      <c r="O43" s="80">
        <v>17</v>
      </c>
      <c r="Q43" s="76"/>
      <c r="R43" s="48" t="s">
        <v>445</v>
      </c>
      <c r="S43" s="80">
        <f>+landing!C51</f>
        <v>156</v>
      </c>
      <c r="T43" s="80">
        <f>+landing!D51</f>
        <v>17</v>
      </c>
      <c r="U43" s="81"/>
    </row>
    <row r="44" spans="1:26" ht="15.75" customHeight="1" x14ac:dyDescent="0.25">
      <c r="A44" s="48" t="s">
        <v>440</v>
      </c>
      <c r="B44" s="48" t="s">
        <v>446</v>
      </c>
      <c r="C44" s="80">
        <f t="shared" si="6"/>
        <v>0</v>
      </c>
      <c r="D44" s="80"/>
      <c r="E44" s="80"/>
      <c r="F44" s="80"/>
      <c r="G44" s="80">
        <f t="shared" si="7"/>
        <v>0</v>
      </c>
      <c r="I44" s="71">
        <v>2000</v>
      </c>
      <c r="L44" s="76"/>
      <c r="M44" s="48" t="s">
        <v>446</v>
      </c>
      <c r="N44" s="80">
        <v>0</v>
      </c>
      <c r="O44" s="80">
        <v>0</v>
      </c>
      <c r="Q44" s="76"/>
      <c r="R44" s="48" t="s">
        <v>446</v>
      </c>
      <c r="S44" s="80">
        <f>+landing!C41</f>
        <v>0</v>
      </c>
      <c r="T44" s="80">
        <f>+landing!D41</f>
        <v>0</v>
      </c>
      <c r="U44" s="81"/>
    </row>
    <row r="45" spans="1:26" ht="15.75" customHeight="1" x14ac:dyDescent="0.25">
      <c r="A45" s="48" t="s">
        <v>440</v>
      </c>
      <c r="B45" s="48" t="s">
        <v>447</v>
      </c>
      <c r="C45" s="80">
        <f t="shared" si="6"/>
        <v>0</v>
      </c>
      <c r="D45" s="80"/>
      <c r="E45" s="80"/>
      <c r="F45" s="80"/>
      <c r="G45" s="80">
        <f t="shared" si="7"/>
        <v>1</v>
      </c>
      <c r="I45" s="71">
        <v>500</v>
      </c>
      <c r="L45" s="76"/>
      <c r="M45" s="48" t="s">
        <v>447</v>
      </c>
      <c r="N45" s="80">
        <v>0</v>
      </c>
      <c r="O45" s="80">
        <v>1</v>
      </c>
      <c r="Q45" s="76"/>
      <c r="R45" s="48" t="s">
        <v>447</v>
      </c>
      <c r="S45" s="80">
        <f>+landing!C91</f>
        <v>0</v>
      </c>
      <c r="T45" s="80">
        <f>+landing!D91</f>
        <v>1</v>
      </c>
      <c r="U45" s="81"/>
    </row>
    <row r="46" spans="1:26" ht="15.75" customHeight="1" x14ac:dyDescent="0.25">
      <c r="A46" s="48"/>
      <c r="B46" s="48"/>
      <c r="C46" s="80"/>
      <c r="D46" s="80"/>
      <c r="E46" s="80"/>
      <c r="F46" s="80"/>
      <c r="G46" s="80"/>
      <c r="H46" s="55"/>
      <c r="I46" s="71"/>
      <c r="J46" s="55"/>
      <c r="K46" s="55"/>
      <c r="L46" s="76"/>
      <c r="M46" s="48"/>
      <c r="N46" s="80"/>
      <c r="O46" s="80"/>
      <c r="P46" s="55"/>
      <c r="Q46" s="76"/>
      <c r="R46" s="48"/>
      <c r="S46" s="80"/>
      <c r="T46" s="80"/>
      <c r="U46" s="81"/>
      <c r="V46" s="55"/>
      <c r="W46" s="55"/>
      <c r="X46" s="55"/>
      <c r="Y46" s="55"/>
      <c r="Z46" s="55"/>
    </row>
    <row r="47" spans="1:26" ht="15.75" customHeight="1" x14ac:dyDescent="0.25">
      <c r="A47" s="48" t="s">
        <v>448</v>
      </c>
      <c r="B47" s="48" t="s">
        <v>449</v>
      </c>
      <c r="C47" s="80">
        <f t="shared" ref="C47:C60" si="8">+N47</f>
        <v>0</v>
      </c>
      <c r="D47" s="80"/>
      <c r="E47" s="80"/>
      <c r="F47" s="80"/>
      <c r="G47" s="80">
        <f t="shared" ref="G47:G60" si="9">+O47</f>
        <v>0</v>
      </c>
      <c r="I47" s="71" t="s">
        <v>413</v>
      </c>
      <c r="L47" s="48" t="s">
        <v>448</v>
      </c>
      <c r="M47" s="48" t="s">
        <v>449</v>
      </c>
      <c r="N47" s="80">
        <v>0</v>
      </c>
      <c r="O47" s="80">
        <v>0</v>
      </c>
      <c r="Q47" s="48" t="s">
        <v>448</v>
      </c>
      <c r="R47" s="48" t="s">
        <v>449</v>
      </c>
      <c r="S47" s="80">
        <f>+landing!C14</f>
        <v>0</v>
      </c>
      <c r="T47" s="80">
        <f>+landing!D14</f>
        <v>0</v>
      </c>
      <c r="U47" s="81"/>
    </row>
    <row r="48" spans="1:26" ht="15.75" customHeight="1" x14ac:dyDescent="0.25">
      <c r="A48" s="48" t="s">
        <v>448</v>
      </c>
      <c r="B48" s="48" t="s">
        <v>450</v>
      </c>
      <c r="C48" s="80">
        <f t="shared" si="8"/>
        <v>684</v>
      </c>
      <c r="D48" s="80"/>
      <c r="E48" s="80"/>
      <c r="F48" s="80"/>
      <c r="G48" s="80">
        <f t="shared" si="9"/>
        <v>13099</v>
      </c>
      <c r="I48" s="71">
        <v>300</v>
      </c>
      <c r="L48" s="76"/>
      <c r="M48" s="48" t="s">
        <v>450</v>
      </c>
      <c r="N48" s="80">
        <v>684</v>
      </c>
      <c r="O48" s="80">
        <v>13099</v>
      </c>
      <c r="Q48" s="48"/>
      <c r="R48" s="48" t="s">
        <v>450</v>
      </c>
      <c r="S48" s="80">
        <f>+landing!C52</f>
        <v>684</v>
      </c>
      <c r="T48" s="80">
        <f>+landing!D52</f>
        <v>13099</v>
      </c>
      <c r="U48" s="81"/>
    </row>
    <row r="49" spans="1:26" ht="15.75" customHeight="1" x14ac:dyDescent="0.25">
      <c r="A49" s="48" t="s">
        <v>448</v>
      </c>
      <c r="B49" s="48" t="s">
        <v>451</v>
      </c>
      <c r="C49" s="80">
        <f t="shared" si="8"/>
        <v>2352</v>
      </c>
      <c r="D49" s="80"/>
      <c r="E49" s="80"/>
      <c r="F49" s="80"/>
      <c r="G49" s="80">
        <f t="shared" si="9"/>
        <v>2885</v>
      </c>
      <c r="I49" s="71">
        <v>330</v>
      </c>
      <c r="L49" s="76"/>
      <c r="M49" s="48" t="s">
        <v>451</v>
      </c>
      <c r="N49" s="80">
        <v>2352</v>
      </c>
      <c r="O49" s="80">
        <v>2885</v>
      </c>
      <c r="Q49" s="76"/>
      <c r="R49" s="48" t="s">
        <v>451</v>
      </c>
      <c r="S49" s="80">
        <f>+landing!C64</f>
        <v>2352</v>
      </c>
      <c r="T49" s="80">
        <f>+landing!D64</f>
        <v>2885</v>
      </c>
      <c r="U49" s="81"/>
    </row>
    <row r="50" spans="1:26" ht="15.75" customHeight="1" x14ac:dyDescent="0.25">
      <c r="A50" s="48" t="s">
        <v>448</v>
      </c>
      <c r="B50" s="48" t="s">
        <v>452</v>
      </c>
      <c r="C50" s="80">
        <f t="shared" si="8"/>
        <v>0</v>
      </c>
      <c r="D50" s="80"/>
      <c r="E50" s="80"/>
      <c r="F50" s="80"/>
      <c r="G50" s="80">
        <f t="shared" si="9"/>
        <v>2</v>
      </c>
      <c r="I50" s="71">
        <v>2000</v>
      </c>
      <c r="L50" s="76"/>
      <c r="M50" s="48" t="s">
        <v>452</v>
      </c>
      <c r="N50" s="80">
        <v>0</v>
      </c>
      <c r="O50" s="80">
        <v>2</v>
      </c>
      <c r="Q50" s="76"/>
      <c r="R50" s="48" t="s">
        <v>452</v>
      </c>
      <c r="S50" s="80">
        <f>+landing!C42</f>
        <v>0</v>
      </c>
      <c r="T50" s="80">
        <f>+landing!D42</f>
        <v>2</v>
      </c>
      <c r="U50" s="81"/>
    </row>
    <row r="51" spans="1:26" ht="15.75" customHeight="1" x14ac:dyDescent="0.25">
      <c r="A51" s="48" t="s">
        <v>448</v>
      </c>
      <c r="B51" s="48" t="s">
        <v>453</v>
      </c>
      <c r="C51" s="80">
        <f t="shared" si="8"/>
        <v>394</v>
      </c>
      <c r="D51" s="80"/>
      <c r="E51" s="80"/>
      <c r="F51" s="80"/>
      <c r="G51" s="80">
        <f t="shared" si="9"/>
        <v>0</v>
      </c>
      <c r="I51" s="71">
        <v>500</v>
      </c>
      <c r="L51" s="76"/>
      <c r="M51" s="48" t="s">
        <v>453</v>
      </c>
      <c r="N51" s="80">
        <v>394</v>
      </c>
      <c r="O51" s="80">
        <v>0</v>
      </c>
      <c r="Q51" s="76"/>
      <c r="R51" s="48" t="s">
        <v>453</v>
      </c>
      <c r="S51" s="80">
        <f>+landing!C92</f>
        <v>394</v>
      </c>
      <c r="T51" s="80">
        <f>+landing!D92</f>
        <v>0</v>
      </c>
      <c r="U51" s="81"/>
    </row>
    <row r="52" spans="1:26" ht="15.75" customHeight="1" x14ac:dyDescent="0.25">
      <c r="A52" s="48" t="s">
        <v>448</v>
      </c>
      <c r="B52" s="48" t="s">
        <v>454</v>
      </c>
      <c r="C52" s="80">
        <f t="shared" si="8"/>
        <v>159</v>
      </c>
      <c r="D52" s="80"/>
      <c r="E52" s="80"/>
      <c r="F52" s="80"/>
      <c r="G52" s="80">
        <f t="shared" si="9"/>
        <v>0</v>
      </c>
      <c r="I52" s="71">
        <v>350</v>
      </c>
      <c r="L52" s="76"/>
      <c r="M52" s="48" t="s">
        <v>454</v>
      </c>
      <c r="N52" s="80">
        <v>159</v>
      </c>
      <c r="O52" s="80">
        <v>0</v>
      </c>
      <c r="Q52" s="76"/>
      <c r="R52" s="48" t="s">
        <v>454</v>
      </c>
      <c r="S52" s="80">
        <f>+landing!C74</f>
        <v>159</v>
      </c>
      <c r="T52" s="80">
        <f>+landing!D74</f>
        <v>0</v>
      </c>
      <c r="U52" s="81"/>
    </row>
    <row r="53" spans="1:26" ht="15.75" customHeight="1" x14ac:dyDescent="0.25">
      <c r="A53" s="48" t="s">
        <v>448</v>
      </c>
      <c r="B53" s="48" t="s">
        <v>455</v>
      </c>
      <c r="C53" s="80">
        <f t="shared" si="8"/>
        <v>0</v>
      </c>
      <c r="D53" s="80"/>
      <c r="E53" s="80"/>
      <c r="F53" s="80"/>
      <c r="G53" s="80">
        <f t="shared" si="9"/>
        <v>0</v>
      </c>
      <c r="I53" s="71">
        <v>20</v>
      </c>
      <c r="L53" s="76"/>
      <c r="M53" s="48"/>
      <c r="N53" s="80"/>
      <c r="O53" s="80"/>
      <c r="Q53" s="76"/>
      <c r="R53" s="48"/>
      <c r="S53" s="80"/>
      <c r="T53" s="80"/>
      <c r="U53" s="81"/>
    </row>
    <row r="54" spans="1:26" ht="15.75" customHeight="1" x14ac:dyDescent="0.25">
      <c r="A54" s="48" t="s">
        <v>448</v>
      </c>
      <c r="B54" s="55" t="s">
        <v>456</v>
      </c>
      <c r="C54" s="80">
        <f t="shared" si="8"/>
        <v>0</v>
      </c>
      <c r="D54" s="80"/>
      <c r="E54" s="80"/>
      <c r="F54" s="80"/>
      <c r="G54" s="80">
        <f t="shared" si="9"/>
        <v>0</v>
      </c>
      <c r="H54" s="55"/>
      <c r="I54" s="71" t="s">
        <v>411</v>
      </c>
      <c r="J54" s="55"/>
      <c r="K54" s="55"/>
      <c r="L54" s="76"/>
      <c r="M54" s="55" t="s">
        <v>456</v>
      </c>
      <c r="N54" s="80">
        <v>0</v>
      </c>
      <c r="O54" s="80">
        <v>0</v>
      </c>
      <c r="P54" s="55"/>
      <c r="Q54" s="76"/>
      <c r="R54" s="55" t="s">
        <v>456</v>
      </c>
      <c r="S54" s="80">
        <f>+landing!C24</f>
        <v>0</v>
      </c>
      <c r="T54" s="80">
        <f>+landing!D24</f>
        <v>0</v>
      </c>
      <c r="U54" s="81"/>
      <c r="V54" s="55"/>
      <c r="W54" s="55"/>
      <c r="X54" s="55"/>
      <c r="Y54" s="55"/>
      <c r="Z54" s="55"/>
    </row>
    <row r="55" spans="1:26" ht="15.75" customHeight="1" x14ac:dyDescent="0.25">
      <c r="A55" s="48" t="s">
        <v>457</v>
      </c>
      <c r="B55" s="48" t="s">
        <v>458</v>
      </c>
      <c r="C55" s="80">
        <f t="shared" si="8"/>
        <v>0</v>
      </c>
      <c r="D55" s="80"/>
      <c r="E55" s="80"/>
      <c r="F55" s="80"/>
      <c r="G55" s="80">
        <f t="shared" si="9"/>
        <v>0</v>
      </c>
      <c r="I55" s="71">
        <v>300</v>
      </c>
      <c r="L55" s="48" t="s">
        <v>457</v>
      </c>
      <c r="M55" s="48" t="s">
        <v>458</v>
      </c>
      <c r="N55" s="80">
        <v>0</v>
      </c>
      <c r="O55" s="80">
        <v>0</v>
      </c>
      <c r="Q55" s="48" t="s">
        <v>457</v>
      </c>
      <c r="R55" s="48" t="s">
        <v>458</v>
      </c>
      <c r="S55" s="80">
        <f>+landing!C53</f>
        <v>0</v>
      </c>
      <c r="T55" s="80">
        <f>+landing!D53</f>
        <v>0</v>
      </c>
      <c r="U55" s="81"/>
    </row>
    <row r="56" spans="1:26" ht="15.75" customHeight="1" x14ac:dyDescent="0.25">
      <c r="A56" s="48" t="s">
        <v>457</v>
      </c>
      <c r="B56" s="48" t="s">
        <v>459</v>
      </c>
      <c r="C56" s="80">
        <f t="shared" si="8"/>
        <v>0</v>
      </c>
      <c r="D56" s="80"/>
      <c r="E56" s="80"/>
      <c r="F56" s="80"/>
      <c r="G56" s="80">
        <f t="shared" si="9"/>
        <v>0</v>
      </c>
      <c r="I56" s="71">
        <v>330</v>
      </c>
      <c r="L56" s="76"/>
      <c r="M56" s="48" t="s">
        <v>459</v>
      </c>
      <c r="N56" s="80">
        <v>0</v>
      </c>
      <c r="O56" s="80">
        <v>0</v>
      </c>
      <c r="Q56" s="76"/>
      <c r="R56" s="48" t="s">
        <v>459</v>
      </c>
      <c r="S56" s="80">
        <f>+landing!C65</f>
        <v>0</v>
      </c>
      <c r="T56" s="80">
        <f>+landing!D65</f>
        <v>0</v>
      </c>
      <c r="U56" s="81"/>
    </row>
    <row r="57" spans="1:26" ht="15.75" customHeight="1" x14ac:dyDescent="0.25">
      <c r="A57" s="48" t="s">
        <v>457</v>
      </c>
      <c r="B57" s="48" t="s">
        <v>460</v>
      </c>
      <c r="C57" s="80">
        <f t="shared" si="8"/>
        <v>0</v>
      </c>
      <c r="D57" s="80"/>
      <c r="E57" s="80"/>
      <c r="F57" s="80"/>
      <c r="G57" s="80">
        <f t="shared" si="9"/>
        <v>0</v>
      </c>
      <c r="I57" s="71">
        <v>2000</v>
      </c>
      <c r="L57" s="76"/>
      <c r="M57" s="48" t="s">
        <v>460</v>
      </c>
      <c r="N57" s="80">
        <v>0</v>
      </c>
      <c r="O57" s="80">
        <v>0</v>
      </c>
      <c r="Q57" s="76"/>
      <c r="R57" s="48" t="s">
        <v>460</v>
      </c>
      <c r="S57" s="80">
        <f>+landing!C43</f>
        <v>0</v>
      </c>
      <c r="T57" s="80">
        <f>+landing!D43</f>
        <v>0</v>
      </c>
      <c r="U57" s="81"/>
    </row>
    <row r="58" spans="1:26" ht="15.75" customHeight="1" x14ac:dyDescent="0.25">
      <c r="A58" s="48" t="s">
        <v>457</v>
      </c>
      <c r="B58" s="48" t="s">
        <v>461</v>
      </c>
      <c r="C58" s="80">
        <f t="shared" si="8"/>
        <v>0</v>
      </c>
      <c r="D58" s="80"/>
      <c r="E58" s="80"/>
      <c r="F58" s="80"/>
      <c r="G58" s="80">
        <f t="shared" si="9"/>
        <v>0</v>
      </c>
      <c r="I58" s="71">
        <v>500</v>
      </c>
      <c r="L58" s="76"/>
      <c r="M58" s="48" t="s">
        <v>461</v>
      </c>
      <c r="N58" s="80">
        <v>0</v>
      </c>
      <c r="O58" s="80">
        <v>0</v>
      </c>
      <c r="Q58" s="76"/>
      <c r="R58" s="48" t="s">
        <v>461</v>
      </c>
      <c r="S58" s="80">
        <f>+landing!C93</f>
        <v>0</v>
      </c>
      <c r="T58" s="80">
        <f>+landing!D93</f>
        <v>0</v>
      </c>
      <c r="U58" s="81"/>
    </row>
    <row r="59" spans="1:26" ht="15.75" customHeight="1" x14ac:dyDescent="0.25">
      <c r="A59" s="48" t="s">
        <v>457</v>
      </c>
      <c r="B59" s="48" t="s">
        <v>462</v>
      </c>
      <c r="C59" s="80">
        <f t="shared" si="8"/>
        <v>0</v>
      </c>
      <c r="D59" s="80"/>
      <c r="E59" s="80"/>
      <c r="F59" s="80"/>
      <c r="G59" s="80">
        <f t="shared" si="9"/>
        <v>0</v>
      </c>
      <c r="I59" s="71">
        <v>350</v>
      </c>
      <c r="L59" s="76"/>
      <c r="M59" s="48" t="s">
        <v>462</v>
      </c>
      <c r="N59" s="80">
        <v>0</v>
      </c>
      <c r="O59" s="80">
        <v>0</v>
      </c>
      <c r="Q59" s="76"/>
      <c r="R59" s="48" t="s">
        <v>462</v>
      </c>
      <c r="S59" s="80">
        <f>+landing!C75</f>
        <v>0</v>
      </c>
      <c r="T59" s="80">
        <f>+landing!D75</f>
        <v>0</v>
      </c>
      <c r="U59" s="81"/>
    </row>
    <row r="60" spans="1:26" ht="15.75" customHeight="1" x14ac:dyDescent="0.25">
      <c r="A60" s="48" t="s">
        <v>463</v>
      </c>
      <c r="B60" s="48" t="s">
        <v>464</v>
      </c>
      <c r="C60" s="80">
        <f t="shared" si="8"/>
        <v>0</v>
      </c>
      <c r="D60" s="80"/>
      <c r="E60" s="80"/>
      <c r="F60" s="80"/>
      <c r="G60" s="80">
        <f t="shared" si="9"/>
        <v>0</v>
      </c>
      <c r="I60" s="71" t="s">
        <v>413</v>
      </c>
      <c r="L60" s="48" t="s">
        <v>463</v>
      </c>
      <c r="M60" s="48" t="s">
        <v>464</v>
      </c>
      <c r="N60" s="80">
        <v>0</v>
      </c>
      <c r="O60" s="80">
        <v>0</v>
      </c>
      <c r="Q60" s="48" t="s">
        <v>463</v>
      </c>
      <c r="R60" s="48" t="s">
        <v>464</v>
      </c>
      <c r="S60" s="80">
        <f>+landing!C15</f>
        <v>0</v>
      </c>
      <c r="T60" s="80">
        <f>+landing!D15</f>
        <v>0</v>
      </c>
      <c r="U60" s="81"/>
    </row>
    <row r="61" spans="1:26" ht="15.75" customHeight="1" x14ac:dyDescent="0.25">
      <c r="A61" s="48"/>
      <c r="B61" s="48"/>
      <c r="C61" s="80"/>
      <c r="D61" s="80"/>
      <c r="E61" s="80"/>
      <c r="F61" s="80"/>
      <c r="G61" s="80"/>
      <c r="H61" s="55"/>
      <c r="I61" s="71"/>
      <c r="J61" s="55"/>
      <c r="K61" s="55"/>
      <c r="L61" s="48"/>
      <c r="M61" s="48"/>
      <c r="N61" s="80"/>
      <c r="O61" s="80"/>
      <c r="P61" s="55"/>
      <c r="Q61" s="48"/>
      <c r="R61" s="48"/>
      <c r="S61" s="80"/>
      <c r="T61" s="80"/>
      <c r="U61" s="81"/>
      <c r="V61" s="55"/>
      <c r="W61" s="55"/>
      <c r="X61" s="55"/>
      <c r="Y61" s="55"/>
      <c r="Z61" s="55"/>
    </row>
    <row r="62" spans="1:26" ht="15.75" customHeight="1" x14ac:dyDescent="0.25">
      <c r="A62" s="48" t="s">
        <v>465</v>
      </c>
      <c r="B62" s="48" t="s">
        <v>466</v>
      </c>
      <c r="C62" s="80">
        <f t="shared" ref="C62:C71" si="10">+N62</f>
        <v>7</v>
      </c>
      <c r="D62" s="80"/>
      <c r="E62" s="80"/>
      <c r="F62" s="80"/>
      <c r="G62" s="80">
        <f t="shared" ref="G62:G71" si="11">+O62</f>
        <v>1</v>
      </c>
      <c r="I62" s="71">
        <v>500</v>
      </c>
      <c r="L62" s="48" t="s">
        <v>465</v>
      </c>
      <c r="M62" s="48" t="s">
        <v>466</v>
      </c>
      <c r="N62" s="80">
        <v>7</v>
      </c>
      <c r="O62" s="80">
        <v>1</v>
      </c>
      <c r="Q62" s="48" t="s">
        <v>465</v>
      </c>
      <c r="R62" s="48" t="s">
        <v>466</v>
      </c>
      <c r="S62" s="80">
        <f>+landing!C94</f>
        <v>7</v>
      </c>
      <c r="T62" s="80">
        <f>+landing!D94</f>
        <v>1</v>
      </c>
      <c r="U62" s="81"/>
    </row>
    <row r="63" spans="1:26" ht="15.75" customHeight="1" x14ac:dyDescent="0.25">
      <c r="A63" s="48" t="s">
        <v>465</v>
      </c>
      <c r="B63" s="48" t="s">
        <v>467</v>
      </c>
      <c r="C63" s="80">
        <f t="shared" si="10"/>
        <v>0</v>
      </c>
      <c r="D63" s="80"/>
      <c r="E63" s="80"/>
      <c r="F63" s="80"/>
      <c r="G63" s="80">
        <f t="shared" si="11"/>
        <v>0</v>
      </c>
      <c r="I63" s="71">
        <v>330</v>
      </c>
      <c r="L63" s="76"/>
      <c r="M63" s="48" t="s">
        <v>467</v>
      </c>
      <c r="N63" s="80">
        <v>0</v>
      </c>
      <c r="O63" s="80">
        <v>0</v>
      </c>
      <c r="Q63" s="76"/>
      <c r="R63" s="48" t="s">
        <v>467</v>
      </c>
      <c r="S63" s="80">
        <f>+landing!C66</f>
        <v>0</v>
      </c>
      <c r="T63" s="80">
        <f>+landing!D66</f>
        <v>0</v>
      </c>
      <c r="U63" s="81"/>
    </row>
    <row r="64" spans="1:26" ht="15.75" customHeight="1" x14ac:dyDescent="0.25">
      <c r="A64" s="48" t="s">
        <v>465</v>
      </c>
      <c r="B64" s="48" t="s">
        <v>468</v>
      </c>
      <c r="C64" s="80">
        <f t="shared" si="10"/>
        <v>0</v>
      </c>
      <c r="D64" s="80"/>
      <c r="E64" s="80"/>
      <c r="F64" s="80"/>
      <c r="G64" s="80">
        <f t="shared" si="11"/>
        <v>1</v>
      </c>
      <c r="I64" s="71" t="s">
        <v>411</v>
      </c>
      <c r="L64" s="76"/>
      <c r="M64" s="48" t="s">
        <v>468</v>
      </c>
      <c r="N64" s="80">
        <v>0</v>
      </c>
      <c r="O64" s="80">
        <v>1</v>
      </c>
      <c r="Q64" s="76"/>
      <c r="R64" s="48" t="s">
        <v>468</v>
      </c>
      <c r="S64" s="80">
        <f>+landing!C25</f>
        <v>0</v>
      </c>
      <c r="T64" s="80">
        <f>+landing!D25</f>
        <v>1</v>
      </c>
      <c r="U64" s="81"/>
    </row>
    <row r="65" spans="1:26" ht="15.75" customHeight="1" x14ac:dyDescent="0.25">
      <c r="A65" s="48" t="s">
        <v>465</v>
      </c>
      <c r="B65" s="48" t="s">
        <v>469</v>
      </c>
      <c r="C65" s="80">
        <f t="shared" si="10"/>
        <v>0</v>
      </c>
      <c r="D65" s="80"/>
      <c r="E65" s="80"/>
      <c r="F65" s="80"/>
      <c r="G65" s="80">
        <f t="shared" si="11"/>
        <v>1</v>
      </c>
      <c r="I65" s="71" t="s">
        <v>413</v>
      </c>
      <c r="L65" s="76"/>
      <c r="M65" s="48" t="s">
        <v>469</v>
      </c>
      <c r="N65" s="80">
        <v>0</v>
      </c>
      <c r="O65" s="80">
        <v>1</v>
      </c>
      <c r="Q65" s="76"/>
      <c r="R65" s="48" t="s">
        <v>469</v>
      </c>
      <c r="S65" s="80">
        <f>+landing!C16</f>
        <v>0</v>
      </c>
      <c r="T65" s="80">
        <f>+landing!D16</f>
        <v>1</v>
      </c>
      <c r="U65" s="81"/>
    </row>
    <row r="66" spans="1:26" ht="15.75" customHeight="1" x14ac:dyDescent="0.25">
      <c r="A66" s="48" t="s">
        <v>465</v>
      </c>
      <c r="B66" s="48" t="s">
        <v>470</v>
      </c>
      <c r="C66" s="80">
        <f t="shared" si="10"/>
        <v>11327</v>
      </c>
      <c r="D66" s="80"/>
      <c r="E66" s="80"/>
      <c r="F66" s="80"/>
      <c r="G66" s="80">
        <f t="shared" si="11"/>
        <v>1839</v>
      </c>
      <c r="I66" s="71">
        <v>300</v>
      </c>
      <c r="L66" s="76"/>
      <c r="M66" s="48" t="s">
        <v>470</v>
      </c>
      <c r="N66" s="80">
        <v>11327</v>
      </c>
      <c r="O66" s="80">
        <v>1839</v>
      </c>
      <c r="Q66" s="76"/>
      <c r="R66" s="48" t="s">
        <v>470</v>
      </c>
      <c r="S66" s="80">
        <f>+landing!C54</f>
        <v>11327</v>
      </c>
      <c r="T66" s="80">
        <f>+landing!D54</f>
        <v>1839</v>
      </c>
      <c r="U66" s="81"/>
    </row>
    <row r="67" spans="1:26" ht="15.75" customHeight="1" x14ac:dyDescent="0.25">
      <c r="A67" s="48" t="s">
        <v>465</v>
      </c>
      <c r="B67" s="48" t="s">
        <v>471</v>
      </c>
      <c r="C67" s="80">
        <f t="shared" si="10"/>
        <v>1</v>
      </c>
      <c r="D67" s="80"/>
      <c r="E67" s="80"/>
      <c r="F67" s="80"/>
      <c r="G67" s="80">
        <f t="shared" si="11"/>
        <v>0</v>
      </c>
      <c r="I67" s="71">
        <v>2000</v>
      </c>
      <c r="L67" s="76"/>
      <c r="M67" s="48" t="s">
        <v>471</v>
      </c>
      <c r="N67" s="80">
        <v>1</v>
      </c>
      <c r="O67" s="80">
        <v>0</v>
      </c>
      <c r="Q67" s="76"/>
      <c r="R67" s="48" t="s">
        <v>471</v>
      </c>
      <c r="S67" s="80">
        <f>+landing!C44</f>
        <v>1</v>
      </c>
      <c r="T67" s="80">
        <f>+landing!D44</f>
        <v>0</v>
      </c>
      <c r="U67" s="81"/>
    </row>
    <row r="68" spans="1:26" ht="15.75" customHeight="1" x14ac:dyDescent="0.25">
      <c r="A68" s="48" t="s">
        <v>465</v>
      </c>
      <c r="B68" s="48" t="s">
        <v>472</v>
      </c>
      <c r="C68" s="80">
        <f t="shared" si="10"/>
        <v>0</v>
      </c>
      <c r="D68" s="80"/>
      <c r="E68" s="80"/>
      <c r="F68" s="80"/>
      <c r="G68" s="80">
        <f t="shared" si="11"/>
        <v>2</v>
      </c>
      <c r="I68" s="71">
        <v>1250</v>
      </c>
      <c r="L68" s="76"/>
      <c r="M68" s="48" t="s">
        <v>472</v>
      </c>
      <c r="N68" s="80">
        <v>0</v>
      </c>
      <c r="O68" s="80">
        <v>2</v>
      </c>
      <c r="Q68" s="76"/>
      <c r="R68" s="48" t="s">
        <v>472</v>
      </c>
      <c r="S68" s="80">
        <f>+landing!C10</f>
        <v>0</v>
      </c>
      <c r="T68" s="80">
        <f>+landing!D10</f>
        <v>2</v>
      </c>
      <c r="U68" s="81"/>
    </row>
    <row r="69" spans="1:26" ht="15.75" customHeight="1" x14ac:dyDescent="0.25">
      <c r="A69" s="48" t="s">
        <v>465</v>
      </c>
      <c r="B69" s="48" t="s">
        <v>473</v>
      </c>
      <c r="C69" s="80">
        <f t="shared" si="10"/>
        <v>1021</v>
      </c>
      <c r="D69" s="80"/>
      <c r="E69" s="80"/>
      <c r="F69" s="80"/>
      <c r="G69" s="80">
        <f t="shared" si="11"/>
        <v>4</v>
      </c>
      <c r="I69" s="71">
        <v>350</v>
      </c>
      <c r="L69" s="76"/>
      <c r="M69" s="48" t="s">
        <v>473</v>
      </c>
      <c r="N69" s="80">
        <v>1021</v>
      </c>
      <c r="O69" s="80">
        <v>4</v>
      </c>
      <c r="Q69" s="76"/>
      <c r="R69" s="48" t="s">
        <v>473</v>
      </c>
      <c r="S69" s="80">
        <f>+landing!C76</f>
        <v>1021</v>
      </c>
      <c r="T69" s="80">
        <f>+landing!D76</f>
        <v>4</v>
      </c>
      <c r="U69" s="81"/>
    </row>
    <row r="70" spans="1:26" ht="15.75" customHeight="1" x14ac:dyDescent="0.25">
      <c r="A70" s="48" t="s">
        <v>465</v>
      </c>
      <c r="B70" s="48" t="s">
        <v>474</v>
      </c>
      <c r="C70" s="80">
        <f t="shared" si="10"/>
        <v>0</v>
      </c>
      <c r="D70" s="80"/>
      <c r="E70" s="80"/>
      <c r="F70" s="80"/>
      <c r="G70" s="80">
        <f t="shared" si="11"/>
        <v>0</v>
      </c>
      <c r="I70" s="71">
        <v>440</v>
      </c>
      <c r="L70" s="76"/>
      <c r="M70" s="48" t="s">
        <v>474</v>
      </c>
      <c r="N70" s="80">
        <v>0</v>
      </c>
      <c r="O70" s="80">
        <v>0</v>
      </c>
      <c r="Q70" s="76"/>
      <c r="R70" s="48" t="s">
        <v>474</v>
      </c>
      <c r="S70" s="80">
        <f>+landing!C107</f>
        <v>0</v>
      </c>
      <c r="T70" s="80">
        <f>+landing!D107</f>
        <v>0</v>
      </c>
      <c r="U70" s="81"/>
    </row>
    <row r="71" spans="1:26" ht="15.75" customHeight="1" x14ac:dyDescent="0.25">
      <c r="A71" s="48" t="s">
        <v>465</v>
      </c>
      <c r="B71" s="48" t="s">
        <v>475</v>
      </c>
      <c r="C71" s="80">
        <f t="shared" si="10"/>
        <v>0</v>
      </c>
      <c r="D71" s="80"/>
      <c r="E71" s="80"/>
      <c r="F71" s="80"/>
      <c r="G71" s="80">
        <f t="shared" si="11"/>
        <v>0</v>
      </c>
      <c r="I71" s="71">
        <v>20</v>
      </c>
      <c r="L71" s="76"/>
      <c r="M71" s="48"/>
      <c r="N71" s="80"/>
      <c r="O71" s="80"/>
      <c r="Q71" s="76"/>
      <c r="R71" s="48"/>
      <c r="S71" s="80"/>
      <c r="T71" s="80"/>
      <c r="U71" s="81"/>
    </row>
    <row r="72" spans="1:26" ht="15.75" customHeight="1" x14ac:dyDescent="0.25">
      <c r="A72" s="48"/>
      <c r="B72" s="48"/>
      <c r="C72" s="80"/>
      <c r="D72" s="80"/>
      <c r="E72" s="80"/>
      <c r="F72" s="80"/>
      <c r="G72" s="80"/>
      <c r="H72" s="55"/>
      <c r="I72" s="71"/>
      <c r="J72" s="55"/>
      <c r="K72" s="55"/>
      <c r="L72" s="76"/>
      <c r="M72" s="48"/>
      <c r="N72" s="80"/>
      <c r="O72" s="80"/>
      <c r="P72" s="55"/>
      <c r="Q72" s="76"/>
      <c r="R72" s="48"/>
      <c r="S72" s="80"/>
      <c r="T72" s="80"/>
      <c r="U72" s="81"/>
      <c r="V72" s="55"/>
      <c r="W72" s="55"/>
      <c r="X72" s="55"/>
      <c r="Y72" s="55"/>
      <c r="Z72" s="55"/>
    </row>
    <row r="73" spans="1:26" ht="15.75" customHeight="1" x14ac:dyDescent="0.25">
      <c r="A73" s="48" t="s">
        <v>476</v>
      </c>
      <c r="B73" s="48" t="s">
        <v>477</v>
      </c>
      <c r="C73" s="80" t="e">
        <f>+N73</f>
        <v>#REF!</v>
      </c>
      <c r="D73" s="80"/>
      <c r="E73" s="80"/>
      <c r="F73" s="80"/>
      <c r="G73" s="80" t="e">
        <f>+O73</f>
        <v>#REF!</v>
      </c>
      <c r="I73" s="71">
        <v>330</v>
      </c>
      <c r="L73" s="48" t="s">
        <v>476</v>
      </c>
      <c r="M73" s="48" t="s">
        <v>477</v>
      </c>
      <c r="N73" s="80" t="e">
        <v>#REF!</v>
      </c>
      <c r="O73" s="80" t="e">
        <v>#REF!</v>
      </c>
      <c r="Q73" s="48" t="s">
        <v>476</v>
      </c>
      <c r="R73" s="48" t="s">
        <v>477</v>
      </c>
      <c r="S73" s="80" t="e">
        <f>+landing!#REF!</f>
        <v>#REF!</v>
      </c>
      <c r="T73" s="80" t="e">
        <f>+landing!#REF!</f>
        <v>#REF!</v>
      </c>
      <c r="U73" s="81"/>
    </row>
    <row r="74" spans="1:26" ht="15.75" customHeight="1" x14ac:dyDescent="0.25">
      <c r="A74" s="48"/>
      <c r="B74" s="48"/>
      <c r="C74" s="80"/>
      <c r="D74" s="80"/>
      <c r="E74" s="80"/>
      <c r="F74" s="80"/>
      <c r="G74" s="80"/>
      <c r="H74" s="55"/>
      <c r="I74" s="71"/>
      <c r="J74" s="55"/>
      <c r="K74" s="55"/>
      <c r="L74" s="48"/>
      <c r="M74" s="48"/>
      <c r="N74" s="80"/>
      <c r="O74" s="80"/>
      <c r="P74" s="55"/>
      <c r="Q74" s="48"/>
      <c r="R74" s="48"/>
      <c r="S74" s="80"/>
      <c r="T74" s="80"/>
      <c r="U74" s="81"/>
      <c r="V74" s="55"/>
      <c r="W74" s="55"/>
      <c r="X74" s="55"/>
      <c r="Y74" s="55"/>
      <c r="Z74" s="55"/>
    </row>
    <row r="75" spans="1:26" ht="15.75" customHeight="1" x14ac:dyDescent="0.25">
      <c r="A75" s="48" t="s">
        <v>478</v>
      </c>
      <c r="B75" s="48" t="s">
        <v>479</v>
      </c>
      <c r="C75" s="80">
        <f t="shared" ref="C75:C82" si="12">+N75</f>
        <v>0</v>
      </c>
      <c r="D75" s="80"/>
      <c r="E75" s="80"/>
      <c r="F75" s="80"/>
      <c r="G75" s="80">
        <f t="shared" ref="G75:G82" si="13">+O75</f>
        <v>0</v>
      </c>
      <c r="I75" s="71" t="s">
        <v>413</v>
      </c>
      <c r="L75" s="48"/>
      <c r="M75" s="48"/>
      <c r="N75" s="80"/>
      <c r="O75" s="80"/>
      <c r="Q75" s="48"/>
      <c r="R75" s="48"/>
      <c r="S75" s="80"/>
      <c r="T75" s="80"/>
      <c r="U75" s="81"/>
    </row>
    <row r="76" spans="1:26" ht="15.75" customHeight="1" x14ac:dyDescent="0.25">
      <c r="A76" s="48" t="s">
        <v>478</v>
      </c>
      <c r="B76" s="48" t="s">
        <v>480</v>
      </c>
      <c r="C76" s="80">
        <f t="shared" si="12"/>
        <v>2951</v>
      </c>
      <c r="D76" s="80"/>
      <c r="E76" s="80"/>
      <c r="F76" s="80"/>
      <c r="G76" s="80">
        <f t="shared" si="13"/>
        <v>2799</v>
      </c>
      <c r="I76" s="71">
        <v>300</v>
      </c>
      <c r="L76" s="76" t="s">
        <v>478</v>
      </c>
      <c r="M76" s="48" t="s">
        <v>480</v>
      </c>
      <c r="N76" s="80">
        <v>2951</v>
      </c>
      <c r="O76" s="80">
        <v>2799</v>
      </c>
      <c r="Q76" s="48" t="s">
        <v>478</v>
      </c>
      <c r="R76" s="48" t="s">
        <v>480</v>
      </c>
      <c r="S76" s="80">
        <f>+landing!C55</f>
        <v>2951</v>
      </c>
      <c r="T76" s="80">
        <f>+landing!D55</f>
        <v>2799</v>
      </c>
      <c r="U76" s="81"/>
    </row>
    <row r="77" spans="1:26" ht="15.75" customHeight="1" x14ac:dyDescent="0.25">
      <c r="A77" s="48" t="s">
        <v>478</v>
      </c>
      <c r="B77" s="48" t="s">
        <v>481</v>
      </c>
      <c r="C77" s="80">
        <f t="shared" si="12"/>
        <v>0</v>
      </c>
      <c r="D77" s="80"/>
      <c r="E77" s="80"/>
      <c r="F77" s="80"/>
      <c r="G77" s="80">
        <f t="shared" si="13"/>
        <v>0</v>
      </c>
      <c r="I77" s="71">
        <v>2000</v>
      </c>
      <c r="L77" s="76"/>
      <c r="M77" s="48" t="s">
        <v>481</v>
      </c>
      <c r="N77" s="80">
        <v>0</v>
      </c>
      <c r="O77" s="80">
        <v>0</v>
      </c>
      <c r="Q77" s="76"/>
      <c r="R77" s="48" t="s">
        <v>481</v>
      </c>
      <c r="S77" s="80">
        <f>+landing!C45</f>
        <v>0</v>
      </c>
      <c r="T77" s="80">
        <f>+landing!D45</f>
        <v>0</v>
      </c>
      <c r="U77" s="81"/>
    </row>
    <row r="78" spans="1:26" ht="15.75" customHeight="1" x14ac:dyDescent="0.25">
      <c r="A78" s="48" t="s">
        <v>478</v>
      </c>
      <c r="B78" s="48" t="s">
        <v>482</v>
      </c>
      <c r="C78" s="80">
        <f t="shared" si="12"/>
        <v>0</v>
      </c>
      <c r="D78" s="80"/>
      <c r="E78" s="80"/>
      <c r="F78" s="80"/>
      <c r="G78" s="80">
        <f t="shared" si="13"/>
        <v>1</v>
      </c>
      <c r="I78" s="71">
        <v>500</v>
      </c>
      <c r="L78" s="76"/>
      <c r="M78" s="48" t="s">
        <v>482</v>
      </c>
      <c r="N78" s="80">
        <v>0</v>
      </c>
      <c r="O78" s="80">
        <v>1</v>
      </c>
      <c r="Q78" s="76"/>
      <c r="R78" s="48" t="s">
        <v>482</v>
      </c>
      <c r="S78" s="80">
        <f>+landing!C95</f>
        <v>0</v>
      </c>
      <c r="T78" s="80">
        <f>+landing!D95</f>
        <v>1</v>
      </c>
      <c r="U78" s="81"/>
    </row>
    <row r="79" spans="1:26" ht="15.75" customHeight="1" x14ac:dyDescent="0.25">
      <c r="A79" s="48" t="s">
        <v>478</v>
      </c>
      <c r="B79" s="48" t="s">
        <v>483</v>
      </c>
      <c r="C79" s="80">
        <f t="shared" si="12"/>
        <v>0</v>
      </c>
      <c r="D79" s="80"/>
      <c r="E79" s="80"/>
      <c r="F79" s="80"/>
      <c r="G79" s="80">
        <f t="shared" si="13"/>
        <v>0</v>
      </c>
      <c r="I79" s="71">
        <v>350</v>
      </c>
      <c r="L79" s="76"/>
      <c r="M79" s="48" t="s">
        <v>483</v>
      </c>
      <c r="N79" s="80">
        <v>0</v>
      </c>
      <c r="O79" s="80">
        <v>0</v>
      </c>
      <c r="Q79" s="76"/>
      <c r="R79" s="48" t="s">
        <v>483</v>
      </c>
      <c r="S79" s="80">
        <f>+landing!C77</f>
        <v>0</v>
      </c>
      <c r="T79" s="80">
        <f>+landing!D77</f>
        <v>0</v>
      </c>
      <c r="U79" s="81"/>
    </row>
    <row r="80" spans="1:26" ht="15.75" customHeight="1" x14ac:dyDescent="0.25">
      <c r="A80" s="48" t="s">
        <v>478</v>
      </c>
      <c r="B80" s="48" t="s">
        <v>484</v>
      </c>
      <c r="C80" s="80">
        <f t="shared" si="12"/>
        <v>0</v>
      </c>
      <c r="D80" s="80"/>
      <c r="E80" s="80"/>
      <c r="F80" s="80"/>
      <c r="G80" s="80">
        <f t="shared" si="13"/>
        <v>0</v>
      </c>
      <c r="I80" s="71">
        <v>330</v>
      </c>
      <c r="L80" s="76"/>
      <c r="M80" s="48" t="s">
        <v>484</v>
      </c>
      <c r="N80" s="80">
        <v>0</v>
      </c>
      <c r="O80" s="80">
        <v>0</v>
      </c>
      <c r="Q80" s="76"/>
      <c r="R80" s="48" t="s">
        <v>484</v>
      </c>
      <c r="S80" s="80">
        <f>+landing!C67</f>
        <v>0</v>
      </c>
      <c r="T80" s="80">
        <f>+landing!D67</f>
        <v>0</v>
      </c>
      <c r="U80" s="81"/>
    </row>
    <row r="81" spans="1:26" ht="15.75" customHeight="1" x14ac:dyDescent="0.25">
      <c r="A81" s="48" t="s">
        <v>478</v>
      </c>
      <c r="B81" s="48" t="s">
        <v>485</v>
      </c>
      <c r="C81" s="80">
        <f t="shared" si="12"/>
        <v>0</v>
      </c>
      <c r="D81" s="80"/>
      <c r="E81" s="80"/>
      <c r="F81" s="80"/>
      <c r="G81" s="80">
        <f t="shared" si="13"/>
        <v>0</v>
      </c>
      <c r="H81" s="55"/>
      <c r="I81" s="71" t="s">
        <v>411</v>
      </c>
      <c r="J81" s="55"/>
      <c r="K81" s="55"/>
      <c r="L81" s="76"/>
      <c r="M81" s="48" t="s">
        <v>485</v>
      </c>
      <c r="N81" s="80">
        <v>0</v>
      </c>
      <c r="O81" s="80">
        <v>0</v>
      </c>
      <c r="P81" s="55"/>
      <c r="Q81" s="76"/>
      <c r="R81" s="48" t="s">
        <v>485</v>
      </c>
      <c r="S81" s="80">
        <f>+landing!C26</f>
        <v>0</v>
      </c>
      <c r="T81" s="80">
        <f>+landing!D26</f>
        <v>0</v>
      </c>
      <c r="U81" s="81"/>
      <c r="V81" s="55"/>
      <c r="W81" s="55"/>
      <c r="X81" s="55"/>
      <c r="Y81" s="55"/>
      <c r="Z81" s="55"/>
    </row>
    <row r="82" spans="1:26" ht="15.75" customHeight="1" x14ac:dyDescent="0.25">
      <c r="A82" s="48" t="s">
        <v>486</v>
      </c>
      <c r="B82" s="48" t="s">
        <v>487</v>
      </c>
      <c r="C82" s="80">
        <f t="shared" si="12"/>
        <v>0</v>
      </c>
      <c r="D82" s="80"/>
      <c r="E82" s="80"/>
      <c r="F82" s="80"/>
      <c r="G82" s="80">
        <f t="shared" si="13"/>
        <v>0</v>
      </c>
      <c r="I82" s="71">
        <v>330</v>
      </c>
      <c r="L82" s="48"/>
      <c r="M82" s="48"/>
      <c r="N82" s="80"/>
      <c r="O82" s="80"/>
      <c r="Q82" s="76"/>
      <c r="R82" s="48"/>
      <c r="S82" s="80"/>
      <c r="T82" s="80"/>
      <c r="U82" s="81"/>
    </row>
    <row r="83" spans="1:26" ht="15.75" customHeight="1" x14ac:dyDescent="0.25">
      <c r="A83" s="48"/>
      <c r="B83" s="48"/>
      <c r="C83" s="80"/>
      <c r="D83" s="80"/>
      <c r="E83" s="80"/>
      <c r="F83" s="80"/>
      <c r="G83" s="80"/>
      <c r="H83" s="55"/>
      <c r="I83" s="71"/>
      <c r="J83" s="55"/>
      <c r="K83" s="55"/>
      <c r="L83" s="48"/>
      <c r="M83" s="48"/>
      <c r="N83" s="80"/>
      <c r="O83" s="80"/>
      <c r="P83" s="55"/>
      <c r="Q83" s="76"/>
      <c r="R83" s="48"/>
      <c r="S83" s="80"/>
      <c r="T83" s="80"/>
      <c r="U83" s="81"/>
      <c r="V83" s="55"/>
      <c r="W83" s="55"/>
      <c r="X83" s="55"/>
      <c r="Y83" s="55"/>
      <c r="Z83" s="55"/>
    </row>
    <row r="84" spans="1:26" ht="15.75" customHeight="1" x14ac:dyDescent="0.25">
      <c r="A84" s="48" t="s">
        <v>488</v>
      </c>
      <c r="B84" s="48" t="s">
        <v>489</v>
      </c>
      <c r="C84" s="80">
        <f t="shared" ref="C84:C90" si="14">+N84</f>
        <v>0</v>
      </c>
      <c r="D84" s="80"/>
      <c r="E84" s="80"/>
      <c r="F84" s="80"/>
      <c r="G84" s="80">
        <f t="shared" ref="G84:G90" si="15">+O84</f>
        <v>0</v>
      </c>
      <c r="I84" s="71" t="s">
        <v>413</v>
      </c>
      <c r="L84" s="48" t="s">
        <v>488</v>
      </c>
      <c r="M84" s="48" t="s">
        <v>489</v>
      </c>
      <c r="N84" s="80">
        <v>0</v>
      </c>
      <c r="O84" s="80">
        <v>0</v>
      </c>
      <c r="Q84" s="48" t="s">
        <v>488</v>
      </c>
      <c r="R84" s="48" t="s">
        <v>489</v>
      </c>
      <c r="S84" s="80">
        <f>+landing!C18</f>
        <v>0</v>
      </c>
      <c r="T84" s="80">
        <f>+landing!D18</f>
        <v>0</v>
      </c>
      <c r="U84" s="81"/>
    </row>
    <row r="85" spans="1:26" ht="15.75" customHeight="1" x14ac:dyDescent="0.25">
      <c r="A85" s="48" t="s">
        <v>488</v>
      </c>
      <c r="B85" s="48" t="s">
        <v>490</v>
      </c>
      <c r="C85" s="80">
        <f t="shared" si="14"/>
        <v>0</v>
      </c>
      <c r="D85" s="80"/>
      <c r="E85" s="80"/>
      <c r="F85" s="80"/>
      <c r="G85" s="80">
        <f t="shared" si="15"/>
        <v>55</v>
      </c>
      <c r="I85" s="71">
        <v>300</v>
      </c>
      <c r="L85" s="76"/>
      <c r="M85" s="48" t="s">
        <v>490</v>
      </c>
      <c r="N85" s="80">
        <v>0</v>
      </c>
      <c r="O85" s="80">
        <v>55</v>
      </c>
      <c r="Q85" s="76"/>
      <c r="R85" s="48" t="s">
        <v>490</v>
      </c>
      <c r="S85" s="80">
        <f>+landing!C56</f>
        <v>0</v>
      </c>
      <c r="T85" s="80">
        <f>+landing!D56</f>
        <v>55</v>
      </c>
      <c r="U85" s="81"/>
    </row>
    <row r="86" spans="1:26" ht="15.75" customHeight="1" x14ac:dyDescent="0.25">
      <c r="A86" s="48" t="s">
        <v>488</v>
      </c>
      <c r="B86" s="48" t="s">
        <v>491</v>
      </c>
      <c r="C86" s="80">
        <f t="shared" si="14"/>
        <v>0</v>
      </c>
      <c r="D86" s="80"/>
      <c r="E86" s="80"/>
      <c r="F86" s="80"/>
      <c r="G86" s="80">
        <f t="shared" si="15"/>
        <v>0</v>
      </c>
      <c r="I86" s="71">
        <v>330</v>
      </c>
      <c r="L86" s="76"/>
      <c r="M86" s="48" t="s">
        <v>491</v>
      </c>
      <c r="N86" s="80">
        <v>0</v>
      </c>
      <c r="O86" s="80">
        <v>0</v>
      </c>
      <c r="Q86" s="76"/>
      <c r="R86" s="48" t="s">
        <v>491</v>
      </c>
      <c r="S86" s="80">
        <f>+landing!C68</f>
        <v>0</v>
      </c>
      <c r="T86" s="80">
        <f>+landing!D68</f>
        <v>0</v>
      </c>
      <c r="U86" s="81"/>
    </row>
    <row r="87" spans="1:26" ht="15.75" customHeight="1" x14ac:dyDescent="0.25">
      <c r="A87" s="48" t="s">
        <v>488</v>
      </c>
      <c r="B87" s="48" t="s">
        <v>492</v>
      </c>
      <c r="C87" s="80">
        <f t="shared" si="14"/>
        <v>0</v>
      </c>
      <c r="D87" s="80"/>
      <c r="E87" s="80"/>
      <c r="F87" s="80"/>
      <c r="G87" s="80">
        <f t="shared" si="15"/>
        <v>1</v>
      </c>
      <c r="I87" s="71">
        <v>2000</v>
      </c>
      <c r="L87" s="76"/>
      <c r="M87" s="48" t="s">
        <v>492</v>
      </c>
      <c r="N87" s="80">
        <v>0</v>
      </c>
      <c r="O87" s="80">
        <v>1</v>
      </c>
      <c r="Q87" s="76"/>
      <c r="R87" s="48" t="s">
        <v>492</v>
      </c>
      <c r="S87" s="80">
        <f>+landing!C46</f>
        <v>0</v>
      </c>
      <c r="T87" s="80">
        <f>+landing!D46</f>
        <v>1</v>
      </c>
      <c r="U87" s="81"/>
    </row>
    <row r="88" spans="1:26" ht="15.75" customHeight="1" x14ac:dyDescent="0.25">
      <c r="A88" s="48" t="s">
        <v>488</v>
      </c>
      <c r="B88" s="48" t="s">
        <v>493</v>
      </c>
      <c r="C88" s="80">
        <f t="shared" si="14"/>
        <v>0</v>
      </c>
      <c r="D88" s="80"/>
      <c r="E88" s="80"/>
      <c r="F88" s="80"/>
      <c r="G88" s="80">
        <f t="shared" si="15"/>
        <v>68</v>
      </c>
      <c r="I88" s="71">
        <v>500</v>
      </c>
      <c r="L88" s="76"/>
      <c r="M88" s="48" t="s">
        <v>493</v>
      </c>
      <c r="N88" s="80">
        <v>0</v>
      </c>
      <c r="O88" s="80">
        <v>68</v>
      </c>
      <c r="Q88" s="76"/>
      <c r="R88" s="48" t="s">
        <v>493</v>
      </c>
      <c r="S88" s="80">
        <f>+landing!C96</f>
        <v>0</v>
      </c>
      <c r="T88" s="80">
        <f>+landing!D96</f>
        <v>68</v>
      </c>
      <c r="U88" s="81"/>
    </row>
    <row r="89" spans="1:26" ht="15.75" customHeight="1" x14ac:dyDescent="0.25">
      <c r="A89" s="48" t="s">
        <v>488</v>
      </c>
      <c r="B89" s="48" t="s">
        <v>494</v>
      </c>
      <c r="C89" s="80">
        <f t="shared" si="14"/>
        <v>0</v>
      </c>
      <c r="D89" s="80"/>
      <c r="E89" s="80"/>
      <c r="F89" s="80"/>
      <c r="G89" s="80">
        <f t="shared" si="15"/>
        <v>1</v>
      </c>
      <c r="I89" s="71">
        <v>350</v>
      </c>
      <c r="L89" s="76"/>
      <c r="M89" s="48" t="s">
        <v>494</v>
      </c>
      <c r="N89" s="80">
        <v>0</v>
      </c>
      <c r="O89" s="80">
        <v>1</v>
      </c>
      <c r="Q89" s="76"/>
      <c r="R89" s="48" t="s">
        <v>494</v>
      </c>
      <c r="S89" s="80">
        <f>+landing!C78</f>
        <v>0</v>
      </c>
      <c r="T89" s="80">
        <f>+landing!D78</f>
        <v>1</v>
      </c>
      <c r="U89" s="81"/>
    </row>
    <row r="90" spans="1:26" ht="15.75" customHeight="1" x14ac:dyDescent="0.25">
      <c r="A90" s="48" t="s">
        <v>488</v>
      </c>
      <c r="B90" s="48" t="s">
        <v>495</v>
      </c>
      <c r="C90" s="80">
        <f t="shared" si="14"/>
        <v>0</v>
      </c>
      <c r="D90" s="80"/>
      <c r="E90" s="80"/>
      <c r="F90" s="80"/>
      <c r="G90" s="80">
        <f t="shared" si="15"/>
        <v>0</v>
      </c>
      <c r="I90" s="71">
        <v>440</v>
      </c>
      <c r="L90" s="76"/>
      <c r="M90" s="48" t="s">
        <v>495</v>
      </c>
      <c r="N90" s="80">
        <v>0</v>
      </c>
      <c r="O90" s="80">
        <v>0</v>
      </c>
      <c r="Q90" s="76"/>
      <c r="R90" s="48" t="s">
        <v>495</v>
      </c>
      <c r="S90" s="80">
        <f>+landing!C108</f>
        <v>0</v>
      </c>
      <c r="T90" s="80">
        <f>+landing!D108</f>
        <v>0</v>
      </c>
      <c r="U90" s="81"/>
    </row>
    <row r="91" spans="1:26" ht="15.75" customHeight="1" x14ac:dyDescent="0.25">
      <c r="A91" s="48"/>
      <c r="B91" s="48"/>
      <c r="C91" s="80"/>
      <c r="D91" s="80"/>
      <c r="E91" s="80"/>
      <c r="F91" s="80"/>
      <c r="G91" s="80"/>
      <c r="H91" s="55"/>
      <c r="I91" s="71"/>
      <c r="J91" s="55"/>
      <c r="K91" s="55"/>
      <c r="L91" s="76"/>
      <c r="M91" s="48"/>
      <c r="N91" s="80"/>
      <c r="O91" s="80"/>
      <c r="P91" s="55"/>
      <c r="Q91" s="76"/>
      <c r="R91" s="48"/>
      <c r="S91" s="80"/>
      <c r="T91" s="80"/>
      <c r="U91" s="81"/>
      <c r="V91" s="55"/>
      <c r="W91" s="55"/>
      <c r="X91" s="55"/>
      <c r="Y91" s="55"/>
      <c r="Z91" s="55"/>
    </row>
    <row r="92" spans="1:26" ht="15.75" customHeight="1" x14ac:dyDescent="0.25">
      <c r="A92" s="48" t="s">
        <v>496</v>
      </c>
      <c r="B92" s="48" t="s">
        <v>497</v>
      </c>
      <c r="C92" s="80" t="e">
        <f>+N92</f>
        <v>#REF!</v>
      </c>
      <c r="D92" s="80"/>
      <c r="E92" s="80"/>
      <c r="F92" s="80"/>
      <c r="G92" s="80" t="e">
        <f>+O92</f>
        <v>#REF!</v>
      </c>
      <c r="I92" s="71">
        <v>330</v>
      </c>
      <c r="L92" s="48" t="s">
        <v>496</v>
      </c>
      <c r="M92" s="48" t="s">
        <v>497</v>
      </c>
      <c r="N92" s="80" t="e">
        <v>#REF!</v>
      </c>
      <c r="O92" s="80" t="e">
        <v>#REF!</v>
      </c>
      <c r="Q92" s="48" t="s">
        <v>496</v>
      </c>
      <c r="R92" s="48" t="s">
        <v>497</v>
      </c>
      <c r="S92" s="80" t="e">
        <f>+landing!#REF!</f>
        <v>#REF!</v>
      </c>
      <c r="T92" s="80" t="e">
        <f>+landing!#REF!</f>
        <v>#REF!</v>
      </c>
      <c r="U92" s="81"/>
    </row>
    <row r="93" spans="1:26" ht="15.75" customHeight="1" x14ac:dyDescent="0.25">
      <c r="A93" s="48"/>
      <c r="B93" s="48"/>
      <c r="C93" s="80"/>
      <c r="D93" s="80"/>
      <c r="E93" s="80"/>
      <c r="F93" s="80"/>
      <c r="G93" s="80"/>
      <c r="H93" s="55"/>
      <c r="I93" s="71"/>
      <c r="J93" s="55"/>
      <c r="K93" s="55"/>
      <c r="L93" s="48"/>
      <c r="M93" s="48"/>
      <c r="N93" s="80"/>
      <c r="O93" s="80"/>
      <c r="P93" s="55"/>
      <c r="Q93" s="48"/>
      <c r="R93" s="48"/>
      <c r="S93" s="80"/>
      <c r="T93" s="80"/>
      <c r="U93" s="81"/>
      <c r="V93" s="55"/>
      <c r="W93" s="55"/>
      <c r="X93" s="55"/>
      <c r="Y93" s="55"/>
      <c r="Z93" s="55"/>
    </row>
    <row r="94" spans="1:26" ht="15.75" customHeight="1" x14ac:dyDescent="0.25">
      <c r="A94" s="48" t="s">
        <v>498</v>
      </c>
      <c r="B94" s="48" t="s">
        <v>499</v>
      </c>
      <c r="C94" s="80">
        <f t="shared" ref="C94:C98" si="16">+N94</f>
        <v>0</v>
      </c>
      <c r="D94" s="80"/>
      <c r="E94" s="80"/>
      <c r="F94" s="80"/>
      <c r="G94" s="80">
        <f t="shared" ref="G94:G98" si="17">+O94</f>
        <v>0</v>
      </c>
      <c r="I94" s="71">
        <v>400</v>
      </c>
      <c r="L94" s="48" t="s">
        <v>498</v>
      </c>
      <c r="M94" s="48" t="s">
        <v>499</v>
      </c>
      <c r="N94" s="80">
        <v>0</v>
      </c>
      <c r="O94" s="80">
        <v>0</v>
      </c>
      <c r="Q94" s="48" t="s">
        <v>498</v>
      </c>
      <c r="R94" s="48" t="s">
        <v>499</v>
      </c>
      <c r="S94" s="80">
        <f>+landing!C81</f>
        <v>0</v>
      </c>
      <c r="T94" s="80">
        <f>+landing!D81</f>
        <v>0</v>
      </c>
      <c r="U94" s="81"/>
    </row>
    <row r="95" spans="1:26" ht="15.75" customHeight="1" x14ac:dyDescent="0.25">
      <c r="A95" s="48" t="s">
        <v>500</v>
      </c>
      <c r="B95" s="48" t="s">
        <v>501</v>
      </c>
      <c r="C95" s="80" t="e">
        <f t="shared" si="16"/>
        <v>#REF!</v>
      </c>
      <c r="D95" s="80"/>
      <c r="E95" s="80"/>
      <c r="F95" s="80"/>
      <c r="G95" s="80" t="e">
        <f t="shared" si="17"/>
        <v>#REF!</v>
      </c>
      <c r="I95" s="71">
        <v>250</v>
      </c>
      <c r="L95" s="48" t="s">
        <v>500</v>
      </c>
      <c r="M95" s="48" t="s">
        <v>501</v>
      </c>
      <c r="N95" s="80" t="e">
        <v>#REF!</v>
      </c>
      <c r="O95" s="80" t="e">
        <v>#REF!</v>
      </c>
      <c r="Q95" s="48" t="s">
        <v>500</v>
      </c>
      <c r="R95" s="48" t="s">
        <v>501</v>
      </c>
      <c r="S95" s="80" t="e">
        <f>+landing!#REF!</f>
        <v>#REF!</v>
      </c>
      <c r="T95" s="80" t="e">
        <f>+landing!#REF!</f>
        <v>#REF!</v>
      </c>
      <c r="U95" s="81"/>
    </row>
    <row r="96" spans="1:26" ht="15.75" customHeight="1" x14ac:dyDescent="0.25">
      <c r="A96" s="48" t="s">
        <v>502</v>
      </c>
      <c r="B96" s="48" t="s">
        <v>503</v>
      </c>
      <c r="C96" s="80" t="e">
        <f t="shared" si="16"/>
        <v>#REF!</v>
      </c>
      <c r="D96" s="80"/>
      <c r="E96" s="80"/>
      <c r="F96" s="80"/>
      <c r="G96" s="80" t="e">
        <f t="shared" si="17"/>
        <v>#REF!</v>
      </c>
      <c r="I96" s="71">
        <v>250</v>
      </c>
      <c r="L96" s="48" t="s">
        <v>502</v>
      </c>
      <c r="M96" s="48" t="s">
        <v>503</v>
      </c>
      <c r="N96" s="80" t="e">
        <v>#REF!</v>
      </c>
      <c r="O96" s="80" t="e">
        <v>#REF!</v>
      </c>
      <c r="Q96" s="48" t="s">
        <v>502</v>
      </c>
      <c r="R96" s="48" t="s">
        <v>503</v>
      </c>
      <c r="S96" s="80" t="e">
        <f>+landing!#REF!</f>
        <v>#REF!</v>
      </c>
      <c r="T96" s="80" t="e">
        <f>+landing!#REF!</f>
        <v>#REF!</v>
      </c>
      <c r="U96" s="81"/>
    </row>
    <row r="97" spans="1:26" ht="15.75" customHeight="1" x14ac:dyDescent="0.25">
      <c r="A97" s="48" t="s">
        <v>502</v>
      </c>
      <c r="B97" s="48" t="s">
        <v>504</v>
      </c>
      <c r="C97" s="80">
        <f t="shared" si="16"/>
        <v>33</v>
      </c>
      <c r="D97" s="80"/>
      <c r="E97" s="80"/>
      <c r="F97" s="80"/>
      <c r="G97" s="80">
        <f t="shared" si="17"/>
        <v>0</v>
      </c>
      <c r="I97" s="71" t="s">
        <v>505</v>
      </c>
      <c r="L97" s="76"/>
      <c r="M97" s="48" t="s">
        <v>504</v>
      </c>
      <c r="N97" s="80">
        <v>33</v>
      </c>
      <c r="O97" s="80">
        <v>0</v>
      </c>
      <c r="Q97" s="76"/>
      <c r="R97" s="48" t="s">
        <v>504</v>
      </c>
      <c r="S97" s="80">
        <f>+landing!C86</f>
        <v>33</v>
      </c>
      <c r="T97" s="80">
        <f>+landing!D86</f>
        <v>0</v>
      </c>
      <c r="U97" s="81"/>
    </row>
    <row r="98" spans="1:26" ht="15.75" customHeight="1" x14ac:dyDescent="0.25">
      <c r="A98" s="48" t="s">
        <v>506</v>
      </c>
      <c r="B98" s="48" t="s">
        <v>507</v>
      </c>
      <c r="C98" s="80">
        <f t="shared" si="16"/>
        <v>0</v>
      </c>
      <c r="D98" s="80"/>
      <c r="E98" s="80"/>
      <c r="F98" s="80"/>
      <c r="G98" s="80">
        <f t="shared" si="17"/>
        <v>0</v>
      </c>
      <c r="I98" s="71" t="s">
        <v>508</v>
      </c>
      <c r="L98" s="48" t="s">
        <v>506</v>
      </c>
      <c r="M98" s="48" t="s">
        <v>507</v>
      </c>
      <c r="N98" s="80">
        <v>0</v>
      </c>
      <c r="O98" s="80">
        <v>0</v>
      </c>
      <c r="Q98" s="48" t="s">
        <v>506</v>
      </c>
      <c r="R98" s="48" t="s">
        <v>507</v>
      </c>
      <c r="S98" s="80">
        <f>+landing!C82</f>
        <v>0</v>
      </c>
      <c r="T98" s="80">
        <f>+landing!D82</f>
        <v>0</v>
      </c>
      <c r="U98" s="81"/>
    </row>
    <row r="99" spans="1:26" ht="15.75" customHeight="1" x14ac:dyDescent="0.25">
      <c r="A99" s="48"/>
      <c r="B99" s="48"/>
      <c r="C99" s="80"/>
      <c r="D99" s="80"/>
      <c r="E99" s="80"/>
      <c r="F99" s="80"/>
      <c r="G99" s="80"/>
      <c r="H99" s="55"/>
      <c r="I99" s="71"/>
      <c r="J99" s="55"/>
      <c r="K99" s="55"/>
      <c r="L99" s="48"/>
      <c r="M99" s="48"/>
      <c r="N99" s="80"/>
      <c r="O99" s="80"/>
      <c r="P99" s="55"/>
      <c r="Q99" s="48"/>
      <c r="R99" s="48"/>
      <c r="S99" s="80"/>
      <c r="T99" s="80"/>
      <c r="U99" s="81"/>
      <c r="V99" s="55"/>
      <c r="W99" s="55"/>
      <c r="X99" s="55"/>
      <c r="Y99" s="55"/>
      <c r="Z99" s="55"/>
    </row>
    <row r="100" spans="1:26" ht="15.75" customHeight="1" x14ac:dyDescent="0.25">
      <c r="A100" s="48" t="s">
        <v>509</v>
      </c>
      <c r="B100" s="48" t="s">
        <v>510</v>
      </c>
      <c r="C100" s="80">
        <f t="shared" ref="C100:C101" si="18">+N100</f>
        <v>0</v>
      </c>
      <c r="D100" s="80"/>
      <c r="E100" s="80"/>
      <c r="F100" s="80"/>
      <c r="G100" s="80">
        <f t="shared" ref="G100:G101" si="19">+O100</f>
        <v>1</v>
      </c>
      <c r="I100" s="71">
        <v>200</v>
      </c>
      <c r="L100" s="48" t="s">
        <v>509</v>
      </c>
      <c r="M100" s="48" t="s">
        <v>510</v>
      </c>
      <c r="N100" s="80">
        <v>0</v>
      </c>
      <c r="O100" s="80">
        <v>1</v>
      </c>
      <c r="Q100" s="48" t="s">
        <v>509</v>
      </c>
      <c r="R100" s="48" t="s">
        <v>510</v>
      </c>
      <c r="S100" s="80">
        <f>+landing!C29</f>
        <v>0</v>
      </c>
      <c r="T100" s="80">
        <f>+landing!D29</f>
        <v>1</v>
      </c>
      <c r="U100" s="81"/>
    </row>
    <row r="101" spans="1:26" ht="15.75" customHeight="1" x14ac:dyDescent="0.25">
      <c r="A101" s="48"/>
      <c r="B101" s="48" t="s">
        <v>511</v>
      </c>
      <c r="C101" s="80">
        <f t="shared" si="18"/>
        <v>1917</v>
      </c>
      <c r="D101" s="80"/>
      <c r="E101" s="80"/>
      <c r="F101" s="80"/>
      <c r="G101" s="80">
        <f t="shared" si="19"/>
        <v>0</v>
      </c>
      <c r="H101" s="55"/>
      <c r="I101" s="71"/>
      <c r="J101" s="55"/>
      <c r="K101" s="55"/>
      <c r="L101" s="48"/>
      <c r="M101" s="48" t="s">
        <v>511</v>
      </c>
      <c r="N101" s="80">
        <v>1917</v>
      </c>
      <c r="O101" s="80">
        <v>0</v>
      </c>
      <c r="Q101" s="76"/>
      <c r="R101" s="48" t="s">
        <v>511</v>
      </c>
      <c r="S101" s="80">
        <f>+landing!C97</f>
        <v>1917</v>
      </c>
      <c r="T101" s="80">
        <f>+landing!D97</f>
        <v>0</v>
      </c>
      <c r="U101" s="81"/>
    </row>
    <row r="102" spans="1:26" ht="15.75" customHeight="1" x14ac:dyDescent="0.25">
      <c r="A102" s="48"/>
      <c r="B102" s="48"/>
      <c r="C102" s="80"/>
      <c r="D102" s="80"/>
      <c r="E102" s="80"/>
      <c r="F102" s="80"/>
      <c r="G102" s="80"/>
      <c r="H102" s="55"/>
      <c r="I102" s="71"/>
      <c r="J102" s="55"/>
      <c r="K102" s="55"/>
      <c r="L102" s="48"/>
      <c r="M102" s="48"/>
      <c r="N102" s="80"/>
      <c r="O102" s="80"/>
      <c r="P102" s="55"/>
      <c r="Q102" s="76"/>
      <c r="R102" s="48"/>
      <c r="S102" s="80"/>
      <c r="T102" s="80"/>
      <c r="U102" s="81"/>
      <c r="V102" s="55"/>
      <c r="W102" s="55"/>
      <c r="X102" s="55"/>
      <c r="Y102" s="55"/>
      <c r="Z102" s="55"/>
    </row>
    <row r="103" spans="1:26" ht="15.75" customHeight="1" x14ac:dyDescent="0.25">
      <c r="A103" s="48" t="s">
        <v>512</v>
      </c>
      <c r="B103" s="48" t="s">
        <v>513</v>
      </c>
      <c r="C103" s="80">
        <f t="shared" ref="C103:C104" si="20">+N103</f>
        <v>0</v>
      </c>
      <c r="D103" s="80"/>
      <c r="E103" s="80"/>
      <c r="F103" s="80"/>
      <c r="G103" s="80">
        <f t="shared" ref="G103:G104" si="21">+O103</f>
        <v>0</v>
      </c>
      <c r="I103" s="71">
        <v>200</v>
      </c>
      <c r="L103" s="48" t="s">
        <v>512</v>
      </c>
      <c r="M103" s="48" t="s">
        <v>513</v>
      </c>
      <c r="N103" s="80">
        <v>0</v>
      </c>
      <c r="O103" s="80">
        <v>0</v>
      </c>
      <c r="Q103" s="48" t="s">
        <v>512</v>
      </c>
      <c r="R103" s="48" t="s">
        <v>513</v>
      </c>
      <c r="S103" s="80">
        <f>+landing!C30</f>
        <v>0</v>
      </c>
      <c r="T103" s="80">
        <f>+landing!D30</f>
        <v>0</v>
      </c>
      <c r="U103" s="81"/>
    </row>
    <row r="104" spans="1:26" ht="15.75" customHeight="1" x14ac:dyDescent="0.25">
      <c r="A104" s="48"/>
      <c r="B104" s="48" t="s">
        <v>514</v>
      </c>
      <c r="C104" s="80">
        <f t="shared" si="20"/>
        <v>0</v>
      </c>
      <c r="D104" s="80"/>
      <c r="E104" s="80"/>
      <c r="F104" s="80"/>
      <c r="G104" s="80">
        <f t="shared" si="21"/>
        <v>1</v>
      </c>
      <c r="I104" s="71"/>
      <c r="L104" s="48"/>
      <c r="M104" s="48" t="s">
        <v>514</v>
      </c>
      <c r="N104" s="80">
        <v>0</v>
      </c>
      <c r="O104" s="80">
        <v>1</v>
      </c>
      <c r="Q104" s="76"/>
      <c r="R104" s="48" t="s">
        <v>514</v>
      </c>
      <c r="S104" s="80">
        <f>+landing!C98</f>
        <v>0</v>
      </c>
      <c r="T104" s="80">
        <f>+landing!D98</f>
        <v>1</v>
      </c>
      <c r="U104" s="81"/>
    </row>
    <row r="105" spans="1:26" ht="15.75" customHeight="1" x14ac:dyDescent="0.25">
      <c r="A105" s="48"/>
      <c r="B105" s="48"/>
      <c r="C105" s="80"/>
      <c r="D105" s="80"/>
      <c r="E105" s="80"/>
      <c r="F105" s="80"/>
      <c r="G105" s="80"/>
      <c r="H105" s="55"/>
      <c r="I105" s="71"/>
      <c r="J105" s="55"/>
      <c r="K105" s="55"/>
      <c r="L105" s="48"/>
      <c r="M105" s="48"/>
      <c r="N105" s="80"/>
      <c r="O105" s="80"/>
      <c r="P105" s="55"/>
      <c r="Q105" s="76"/>
      <c r="R105" s="48"/>
      <c r="S105" s="80"/>
      <c r="T105" s="80"/>
      <c r="U105" s="81"/>
      <c r="V105" s="55"/>
      <c r="W105" s="55"/>
      <c r="X105" s="55"/>
      <c r="Y105" s="55"/>
      <c r="Z105" s="55"/>
    </row>
    <row r="106" spans="1:26" ht="15.75" customHeight="1" x14ac:dyDescent="0.25">
      <c r="A106" s="48" t="s">
        <v>515</v>
      </c>
      <c r="B106" s="48" t="s">
        <v>516</v>
      </c>
      <c r="C106" s="80">
        <f t="shared" ref="C106:C111" si="22">+N106</f>
        <v>0</v>
      </c>
      <c r="D106" s="80"/>
      <c r="E106" s="80"/>
      <c r="F106" s="80"/>
      <c r="G106" s="80">
        <f t="shared" ref="G106:G111" si="23">+O106</f>
        <v>0</v>
      </c>
      <c r="I106" s="71" t="s">
        <v>413</v>
      </c>
      <c r="L106" s="48"/>
      <c r="M106" s="48"/>
      <c r="N106" s="80"/>
      <c r="O106" s="80"/>
      <c r="Q106" s="76"/>
      <c r="R106" s="48"/>
      <c r="S106" s="80"/>
      <c r="T106" s="80"/>
      <c r="U106" s="81"/>
    </row>
    <row r="107" spans="1:26" ht="15.75" customHeight="1" x14ac:dyDescent="0.25">
      <c r="A107" s="48" t="s">
        <v>515</v>
      </c>
      <c r="B107" s="48" t="s">
        <v>517</v>
      </c>
      <c r="C107" s="80">
        <f t="shared" si="22"/>
        <v>0</v>
      </c>
      <c r="D107" s="80"/>
      <c r="E107" s="80"/>
      <c r="F107" s="80"/>
      <c r="G107" s="80">
        <f t="shared" si="23"/>
        <v>0</v>
      </c>
      <c r="I107" s="71">
        <v>300</v>
      </c>
      <c r="L107" s="76" t="s">
        <v>515</v>
      </c>
      <c r="M107" s="48" t="s">
        <v>517</v>
      </c>
      <c r="N107" s="80">
        <v>0</v>
      </c>
      <c r="O107" s="80">
        <v>0</v>
      </c>
      <c r="Q107" s="48" t="s">
        <v>515</v>
      </c>
      <c r="R107" s="48" t="s">
        <v>517</v>
      </c>
      <c r="S107" s="80">
        <f>+landing!C57</f>
        <v>0</v>
      </c>
      <c r="T107" s="80">
        <f>+landing!D57</f>
        <v>0</v>
      </c>
      <c r="U107" s="81"/>
    </row>
    <row r="108" spans="1:26" ht="15.75" customHeight="1" x14ac:dyDescent="0.25">
      <c r="A108" s="48" t="s">
        <v>515</v>
      </c>
      <c r="B108" s="48" t="s">
        <v>518</v>
      </c>
      <c r="C108" s="80">
        <f t="shared" si="22"/>
        <v>0</v>
      </c>
      <c r="D108" s="80"/>
      <c r="E108" s="80"/>
      <c r="F108" s="80"/>
      <c r="G108" s="80">
        <f t="shared" si="23"/>
        <v>1</v>
      </c>
      <c r="I108" s="71">
        <v>2000</v>
      </c>
      <c r="L108" s="76"/>
      <c r="M108" s="48" t="s">
        <v>518</v>
      </c>
      <c r="N108" s="80">
        <v>0</v>
      </c>
      <c r="O108" s="80">
        <v>1</v>
      </c>
      <c r="Q108" s="76"/>
      <c r="R108" s="48" t="s">
        <v>518</v>
      </c>
      <c r="S108" s="80">
        <f>+landing!C47</f>
        <v>0</v>
      </c>
      <c r="T108" s="80">
        <f>+landing!D47</f>
        <v>1</v>
      </c>
      <c r="U108" s="81"/>
    </row>
    <row r="109" spans="1:26" ht="15.75" customHeight="1" x14ac:dyDescent="0.25">
      <c r="A109" s="48" t="s">
        <v>515</v>
      </c>
      <c r="B109" s="48" t="s">
        <v>519</v>
      </c>
      <c r="C109" s="80">
        <f t="shared" si="22"/>
        <v>0</v>
      </c>
      <c r="D109" s="80"/>
      <c r="E109" s="80"/>
      <c r="F109" s="80"/>
      <c r="G109" s="80">
        <f t="shared" si="23"/>
        <v>27</v>
      </c>
      <c r="I109" s="71">
        <v>500</v>
      </c>
      <c r="L109" s="76"/>
      <c r="M109" s="48" t="s">
        <v>519</v>
      </c>
      <c r="N109" s="80">
        <v>0</v>
      </c>
      <c r="O109" s="80">
        <v>27</v>
      </c>
      <c r="Q109" s="76"/>
      <c r="R109" s="48" t="s">
        <v>519</v>
      </c>
      <c r="S109" s="80">
        <f>+landing!C99</f>
        <v>0</v>
      </c>
      <c r="T109" s="80">
        <f>+landing!D99</f>
        <v>27</v>
      </c>
      <c r="U109" s="81"/>
    </row>
    <row r="110" spans="1:26" ht="15.75" customHeight="1" x14ac:dyDescent="0.25">
      <c r="A110" s="48" t="s">
        <v>520</v>
      </c>
      <c r="B110" s="48" t="s">
        <v>521</v>
      </c>
      <c r="C110" s="80">
        <f t="shared" si="22"/>
        <v>0</v>
      </c>
      <c r="D110" s="80"/>
      <c r="E110" s="80"/>
      <c r="F110" s="80"/>
      <c r="G110" s="80">
        <f t="shared" si="23"/>
        <v>0</v>
      </c>
      <c r="I110" s="71" t="s">
        <v>411</v>
      </c>
      <c r="L110" s="48" t="s">
        <v>520</v>
      </c>
      <c r="M110" s="48" t="s">
        <v>521</v>
      </c>
      <c r="N110" s="80">
        <v>0</v>
      </c>
      <c r="O110" s="80">
        <v>0</v>
      </c>
      <c r="Q110" s="48" t="s">
        <v>520</v>
      </c>
      <c r="R110" s="48" t="s">
        <v>521</v>
      </c>
      <c r="S110" s="80">
        <f>+landing!C27</f>
        <v>0</v>
      </c>
      <c r="T110" s="80">
        <f>+landing!D27</f>
        <v>0</v>
      </c>
      <c r="U110" s="81"/>
    </row>
    <row r="111" spans="1:26" ht="15.75" customHeight="1" x14ac:dyDescent="0.25">
      <c r="A111" s="48" t="s">
        <v>520</v>
      </c>
      <c r="B111" s="48" t="s">
        <v>522</v>
      </c>
      <c r="C111" s="80">
        <f t="shared" si="22"/>
        <v>0</v>
      </c>
      <c r="D111" s="80"/>
      <c r="E111" s="80"/>
      <c r="F111" s="80"/>
      <c r="G111" s="80">
        <f t="shared" si="23"/>
        <v>0</v>
      </c>
      <c r="I111" s="71">
        <v>350</v>
      </c>
      <c r="L111" s="76"/>
      <c r="M111" s="48" t="s">
        <v>522</v>
      </c>
      <c r="N111" s="80">
        <v>0</v>
      </c>
      <c r="O111" s="80">
        <v>0</v>
      </c>
      <c r="Q111" s="76"/>
      <c r="R111" s="48" t="s">
        <v>522</v>
      </c>
      <c r="S111" s="80">
        <f>+landing!C79</f>
        <v>0</v>
      </c>
      <c r="T111" s="80">
        <f>+landing!D79</f>
        <v>0</v>
      </c>
      <c r="U111" s="81"/>
    </row>
    <row r="112" spans="1:26" ht="15.75" customHeight="1" x14ac:dyDescent="0.25">
      <c r="A112" s="48"/>
      <c r="B112" s="48"/>
      <c r="C112" s="80"/>
      <c r="D112" s="80"/>
      <c r="E112" s="80"/>
      <c r="F112" s="80"/>
      <c r="G112" s="80"/>
      <c r="H112" s="55"/>
      <c r="I112" s="71"/>
      <c r="J112" s="55"/>
      <c r="K112" s="55"/>
      <c r="L112" s="76"/>
      <c r="M112" s="48"/>
      <c r="N112" s="80"/>
      <c r="O112" s="80"/>
      <c r="P112" s="55"/>
      <c r="Q112" s="76"/>
      <c r="R112" s="48"/>
      <c r="S112" s="80"/>
      <c r="T112" s="80"/>
      <c r="U112" s="81"/>
      <c r="V112" s="55"/>
      <c r="W112" s="55"/>
      <c r="X112" s="55"/>
      <c r="Y112" s="55"/>
      <c r="Z112" s="55"/>
    </row>
    <row r="113" spans="1:26" ht="15.75" customHeight="1" x14ac:dyDescent="0.25">
      <c r="A113" s="48" t="s">
        <v>523</v>
      </c>
      <c r="B113" s="48" t="s">
        <v>524</v>
      </c>
      <c r="C113" s="80">
        <f t="shared" ref="C113:C118" si="24">+N113</f>
        <v>0</v>
      </c>
      <c r="D113" s="80"/>
      <c r="E113" s="80"/>
      <c r="F113" s="80"/>
      <c r="G113" s="80">
        <f t="shared" ref="G113:G118" si="25">+O113</f>
        <v>0</v>
      </c>
      <c r="I113" s="71" t="s">
        <v>411</v>
      </c>
      <c r="L113" s="48" t="s">
        <v>523</v>
      </c>
      <c r="M113" s="48" t="s">
        <v>524</v>
      </c>
      <c r="N113" s="80">
        <v>0</v>
      </c>
      <c r="O113" s="80">
        <v>0</v>
      </c>
      <c r="Q113" s="48" t="s">
        <v>523</v>
      </c>
      <c r="R113" s="48" t="s">
        <v>524</v>
      </c>
      <c r="S113" s="80">
        <f>+landing!C28</f>
        <v>0</v>
      </c>
      <c r="T113" s="80">
        <f>+landing!D28</f>
        <v>0</v>
      </c>
      <c r="U113" s="81"/>
    </row>
    <row r="114" spans="1:26" ht="15.75" customHeight="1" x14ac:dyDescent="0.25">
      <c r="A114" s="48" t="s">
        <v>523</v>
      </c>
      <c r="B114" s="48" t="s">
        <v>526</v>
      </c>
      <c r="C114" s="80">
        <f t="shared" si="24"/>
        <v>0</v>
      </c>
      <c r="D114" s="80"/>
      <c r="E114" s="80"/>
      <c r="F114" s="80"/>
      <c r="G114" s="80">
        <f t="shared" si="25"/>
        <v>0</v>
      </c>
      <c r="I114" s="71" t="s">
        <v>413</v>
      </c>
      <c r="L114" s="76"/>
      <c r="M114" s="48" t="s">
        <v>526</v>
      </c>
      <c r="N114" s="80">
        <v>0</v>
      </c>
      <c r="O114" s="80">
        <v>0</v>
      </c>
      <c r="Q114" s="76"/>
      <c r="R114" s="48" t="s">
        <v>526</v>
      </c>
      <c r="S114" s="80">
        <f>+landing!C20</f>
        <v>0</v>
      </c>
      <c r="T114" s="80">
        <f>+landing!D20</f>
        <v>0</v>
      </c>
      <c r="U114" s="81"/>
    </row>
    <row r="115" spans="1:26" ht="15.75" customHeight="1" x14ac:dyDescent="0.25">
      <c r="A115" s="48" t="s">
        <v>523</v>
      </c>
      <c r="B115" s="48" t="s">
        <v>527</v>
      </c>
      <c r="C115" s="80">
        <f t="shared" si="24"/>
        <v>796</v>
      </c>
      <c r="D115" s="80"/>
      <c r="E115" s="80"/>
      <c r="F115" s="80"/>
      <c r="G115" s="80">
        <f t="shared" si="25"/>
        <v>0</v>
      </c>
      <c r="I115" s="71">
        <v>300</v>
      </c>
      <c r="L115" s="76"/>
      <c r="M115" s="48" t="s">
        <v>527</v>
      </c>
      <c r="N115" s="80">
        <v>796</v>
      </c>
      <c r="O115" s="80">
        <v>0</v>
      </c>
      <c r="Q115" s="76"/>
      <c r="R115" s="48" t="s">
        <v>527</v>
      </c>
      <c r="S115" s="80">
        <f>+landing!C58</f>
        <v>796</v>
      </c>
      <c r="T115" s="80">
        <f>+landing!D58</f>
        <v>0</v>
      </c>
      <c r="U115" s="81"/>
    </row>
    <row r="116" spans="1:26" ht="15.75" customHeight="1" x14ac:dyDescent="0.25">
      <c r="A116" s="48" t="s">
        <v>523</v>
      </c>
      <c r="B116" s="48" t="s">
        <v>528</v>
      </c>
      <c r="C116" s="80">
        <f t="shared" si="24"/>
        <v>0</v>
      </c>
      <c r="D116" s="80"/>
      <c r="E116" s="80"/>
      <c r="F116" s="80"/>
      <c r="G116" s="80">
        <f t="shared" si="25"/>
        <v>1</v>
      </c>
      <c r="I116" s="71">
        <v>350</v>
      </c>
      <c r="L116" s="76"/>
      <c r="M116" s="48" t="s">
        <v>528</v>
      </c>
      <c r="N116" s="80">
        <v>0</v>
      </c>
      <c r="O116" s="80">
        <v>1</v>
      </c>
      <c r="Q116" s="76"/>
      <c r="R116" s="48" t="s">
        <v>528</v>
      </c>
      <c r="S116" s="80">
        <f>+landing!C80</f>
        <v>0</v>
      </c>
      <c r="T116" s="80">
        <f>+landing!D80</f>
        <v>1</v>
      </c>
      <c r="U116" s="81"/>
    </row>
    <row r="117" spans="1:26" ht="15.75" customHeight="1" x14ac:dyDescent="0.25">
      <c r="A117" s="48" t="s">
        <v>523</v>
      </c>
      <c r="B117" s="48" t="s">
        <v>529</v>
      </c>
      <c r="C117" s="80">
        <f t="shared" si="24"/>
        <v>0</v>
      </c>
      <c r="D117" s="80"/>
      <c r="E117" s="80"/>
      <c r="F117" s="80"/>
      <c r="G117" s="80">
        <f t="shared" si="25"/>
        <v>0</v>
      </c>
      <c r="I117" s="71">
        <v>2000</v>
      </c>
      <c r="L117" s="76"/>
      <c r="M117" s="48" t="s">
        <v>529</v>
      </c>
      <c r="N117" s="80">
        <v>0</v>
      </c>
      <c r="O117" s="80">
        <v>0</v>
      </c>
      <c r="Q117" s="76"/>
      <c r="R117" s="48" t="s">
        <v>529</v>
      </c>
      <c r="S117" s="80">
        <f>+landing!C48</f>
        <v>0</v>
      </c>
      <c r="T117" s="80">
        <f>+landing!D48</f>
        <v>0</v>
      </c>
      <c r="U117" s="81"/>
    </row>
    <row r="118" spans="1:26" ht="15.75" customHeight="1" x14ac:dyDescent="0.25">
      <c r="A118" s="48" t="s">
        <v>523</v>
      </c>
      <c r="B118" s="48" t="s">
        <v>530</v>
      </c>
      <c r="C118" s="80">
        <f t="shared" si="24"/>
        <v>0</v>
      </c>
      <c r="D118" s="80"/>
      <c r="E118" s="80"/>
      <c r="F118" s="80"/>
      <c r="G118" s="80">
        <f t="shared" si="25"/>
        <v>0</v>
      </c>
      <c r="I118" s="71">
        <v>500</v>
      </c>
      <c r="L118" s="76"/>
      <c r="M118" s="48" t="s">
        <v>530</v>
      </c>
      <c r="N118" s="80">
        <v>0</v>
      </c>
      <c r="O118" s="80">
        <v>0</v>
      </c>
      <c r="Q118" s="76"/>
      <c r="R118" s="48" t="s">
        <v>530</v>
      </c>
      <c r="S118" s="80">
        <f>+landing!C100</f>
        <v>0</v>
      </c>
      <c r="T118" s="80">
        <f>+landing!D100</f>
        <v>0</v>
      </c>
      <c r="U118" s="81"/>
    </row>
    <row r="119" spans="1:26" ht="15.75" customHeight="1" x14ac:dyDescent="0.25">
      <c r="A119" s="48"/>
      <c r="B119" s="48"/>
      <c r="C119" s="80"/>
      <c r="D119" s="80"/>
      <c r="E119" s="80"/>
      <c r="F119" s="80"/>
      <c r="G119" s="80"/>
      <c r="H119" s="55"/>
      <c r="I119" s="71"/>
      <c r="J119" s="55"/>
      <c r="K119" s="55"/>
      <c r="L119" s="76"/>
      <c r="M119" s="48"/>
      <c r="N119" s="80"/>
      <c r="O119" s="80"/>
      <c r="P119" s="55"/>
      <c r="Q119" s="76"/>
      <c r="R119" s="48"/>
      <c r="S119" s="80"/>
      <c r="T119" s="80"/>
      <c r="U119" s="81"/>
      <c r="V119" s="55"/>
      <c r="W119" s="55"/>
      <c r="X119" s="55"/>
      <c r="Y119" s="55"/>
      <c r="Z119" s="55"/>
    </row>
    <row r="120" spans="1:26" ht="15.75" customHeight="1" x14ac:dyDescent="0.25">
      <c r="A120" s="48" t="s">
        <v>531</v>
      </c>
      <c r="B120" s="48" t="s">
        <v>532</v>
      </c>
      <c r="C120" s="80">
        <f t="shared" ref="C120:C121" si="26">+N120</f>
        <v>0</v>
      </c>
      <c r="D120" s="80"/>
      <c r="E120" s="80"/>
      <c r="F120" s="80"/>
      <c r="G120" s="80">
        <f t="shared" ref="G120:G121" si="27">+O120</f>
        <v>1</v>
      </c>
      <c r="I120" s="71">
        <v>200</v>
      </c>
      <c r="L120" s="48" t="s">
        <v>531</v>
      </c>
      <c r="M120" s="48" t="s">
        <v>532</v>
      </c>
      <c r="N120" s="80">
        <v>0</v>
      </c>
      <c r="O120" s="80">
        <v>1</v>
      </c>
      <c r="Q120" s="48" t="s">
        <v>531</v>
      </c>
      <c r="R120" s="48" t="s">
        <v>532</v>
      </c>
      <c r="S120" s="80">
        <f>+landing!C31</f>
        <v>0</v>
      </c>
      <c r="T120" s="80">
        <f>+landing!D31</f>
        <v>1</v>
      </c>
      <c r="U120" s="81"/>
    </row>
    <row r="121" spans="1:26" ht="15.75" customHeight="1" x14ac:dyDescent="0.25">
      <c r="A121" s="48"/>
      <c r="B121" s="48" t="s">
        <v>533</v>
      </c>
      <c r="C121" s="80">
        <f t="shared" si="26"/>
        <v>6079</v>
      </c>
      <c r="D121" s="80"/>
      <c r="E121" s="80"/>
      <c r="F121" s="80"/>
      <c r="G121" s="80">
        <f t="shared" si="27"/>
        <v>0</v>
      </c>
      <c r="H121" s="55"/>
      <c r="I121" s="71">
        <v>500</v>
      </c>
      <c r="J121" s="55"/>
      <c r="K121" s="55"/>
      <c r="L121" s="48"/>
      <c r="M121" s="48" t="s">
        <v>533</v>
      </c>
      <c r="N121" s="80">
        <v>6079</v>
      </c>
      <c r="O121" s="80">
        <v>0</v>
      </c>
      <c r="P121" s="55"/>
      <c r="Q121" s="48"/>
      <c r="R121" s="48" t="s">
        <v>533</v>
      </c>
      <c r="S121" s="80">
        <f>+landing!C101</f>
        <v>6079</v>
      </c>
      <c r="T121" s="80">
        <f>+landing!D101</f>
        <v>0</v>
      </c>
      <c r="U121" s="81"/>
      <c r="V121" s="55"/>
      <c r="W121" s="55"/>
      <c r="X121" s="55"/>
      <c r="Y121" s="55"/>
      <c r="Z121" s="55"/>
    </row>
    <row r="122" spans="1:26" ht="15.75" customHeight="1" x14ac:dyDescent="0.25">
      <c r="A122" s="48"/>
      <c r="B122" s="48"/>
      <c r="C122" s="80"/>
      <c r="D122" s="80"/>
      <c r="E122" s="80"/>
      <c r="F122" s="80"/>
      <c r="G122" s="80"/>
      <c r="H122" s="55"/>
      <c r="I122" s="71"/>
      <c r="J122" s="55"/>
      <c r="K122" s="55"/>
      <c r="L122" s="48"/>
      <c r="M122" s="48"/>
      <c r="N122" s="80"/>
      <c r="O122" s="80"/>
      <c r="P122" s="55"/>
      <c r="Q122" s="48"/>
      <c r="R122" s="48"/>
      <c r="S122" s="80"/>
      <c r="T122" s="80"/>
      <c r="U122" s="81"/>
      <c r="V122" s="55"/>
      <c r="W122" s="55"/>
      <c r="X122" s="55"/>
      <c r="Y122" s="55"/>
      <c r="Z122" s="55"/>
    </row>
    <row r="123" spans="1:26" ht="15.75" customHeight="1" x14ac:dyDescent="0.25">
      <c r="A123" s="48" t="s">
        <v>534</v>
      </c>
      <c r="B123" s="48" t="s">
        <v>535</v>
      </c>
      <c r="C123" s="80">
        <f t="shared" ref="C123:C124" si="28">+N123</f>
        <v>0</v>
      </c>
      <c r="D123" s="80"/>
      <c r="E123" s="80"/>
      <c r="F123" s="80"/>
      <c r="G123" s="80">
        <f t="shared" ref="G123:G124" si="29">+O123</f>
        <v>1</v>
      </c>
      <c r="I123" s="71">
        <v>200</v>
      </c>
      <c r="L123" s="48" t="s">
        <v>534</v>
      </c>
      <c r="M123" s="48" t="s">
        <v>535</v>
      </c>
      <c r="N123" s="80">
        <v>0</v>
      </c>
      <c r="O123" s="80">
        <v>1</v>
      </c>
      <c r="Q123" s="48" t="s">
        <v>534</v>
      </c>
      <c r="R123" s="48" t="s">
        <v>535</v>
      </c>
      <c r="S123" s="80">
        <f>+landing!C32</f>
        <v>0</v>
      </c>
      <c r="T123" s="80">
        <f>+landing!D32</f>
        <v>1</v>
      </c>
      <c r="U123" s="81"/>
    </row>
    <row r="124" spans="1:26" ht="15.75" customHeight="1" x14ac:dyDescent="0.25">
      <c r="A124" s="48"/>
      <c r="B124" s="48" t="s">
        <v>536</v>
      </c>
      <c r="C124" s="80">
        <f t="shared" si="28"/>
        <v>3949</v>
      </c>
      <c r="D124" s="80"/>
      <c r="E124" s="80"/>
      <c r="F124" s="80"/>
      <c r="G124" s="80">
        <f t="shared" si="29"/>
        <v>1</v>
      </c>
      <c r="H124" s="55"/>
      <c r="I124" s="71">
        <v>500</v>
      </c>
      <c r="J124" s="55"/>
      <c r="K124" s="55"/>
      <c r="L124" s="48"/>
      <c r="M124" s="48" t="s">
        <v>536</v>
      </c>
      <c r="N124" s="80">
        <v>3949</v>
      </c>
      <c r="O124" s="80">
        <v>1</v>
      </c>
      <c r="P124" s="55"/>
      <c r="Q124" s="48"/>
      <c r="R124" s="48" t="s">
        <v>536</v>
      </c>
      <c r="S124" s="80">
        <f>+landing!C102</f>
        <v>3949</v>
      </c>
      <c r="T124" s="80">
        <f>+landing!D102</f>
        <v>1</v>
      </c>
      <c r="U124" s="81"/>
      <c r="V124" s="55"/>
      <c r="W124" s="55"/>
      <c r="X124" s="55"/>
      <c r="Y124" s="55"/>
      <c r="Z124" s="55"/>
    </row>
    <row r="125" spans="1:26" ht="15.75" customHeight="1" x14ac:dyDescent="0.25">
      <c r="A125" s="48"/>
      <c r="B125" s="48"/>
      <c r="C125" s="80"/>
      <c r="D125" s="80"/>
      <c r="E125" s="80"/>
      <c r="F125" s="80"/>
      <c r="G125" s="80"/>
      <c r="H125" s="55"/>
      <c r="I125" s="71"/>
      <c r="J125" s="55"/>
      <c r="K125" s="55"/>
      <c r="L125" s="48"/>
      <c r="M125" s="48"/>
      <c r="N125" s="80"/>
      <c r="O125" s="80"/>
      <c r="P125" s="55"/>
      <c r="Q125" s="48"/>
      <c r="R125" s="48"/>
      <c r="S125" s="80"/>
      <c r="T125" s="80"/>
      <c r="U125" s="81"/>
      <c r="V125" s="55"/>
      <c r="W125" s="55"/>
      <c r="X125" s="55"/>
      <c r="Y125" s="55"/>
      <c r="Z125" s="55"/>
    </row>
    <row r="126" spans="1:26" ht="15.75" customHeight="1" x14ac:dyDescent="0.25">
      <c r="A126" s="48" t="s">
        <v>537</v>
      </c>
      <c r="B126" s="48" t="s">
        <v>539</v>
      </c>
      <c r="C126" s="80">
        <f t="shared" ref="C126:C137" si="30">+N126</f>
        <v>1</v>
      </c>
      <c r="D126" s="80"/>
      <c r="E126" s="80"/>
      <c r="F126" s="80"/>
      <c r="G126" s="80">
        <f t="shared" ref="G126:G137" si="31">+O126</f>
        <v>9</v>
      </c>
      <c r="I126" s="71" t="s">
        <v>540</v>
      </c>
      <c r="J126">
        <f t="shared" ref="J126:J132" si="32">SUBTOTAL(9,G126,C126)</f>
        <v>10</v>
      </c>
      <c r="L126" s="48" t="s">
        <v>537</v>
      </c>
      <c r="M126" s="48" t="s">
        <v>539</v>
      </c>
      <c r="N126" s="80">
        <v>1</v>
      </c>
      <c r="O126" s="80">
        <v>9</v>
      </c>
      <c r="Q126" s="48" t="s">
        <v>537</v>
      </c>
      <c r="R126" s="48" t="s">
        <v>539</v>
      </c>
      <c r="S126" s="80">
        <f>+landing!C109</f>
        <v>1</v>
      </c>
      <c r="T126" s="80">
        <f>+landing!D109</f>
        <v>9</v>
      </c>
      <c r="U126" s="81"/>
    </row>
    <row r="127" spans="1:26" ht="15.75" customHeight="1" x14ac:dyDescent="0.25">
      <c r="A127" s="48" t="s">
        <v>537</v>
      </c>
      <c r="B127" s="48" t="s">
        <v>541</v>
      </c>
      <c r="C127" s="80">
        <f t="shared" si="30"/>
        <v>0</v>
      </c>
      <c r="D127" s="80"/>
      <c r="E127" s="80"/>
      <c r="F127" s="80"/>
      <c r="G127" s="80">
        <f t="shared" si="31"/>
        <v>1</v>
      </c>
      <c r="I127" s="71" t="s">
        <v>540</v>
      </c>
      <c r="J127" s="55">
        <f t="shared" si="32"/>
        <v>1</v>
      </c>
      <c r="L127" s="76"/>
      <c r="M127" s="48" t="s">
        <v>541</v>
      </c>
      <c r="N127" s="80">
        <v>0</v>
      </c>
      <c r="O127" s="80">
        <v>1</v>
      </c>
      <c r="Q127" s="76"/>
      <c r="R127" s="48" t="s">
        <v>541</v>
      </c>
      <c r="S127" s="80">
        <f>+landing!C110</f>
        <v>0</v>
      </c>
      <c r="T127" s="80">
        <f>+landing!D110</f>
        <v>1</v>
      </c>
      <c r="U127" s="81"/>
    </row>
    <row r="128" spans="1:26" ht="15.75" customHeight="1" x14ac:dyDescent="0.25">
      <c r="A128" s="48" t="s">
        <v>537</v>
      </c>
      <c r="B128" s="48" t="s">
        <v>542</v>
      </c>
      <c r="C128" s="80">
        <f t="shared" si="30"/>
        <v>7385</v>
      </c>
      <c r="D128" s="80"/>
      <c r="E128" s="80"/>
      <c r="F128" s="80"/>
      <c r="G128" s="80">
        <f t="shared" si="31"/>
        <v>11189</v>
      </c>
      <c r="I128" s="71" t="s">
        <v>540</v>
      </c>
      <c r="J128" s="55">
        <f t="shared" si="32"/>
        <v>18574</v>
      </c>
      <c r="L128" s="76"/>
      <c r="M128" s="48" t="s">
        <v>542</v>
      </c>
      <c r="N128" s="80">
        <v>7385</v>
      </c>
      <c r="O128" s="80">
        <v>11189</v>
      </c>
      <c r="Q128" s="76"/>
      <c r="R128" s="48" t="s">
        <v>542</v>
      </c>
      <c r="S128" s="80">
        <f>+landing!C111</f>
        <v>7385</v>
      </c>
      <c r="T128" s="80">
        <f>+landing!D111</f>
        <v>11189</v>
      </c>
      <c r="U128" s="81"/>
    </row>
    <row r="129" spans="1:26" ht="15.75" customHeight="1" x14ac:dyDescent="0.25">
      <c r="A129" s="48" t="s">
        <v>537</v>
      </c>
      <c r="B129" s="48" t="s">
        <v>543</v>
      </c>
      <c r="C129" s="80">
        <f t="shared" si="30"/>
        <v>402</v>
      </c>
      <c r="D129" s="80"/>
      <c r="E129" s="80"/>
      <c r="F129" s="80"/>
      <c r="G129" s="80">
        <f t="shared" si="31"/>
        <v>66</v>
      </c>
      <c r="I129" s="71" t="s">
        <v>540</v>
      </c>
      <c r="J129" s="55">
        <f t="shared" si="32"/>
        <v>468</v>
      </c>
      <c r="L129" s="76"/>
      <c r="M129" s="48" t="s">
        <v>543</v>
      </c>
      <c r="N129" s="80">
        <v>402</v>
      </c>
      <c r="O129" s="80">
        <v>66</v>
      </c>
      <c r="Q129" s="76"/>
      <c r="R129" s="48" t="s">
        <v>543</v>
      </c>
      <c r="S129" s="80">
        <f>+landing!C112</f>
        <v>402</v>
      </c>
      <c r="T129" s="80">
        <f>+landing!D112</f>
        <v>66</v>
      </c>
      <c r="U129" s="81"/>
    </row>
    <row r="130" spans="1:26" ht="15.75" customHeight="1" x14ac:dyDescent="0.25">
      <c r="A130" s="48" t="s">
        <v>537</v>
      </c>
      <c r="B130" s="48" t="s">
        <v>544</v>
      </c>
      <c r="C130" s="80">
        <f t="shared" si="30"/>
        <v>686</v>
      </c>
      <c r="D130" s="80"/>
      <c r="E130" s="80"/>
      <c r="F130" s="80"/>
      <c r="G130" s="80">
        <f t="shared" si="31"/>
        <v>993</v>
      </c>
      <c r="I130" s="71" t="s">
        <v>540</v>
      </c>
      <c r="J130" s="55">
        <f t="shared" si="32"/>
        <v>1679</v>
      </c>
      <c r="L130" s="76"/>
      <c r="M130" s="48" t="s">
        <v>544</v>
      </c>
      <c r="N130" s="80">
        <v>686</v>
      </c>
      <c r="O130" s="80">
        <v>993</v>
      </c>
      <c r="Q130" s="76"/>
      <c r="R130" s="48" t="s">
        <v>544</v>
      </c>
      <c r="S130" s="80">
        <f>+landing!C113</f>
        <v>686</v>
      </c>
      <c r="T130" s="80">
        <f>+landing!D113</f>
        <v>993</v>
      </c>
      <c r="U130" s="81"/>
    </row>
    <row r="131" spans="1:26" ht="15.75" customHeight="1" x14ac:dyDescent="0.25">
      <c r="A131" s="48" t="s">
        <v>537</v>
      </c>
      <c r="B131" s="48" t="s">
        <v>545</v>
      </c>
      <c r="C131" s="80">
        <f t="shared" si="30"/>
        <v>0</v>
      </c>
      <c r="D131" s="80"/>
      <c r="E131" s="80"/>
      <c r="F131" s="80"/>
      <c r="G131" s="80">
        <f t="shared" si="31"/>
        <v>0</v>
      </c>
      <c r="I131" s="71" t="s">
        <v>540</v>
      </c>
      <c r="J131" s="55">
        <f t="shared" si="32"/>
        <v>0</v>
      </c>
      <c r="L131" s="76"/>
      <c r="M131" s="48" t="s">
        <v>545</v>
      </c>
      <c r="N131" s="80">
        <v>0</v>
      </c>
      <c r="O131" s="80">
        <v>0</v>
      </c>
      <c r="Q131" s="76"/>
      <c r="R131" s="48" t="s">
        <v>545</v>
      </c>
      <c r="S131" s="80">
        <f>+landing!C114</f>
        <v>0</v>
      </c>
      <c r="T131" s="80">
        <f>+landing!D114</f>
        <v>0</v>
      </c>
      <c r="U131" s="81"/>
    </row>
    <row r="132" spans="1:26" ht="15.75" customHeight="1" x14ac:dyDescent="0.25">
      <c r="A132" s="48" t="s">
        <v>537</v>
      </c>
      <c r="B132" s="48" t="s">
        <v>546</v>
      </c>
      <c r="C132" s="80">
        <f t="shared" si="30"/>
        <v>40</v>
      </c>
      <c r="D132" s="80"/>
      <c r="E132" s="80"/>
      <c r="F132" s="80"/>
      <c r="G132" s="80">
        <f t="shared" si="31"/>
        <v>18</v>
      </c>
      <c r="I132" s="71" t="s">
        <v>540</v>
      </c>
      <c r="J132" s="55">
        <f t="shared" si="32"/>
        <v>58</v>
      </c>
      <c r="L132" s="76"/>
      <c r="M132" s="48" t="s">
        <v>546</v>
      </c>
      <c r="N132" s="80">
        <v>40</v>
      </c>
      <c r="O132" s="80">
        <v>18</v>
      </c>
      <c r="Q132" s="76"/>
      <c r="R132" s="48" t="s">
        <v>546</v>
      </c>
      <c r="S132" s="80">
        <f>+landing!C115</f>
        <v>40</v>
      </c>
      <c r="T132" s="80">
        <f>+landing!D115</f>
        <v>18</v>
      </c>
      <c r="U132" s="81"/>
    </row>
    <row r="133" spans="1:26" ht="15.75" customHeight="1" x14ac:dyDescent="0.25">
      <c r="A133" s="48" t="s">
        <v>382</v>
      </c>
      <c r="B133" s="48" t="s">
        <v>547</v>
      </c>
      <c r="C133" s="80">
        <f t="shared" si="30"/>
        <v>0</v>
      </c>
      <c r="D133" s="80"/>
      <c r="E133" s="80"/>
      <c r="F133" s="80"/>
      <c r="G133" s="80">
        <f t="shared" si="31"/>
        <v>0</v>
      </c>
      <c r="I133" s="71" t="s">
        <v>548</v>
      </c>
      <c r="L133" s="76"/>
      <c r="M133" s="48" t="s">
        <v>547</v>
      </c>
      <c r="N133" s="95">
        <v>0</v>
      </c>
      <c r="O133" s="95">
        <v>0</v>
      </c>
      <c r="Q133" s="76"/>
      <c r="R133" s="48" t="s">
        <v>547</v>
      </c>
      <c r="S133" s="95">
        <v>0</v>
      </c>
      <c r="T133" s="95">
        <v>0</v>
      </c>
      <c r="U133" s="81"/>
    </row>
    <row r="134" spans="1:26" ht="15.75" customHeight="1" x14ac:dyDescent="0.25">
      <c r="A134" s="48" t="s">
        <v>382</v>
      </c>
      <c r="B134" s="48" t="s">
        <v>383</v>
      </c>
      <c r="C134" s="80">
        <f t="shared" si="30"/>
        <v>0</v>
      </c>
      <c r="D134" s="80"/>
      <c r="E134" s="80"/>
      <c r="F134" s="80"/>
      <c r="G134" s="80">
        <f t="shared" si="31"/>
        <v>0</v>
      </c>
      <c r="I134" s="71" t="s">
        <v>548</v>
      </c>
      <c r="L134" s="76"/>
      <c r="M134" s="48" t="s">
        <v>383</v>
      </c>
      <c r="N134" s="95">
        <v>0</v>
      </c>
      <c r="O134" s="95">
        <v>0</v>
      </c>
      <c r="Q134" s="76"/>
      <c r="R134" s="48" t="s">
        <v>383</v>
      </c>
      <c r="S134" s="95">
        <f>+landing!C33</f>
        <v>0</v>
      </c>
      <c r="T134" s="95">
        <f>+landing!D33</f>
        <v>0</v>
      </c>
      <c r="U134" s="81"/>
    </row>
    <row r="135" spans="1:26" ht="15.75" customHeight="1" x14ac:dyDescent="0.25">
      <c r="A135" s="48" t="s">
        <v>382</v>
      </c>
      <c r="B135" s="48" t="s">
        <v>384</v>
      </c>
      <c r="C135" s="80">
        <f t="shared" si="30"/>
        <v>0</v>
      </c>
      <c r="D135" s="80"/>
      <c r="E135" s="80"/>
      <c r="F135" s="80"/>
      <c r="G135" s="80">
        <f t="shared" si="31"/>
        <v>0</v>
      </c>
      <c r="I135" s="71" t="s">
        <v>548</v>
      </c>
      <c r="L135" s="76"/>
      <c r="M135" s="48" t="s">
        <v>384</v>
      </c>
      <c r="N135" s="80">
        <v>0</v>
      </c>
      <c r="O135" s="80">
        <v>0</v>
      </c>
      <c r="Q135" s="76"/>
      <c r="R135" s="48" t="s">
        <v>384</v>
      </c>
      <c r="S135" s="80">
        <f>+landing!C36</f>
        <v>0</v>
      </c>
      <c r="T135" s="80">
        <f>+landing!D36</f>
        <v>0</v>
      </c>
      <c r="U135" s="81"/>
    </row>
    <row r="136" spans="1:26" ht="15.75" customHeight="1" x14ac:dyDescent="0.25">
      <c r="A136" s="48" t="s">
        <v>382</v>
      </c>
      <c r="B136" s="48" t="s">
        <v>385</v>
      </c>
      <c r="C136" s="80">
        <f t="shared" si="30"/>
        <v>0</v>
      </c>
      <c r="D136" s="80"/>
      <c r="E136" s="80"/>
      <c r="F136" s="80"/>
      <c r="G136" s="80">
        <f t="shared" si="31"/>
        <v>0</v>
      </c>
      <c r="I136" s="71" t="s">
        <v>548</v>
      </c>
      <c r="L136" s="76"/>
      <c r="M136" s="48" t="s">
        <v>385</v>
      </c>
      <c r="N136" s="80">
        <v>0</v>
      </c>
      <c r="O136" s="80">
        <v>0</v>
      </c>
      <c r="Q136" s="76"/>
      <c r="R136" s="48" t="s">
        <v>385</v>
      </c>
      <c r="S136" s="80">
        <f>+landing!C34</f>
        <v>0</v>
      </c>
      <c r="T136" s="80">
        <f>+landing!D34</f>
        <v>0</v>
      </c>
      <c r="U136" s="81"/>
    </row>
    <row r="137" spans="1:26" ht="15.75" customHeight="1" x14ac:dyDescent="0.25">
      <c r="A137" s="48" t="s">
        <v>382</v>
      </c>
      <c r="B137" s="48" t="s">
        <v>386</v>
      </c>
      <c r="C137" s="80">
        <f t="shared" si="30"/>
        <v>0</v>
      </c>
      <c r="D137" s="80"/>
      <c r="E137" s="80"/>
      <c r="F137" s="80"/>
      <c r="G137" s="80">
        <f t="shared" si="31"/>
        <v>0</v>
      </c>
      <c r="I137" s="71" t="s">
        <v>548</v>
      </c>
      <c r="L137" s="76"/>
      <c r="M137" s="48" t="s">
        <v>386</v>
      </c>
      <c r="N137" s="80">
        <v>0</v>
      </c>
      <c r="O137" s="80">
        <v>0</v>
      </c>
      <c r="Q137" s="76"/>
      <c r="R137" s="48" t="s">
        <v>386</v>
      </c>
      <c r="S137" s="80">
        <f>+landing!C37</f>
        <v>0</v>
      </c>
      <c r="T137" s="80">
        <f>+landing!D37</f>
        <v>0</v>
      </c>
      <c r="U137" s="96"/>
    </row>
    <row r="138" spans="1:26" ht="15.75" customHeight="1" x14ac:dyDescent="0.25">
      <c r="A138" s="48"/>
      <c r="B138" s="48"/>
      <c r="C138" s="80"/>
      <c r="D138" s="80"/>
      <c r="E138" s="80"/>
      <c r="F138" s="80"/>
      <c r="G138" s="80"/>
      <c r="H138" s="55"/>
      <c r="I138" s="71"/>
      <c r="J138" s="55"/>
      <c r="K138" s="55"/>
      <c r="L138" s="76"/>
      <c r="M138" s="48"/>
      <c r="N138" s="80"/>
      <c r="O138" s="80"/>
      <c r="P138" s="55"/>
      <c r="Q138" s="76"/>
      <c r="R138" s="48"/>
      <c r="S138" s="80"/>
      <c r="T138" s="80"/>
      <c r="U138" s="96"/>
      <c r="V138" s="55"/>
      <c r="W138" s="55"/>
      <c r="X138" s="55"/>
      <c r="Y138" s="55"/>
      <c r="Z138" s="55"/>
    </row>
    <row r="139" spans="1:26" ht="15.75" customHeight="1" x14ac:dyDescent="0.25">
      <c r="A139" s="48" t="s">
        <v>549</v>
      </c>
      <c r="B139" s="48" t="s">
        <v>550</v>
      </c>
      <c r="C139" s="80">
        <f t="shared" ref="C139:C141" si="33">+N139</f>
        <v>0</v>
      </c>
      <c r="D139" s="80"/>
      <c r="E139" s="80"/>
      <c r="F139" s="80"/>
      <c r="G139" s="80">
        <f t="shared" ref="G139:G141" si="34">+O139</f>
        <v>0</v>
      </c>
      <c r="I139" s="71" t="s">
        <v>551</v>
      </c>
      <c r="L139" s="48" t="s">
        <v>549</v>
      </c>
      <c r="M139" s="48" t="s">
        <v>550</v>
      </c>
      <c r="N139" s="80">
        <v>0</v>
      </c>
      <c r="O139" s="80">
        <v>0</v>
      </c>
      <c r="Q139" s="48" t="s">
        <v>549</v>
      </c>
      <c r="R139" s="48" t="s">
        <v>550</v>
      </c>
      <c r="S139" s="80">
        <f>+landing!C83</f>
        <v>0</v>
      </c>
      <c r="T139" s="80">
        <f>+landing!D83</f>
        <v>0</v>
      </c>
      <c r="U139" s="96"/>
    </row>
    <row r="140" spans="1:26" ht="15.75" customHeight="1" x14ac:dyDescent="0.25">
      <c r="A140" s="48" t="s">
        <v>549</v>
      </c>
      <c r="B140" s="48" t="s">
        <v>552</v>
      </c>
      <c r="C140" s="80">
        <f t="shared" si="33"/>
        <v>0</v>
      </c>
      <c r="D140" s="80"/>
      <c r="E140" s="80"/>
      <c r="F140" s="80"/>
      <c r="G140" s="80">
        <f t="shared" si="34"/>
        <v>10</v>
      </c>
      <c r="I140" s="71" t="s">
        <v>551</v>
      </c>
      <c r="L140" s="76"/>
      <c r="M140" s="48" t="s">
        <v>552</v>
      </c>
      <c r="N140" s="80">
        <v>0</v>
      </c>
      <c r="O140" s="80">
        <v>10</v>
      </c>
      <c r="Q140" s="76"/>
      <c r="R140" s="48" t="s">
        <v>552</v>
      </c>
      <c r="S140" s="80">
        <f>+landing!C84</f>
        <v>0</v>
      </c>
      <c r="T140" s="80">
        <f>+landing!D84</f>
        <v>10</v>
      </c>
      <c r="U140" s="96"/>
    </row>
    <row r="141" spans="1:26" ht="15.75" customHeight="1" x14ac:dyDescent="0.25">
      <c r="A141" s="48" t="s">
        <v>549</v>
      </c>
      <c r="B141" s="48" t="s">
        <v>553</v>
      </c>
      <c r="C141" s="80">
        <f t="shared" si="33"/>
        <v>0</v>
      </c>
      <c r="D141" s="80"/>
      <c r="E141" s="80"/>
      <c r="F141" s="80"/>
      <c r="G141" s="80">
        <f t="shared" si="34"/>
        <v>0</v>
      </c>
      <c r="I141" s="71" t="s">
        <v>551</v>
      </c>
      <c r="L141" s="76"/>
      <c r="M141" s="48" t="s">
        <v>553</v>
      </c>
      <c r="N141" s="80">
        <v>0</v>
      </c>
      <c r="O141" s="80">
        <v>0</v>
      </c>
      <c r="Q141" s="76"/>
      <c r="R141" s="48" t="s">
        <v>553</v>
      </c>
      <c r="S141" s="80">
        <f>+landing!C85</f>
        <v>0</v>
      </c>
      <c r="T141" s="80">
        <f>+landing!D85</f>
        <v>0</v>
      </c>
      <c r="U141" s="96"/>
    </row>
    <row r="142" spans="1:26" ht="15.75" customHeight="1" x14ac:dyDescent="0.25">
      <c r="A142" s="48"/>
      <c r="B142" s="48"/>
      <c r="C142" s="80"/>
      <c r="D142" s="80"/>
      <c r="E142" s="80"/>
      <c r="F142" s="80"/>
      <c r="G142" s="80"/>
      <c r="H142" s="55"/>
      <c r="I142" s="71"/>
      <c r="J142" s="55"/>
      <c r="K142" s="55"/>
      <c r="L142" s="76"/>
      <c r="M142" s="48"/>
      <c r="N142" s="80"/>
      <c r="O142" s="80"/>
      <c r="P142" s="55"/>
      <c r="Q142" s="76"/>
      <c r="R142" s="48"/>
      <c r="S142" s="80"/>
      <c r="T142" s="80"/>
      <c r="U142" s="96"/>
      <c r="V142" s="55"/>
      <c r="W142" s="55"/>
      <c r="X142" s="55"/>
      <c r="Y142" s="55"/>
      <c r="Z142" s="55"/>
    </row>
    <row r="143" spans="1:26" ht="15.75" customHeight="1" x14ac:dyDescent="0.25">
      <c r="A143" s="48" t="s">
        <v>554</v>
      </c>
      <c r="B143" s="48" t="s">
        <v>555</v>
      </c>
      <c r="C143" s="80">
        <f t="shared" ref="C143:C145" si="35">+N143</f>
        <v>30</v>
      </c>
      <c r="D143" s="80"/>
      <c r="E143" s="80"/>
      <c r="F143" s="80"/>
      <c r="G143" s="80">
        <f t="shared" ref="G143:G145" si="36">+O143</f>
        <v>28</v>
      </c>
      <c r="I143" s="71" t="s">
        <v>556</v>
      </c>
      <c r="L143" s="48" t="s">
        <v>554</v>
      </c>
      <c r="M143" s="48" t="s">
        <v>555</v>
      </c>
      <c r="N143" s="80">
        <v>30</v>
      </c>
      <c r="O143" s="80">
        <v>28</v>
      </c>
      <c r="Q143" s="48" t="s">
        <v>554</v>
      </c>
      <c r="R143" s="48" t="s">
        <v>555</v>
      </c>
      <c r="S143" s="80">
        <f>+landing!C103</f>
        <v>30</v>
      </c>
      <c r="T143" s="80">
        <f>+landing!D103</f>
        <v>28</v>
      </c>
      <c r="U143" s="75"/>
    </row>
    <row r="144" spans="1:26" ht="15.75" customHeight="1" x14ac:dyDescent="0.25">
      <c r="A144" s="48" t="s">
        <v>554</v>
      </c>
      <c r="B144" s="48" t="s">
        <v>557</v>
      </c>
      <c r="C144" s="80">
        <f t="shared" si="35"/>
        <v>1323</v>
      </c>
      <c r="D144" s="80"/>
      <c r="E144" s="80"/>
      <c r="F144" s="80"/>
      <c r="G144" s="80">
        <f t="shared" si="36"/>
        <v>19</v>
      </c>
      <c r="I144" s="71" t="s">
        <v>556</v>
      </c>
      <c r="L144" s="76"/>
      <c r="M144" s="48" t="s">
        <v>557</v>
      </c>
      <c r="N144" s="80">
        <v>1323</v>
      </c>
      <c r="O144" s="80">
        <v>19</v>
      </c>
      <c r="Q144" s="76"/>
      <c r="R144" s="48" t="s">
        <v>557</v>
      </c>
      <c r="S144" s="80">
        <f>+landing!C104</f>
        <v>1323</v>
      </c>
      <c r="T144" s="80">
        <f>+landing!D104</f>
        <v>19</v>
      </c>
      <c r="U144" s="75"/>
    </row>
    <row r="145" spans="1:26" ht="15.75" customHeight="1" x14ac:dyDescent="0.25">
      <c r="A145" s="48" t="s">
        <v>554</v>
      </c>
      <c r="B145" s="48" t="s">
        <v>558</v>
      </c>
      <c r="C145" s="80">
        <f t="shared" si="35"/>
        <v>28</v>
      </c>
      <c r="D145" s="80"/>
      <c r="E145" s="80"/>
      <c r="F145" s="80"/>
      <c r="G145" s="80">
        <f t="shared" si="36"/>
        <v>23</v>
      </c>
      <c r="I145" s="71" t="s">
        <v>556</v>
      </c>
      <c r="L145" s="76"/>
      <c r="M145" s="48" t="s">
        <v>558</v>
      </c>
      <c r="N145" s="80">
        <v>28</v>
      </c>
      <c r="O145" s="80">
        <v>23</v>
      </c>
      <c r="Q145" s="76"/>
      <c r="R145" s="48" t="s">
        <v>558</v>
      </c>
      <c r="S145" s="80">
        <f>+landing!C87</f>
        <v>28</v>
      </c>
      <c r="T145" s="80">
        <f>+landing!D87</f>
        <v>23</v>
      </c>
      <c r="U145" s="75"/>
    </row>
    <row r="146" spans="1:26" ht="15.75" customHeight="1" x14ac:dyDescent="0.25">
      <c r="A146" s="48"/>
      <c r="B146" s="48"/>
      <c r="C146" s="80"/>
      <c r="D146" s="80"/>
      <c r="E146" s="80"/>
      <c r="F146" s="80"/>
      <c r="G146" s="80"/>
      <c r="H146" s="55"/>
      <c r="I146" s="71"/>
      <c r="J146" s="55"/>
      <c r="K146" s="55"/>
      <c r="L146" s="76"/>
      <c r="M146" s="48"/>
      <c r="N146" s="80"/>
      <c r="O146" s="80"/>
      <c r="P146" s="55"/>
      <c r="Q146" s="76"/>
      <c r="R146" s="48"/>
      <c r="S146" s="80"/>
      <c r="T146" s="80"/>
      <c r="U146" s="75"/>
      <c r="V146" s="55"/>
      <c r="W146" s="55"/>
      <c r="X146" s="55"/>
      <c r="Y146" s="55"/>
      <c r="Z146" s="55"/>
    </row>
    <row r="147" spans="1:26" ht="15.75" customHeight="1" x14ac:dyDescent="0.25">
      <c r="A147" s="55" t="s">
        <v>559</v>
      </c>
      <c r="B147" s="55" t="s">
        <v>560</v>
      </c>
      <c r="C147" s="80">
        <f t="shared" ref="C147:C154" si="37">+N147</f>
        <v>0</v>
      </c>
      <c r="D147" s="80"/>
      <c r="E147" s="80"/>
      <c r="F147" s="80"/>
      <c r="G147" s="80">
        <f t="shared" ref="G147:G154" si="38">+O147</f>
        <v>0</v>
      </c>
      <c r="I147" s="71" t="s">
        <v>561</v>
      </c>
      <c r="L147" s="97" t="s">
        <v>559</v>
      </c>
      <c r="M147" s="98" t="s">
        <v>560</v>
      </c>
      <c r="N147" s="96">
        <v>0</v>
      </c>
      <c r="O147" s="96">
        <v>0</v>
      </c>
      <c r="Q147" s="48" t="s">
        <v>559</v>
      </c>
      <c r="R147" s="48" t="s">
        <v>560</v>
      </c>
      <c r="S147" s="96">
        <f>+landing!C119</f>
        <v>0</v>
      </c>
      <c r="T147" s="96">
        <f>+landing!D119</f>
        <v>0</v>
      </c>
      <c r="U147" s="75"/>
    </row>
    <row r="148" spans="1:26" ht="15.75" customHeight="1" x14ac:dyDescent="0.25">
      <c r="A148" s="55" t="s">
        <v>559</v>
      </c>
      <c r="B148" s="55" t="s">
        <v>562</v>
      </c>
      <c r="C148" s="80">
        <f t="shared" si="37"/>
        <v>0</v>
      </c>
      <c r="D148" s="80"/>
      <c r="E148" s="80"/>
      <c r="F148" s="80"/>
      <c r="G148" s="80">
        <f t="shared" si="38"/>
        <v>0</v>
      </c>
      <c r="I148" s="71" t="s">
        <v>561</v>
      </c>
      <c r="L148" s="99"/>
      <c r="M148" s="98" t="s">
        <v>562</v>
      </c>
      <c r="N148" s="96">
        <v>0</v>
      </c>
      <c r="O148" s="96">
        <v>0</v>
      </c>
      <c r="Q148" s="76"/>
      <c r="R148" s="48" t="s">
        <v>562</v>
      </c>
      <c r="S148" s="96">
        <f>+landing!C120</f>
        <v>0</v>
      </c>
      <c r="T148" s="96">
        <f>+landing!D120</f>
        <v>0</v>
      </c>
      <c r="U148" s="75"/>
    </row>
    <row r="149" spans="1:26" ht="15.75" customHeight="1" x14ac:dyDescent="0.25">
      <c r="A149" s="55" t="s">
        <v>559</v>
      </c>
      <c r="B149" s="55" t="s">
        <v>563</v>
      </c>
      <c r="C149" s="80">
        <f t="shared" si="37"/>
        <v>0</v>
      </c>
      <c r="D149" s="80"/>
      <c r="E149" s="80"/>
      <c r="F149" s="80"/>
      <c r="G149" s="80">
        <f t="shared" si="38"/>
        <v>0</v>
      </c>
      <c r="I149" s="71" t="s">
        <v>561</v>
      </c>
      <c r="L149" s="99"/>
      <c r="M149" s="98" t="s">
        <v>563</v>
      </c>
      <c r="N149" s="96">
        <v>0</v>
      </c>
      <c r="O149" s="96">
        <v>0</v>
      </c>
      <c r="Q149" s="76"/>
      <c r="R149" s="48" t="s">
        <v>563</v>
      </c>
      <c r="S149" s="96">
        <f>+landing!C121</f>
        <v>0</v>
      </c>
      <c r="T149" s="96">
        <f>+landing!D121</f>
        <v>0</v>
      </c>
      <c r="U149" s="75"/>
    </row>
    <row r="150" spans="1:26" ht="15.75" customHeight="1" x14ac:dyDescent="0.25">
      <c r="A150" s="55" t="s">
        <v>559</v>
      </c>
      <c r="B150" s="55" t="s">
        <v>564</v>
      </c>
      <c r="C150" s="80">
        <f t="shared" si="37"/>
        <v>0</v>
      </c>
      <c r="D150" s="80"/>
      <c r="E150" s="80"/>
      <c r="F150" s="80"/>
      <c r="G150" s="80">
        <f t="shared" si="38"/>
        <v>0</v>
      </c>
      <c r="I150" s="71" t="s">
        <v>561</v>
      </c>
      <c r="L150" s="100"/>
      <c r="M150" s="101" t="s">
        <v>564</v>
      </c>
      <c r="N150" s="96">
        <v>0</v>
      </c>
      <c r="O150" s="96">
        <v>0</v>
      </c>
      <c r="Q150" s="76"/>
      <c r="R150" s="48" t="s">
        <v>564</v>
      </c>
      <c r="S150" s="96">
        <f>+landing!C122</f>
        <v>0</v>
      </c>
      <c r="T150" s="96">
        <f>+landing!D122</f>
        <v>0</v>
      </c>
      <c r="U150" s="75"/>
    </row>
    <row r="151" spans="1:26" ht="15.75" customHeight="1" x14ac:dyDescent="0.25">
      <c r="A151" s="74" t="s">
        <v>565</v>
      </c>
      <c r="B151" s="74" t="s">
        <v>566</v>
      </c>
      <c r="C151" s="80">
        <f t="shared" si="37"/>
        <v>0</v>
      </c>
      <c r="D151" s="80"/>
      <c r="E151" s="80"/>
      <c r="F151" s="80"/>
      <c r="G151" s="80">
        <f t="shared" si="38"/>
        <v>0</v>
      </c>
      <c r="I151" s="71" t="s">
        <v>567</v>
      </c>
      <c r="L151" s="74" t="s">
        <v>565</v>
      </c>
      <c r="M151" s="74" t="s">
        <v>566</v>
      </c>
      <c r="N151" s="96">
        <v>0</v>
      </c>
      <c r="O151" s="96">
        <v>0</v>
      </c>
      <c r="Q151" s="55" t="s">
        <v>565</v>
      </c>
      <c r="R151" s="55" t="s">
        <v>566</v>
      </c>
      <c r="S151" s="96">
        <f>+landing!C123</f>
        <v>0</v>
      </c>
      <c r="T151" s="96">
        <f>+landing!D123</f>
        <v>0</v>
      </c>
      <c r="U151" s="75"/>
    </row>
    <row r="152" spans="1:26" ht="15.75" customHeight="1" x14ac:dyDescent="0.25">
      <c r="A152" s="74" t="s">
        <v>568</v>
      </c>
      <c r="B152" s="74" t="s">
        <v>569</v>
      </c>
      <c r="C152" s="80">
        <f t="shared" si="37"/>
        <v>266</v>
      </c>
      <c r="D152" s="80"/>
      <c r="E152" s="80"/>
      <c r="F152" s="80"/>
      <c r="G152" s="80">
        <f t="shared" si="38"/>
        <v>342</v>
      </c>
      <c r="I152" s="71" t="s">
        <v>567</v>
      </c>
      <c r="L152" s="74" t="s">
        <v>568</v>
      </c>
      <c r="M152" s="74" t="s">
        <v>569</v>
      </c>
      <c r="N152" s="96">
        <v>266</v>
      </c>
      <c r="O152" s="96">
        <v>342</v>
      </c>
      <c r="Q152" s="55" t="s">
        <v>568</v>
      </c>
      <c r="R152" s="55" t="s">
        <v>569</v>
      </c>
      <c r="S152" s="96">
        <f>+landing!C124</f>
        <v>266</v>
      </c>
      <c r="T152" s="96">
        <f>+landing!D124</f>
        <v>342</v>
      </c>
      <c r="U152" s="75"/>
    </row>
    <row r="153" spans="1:26" ht="15.75" customHeight="1" x14ac:dyDescent="0.25">
      <c r="A153" s="74" t="s">
        <v>570</v>
      </c>
      <c r="B153" s="74" t="s">
        <v>571</v>
      </c>
      <c r="C153" s="80">
        <f t="shared" si="37"/>
        <v>665</v>
      </c>
      <c r="D153" s="80"/>
      <c r="E153" s="80"/>
      <c r="F153" s="80"/>
      <c r="G153" s="80">
        <f t="shared" si="38"/>
        <v>353</v>
      </c>
      <c r="I153" s="71" t="s">
        <v>567</v>
      </c>
      <c r="L153" s="74" t="s">
        <v>570</v>
      </c>
      <c r="M153" s="74" t="s">
        <v>571</v>
      </c>
      <c r="N153" s="96">
        <v>665</v>
      </c>
      <c r="O153" s="96">
        <v>353</v>
      </c>
      <c r="Q153" s="55" t="s">
        <v>570</v>
      </c>
      <c r="R153" s="55" t="s">
        <v>571</v>
      </c>
      <c r="S153" s="96">
        <f>+landing!C125</f>
        <v>665</v>
      </c>
      <c r="T153" s="96">
        <f>+landing!D125</f>
        <v>353</v>
      </c>
      <c r="U153" s="75"/>
    </row>
    <row r="154" spans="1:26" ht="15.75" customHeight="1" x14ac:dyDescent="0.25">
      <c r="A154" s="74" t="s">
        <v>572</v>
      </c>
      <c r="B154" s="74" t="s">
        <v>573</v>
      </c>
      <c r="C154" s="80">
        <f t="shared" si="37"/>
        <v>779</v>
      </c>
      <c r="D154" s="80"/>
      <c r="E154" s="80"/>
      <c r="F154" s="80"/>
      <c r="G154" s="80">
        <f t="shared" si="38"/>
        <v>342</v>
      </c>
      <c r="I154" s="71" t="s">
        <v>567</v>
      </c>
      <c r="L154" s="74" t="s">
        <v>572</v>
      </c>
      <c r="M154" s="74" t="s">
        <v>573</v>
      </c>
      <c r="N154" s="96">
        <v>779</v>
      </c>
      <c r="O154" s="96">
        <v>342</v>
      </c>
      <c r="Q154" s="55" t="s">
        <v>572</v>
      </c>
      <c r="R154" s="55" t="s">
        <v>573</v>
      </c>
      <c r="S154" s="96">
        <f>+landing!C126</f>
        <v>779</v>
      </c>
      <c r="T154" s="96">
        <f>+landing!D126</f>
        <v>342</v>
      </c>
      <c r="U154" s="75"/>
    </row>
    <row r="155" spans="1:26" ht="15.75" customHeight="1" x14ac:dyDescent="0.25">
      <c r="A155" s="74"/>
      <c r="B155" s="74"/>
      <c r="C155" s="74"/>
      <c r="D155" s="74"/>
      <c r="E155" s="74"/>
      <c r="F155" s="74"/>
      <c r="G155" s="74"/>
      <c r="I155" s="71"/>
      <c r="L155" s="74"/>
      <c r="M155" s="74"/>
      <c r="N155" s="55"/>
      <c r="O155" s="55"/>
      <c r="Q155" s="55"/>
      <c r="R155" s="55"/>
      <c r="S155" s="55"/>
      <c r="T155" s="55"/>
      <c r="U155" s="75"/>
    </row>
    <row r="156" spans="1:26" ht="15.75" customHeight="1" x14ac:dyDescent="0.25">
      <c r="A156" s="74"/>
      <c r="B156" s="74"/>
      <c r="C156" s="74"/>
      <c r="D156" s="74"/>
      <c r="E156" s="74"/>
      <c r="F156" s="74"/>
      <c r="G156" s="74"/>
      <c r="I156" s="71"/>
      <c r="L156" s="74"/>
      <c r="M156" s="74"/>
      <c r="N156" s="55"/>
      <c r="O156" s="55"/>
      <c r="Q156" s="55"/>
      <c r="R156" s="55"/>
      <c r="S156" s="55"/>
      <c r="T156" s="55"/>
      <c r="U156" s="75"/>
    </row>
    <row r="157" spans="1:26" ht="15.75" customHeight="1" x14ac:dyDescent="0.25">
      <c r="A157" s="74"/>
      <c r="B157" s="74"/>
      <c r="C157" s="74"/>
      <c r="D157" s="74"/>
      <c r="E157" s="74"/>
      <c r="F157" s="74"/>
      <c r="G157" s="74"/>
      <c r="I157" s="71"/>
      <c r="L157" s="74"/>
      <c r="M157" s="74"/>
      <c r="N157" s="55"/>
      <c r="O157" s="55"/>
      <c r="Q157" s="55"/>
      <c r="R157" s="55"/>
      <c r="S157" s="55"/>
      <c r="T157" s="55"/>
      <c r="U157" s="75"/>
    </row>
    <row r="158" spans="1:26" ht="15.75" customHeight="1" x14ac:dyDescent="0.25">
      <c r="A158" s="74"/>
      <c r="B158" s="74"/>
      <c r="C158" s="74"/>
      <c r="D158" s="74"/>
      <c r="E158" s="74"/>
      <c r="F158" s="74"/>
      <c r="G158" s="74"/>
      <c r="I158" s="71"/>
      <c r="L158" s="74"/>
      <c r="M158" s="74"/>
      <c r="N158" s="55"/>
      <c r="O158" s="55"/>
      <c r="Q158" s="55"/>
      <c r="R158" s="55"/>
      <c r="S158" s="55"/>
      <c r="T158" s="55"/>
      <c r="U158" s="75"/>
    </row>
    <row r="159" spans="1:26" ht="15.75" customHeight="1" x14ac:dyDescent="0.25">
      <c r="A159" s="74"/>
      <c r="B159" s="74"/>
      <c r="C159" s="74"/>
      <c r="D159" s="74"/>
      <c r="E159" s="74"/>
      <c r="F159" s="74"/>
      <c r="G159" s="74"/>
      <c r="I159" s="71"/>
      <c r="L159" s="74"/>
      <c r="M159" s="74"/>
      <c r="N159" s="55"/>
      <c r="O159" s="55"/>
      <c r="Q159" s="55"/>
      <c r="R159" s="55"/>
      <c r="S159" s="55"/>
      <c r="T159" s="55"/>
      <c r="U159" s="75"/>
    </row>
    <row r="160" spans="1:26" ht="15.75" customHeight="1" x14ac:dyDescent="0.25">
      <c r="A160" s="74"/>
      <c r="B160" s="74"/>
      <c r="C160" s="74"/>
      <c r="D160" s="74"/>
      <c r="E160" s="74"/>
      <c r="F160" s="74"/>
      <c r="G160" s="74"/>
      <c r="I160" s="71"/>
      <c r="L160" s="74"/>
      <c r="M160" s="74"/>
      <c r="N160" s="55"/>
      <c r="O160" s="55"/>
      <c r="Q160" s="55"/>
      <c r="R160" s="55"/>
      <c r="S160" s="55"/>
      <c r="T160" s="55"/>
      <c r="U160" s="75"/>
    </row>
    <row r="161" spans="1:21" ht="15.75" customHeight="1" x14ac:dyDescent="0.25">
      <c r="A161" s="74"/>
      <c r="B161" s="74"/>
      <c r="C161" s="74"/>
      <c r="D161" s="74"/>
      <c r="E161" s="74"/>
      <c r="F161" s="74"/>
      <c r="G161" s="74"/>
      <c r="I161" s="71"/>
      <c r="L161" s="74"/>
      <c r="M161" s="74"/>
      <c r="N161" s="55"/>
      <c r="O161" s="55"/>
      <c r="Q161" s="55"/>
      <c r="R161" s="55"/>
      <c r="S161" s="55"/>
      <c r="T161" s="55"/>
      <c r="U161" s="75"/>
    </row>
    <row r="162" spans="1:21" ht="15.75" customHeight="1" x14ac:dyDescent="0.25">
      <c r="A162" s="74"/>
      <c r="B162" s="74"/>
      <c r="C162" s="74"/>
      <c r="D162" s="74"/>
      <c r="E162" s="74"/>
      <c r="F162" s="74"/>
      <c r="G162" s="74"/>
      <c r="I162" s="71"/>
      <c r="L162" s="74"/>
      <c r="M162" s="74"/>
      <c r="N162" s="55"/>
      <c r="O162" s="55"/>
      <c r="Q162" s="55"/>
      <c r="R162" s="55"/>
      <c r="S162" s="55"/>
      <c r="T162" s="55"/>
      <c r="U162" s="75"/>
    </row>
    <row r="163" spans="1:21" ht="15.75" customHeight="1" x14ac:dyDescent="0.25">
      <c r="A163" s="74"/>
      <c r="B163" s="74"/>
      <c r="C163" s="74"/>
      <c r="D163" s="74"/>
      <c r="E163" s="74"/>
      <c r="F163" s="74"/>
      <c r="G163" s="74"/>
      <c r="I163" s="71"/>
      <c r="L163" s="74"/>
      <c r="M163" s="74"/>
      <c r="N163" s="55"/>
      <c r="O163" s="55"/>
      <c r="Q163" s="55"/>
      <c r="R163" s="55"/>
      <c r="S163" s="55"/>
      <c r="T163" s="55"/>
      <c r="U163" s="75"/>
    </row>
    <row r="164" spans="1:21" ht="15.75" customHeight="1" x14ac:dyDescent="0.25">
      <c r="A164" s="74"/>
      <c r="B164" s="74"/>
      <c r="C164" s="74"/>
      <c r="D164" s="74"/>
      <c r="E164" s="74"/>
      <c r="F164" s="74"/>
      <c r="G164" s="74"/>
      <c r="I164" s="71"/>
      <c r="L164" s="74"/>
      <c r="M164" s="74"/>
      <c r="N164" s="55"/>
      <c r="O164" s="55"/>
      <c r="Q164" s="55"/>
      <c r="R164" s="55"/>
      <c r="S164" s="55"/>
      <c r="T164" s="55"/>
      <c r="U164" s="75"/>
    </row>
    <row r="165" spans="1:21" ht="15.75" customHeight="1" x14ac:dyDescent="0.25">
      <c r="A165" s="74"/>
      <c r="B165" s="74"/>
      <c r="C165" s="74"/>
      <c r="D165" s="74"/>
      <c r="E165" s="74"/>
      <c r="F165" s="74"/>
      <c r="G165" s="74"/>
      <c r="I165" s="71"/>
      <c r="L165" s="74"/>
      <c r="M165" s="74"/>
      <c r="N165" s="55"/>
      <c r="O165" s="55"/>
      <c r="Q165" s="55"/>
      <c r="R165" s="55"/>
      <c r="S165" s="55"/>
      <c r="T165" s="55"/>
      <c r="U165" s="75"/>
    </row>
    <row r="166" spans="1:21" ht="15.75" customHeight="1" x14ac:dyDescent="0.25">
      <c r="A166" s="74"/>
      <c r="B166" s="74"/>
      <c r="C166" s="74"/>
      <c r="D166" s="74"/>
      <c r="E166" s="74"/>
      <c r="F166" s="74"/>
      <c r="G166" s="74"/>
      <c r="I166" s="71"/>
      <c r="L166" s="74"/>
      <c r="M166" s="74"/>
      <c r="N166" s="55"/>
      <c r="O166" s="55"/>
      <c r="Q166" s="55"/>
      <c r="R166" s="55"/>
      <c r="S166" s="55"/>
      <c r="T166" s="55"/>
      <c r="U166" s="75"/>
    </row>
    <row r="167" spans="1:21" ht="15.75" customHeight="1" x14ac:dyDescent="0.25">
      <c r="A167" s="74"/>
      <c r="B167" s="74"/>
      <c r="C167" s="74"/>
      <c r="D167" s="74"/>
      <c r="E167" s="74"/>
      <c r="F167" s="74"/>
      <c r="G167" s="74"/>
      <c r="I167" s="71"/>
      <c r="L167" s="74"/>
      <c r="M167" s="74"/>
      <c r="N167" s="55"/>
      <c r="O167" s="55"/>
      <c r="Q167" s="55"/>
      <c r="R167" s="55"/>
      <c r="S167" s="55"/>
      <c r="T167" s="55"/>
      <c r="U167" s="75"/>
    </row>
    <row r="168" spans="1:21" ht="15.75" customHeight="1" x14ac:dyDescent="0.25">
      <c r="A168" s="74"/>
      <c r="B168" s="74"/>
      <c r="C168" s="74"/>
      <c r="D168" s="74"/>
      <c r="E168" s="74"/>
      <c r="F168" s="74"/>
      <c r="G168" s="74"/>
      <c r="I168" s="71"/>
      <c r="L168" s="74"/>
      <c r="M168" s="74"/>
      <c r="N168" s="55"/>
      <c r="O168" s="55"/>
      <c r="Q168" s="55"/>
      <c r="R168" s="55"/>
      <c r="S168" s="55"/>
      <c r="T168" s="55"/>
      <c r="U168" s="75"/>
    </row>
    <row r="169" spans="1:21" ht="15.75" customHeight="1" x14ac:dyDescent="0.25">
      <c r="A169" s="74"/>
      <c r="B169" s="74"/>
      <c r="C169" s="74"/>
      <c r="D169" s="74"/>
      <c r="E169" s="74"/>
      <c r="F169" s="74"/>
      <c r="G169" s="74"/>
      <c r="I169" s="71"/>
      <c r="L169" s="74"/>
      <c r="M169" s="74"/>
      <c r="N169" s="55"/>
      <c r="O169" s="55"/>
      <c r="Q169" s="55"/>
      <c r="R169" s="55"/>
      <c r="S169" s="55"/>
      <c r="T169" s="55"/>
      <c r="U169" s="75"/>
    </row>
    <row r="170" spans="1:21" ht="15.75" customHeight="1" x14ac:dyDescent="0.25">
      <c r="A170" s="74"/>
      <c r="B170" s="74"/>
      <c r="C170" s="74"/>
      <c r="D170" s="74"/>
      <c r="E170" s="74"/>
      <c r="F170" s="74"/>
      <c r="G170" s="74"/>
      <c r="I170" s="71"/>
      <c r="L170" s="74"/>
      <c r="M170" s="74"/>
      <c r="N170" s="55"/>
      <c r="O170" s="55"/>
      <c r="Q170" s="55"/>
      <c r="R170" s="55"/>
      <c r="S170" s="55"/>
      <c r="T170" s="55"/>
      <c r="U170" s="75"/>
    </row>
    <row r="171" spans="1:21" ht="15.75" customHeight="1" x14ac:dyDescent="0.25">
      <c r="A171" s="74"/>
      <c r="B171" s="74"/>
      <c r="C171" s="74"/>
      <c r="D171" s="74"/>
      <c r="E171" s="74"/>
      <c r="F171" s="74"/>
      <c r="G171" s="74"/>
      <c r="I171" s="71"/>
      <c r="L171" s="74"/>
      <c r="M171" s="74"/>
      <c r="N171" s="55"/>
      <c r="O171" s="55"/>
      <c r="Q171" s="55"/>
      <c r="R171" s="55"/>
      <c r="S171" s="55"/>
      <c r="T171" s="55"/>
      <c r="U171" s="75"/>
    </row>
    <row r="172" spans="1:21" ht="15.75" customHeight="1" x14ac:dyDescent="0.25">
      <c r="A172" s="74"/>
      <c r="B172" s="74"/>
      <c r="C172" s="74"/>
      <c r="D172" s="74"/>
      <c r="E172" s="74"/>
      <c r="F172" s="74"/>
      <c r="G172" s="74"/>
      <c r="I172" s="71"/>
      <c r="L172" s="74"/>
      <c r="M172" s="74"/>
      <c r="N172" s="55"/>
      <c r="O172" s="55"/>
      <c r="Q172" s="55"/>
      <c r="R172" s="55"/>
      <c r="S172" s="55"/>
      <c r="T172" s="55"/>
      <c r="U172" s="75"/>
    </row>
    <row r="173" spans="1:21" ht="15.75" customHeight="1" x14ac:dyDescent="0.25">
      <c r="A173" s="74"/>
      <c r="B173" s="74"/>
      <c r="C173" s="74"/>
      <c r="D173" s="74"/>
      <c r="E173" s="74"/>
      <c r="F173" s="74"/>
      <c r="G173" s="74"/>
      <c r="I173" s="71"/>
      <c r="L173" s="74"/>
      <c r="M173" s="74"/>
      <c r="N173" s="55"/>
      <c r="O173" s="55"/>
      <c r="Q173" s="55"/>
      <c r="R173" s="55"/>
      <c r="S173" s="55"/>
      <c r="T173" s="55"/>
      <c r="U173" s="75"/>
    </row>
    <row r="174" spans="1:21" ht="15.75" customHeight="1" x14ac:dyDescent="0.25">
      <c r="A174" s="74"/>
      <c r="B174" s="74"/>
      <c r="C174" s="74"/>
      <c r="D174" s="74"/>
      <c r="E174" s="74"/>
      <c r="F174" s="74"/>
      <c r="G174" s="74"/>
      <c r="I174" s="71"/>
      <c r="L174" s="74"/>
      <c r="M174" s="74"/>
      <c r="N174" s="55"/>
      <c r="O174" s="55"/>
      <c r="Q174" s="55"/>
      <c r="R174" s="55"/>
      <c r="S174" s="55"/>
      <c r="T174" s="55"/>
      <c r="U174" s="75"/>
    </row>
    <row r="175" spans="1:21" ht="15.75" customHeight="1" x14ac:dyDescent="0.25">
      <c r="A175" s="74"/>
      <c r="B175" s="74"/>
      <c r="C175" s="74"/>
      <c r="D175" s="74"/>
      <c r="E175" s="74"/>
      <c r="F175" s="74"/>
      <c r="G175" s="74"/>
      <c r="I175" s="71"/>
      <c r="L175" s="74"/>
      <c r="M175" s="74"/>
      <c r="N175" s="55"/>
      <c r="O175" s="55"/>
      <c r="Q175" s="55"/>
      <c r="R175" s="55"/>
      <c r="S175" s="55"/>
      <c r="T175" s="55"/>
      <c r="U175" s="75"/>
    </row>
    <row r="176" spans="1:21" ht="15.75" customHeight="1" x14ac:dyDescent="0.25">
      <c r="A176" s="74"/>
      <c r="B176" s="74"/>
      <c r="C176" s="74"/>
      <c r="D176" s="74"/>
      <c r="E176" s="74"/>
      <c r="F176" s="74"/>
      <c r="G176" s="74"/>
      <c r="I176" s="71"/>
      <c r="L176" s="74"/>
      <c r="M176" s="74"/>
      <c r="N176" s="55"/>
      <c r="O176" s="55"/>
      <c r="Q176" s="55"/>
      <c r="R176" s="55"/>
      <c r="S176" s="55"/>
      <c r="T176" s="55"/>
      <c r="U176" s="75"/>
    </row>
    <row r="177" spans="1:21" ht="15.75" customHeight="1" x14ac:dyDescent="0.25">
      <c r="A177" s="74"/>
      <c r="B177" s="74"/>
      <c r="C177" s="74"/>
      <c r="D177" s="74"/>
      <c r="E177" s="74"/>
      <c r="F177" s="74"/>
      <c r="G177" s="74"/>
      <c r="I177" s="71"/>
      <c r="L177" s="74"/>
      <c r="M177" s="74"/>
      <c r="N177" s="55"/>
      <c r="O177" s="55"/>
      <c r="Q177" s="55"/>
      <c r="R177" s="55"/>
      <c r="S177" s="55"/>
      <c r="T177" s="55"/>
      <c r="U177" s="75"/>
    </row>
    <row r="178" spans="1:21" ht="15.75" customHeight="1" x14ac:dyDescent="0.25">
      <c r="A178" s="74"/>
      <c r="B178" s="74"/>
      <c r="C178" s="74"/>
      <c r="D178" s="74"/>
      <c r="E178" s="74"/>
      <c r="F178" s="74"/>
      <c r="G178" s="74"/>
      <c r="I178" s="71"/>
      <c r="L178" s="74"/>
      <c r="M178" s="74"/>
      <c r="N178" s="55"/>
      <c r="O178" s="55"/>
      <c r="Q178" s="55"/>
      <c r="R178" s="55"/>
      <c r="S178" s="55"/>
      <c r="T178" s="55"/>
      <c r="U178" s="75"/>
    </row>
    <row r="179" spans="1:21" ht="15.75" customHeight="1" x14ac:dyDescent="0.25">
      <c r="A179" s="74"/>
      <c r="B179" s="74"/>
      <c r="C179" s="74"/>
      <c r="D179" s="74"/>
      <c r="E179" s="74"/>
      <c r="F179" s="74"/>
      <c r="G179" s="74"/>
      <c r="I179" s="71"/>
      <c r="L179" s="74"/>
      <c r="M179" s="74"/>
      <c r="N179" s="55"/>
      <c r="O179" s="55"/>
      <c r="Q179" s="55"/>
      <c r="R179" s="55"/>
      <c r="S179" s="55"/>
      <c r="T179" s="55"/>
      <c r="U179" s="75"/>
    </row>
    <row r="180" spans="1:21" ht="15.75" customHeight="1" x14ac:dyDescent="0.25">
      <c r="A180" s="74"/>
      <c r="B180" s="74"/>
      <c r="C180" s="74"/>
      <c r="D180" s="74"/>
      <c r="E180" s="74"/>
      <c r="F180" s="74"/>
      <c r="G180" s="74"/>
      <c r="I180" s="71"/>
      <c r="L180" s="74"/>
      <c r="M180" s="74"/>
      <c r="N180" s="55"/>
      <c r="O180" s="55"/>
      <c r="Q180" s="55"/>
      <c r="R180" s="55"/>
      <c r="S180" s="55"/>
      <c r="T180" s="55"/>
      <c r="U180" s="75"/>
    </row>
    <row r="181" spans="1:21" ht="15.75" customHeight="1" x14ac:dyDescent="0.25">
      <c r="A181" s="74"/>
      <c r="B181" s="74"/>
      <c r="C181" s="74"/>
      <c r="D181" s="74"/>
      <c r="E181" s="74"/>
      <c r="F181" s="74"/>
      <c r="G181" s="74"/>
      <c r="I181" s="71"/>
      <c r="L181" s="74"/>
      <c r="M181" s="74"/>
      <c r="N181" s="55"/>
      <c r="O181" s="55"/>
      <c r="Q181" s="55"/>
      <c r="R181" s="55"/>
      <c r="S181" s="55"/>
      <c r="T181" s="55"/>
      <c r="U181" s="75"/>
    </row>
    <row r="182" spans="1:21" ht="15.75" customHeight="1" x14ac:dyDescent="0.25">
      <c r="A182" s="74"/>
      <c r="B182" s="74"/>
      <c r="C182" s="74"/>
      <c r="D182" s="74"/>
      <c r="E182" s="74"/>
      <c r="F182" s="74"/>
      <c r="G182" s="74"/>
      <c r="I182" s="71"/>
      <c r="L182" s="74"/>
      <c r="M182" s="74"/>
      <c r="N182" s="55"/>
      <c r="O182" s="55"/>
      <c r="Q182" s="55"/>
      <c r="R182" s="55"/>
      <c r="S182" s="55"/>
      <c r="T182" s="55"/>
      <c r="U182" s="75"/>
    </row>
    <row r="183" spans="1:21" ht="15.75" customHeight="1" x14ac:dyDescent="0.25">
      <c r="A183" s="74"/>
      <c r="B183" s="74"/>
      <c r="C183" s="74"/>
      <c r="D183" s="74"/>
      <c r="E183" s="74"/>
      <c r="F183" s="74"/>
      <c r="G183" s="74"/>
      <c r="I183" s="71"/>
      <c r="L183" s="74"/>
      <c r="M183" s="74"/>
      <c r="N183" s="55"/>
      <c r="O183" s="55"/>
      <c r="Q183" s="55"/>
      <c r="R183" s="55"/>
      <c r="S183" s="55"/>
      <c r="T183" s="55"/>
      <c r="U183" s="75"/>
    </row>
    <row r="184" spans="1:21" ht="15.75" customHeight="1" x14ac:dyDescent="0.25">
      <c r="A184" s="74"/>
      <c r="B184" s="74"/>
      <c r="C184" s="74"/>
      <c r="D184" s="74"/>
      <c r="E184" s="74"/>
      <c r="F184" s="74"/>
      <c r="G184" s="74"/>
      <c r="I184" s="71"/>
      <c r="L184" s="74"/>
      <c r="M184" s="74"/>
      <c r="N184" s="55"/>
      <c r="O184" s="55"/>
      <c r="Q184" s="55"/>
      <c r="R184" s="55"/>
      <c r="S184" s="55"/>
      <c r="T184" s="55"/>
      <c r="U184" s="75"/>
    </row>
    <row r="185" spans="1:21" ht="15.75" customHeight="1" x14ac:dyDescent="0.25">
      <c r="A185" s="74"/>
      <c r="B185" s="74"/>
      <c r="C185" s="74"/>
      <c r="D185" s="74"/>
      <c r="E185" s="74"/>
      <c r="F185" s="74"/>
      <c r="G185" s="74"/>
      <c r="I185" s="71"/>
      <c r="L185" s="74"/>
      <c r="M185" s="74"/>
      <c r="N185" s="55"/>
      <c r="O185" s="55"/>
      <c r="Q185" s="55"/>
      <c r="R185" s="55"/>
      <c r="S185" s="55"/>
      <c r="T185" s="55"/>
      <c r="U185" s="75"/>
    </row>
    <row r="186" spans="1:21" ht="15.75" customHeight="1" x14ac:dyDescent="0.25">
      <c r="A186" s="74"/>
      <c r="B186" s="74"/>
      <c r="C186" s="74"/>
      <c r="D186" s="74"/>
      <c r="E186" s="74"/>
      <c r="F186" s="74"/>
      <c r="G186" s="74"/>
      <c r="I186" s="71"/>
      <c r="L186" s="74"/>
      <c r="M186" s="74"/>
      <c r="N186" s="55"/>
      <c r="O186" s="55"/>
      <c r="Q186" s="55"/>
      <c r="R186" s="55"/>
      <c r="S186" s="55"/>
      <c r="T186" s="55"/>
      <c r="U186" s="75"/>
    </row>
    <row r="187" spans="1:21" ht="15.75" customHeight="1" x14ac:dyDescent="0.25">
      <c r="A187" s="74"/>
      <c r="B187" s="74"/>
      <c r="C187" s="74"/>
      <c r="D187" s="74"/>
      <c r="E187" s="74"/>
      <c r="F187" s="74"/>
      <c r="G187" s="74"/>
      <c r="I187" s="71"/>
      <c r="L187" s="74"/>
      <c r="M187" s="74"/>
      <c r="N187" s="55"/>
      <c r="O187" s="55"/>
      <c r="Q187" s="55"/>
      <c r="R187" s="55"/>
      <c r="S187" s="55"/>
      <c r="T187" s="55"/>
      <c r="U187" s="75"/>
    </row>
    <row r="188" spans="1:21" ht="15.75" customHeight="1" x14ac:dyDescent="0.25">
      <c r="A188" s="74"/>
      <c r="B188" s="74"/>
      <c r="C188" s="74"/>
      <c r="D188" s="74"/>
      <c r="E188" s="74"/>
      <c r="F188" s="74"/>
      <c r="G188" s="74"/>
      <c r="I188" s="71"/>
      <c r="L188" s="74"/>
      <c r="M188" s="74"/>
      <c r="N188" s="55"/>
      <c r="O188" s="55"/>
      <c r="Q188" s="55"/>
      <c r="R188" s="55"/>
      <c r="S188" s="55"/>
      <c r="T188" s="55"/>
      <c r="U188" s="75"/>
    </row>
    <row r="189" spans="1:21" ht="15.75" customHeight="1" x14ac:dyDescent="0.25">
      <c r="A189" s="74"/>
      <c r="B189" s="74"/>
      <c r="C189" s="74"/>
      <c r="D189" s="74"/>
      <c r="E189" s="74"/>
      <c r="F189" s="74"/>
      <c r="G189" s="74"/>
      <c r="I189" s="71"/>
      <c r="L189" s="74"/>
      <c r="M189" s="74"/>
      <c r="N189" s="55"/>
      <c r="O189" s="55"/>
      <c r="Q189" s="55"/>
      <c r="R189" s="55"/>
      <c r="S189" s="55"/>
      <c r="T189" s="55"/>
      <c r="U189" s="75"/>
    </row>
    <row r="190" spans="1:21" ht="15.75" customHeight="1" x14ac:dyDescent="0.25">
      <c r="A190" s="74"/>
      <c r="B190" s="74"/>
      <c r="C190" s="74"/>
      <c r="D190" s="74"/>
      <c r="E190" s="74"/>
      <c r="F190" s="74"/>
      <c r="G190" s="74"/>
      <c r="I190" s="71"/>
      <c r="L190" s="74"/>
      <c r="M190" s="74"/>
      <c r="N190" s="55"/>
      <c r="O190" s="55"/>
      <c r="Q190" s="55"/>
      <c r="R190" s="55"/>
      <c r="S190" s="55"/>
      <c r="T190" s="55"/>
      <c r="U190" s="75"/>
    </row>
    <row r="191" spans="1:21" ht="15.75" customHeight="1" x14ac:dyDescent="0.25">
      <c r="A191" s="74"/>
      <c r="B191" s="74"/>
      <c r="C191" s="74"/>
      <c r="D191" s="74"/>
      <c r="E191" s="74"/>
      <c r="F191" s="74"/>
      <c r="G191" s="74"/>
      <c r="I191" s="71"/>
      <c r="L191" s="74"/>
      <c r="M191" s="74"/>
      <c r="N191" s="55"/>
      <c r="O191" s="55"/>
      <c r="Q191" s="55"/>
      <c r="R191" s="55"/>
      <c r="S191" s="55"/>
      <c r="T191" s="55"/>
      <c r="U191" s="75"/>
    </row>
    <row r="192" spans="1:21" ht="15.75" customHeight="1" x14ac:dyDescent="0.25">
      <c r="A192" s="74"/>
      <c r="B192" s="74"/>
      <c r="C192" s="74"/>
      <c r="D192" s="74"/>
      <c r="E192" s="74"/>
      <c r="F192" s="74"/>
      <c r="G192" s="74"/>
      <c r="I192" s="71"/>
      <c r="L192" s="74"/>
      <c r="M192" s="74"/>
      <c r="N192" s="55"/>
      <c r="O192" s="55"/>
      <c r="Q192" s="55"/>
      <c r="R192" s="55"/>
      <c r="S192" s="55"/>
      <c r="T192" s="55"/>
      <c r="U192" s="75"/>
    </row>
    <row r="193" spans="1:21" ht="15.75" customHeight="1" x14ac:dyDescent="0.25">
      <c r="A193" s="74"/>
      <c r="B193" s="74"/>
      <c r="C193" s="74"/>
      <c r="D193" s="74"/>
      <c r="E193" s="74"/>
      <c r="F193" s="74"/>
      <c r="G193" s="74"/>
      <c r="I193" s="71"/>
      <c r="L193" s="74"/>
      <c r="M193" s="74"/>
      <c r="N193" s="55"/>
      <c r="O193" s="55"/>
      <c r="Q193" s="55"/>
      <c r="R193" s="55"/>
      <c r="S193" s="55"/>
      <c r="T193" s="55"/>
      <c r="U193" s="75"/>
    </row>
    <row r="194" spans="1:21" ht="15.75" customHeight="1" x14ac:dyDescent="0.25">
      <c r="A194" s="74"/>
      <c r="B194" s="74"/>
      <c r="C194" s="74"/>
      <c r="D194" s="74"/>
      <c r="E194" s="74"/>
      <c r="F194" s="74"/>
      <c r="G194" s="74"/>
      <c r="I194" s="71"/>
      <c r="L194" s="74"/>
      <c r="M194" s="74"/>
      <c r="N194" s="55"/>
      <c r="O194" s="55"/>
      <c r="Q194" s="55"/>
      <c r="R194" s="55"/>
      <c r="S194" s="55"/>
      <c r="T194" s="55"/>
      <c r="U194" s="75"/>
    </row>
    <row r="195" spans="1:21" ht="15.75" customHeight="1" x14ac:dyDescent="0.25">
      <c r="A195" s="74"/>
      <c r="B195" s="74"/>
      <c r="C195" s="74"/>
      <c r="D195" s="74"/>
      <c r="E195" s="74"/>
      <c r="F195" s="74"/>
      <c r="G195" s="74"/>
      <c r="I195" s="71"/>
      <c r="L195" s="74"/>
      <c r="M195" s="74"/>
      <c r="N195" s="55"/>
      <c r="O195" s="55"/>
      <c r="Q195" s="55"/>
      <c r="R195" s="55"/>
      <c r="S195" s="55"/>
      <c r="T195" s="55"/>
      <c r="U195" s="75"/>
    </row>
    <row r="196" spans="1:21" ht="15.75" customHeight="1" x14ac:dyDescent="0.25">
      <c r="A196" s="74"/>
      <c r="B196" s="74"/>
      <c r="C196" s="74"/>
      <c r="D196" s="74"/>
      <c r="E196" s="74"/>
      <c r="F196" s="74"/>
      <c r="G196" s="74"/>
      <c r="I196" s="71"/>
      <c r="L196" s="74"/>
      <c r="M196" s="74"/>
      <c r="N196" s="74"/>
      <c r="O196" s="74"/>
      <c r="Q196" s="74"/>
      <c r="R196" s="74"/>
      <c r="S196" s="74"/>
      <c r="T196" s="74"/>
      <c r="U196" s="75"/>
    </row>
    <row r="197" spans="1:21" ht="15.75" customHeight="1" x14ac:dyDescent="0.25">
      <c r="A197" s="74"/>
      <c r="B197" s="74"/>
      <c r="C197" s="74"/>
      <c r="D197" s="74"/>
      <c r="E197" s="74"/>
      <c r="F197" s="74"/>
      <c r="G197" s="74"/>
      <c r="I197" s="71"/>
      <c r="L197" s="74"/>
      <c r="M197" s="74"/>
      <c r="N197" s="74"/>
      <c r="O197" s="74"/>
      <c r="Q197" s="74"/>
      <c r="R197" s="74"/>
      <c r="S197" s="74"/>
      <c r="T197" s="74"/>
      <c r="U197" s="75"/>
    </row>
    <row r="198" spans="1:21" ht="15.75" customHeight="1" x14ac:dyDescent="0.25">
      <c r="A198" s="74"/>
      <c r="B198" s="74"/>
      <c r="C198" s="74"/>
      <c r="D198" s="74"/>
      <c r="E198" s="74"/>
      <c r="F198" s="74"/>
      <c r="G198" s="74"/>
      <c r="I198" s="71"/>
      <c r="L198" s="74"/>
      <c r="M198" s="74"/>
      <c r="N198" s="74"/>
      <c r="O198" s="74"/>
      <c r="Q198" s="74"/>
      <c r="R198" s="74"/>
      <c r="S198" s="74"/>
      <c r="T198" s="74"/>
      <c r="U198" s="75"/>
    </row>
    <row r="199" spans="1:21" ht="15.75" customHeight="1" x14ac:dyDescent="0.25">
      <c r="A199" s="74"/>
      <c r="B199" s="74"/>
      <c r="C199" s="74"/>
      <c r="D199" s="74"/>
      <c r="E199" s="74"/>
      <c r="F199" s="74"/>
      <c r="G199" s="74"/>
      <c r="I199" s="71"/>
      <c r="L199" s="74"/>
      <c r="M199" s="74"/>
      <c r="N199" s="74"/>
      <c r="O199" s="74"/>
      <c r="Q199" s="74"/>
      <c r="R199" s="74"/>
      <c r="S199" s="74"/>
      <c r="T199" s="74"/>
      <c r="U199" s="75"/>
    </row>
    <row r="200" spans="1:21" ht="15.75" customHeight="1" x14ac:dyDescent="0.25">
      <c r="A200" s="74"/>
      <c r="B200" s="74"/>
      <c r="C200" s="74"/>
      <c r="D200" s="74"/>
      <c r="E200" s="74"/>
      <c r="F200" s="74"/>
      <c r="G200" s="74"/>
      <c r="I200" s="71"/>
      <c r="L200" s="74"/>
      <c r="M200" s="74"/>
      <c r="N200" s="74"/>
      <c r="O200" s="74"/>
      <c r="Q200" s="74"/>
      <c r="R200" s="74"/>
      <c r="S200" s="74"/>
      <c r="T200" s="74"/>
      <c r="U200" s="75"/>
    </row>
    <row r="201" spans="1:21" ht="15.75" customHeight="1" x14ac:dyDescent="0.25">
      <c r="A201" s="74"/>
      <c r="B201" s="74"/>
      <c r="C201" s="74"/>
      <c r="D201" s="74"/>
      <c r="E201" s="74"/>
      <c r="F201" s="74"/>
      <c r="G201" s="74"/>
      <c r="I201" s="71"/>
      <c r="L201" s="74"/>
      <c r="M201" s="74"/>
      <c r="N201" s="74"/>
      <c r="O201" s="74"/>
      <c r="Q201" s="74"/>
      <c r="R201" s="74"/>
      <c r="S201" s="74"/>
      <c r="T201" s="74"/>
      <c r="U201" s="75"/>
    </row>
    <row r="202" spans="1:21" ht="15.75" customHeight="1" x14ac:dyDescent="0.25">
      <c r="A202" s="74"/>
      <c r="B202" s="74"/>
      <c r="C202" s="74"/>
      <c r="D202" s="74"/>
      <c r="E202" s="74"/>
      <c r="F202" s="74"/>
      <c r="G202" s="74"/>
      <c r="I202" s="71"/>
      <c r="L202" s="74"/>
      <c r="M202" s="74"/>
      <c r="N202" s="74"/>
      <c r="O202" s="74"/>
      <c r="Q202" s="74"/>
      <c r="R202" s="74"/>
      <c r="S202" s="74"/>
      <c r="T202" s="74"/>
      <c r="U202" s="75"/>
    </row>
    <row r="203" spans="1:21" ht="15.75" customHeight="1" x14ac:dyDescent="0.25">
      <c r="A203" s="74"/>
      <c r="B203" s="74"/>
      <c r="C203" s="74"/>
      <c r="D203" s="74"/>
      <c r="E203" s="74"/>
      <c r="F203" s="74"/>
      <c r="G203" s="74"/>
      <c r="I203" s="71"/>
      <c r="L203" s="74"/>
      <c r="M203" s="74"/>
      <c r="N203" s="74"/>
      <c r="O203" s="74"/>
      <c r="Q203" s="74"/>
      <c r="R203" s="74"/>
      <c r="S203" s="74"/>
      <c r="T203" s="74"/>
      <c r="U203" s="75"/>
    </row>
    <row r="204" spans="1:21" ht="15.75" customHeight="1" x14ac:dyDescent="0.25">
      <c r="A204" s="74"/>
      <c r="B204" s="74"/>
      <c r="C204" s="74"/>
      <c r="D204" s="74"/>
      <c r="E204" s="74"/>
      <c r="F204" s="74"/>
      <c r="G204" s="74"/>
      <c r="I204" s="71"/>
      <c r="L204" s="74"/>
      <c r="M204" s="74"/>
      <c r="N204" s="74"/>
      <c r="O204" s="74"/>
      <c r="Q204" s="74"/>
      <c r="R204" s="74"/>
      <c r="S204" s="74"/>
      <c r="T204" s="74"/>
      <c r="U204" s="75"/>
    </row>
    <row r="205" spans="1:21" ht="15.75" customHeight="1" x14ac:dyDescent="0.25">
      <c r="A205" s="74"/>
      <c r="B205" s="74"/>
      <c r="C205" s="74"/>
      <c r="D205" s="74"/>
      <c r="E205" s="74"/>
      <c r="F205" s="74"/>
      <c r="G205" s="74"/>
      <c r="I205" s="71"/>
      <c r="L205" s="74"/>
      <c r="M205" s="74"/>
      <c r="N205" s="74"/>
      <c r="O205" s="74"/>
      <c r="Q205" s="74"/>
      <c r="R205" s="74"/>
      <c r="S205" s="74"/>
      <c r="T205" s="74"/>
      <c r="U205" s="75"/>
    </row>
    <row r="206" spans="1:21" ht="15.75" customHeight="1" x14ac:dyDescent="0.25">
      <c r="A206" s="74"/>
      <c r="B206" s="74"/>
      <c r="C206" s="74"/>
      <c r="D206" s="74"/>
      <c r="E206" s="74"/>
      <c r="F206" s="74"/>
      <c r="G206" s="74"/>
      <c r="I206" s="71"/>
      <c r="L206" s="74"/>
      <c r="M206" s="74"/>
      <c r="N206" s="74"/>
      <c r="O206" s="74"/>
      <c r="Q206" s="74"/>
      <c r="R206" s="74"/>
      <c r="S206" s="74"/>
      <c r="T206" s="74"/>
      <c r="U206" s="75"/>
    </row>
    <row r="207" spans="1:21" ht="15.75" customHeight="1" x14ac:dyDescent="0.25">
      <c r="A207" s="74"/>
      <c r="B207" s="74"/>
      <c r="C207" s="74"/>
      <c r="D207" s="74"/>
      <c r="E207" s="74"/>
      <c r="F207" s="74"/>
      <c r="G207" s="74"/>
      <c r="I207" s="71"/>
      <c r="L207" s="74"/>
      <c r="M207" s="74"/>
      <c r="N207" s="74"/>
      <c r="O207" s="74"/>
      <c r="Q207" s="74"/>
      <c r="R207" s="74"/>
      <c r="S207" s="74"/>
      <c r="T207" s="74"/>
      <c r="U207" s="75"/>
    </row>
    <row r="208" spans="1:21" ht="15.75" customHeight="1" x14ac:dyDescent="0.25">
      <c r="A208" s="74"/>
      <c r="B208" s="74"/>
      <c r="C208" s="74"/>
      <c r="D208" s="74"/>
      <c r="E208" s="74"/>
      <c r="F208" s="74"/>
      <c r="G208" s="74"/>
      <c r="I208" s="71"/>
      <c r="L208" s="74"/>
      <c r="M208" s="74"/>
      <c r="N208" s="74"/>
      <c r="O208" s="74"/>
      <c r="Q208" s="74"/>
      <c r="R208" s="74"/>
      <c r="S208" s="74"/>
      <c r="T208" s="74"/>
      <c r="U208" s="75"/>
    </row>
    <row r="209" spans="1:21" ht="15.75" customHeight="1" x14ac:dyDescent="0.25">
      <c r="A209" s="74"/>
      <c r="B209" s="74"/>
      <c r="C209" s="74"/>
      <c r="D209" s="74"/>
      <c r="E209" s="74"/>
      <c r="F209" s="74"/>
      <c r="G209" s="74"/>
      <c r="I209" s="71"/>
      <c r="L209" s="74"/>
      <c r="M209" s="74"/>
      <c r="N209" s="74"/>
      <c r="O209" s="74"/>
      <c r="Q209" s="74"/>
      <c r="R209" s="74"/>
      <c r="S209" s="74"/>
      <c r="T209" s="74"/>
      <c r="U209" s="75"/>
    </row>
    <row r="210" spans="1:21" ht="15.75" customHeight="1" x14ac:dyDescent="0.25">
      <c r="A210" s="74"/>
      <c r="B210" s="74"/>
      <c r="C210" s="74"/>
      <c r="D210" s="74"/>
      <c r="E210" s="74"/>
      <c r="F210" s="74"/>
      <c r="G210" s="74"/>
      <c r="I210" s="71"/>
      <c r="L210" s="74"/>
      <c r="M210" s="74"/>
      <c r="N210" s="74"/>
      <c r="O210" s="74"/>
      <c r="Q210" s="74"/>
      <c r="R210" s="74"/>
      <c r="S210" s="74"/>
      <c r="T210" s="74"/>
      <c r="U210" s="75"/>
    </row>
    <row r="211" spans="1:21" ht="15.75" customHeight="1" x14ac:dyDescent="0.25">
      <c r="A211" s="74"/>
      <c r="B211" s="74"/>
      <c r="C211" s="74"/>
      <c r="D211" s="74"/>
      <c r="E211" s="74"/>
      <c r="F211" s="74"/>
      <c r="G211" s="74"/>
      <c r="I211" s="71"/>
      <c r="L211" s="74"/>
      <c r="M211" s="74"/>
      <c r="N211" s="74"/>
      <c r="O211" s="74"/>
      <c r="Q211" s="74"/>
      <c r="R211" s="74"/>
      <c r="S211" s="74"/>
      <c r="T211" s="74"/>
      <c r="U211" s="75"/>
    </row>
    <row r="212" spans="1:21" ht="15.75" customHeight="1" x14ac:dyDescent="0.25">
      <c r="A212" s="74"/>
      <c r="B212" s="74"/>
      <c r="C212" s="74"/>
      <c r="D212" s="74"/>
      <c r="E212" s="74"/>
      <c r="F212" s="74"/>
      <c r="G212" s="74"/>
      <c r="I212" s="71"/>
      <c r="L212" s="74"/>
      <c r="M212" s="74"/>
      <c r="N212" s="74"/>
      <c r="O212" s="74"/>
      <c r="Q212" s="74"/>
      <c r="R212" s="74"/>
      <c r="S212" s="74"/>
      <c r="T212" s="74"/>
      <c r="U212" s="75"/>
    </row>
    <row r="213" spans="1:21" ht="15.75" customHeight="1" x14ac:dyDescent="0.25">
      <c r="A213" s="74"/>
      <c r="B213" s="74"/>
      <c r="C213" s="74"/>
      <c r="D213" s="74"/>
      <c r="E213" s="74"/>
      <c r="F213" s="74"/>
      <c r="G213" s="74"/>
      <c r="I213" s="71"/>
      <c r="L213" s="74"/>
      <c r="M213" s="74"/>
      <c r="N213" s="74"/>
      <c r="O213" s="74"/>
      <c r="Q213" s="74"/>
      <c r="R213" s="74"/>
      <c r="S213" s="74"/>
      <c r="T213" s="74"/>
      <c r="U213" s="75"/>
    </row>
    <row r="214" spans="1:21" ht="15.75" customHeight="1" x14ac:dyDescent="0.25">
      <c r="A214" s="74"/>
      <c r="B214" s="74"/>
      <c r="C214" s="74"/>
      <c r="D214" s="74"/>
      <c r="E214" s="74"/>
      <c r="F214" s="74"/>
      <c r="G214" s="74"/>
      <c r="I214" s="71"/>
      <c r="L214" s="74"/>
      <c r="M214" s="74"/>
      <c r="N214" s="74"/>
      <c r="O214" s="74"/>
      <c r="Q214" s="74"/>
      <c r="R214" s="74"/>
      <c r="S214" s="74"/>
      <c r="T214" s="74"/>
      <c r="U214" s="75"/>
    </row>
    <row r="215" spans="1:21" ht="15.75" customHeight="1" x14ac:dyDescent="0.25">
      <c r="A215" s="74"/>
      <c r="B215" s="74"/>
      <c r="C215" s="74"/>
      <c r="D215" s="74"/>
      <c r="E215" s="74"/>
      <c r="F215" s="74"/>
      <c r="G215" s="74"/>
      <c r="I215" s="71"/>
      <c r="L215" s="74"/>
      <c r="M215" s="74"/>
      <c r="N215" s="74"/>
      <c r="O215" s="74"/>
      <c r="Q215" s="74"/>
      <c r="R215" s="74"/>
      <c r="S215" s="74"/>
      <c r="T215" s="74"/>
      <c r="U215" s="75"/>
    </row>
    <row r="216" spans="1:21" ht="15.75" customHeight="1" x14ac:dyDescent="0.25">
      <c r="A216" s="74"/>
      <c r="B216" s="74"/>
      <c r="C216" s="74"/>
      <c r="D216" s="74"/>
      <c r="E216" s="74"/>
      <c r="F216" s="74"/>
      <c r="G216" s="74"/>
      <c r="I216" s="71"/>
      <c r="L216" s="74"/>
      <c r="M216" s="74"/>
      <c r="N216" s="74"/>
      <c r="O216" s="74"/>
      <c r="Q216" s="74"/>
      <c r="R216" s="74"/>
      <c r="S216" s="74"/>
      <c r="T216" s="74"/>
      <c r="U216" s="75"/>
    </row>
    <row r="217" spans="1:21" ht="15.75" customHeight="1" x14ac:dyDescent="0.25">
      <c r="A217" s="74"/>
      <c r="B217" s="74"/>
      <c r="C217" s="74"/>
      <c r="D217" s="74"/>
      <c r="E217" s="74"/>
      <c r="F217" s="74"/>
      <c r="G217" s="74"/>
      <c r="I217" s="71"/>
      <c r="L217" s="74"/>
      <c r="M217" s="74"/>
      <c r="N217" s="74"/>
      <c r="O217" s="74"/>
      <c r="Q217" s="74"/>
      <c r="R217" s="74"/>
      <c r="S217" s="74"/>
      <c r="T217" s="74"/>
      <c r="U217" s="75"/>
    </row>
    <row r="218" spans="1:21" ht="15.75" customHeight="1" x14ac:dyDescent="0.25">
      <c r="A218" s="74"/>
      <c r="B218" s="74"/>
      <c r="C218" s="74"/>
      <c r="D218" s="74"/>
      <c r="E218" s="74"/>
      <c r="F218" s="74"/>
      <c r="G218" s="74"/>
      <c r="I218" s="71"/>
      <c r="L218" s="74"/>
      <c r="M218" s="74"/>
      <c r="N218" s="74"/>
      <c r="O218" s="74"/>
      <c r="Q218" s="74"/>
      <c r="R218" s="74"/>
      <c r="S218" s="74"/>
      <c r="T218" s="74"/>
      <c r="U218" s="75"/>
    </row>
    <row r="219" spans="1:21" ht="15.75" customHeight="1" x14ac:dyDescent="0.25">
      <c r="A219" s="74"/>
      <c r="B219" s="74"/>
      <c r="C219" s="74"/>
      <c r="D219" s="74"/>
      <c r="E219" s="74"/>
      <c r="F219" s="74"/>
      <c r="G219" s="74"/>
      <c r="I219" s="71"/>
      <c r="L219" s="74"/>
      <c r="M219" s="74"/>
      <c r="N219" s="74"/>
      <c r="O219" s="74"/>
      <c r="Q219" s="74"/>
      <c r="R219" s="74"/>
      <c r="S219" s="74"/>
      <c r="T219" s="74"/>
      <c r="U219" s="75"/>
    </row>
    <row r="220" spans="1:21" ht="15.75" customHeight="1" x14ac:dyDescent="0.25">
      <c r="A220" s="74"/>
      <c r="B220" s="74"/>
      <c r="C220" s="74"/>
      <c r="D220" s="74"/>
      <c r="E220" s="74"/>
      <c r="F220" s="74"/>
      <c r="G220" s="74"/>
      <c r="I220" s="71"/>
      <c r="L220" s="74"/>
      <c r="M220" s="74"/>
      <c r="N220" s="74"/>
      <c r="O220" s="74"/>
      <c r="Q220" s="74"/>
      <c r="R220" s="74"/>
      <c r="S220" s="74"/>
      <c r="T220" s="74"/>
      <c r="U220" s="75"/>
    </row>
    <row r="221" spans="1:21" ht="15.75" customHeight="1" x14ac:dyDescent="0.25">
      <c r="A221" s="74"/>
      <c r="B221" s="74"/>
      <c r="C221" s="74"/>
      <c r="D221" s="74"/>
      <c r="E221" s="74"/>
      <c r="F221" s="74"/>
      <c r="G221" s="74"/>
      <c r="I221" s="71"/>
      <c r="L221" s="74"/>
      <c r="M221" s="74"/>
      <c r="N221" s="74"/>
      <c r="O221" s="74"/>
      <c r="Q221" s="74"/>
      <c r="R221" s="74"/>
      <c r="S221" s="74"/>
      <c r="T221" s="74"/>
      <c r="U221" s="75"/>
    </row>
    <row r="222" spans="1:21" ht="15.75" customHeight="1" x14ac:dyDescent="0.25">
      <c r="A222" s="74"/>
      <c r="B222" s="74"/>
      <c r="C222" s="74"/>
      <c r="D222" s="74"/>
      <c r="E222" s="74"/>
      <c r="F222" s="74"/>
      <c r="G222" s="74"/>
      <c r="I222" s="71"/>
      <c r="L222" s="74"/>
      <c r="M222" s="74"/>
      <c r="N222" s="74"/>
      <c r="O222" s="74"/>
      <c r="Q222" s="74"/>
      <c r="R222" s="74"/>
      <c r="S222" s="74"/>
      <c r="T222" s="74"/>
      <c r="U222" s="75"/>
    </row>
    <row r="223" spans="1:21" ht="15.75" customHeight="1" x14ac:dyDescent="0.25">
      <c r="A223" s="74"/>
      <c r="B223" s="74"/>
      <c r="C223" s="74"/>
      <c r="D223" s="74"/>
      <c r="E223" s="74"/>
      <c r="F223" s="74"/>
      <c r="G223" s="74"/>
      <c r="I223" s="71"/>
      <c r="L223" s="74"/>
      <c r="M223" s="74"/>
      <c r="N223" s="74"/>
      <c r="O223" s="74"/>
      <c r="Q223" s="74"/>
      <c r="R223" s="74"/>
      <c r="S223" s="74"/>
      <c r="T223" s="74"/>
      <c r="U223" s="75"/>
    </row>
    <row r="224" spans="1:21" ht="15.75" customHeight="1" x14ac:dyDescent="0.25">
      <c r="A224" s="74"/>
      <c r="B224" s="74"/>
      <c r="C224" s="74"/>
      <c r="D224" s="74"/>
      <c r="E224" s="74"/>
      <c r="F224" s="74"/>
      <c r="G224" s="74"/>
      <c r="I224" s="71"/>
      <c r="L224" s="74"/>
      <c r="M224" s="74"/>
      <c r="N224" s="74"/>
      <c r="O224" s="74"/>
      <c r="Q224" s="74"/>
      <c r="R224" s="74"/>
      <c r="S224" s="74"/>
      <c r="T224" s="74"/>
      <c r="U224" s="75"/>
    </row>
    <row r="225" spans="1:21" ht="15.75" customHeight="1" x14ac:dyDescent="0.25">
      <c r="A225" s="74"/>
      <c r="B225" s="74"/>
      <c r="C225" s="74"/>
      <c r="D225" s="74"/>
      <c r="E225" s="74"/>
      <c r="F225" s="74"/>
      <c r="G225" s="74"/>
      <c r="I225" s="71"/>
      <c r="L225" s="74"/>
      <c r="M225" s="74"/>
      <c r="N225" s="74"/>
      <c r="O225" s="74"/>
      <c r="Q225" s="74"/>
      <c r="R225" s="74"/>
      <c r="S225" s="74"/>
      <c r="T225" s="74"/>
      <c r="U225" s="75"/>
    </row>
    <row r="226" spans="1:21" ht="15.75" customHeight="1" x14ac:dyDescent="0.25">
      <c r="A226" s="74"/>
      <c r="B226" s="74"/>
      <c r="C226" s="74"/>
      <c r="D226" s="74"/>
      <c r="E226" s="74"/>
      <c r="F226" s="74"/>
      <c r="G226" s="74"/>
      <c r="I226" s="71"/>
      <c r="L226" s="74"/>
      <c r="M226" s="74"/>
      <c r="N226" s="74"/>
      <c r="O226" s="74"/>
      <c r="Q226" s="74"/>
      <c r="R226" s="74"/>
      <c r="S226" s="74"/>
      <c r="T226" s="74"/>
      <c r="U226" s="75"/>
    </row>
    <row r="227" spans="1:21" ht="15.75" customHeight="1" x14ac:dyDescent="0.25">
      <c r="A227" s="74"/>
      <c r="B227" s="74"/>
      <c r="C227" s="74"/>
      <c r="D227" s="74"/>
      <c r="E227" s="74"/>
      <c r="F227" s="74"/>
      <c r="G227" s="74"/>
      <c r="I227" s="71"/>
      <c r="L227" s="74"/>
      <c r="M227" s="74"/>
      <c r="N227" s="74"/>
      <c r="O227" s="74"/>
      <c r="Q227" s="74"/>
      <c r="R227" s="74"/>
      <c r="S227" s="74"/>
      <c r="T227" s="74"/>
      <c r="U227" s="75"/>
    </row>
    <row r="228" spans="1:21" ht="15.75" customHeight="1" x14ac:dyDescent="0.25">
      <c r="A228" s="74"/>
      <c r="B228" s="74"/>
      <c r="C228" s="74"/>
      <c r="D228" s="74"/>
      <c r="E228" s="74"/>
      <c r="F228" s="74"/>
      <c r="G228" s="74"/>
      <c r="I228" s="71"/>
      <c r="L228" s="74"/>
      <c r="M228" s="74"/>
      <c r="N228" s="74"/>
      <c r="O228" s="74"/>
      <c r="Q228" s="74"/>
      <c r="R228" s="74"/>
      <c r="S228" s="74"/>
      <c r="T228" s="74"/>
      <c r="U228" s="75"/>
    </row>
    <row r="229" spans="1:21" ht="15.75" customHeight="1" x14ac:dyDescent="0.25">
      <c r="A229" s="74"/>
      <c r="B229" s="74"/>
      <c r="C229" s="74"/>
      <c r="D229" s="74"/>
      <c r="E229" s="74"/>
      <c r="F229" s="74"/>
      <c r="G229" s="74"/>
      <c r="I229" s="71"/>
      <c r="L229" s="74"/>
      <c r="M229" s="74"/>
      <c r="N229" s="74"/>
      <c r="O229" s="74"/>
      <c r="Q229" s="74"/>
      <c r="R229" s="74"/>
      <c r="S229" s="74"/>
      <c r="T229" s="74"/>
      <c r="U229" s="75"/>
    </row>
    <row r="230" spans="1:21" ht="15.75" customHeight="1" x14ac:dyDescent="0.25">
      <c r="A230" s="74"/>
      <c r="B230" s="74"/>
      <c r="C230" s="74"/>
      <c r="D230" s="74"/>
      <c r="E230" s="74"/>
      <c r="F230" s="74"/>
      <c r="G230" s="74"/>
      <c r="I230" s="71"/>
      <c r="L230" s="74"/>
      <c r="M230" s="74"/>
      <c r="N230" s="74"/>
      <c r="O230" s="74"/>
      <c r="Q230" s="74"/>
      <c r="R230" s="74"/>
      <c r="S230" s="74"/>
      <c r="T230" s="74"/>
      <c r="U230" s="75"/>
    </row>
    <row r="231" spans="1:21" ht="15.75" customHeight="1" x14ac:dyDescent="0.25">
      <c r="A231" s="74"/>
      <c r="B231" s="74"/>
      <c r="C231" s="74"/>
      <c r="D231" s="74"/>
      <c r="E231" s="74"/>
      <c r="F231" s="74"/>
      <c r="G231" s="74"/>
      <c r="I231" s="71"/>
      <c r="L231" s="74"/>
      <c r="M231" s="74"/>
      <c r="N231" s="74"/>
      <c r="O231" s="74"/>
      <c r="Q231" s="74"/>
      <c r="R231" s="74"/>
      <c r="S231" s="74"/>
      <c r="T231" s="74"/>
      <c r="U231" s="75"/>
    </row>
    <row r="232" spans="1:21" ht="15.75" customHeight="1" x14ac:dyDescent="0.25">
      <c r="A232" s="74"/>
      <c r="B232" s="74"/>
      <c r="C232" s="74"/>
      <c r="D232" s="74"/>
      <c r="E232" s="74"/>
      <c r="F232" s="74"/>
      <c r="G232" s="74"/>
      <c r="I232" s="71"/>
      <c r="L232" s="74"/>
      <c r="M232" s="74"/>
      <c r="N232" s="74"/>
      <c r="O232" s="74"/>
      <c r="Q232" s="74"/>
      <c r="R232" s="74"/>
      <c r="S232" s="74"/>
      <c r="T232" s="74"/>
      <c r="U232" s="75"/>
    </row>
    <row r="233" spans="1:21" ht="15.75" customHeight="1" x14ac:dyDescent="0.25">
      <c r="A233" s="74"/>
      <c r="B233" s="74"/>
      <c r="C233" s="74"/>
      <c r="D233" s="74"/>
      <c r="E233" s="74"/>
      <c r="F233" s="74"/>
      <c r="G233" s="74"/>
      <c r="I233" s="71"/>
      <c r="L233" s="74"/>
      <c r="M233" s="74"/>
      <c r="N233" s="74"/>
      <c r="O233" s="74"/>
      <c r="Q233" s="74"/>
      <c r="R233" s="74"/>
      <c r="S233" s="74"/>
      <c r="T233" s="74"/>
      <c r="U233" s="75"/>
    </row>
    <row r="234" spans="1:21" ht="15.75" customHeight="1" x14ac:dyDescent="0.25">
      <c r="A234" s="74"/>
      <c r="B234" s="74"/>
      <c r="C234" s="74"/>
      <c r="D234" s="74"/>
      <c r="E234" s="74"/>
      <c r="F234" s="74"/>
      <c r="G234" s="74"/>
      <c r="I234" s="71"/>
      <c r="L234" s="74"/>
      <c r="M234" s="74"/>
      <c r="N234" s="74"/>
      <c r="O234" s="74"/>
      <c r="Q234" s="74"/>
      <c r="R234" s="74"/>
      <c r="S234" s="74"/>
      <c r="T234" s="74"/>
      <c r="U234" s="75"/>
    </row>
    <row r="235" spans="1:21" ht="15.75" customHeight="1" x14ac:dyDescent="0.25">
      <c r="A235" s="74"/>
      <c r="B235" s="74"/>
      <c r="C235" s="74"/>
      <c r="D235" s="74"/>
      <c r="E235" s="74"/>
      <c r="F235" s="74"/>
      <c r="G235" s="74"/>
      <c r="I235" s="71"/>
      <c r="L235" s="74"/>
      <c r="M235" s="74"/>
      <c r="N235" s="74"/>
      <c r="O235" s="74"/>
      <c r="Q235" s="74"/>
      <c r="R235" s="74"/>
      <c r="S235" s="74"/>
      <c r="T235" s="74"/>
      <c r="U235" s="75"/>
    </row>
    <row r="236" spans="1:21" ht="15.75" customHeight="1" x14ac:dyDescent="0.25">
      <c r="A236" s="74"/>
      <c r="B236" s="74"/>
      <c r="C236" s="74"/>
      <c r="D236" s="74"/>
      <c r="E236" s="74"/>
      <c r="F236" s="74"/>
      <c r="G236" s="74"/>
      <c r="I236" s="71"/>
      <c r="L236" s="74"/>
      <c r="M236" s="74"/>
      <c r="N236" s="74"/>
      <c r="O236" s="74"/>
      <c r="Q236" s="74"/>
      <c r="R236" s="74"/>
      <c r="S236" s="74"/>
      <c r="T236" s="74"/>
      <c r="U236" s="75"/>
    </row>
    <row r="237" spans="1:21" ht="15.75" customHeight="1" x14ac:dyDescent="0.25">
      <c r="A237" s="74"/>
      <c r="B237" s="74"/>
      <c r="C237" s="74"/>
      <c r="D237" s="74"/>
      <c r="E237" s="74"/>
      <c r="F237" s="74"/>
      <c r="G237" s="74"/>
      <c r="I237" s="71"/>
      <c r="L237" s="74"/>
      <c r="M237" s="74"/>
      <c r="N237" s="74"/>
      <c r="O237" s="74"/>
      <c r="Q237" s="74"/>
      <c r="R237" s="74"/>
      <c r="S237" s="74"/>
      <c r="T237" s="74"/>
      <c r="U237" s="75"/>
    </row>
    <row r="238" spans="1:21" ht="15.75" customHeight="1" x14ac:dyDescent="0.25">
      <c r="A238" s="74"/>
      <c r="B238" s="74"/>
      <c r="C238" s="74"/>
      <c r="D238" s="74"/>
      <c r="E238" s="74"/>
      <c r="F238" s="74"/>
      <c r="G238" s="74"/>
      <c r="I238" s="71"/>
      <c r="L238" s="74"/>
      <c r="M238" s="74"/>
      <c r="N238" s="74"/>
      <c r="O238" s="74"/>
      <c r="Q238" s="74"/>
      <c r="R238" s="74"/>
      <c r="S238" s="74"/>
      <c r="T238" s="74"/>
      <c r="U238" s="75"/>
    </row>
    <row r="239" spans="1:21" ht="15.75" customHeight="1" x14ac:dyDescent="0.25">
      <c r="A239" s="74"/>
      <c r="B239" s="74"/>
      <c r="C239" s="74"/>
      <c r="D239" s="74"/>
      <c r="E239" s="74"/>
      <c r="F239" s="74"/>
      <c r="G239" s="74"/>
      <c r="I239" s="71"/>
      <c r="L239" s="74"/>
      <c r="M239" s="74"/>
      <c r="N239" s="74"/>
      <c r="O239" s="74"/>
      <c r="Q239" s="74"/>
      <c r="R239" s="74"/>
      <c r="S239" s="74"/>
      <c r="T239" s="74"/>
      <c r="U239" s="75"/>
    </row>
    <row r="240" spans="1:21" ht="15.75" customHeight="1" x14ac:dyDescent="0.25">
      <c r="A240" s="74"/>
      <c r="B240" s="74"/>
      <c r="C240" s="74"/>
      <c r="D240" s="74"/>
      <c r="E240" s="74"/>
      <c r="F240" s="74"/>
      <c r="G240" s="74"/>
      <c r="I240" s="71"/>
      <c r="L240" s="74"/>
      <c r="M240" s="74"/>
      <c r="N240" s="74"/>
      <c r="O240" s="74"/>
      <c r="Q240" s="74"/>
      <c r="R240" s="74"/>
      <c r="S240" s="74"/>
      <c r="T240" s="74"/>
      <c r="U240" s="75"/>
    </row>
    <row r="241" spans="1:21" ht="15.75" customHeight="1" x14ac:dyDescent="0.25">
      <c r="A241" s="74"/>
      <c r="B241" s="74"/>
      <c r="C241" s="74"/>
      <c r="D241" s="74"/>
      <c r="E241" s="74"/>
      <c r="F241" s="74"/>
      <c r="G241" s="74"/>
      <c r="I241" s="71"/>
      <c r="L241" s="74"/>
      <c r="M241" s="74"/>
      <c r="N241" s="74"/>
      <c r="O241" s="74"/>
      <c r="Q241" s="74"/>
      <c r="R241" s="74"/>
      <c r="S241" s="74"/>
      <c r="T241" s="74"/>
      <c r="U241" s="75"/>
    </row>
    <row r="242" spans="1:21" ht="15.75" customHeight="1" x14ac:dyDescent="0.25">
      <c r="A242" s="74"/>
      <c r="B242" s="74"/>
      <c r="C242" s="74"/>
      <c r="D242" s="74"/>
      <c r="E242" s="74"/>
      <c r="F242" s="74"/>
      <c r="G242" s="74"/>
      <c r="I242" s="71"/>
      <c r="L242" s="74"/>
      <c r="M242" s="74"/>
      <c r="N242" s="74"/>
      <c r="O242" s="74"/>
      <c r="Q242" s="74"/>
      <c r="R242" s="74"/>
      <c r="S242" s="74"/>
      <c r="T242" s="74"/>
      <c r="U242" s="75"/>
    </row>
    <row r="243" spans="1:21" ht="15.75" customHeight="1" x14ac:dyDescent="0.25">
      <c r="A243" s="74"/>
      <c r="B243" s="74"/>
      <c r="C243" s="74"/>
      <c r="D243" s="74"/>
      <c r="E243" s="74"/>
      <c r="F243" s="74"/>
      <c r="G243" s="74"/>
      <c r="I243" s="71"/>
      <c r="L243" s="74"/>
      <c r="M243" s="74"/>
      <c r="N243" s="74"/>
      <c r="O243" s="74"/>
      <c r="Q243" s="74"/>
      <c r="R243" s="74"/>
      <c r="S243" s="74"/>
      <c r="T243" s="74"/>
      <c r="U243" s="75"/>
    </row>
    <row r="244" spans="1:21" ht="15.75" customHeight="1" x14ac:dyDescent="0.25">
      <c r="A244" s="74"/>
      <c r="B244" s="74"/>
      <c r="C244" s="74"/>
      <c r="D244" s="74"/>
      <c r="E244" s="74"/>
      <c r="F244" s="74"/>
      <c r="G244" s="74"/>
      <c r="I244" s="71"/>
      <c r="L244" s="74"/>
      <c r="M244" s="74"/>
      <c r="N244" s="74"/>
      <c r="O244" s="74"/>
      <c r="Q244" s="74"/>
      <c r="R244" s="74"/>
      <c r="S244" s="74"/>
      <c r="T244" s="74"/>
      <c r="U244" s="75"/>
    </row>
    <row r="245" spans="1:21" ht="15.75" customHeight="1" x14ac:dyDescent="0.25">
      <c r="A245" s="74"/>
      <c r="B245" s="74"/>
      <c r="C245" s="74"/>
      <c r="D245" s="74"/>
      <c r="E245" s="74"/>
      <c r="F245" s="74"/>
      <c r="G245" s="74"/>
      <c r="I245" s="71"/>
      <c r="L245" s="74"/>
      <c r="M245" s="74"/>
      <c r="N245" s="74"/>
      <c r="O245" s="74"/>
      <c r="Q245" s="74"/>
      <c r="R245" s="74"/>
      <c r="S245" s="74"/>
      <c r="T245" s="74"/>
      <c r="U245" s="75"/>
    </row>
    <row r="246" spans="1:21" ht="15.75" customHeight="1" x14ac:dyDescent="0.25">
      <c r="A246" s="74"/>
      <c r="B246" s="74"/>
      <c r="C246" s="74"/>
      <c r="D246" s="74"/>
      <c r="E246" s="74"/>
      <c r="F246" s="74"/>
      <c r="G246" s="74"/>
      <c r="I246" s="71"/>
      <c r="L246" s="74"/>
      <c r="M246" s="74"/>
      <c r="N246" s="74"/>
      <c r="O246" s="74"/>
      <c r="Q246" s="74"/>
      <c r="R246" s="74"/>
      <c r="S246" s="74"/>
      <c r="T246" s="74"/>
      <c r="U246" s="75"/>
    </row>
    <row r="247" spans="1:21" ht="15.75" customHeight="1" x14ac:dyDescent="0.25">
      <c r="A247" s="74"/>
      <c r="B247" s="74"/>
      <c r="C247" s="74"/>
      <c r="D247" s="74"/>
      <c r="E247" s="74"/>
      <c r="F247" s="74"/>
      <c r="G247" s="74"/>
      <c r="I247" s="71"/>
      <c r="L247" s="74"/>
      <c r="M247" s="74"/>
      <c r="N247" s="74"/>
      <c r="O247" s="74"/>
      <c r="Q247" s="74"/>
      <c r="R247" s="74"/>
      <c r="S247" s="74"/>
      <c r="T247" s="74"/>
      <c r="U247" s="75"/>
    </row>
    <row r="248" spans="1:21" ht="15.75" customHeight="1" x14ac:dyDescent="0.25">
      <c r="A248" s="74"/>
      <c r="B248" s="74"/>
      <c r="C248" s="74"/>
      <c r="D248" s="74"/>
      <c r="E248" s="74"/>
      <c r="F248" s="74"/>
      <c r="G248" s="74"/>
      <c r="I248" s="71"/>
      <c r="L248" s="74"/>
      <c r="M248" s="74"/>
      <c r="N248" s="74"/>
      <c r="O248" s="74"/>
      <c r="Q248" s="74"/>
      <c r="R248" s="74"/>
      <c r="S248" s="74"/>
      <c r="T248" s="74"/>
      <c r="U248" s="75"/>
    </row>
    <row r="249" spans="1:21" ht="15.75" customHeight="1" x14ac:dyDescent="0.25">
      <c r="A249" s="74"/>
      <c r="B249" s="74"/>
      <c r="C249" s="74"/>
      <c r="D249" s="74"/>
      <c r="E249" s="74"/>
      <c r="F249" s="74"/>
      <c r="G249" s="74"/>
      <c r="I249" s="71"/>
      <c r="L249" s="74"/>
      <c r="M249" s="74"/>
      <c r="N249" s="74"/>
      <c r="O249" s="74"/>
      <c r="Q249" s="74"/>
      <c r="R249" s="74"/>
      <c r="S249" s="74"/>
      <c r="T249" s="74"/>
      <c r="U249" s="75"/>
    </row>
    <row r="250" spans="1:21" ht="15.75" customHeight="1" x14ac:dyDescent="0.25">
      <c r="A250" s="74"/>
      <c r="B250" s="74"/>
      <c r="C250" s="74"/>
      <c r="D250" s="74"/>
      <c r="E250" s="74"/>
      <c r="F250" s="74"/>
      <c r="G250" s="74"/>
      <c r="I250" s="71"/>
      <c r="L250" s="74"/>
      <c r="M250" s="74"/>
      <c r="N250" s="74"/>
      <c r="O250" s="74"/>
      <c r="Q250" s="74"/>
      <c r="R250" s="74"/>
      <c r="S250" s="74"/>
      <c r="T250" s="74"/>
      <c r="U250" s="75"/>
    </row>
    <row r="251" spans="1:21" ht="15.75" customHeight="1" x14ac:dyDescent="0.25">
      <c r="A251" s="74"/>
      <c r="B251" s="74"/>
      <c r="C251" s="74"/>
      <c r="D251" s="74"/>
      <c r="E251" s="74"/>
      <c r="F251" s="74"/>
      <c r="G251" s="74"/>
      <c r="I251" s="71"/>
      <c r="L251" s="74"/>
      <c r="M251" s="74"/>
      <c r="N251" s="74"/>
      <c r="O251" s="74"/>
      <c r="Q251" s="74"/>
      <c r="R251" s="74"/>
      <c r="S251" s="74"/>
      <c r="T251" s="74"/>
      <c r="U251" s="75"/>
    </row>
    <row r="252" spans="1:21" ht="15.75" customHeight="1" x14ac:dyDescent="0.25">
      <c r="A252" s="74"/>
      <c r="B252" s="74"/>
      <c r="C252" s="74"/>
      <c r="D252" s="74"/>
      <c r="E252" s="74"/>
      <c r="F252" s="74"/>
      <c r="G252" s="74"/>
      <c r="I252" s="71"/>
      <c r="L252" s="74"/>
      <c r="M252" s="74"/>
      <c r="N252" s="74"/>
      <c r="O252" s="74"/>
      <c r="Q252" s="74"/>
      <c r="R252" s="74"/>
      <c r="S252" s="74"/>
      <c r="T252" s="74"/>
      <c r="U252" s="75"/>
    </row>
    <row r="253" spans="1:21" ht="15.75" customHeight="1" x14ac:dyDescent="0.25">
      <c r="A253" s="74"/>
      <c r="B253" s="74"/>
      <c r="C253" s="74"/>
      <c r="D253" s="74"/>
      <c r="E253" s="74"/>
      <c r="F253" s="74"/>
      <c r="G253" s="74"/>
      <c r="I253" s="71"/>
      <c r="L253" s="74"/>
      <c r="M253" s="74"/>
      <c r="N253" s="74"/>
      <c r="O253" s="74"/>
      <c r="Q253" s="74"/>
      <c r="R253" s="74"/>
      <c r="S253" s="74"/>
      <c r="T253" s="74"/>
      <c r="U253" s="75"/>
    </row>
    <row r="254" spans="1:21" ht="15.75" customHeight="1" x14ac:dyDescent="0.25">
      <c r="A254" s="74"/>
      <c r="B254" s="74"/>
      <c r="C254" s="74"/>
      <c r="D254" s="74"/>
      <c r="E254" s="74"/>
      <c r="F254" s="74"/>
      <c r="G254" s="74"/>
      <c r="I254" s="71"/>
      <c r="L254" s="74"/>
      <c r="M254" s="74"/>
      <c r="N254" s="74"/>
      <c r="O254" s="74"/>
      <c r="Q254" s="74"/>
      <c r="R254" s="74"/>
      <c r="S254" s="74"/>
      <c r="T254" s="74"/>
      <c r="U254" s="75"/>
    </row>
    <row r="255" spans="1:21" ht="15.75" customHeight="1" x14ac:dyDescent="0.25">
      <c r="A255" s="74"/>
      <c r="B255" s="74"/>
      <c r="C255" s="74"/>
      <c r="D255" s="74"/>
      <c r="E255" s="74"/>
      <c r="F255" s="74"/>
      <c r="G255" s="74"/>
      <c r="I255" s="71"/>
      <c r="L255" s="74"/>
      <c r="M255" s="74"/>
      <c r="N255" s="74"/>
      <c r="O255" s="74"/>
      <c r="Q255" s="74"/>
      <c r="R255" s="74"/>
      <c r="S255" s="74"/>
      <c r="T255" s="74"/>
      <c r="U255" s="75"/>
    </row>
    <row r="256" spans="1:21" ht="15.75" customHeight="1" x14ac:dyDescent="0.25">
      <c r="A256" s="74"/>
      <c r="B256" s="74"/>
      <c r="C256" s="74"/>
      <c r="D256" s="74"/>
      <c r="E256" s="74"/>
      <c r="F256" s="74"/>
      <c r="G256" s="74"/>
      <c r="I256" s="71"/>
      <c r="L256" s="74"/>
      <c r="M256" s="74"/>
      <c r="N256" s="74"/>
      <c r="O256" s="74"/>
      <c r="Q256" s="74"/>
      <c r="R256" s="74"/>
      <c r="S256" s="74"/>
      <c r="T256" s="74"/>
      <c r="U256" s="75"/>
    </row>
    <row r="257" spans="1:21" ht="15.75" customHeight="1" x14ac:dyDescent="0.25">
      <c r="A257" s="74"/>
      <c r="B257" s="74"/>
      <c r="C257" s="74"/>
      <c r="D257" s="74"/>
      <c r="E257" s="74"/>
      <c r="F257" s="74"/>
      <c r="G257" s="74"/>
      <c r="I257" s="71"/>
      <c r="L257" s="74"/>
      <c r="M257" s="74"/>
      <c r="N257" s="74"/>
      <c r="O257" s="74"/>
      <c r="Q257" s="74"/>
      <c r="R257" s="74"/>
      <c r="S257" s="74"/>
      <c r="T257" s="74"/>
      <c r="U257" s="75"/>
    </row>
    <row r="258" spans="1:21" ht="15.75" customHeight="1" x14ac:dyDescent="0.25">
      <c r="A258" s="74"/>
      <c r="B258" s="74"/>
      <c r="C258" s="74"/>
      <c r="D258" s="74"/>
      <c r="E258" s="74"/>
      <c r="F258" s="74"/>
      <c r="G258" s="74"/>
      <c r="I258" s="71"/>
      <c r="L258" s="74"/>
      <c r="M258" s="74"/>
      <c r="N258" s="74"/>
      <c r="O258" s="74"/>
      <c r="Q258" s="74"/>
      <c r="R258" s="74"/>
      <c r="S258" s="74"/>
      <c r="T258" s="74"/>
      <c r="U258" s="75"/>
    </row>
    <row r="259" spans="1:21" ht="15.75" customHeight="1" x14ac:dyDescent="0.25">
      <c r="A259" s="74"/>
      <c r="B259" s="74"/>
      <c r="C259" s="74"/>
      <c r="D259" s="74"/>
      <c r="E259" s="74"/>
      <c r="F259" s="74"/>
      <c r="G259" s="74"/>
      <c r="I259" s="71"/>
      <c r="L259" s="74"/>
      <c r="M259" s="74"/>
      <c r="N259" s="74"/>
      <c r="O259" s="74"/>
      <c r="Q259" s="74"/>
      <c r="R259" s="74"/>
      <c r="S259" s="74"/>
      <c r="T259" s="74"/>
      <c r="U259" s="75"/>
    </row>
    <row r="260" spans="1:21" ht="15.75" customHeight="1" x14ac:dyDescent="0.25">
      <c r="A260" s="74"/>
      <c r="B260" s="74"/>
      <c r="C260" s="74"/>
      <c r="D260" s="74"/>
      <c r="E260" s="74"/>
      <c r="F260" s="74"/>
      <c r="G260" s="74"/>
      <c r="I260" s="71"/>
      <c r="L260" s="74"/>
      <c r="M260" s="74"/>
      <c r="N260" s="74"/>
      <c r="O260" s="74"/>
      <c r="Q260" s="74"/>
      <c r="R260" s="74"/>
      <c r="S260" s="74"/>
      <c r="T260" s="74"/>
      <c r="U260" s="75"/>
    </row>
    <row r="261" spans="1:21" ht="15.75" customHeight="1" x14ac:dyDescent="0.25">
      <c r="A261" s="74"/>
      <c r="B261" s="74"/>
      <c r="C261" s="74"/>
      <c r="D261" s="74"/>
      <c r="E261" s="74"/>
      <c r="F261" s="74"/>
      <c r="G261" s="74"/>
      <c r="I261" s="71"/>
      <c r="L261" s="74"/>
      <c r="M261" s="74"/>
      <c r="N261" s="74"/>
      <c r="O261" s="74"/>
      <c r="Q261" s="74"/>
      <c r="R261" s="74"/>
      <c r="S261" s="74"/>
      <c r="T261" s="74"/>
      <c r="U261" s="75"/>
    </row>
    <row r="262" spans="1:21" ht="15.75" customHeight="1" x14ac:dyDescent="0.25">
      <c r="A262" s="74"/>
      <c r="B262" s="74"/>
      <c r="C262" s="74"/>
      <c r="D262" s="74"/>
      <c r="E262" s="74"/>
      <c r="F262" s="74"/>
      <c r="G262" s="74"/>
      <c r="I262" s="71"/>
      <c r="L262" s="74"/>
      <c r="M262" s="74"/>
      <c r="N262" s="74"/>
      <c r="O262" s="74"/>
      <c r="Q262" s="74"/>
      <c r="R262" s="74"/>
      <c r="S262" s="74"/>
      <c r="T262" s="74"/>
      <c r="U262" s="75"/>
    </row>
    <row r="263" spans="1:21" ht="15.75" customHeight="1" x14ac:dyDescent="0.25">
      <c r="A263" s="74"/>
      <c r="B263" s="74"/>
      <c r="C263" s="74"/>
      <c r="D263" s="74"/>
      <c r="E263" s="74"/>
      <c r="F263" s="74"/>
      <c r="G263" s="74"/>
      <c r="I263" s="71"/>
      <c r="L263" s="74"/>
      <c r="M263" s="74"/>
      <c r="N263" s="74"/>
      <c r="O263" s="74"/>
      <c r="Q263" s="74"/>
      <c r="R263" s="74"/>
      <c r="S263" s="74"/>
      <c r="T263" s="74"/>
      <c r="U263" s="75"/>
    </row>
    <row r="264" spans="1:21" ht="15.75" customHeight="1" x14ac:dyDescent="0.25">
      <c r="A264" s="74"/>
      <c r="B264" s="74"/>
      <c r="C264" s="74"/>
      <c r="D264" s="74"/>
      <c r="E264" s="74"/>
      <c r="F264" s="74"/>
      <c r="G264" s="74"/>
      <c r="I264" s="71"/>
      <c r="L264" s="74"/>
      <c r="M264" s="74"/>
      <c r="N264" s="74"/>
      <c r="O264" s="74"/>
      <c r="Q264" s="74"/>
      <c r="R264" s="74"/>
      <c r="S264" s="74"/>
      <c r="T264" s="74"/>
      <c r="U264" s="75"/>
    </row>
    <row r="265" spans="1:21" ht="15.75" customHeight="1" x14ac:dyDescent="0.25">
      <c r="A265" s="74"/>
      <c r="B265" s="74"/>
      <c r="C265" s="74"/>
      <c r="D265" s="74"/>
      <c r="E265" s="74"/>
      <c r="F265" s="74"/>
      <c r="G265" s="74"/>
      <c r="I265" s="71"/>
      <c r="L265" s="74"/>
      <c r="M265" s="74"/>
      <c r="N265" s="74"/>
      <c r="O265" s="74"/>
      <c r="Q265" s="74"/>
      <c r="R265" s="74"/>
      <c r="S265" s="74"/>
      <c r="T265" s="74"/>
      <c r="U265" s="75"/>
    </row>
    <row r="266" spans="1:21" ht="15.75" customHeight="1" x14ac:dyDescent="0.25">
      <c r="A266" s="74"/>
      <c r="B266" s="74"/>
      <c r="C266" s="74"/>
      <c r="D266" s="74"/>
      <c r="E266" s="74"/>
      <c r="F266" s="74"/>
      <c r="G266" s="74"/>
      <c r="I266" s="71"/>
      <c r="L266" s="74"/>
      <c r="M266" s="74"/>
      <c r="N266" s="74"/>
      <c r="O266" s="74"/>
      <c r="Q266" s="74"/>
      <c r="R266" s="74"/>
      <c r="S266" s="74"/>
      <c r="T266" s="74"/>
      <c r="U266" s="75"/>
    </row>
    <row r="267" spans="1:21" ht="15.75" customHeight="1" x14ac:dyDescent="0.25">
      <c r="A267" s="74"/>
      <c r="B267" s="74"/>
      <c r="C267" s="74"/>
      <c r="D267" s="74"/>
      <c r="E267" s="74"/>
      <c r="F267" s="74"/>
      <c r="G267" s="74"/>
      <c r="I267" s="71"/>
      <c r="L267" s="74"/>
      <c r="M267" s="74"/>
      <c r="N267" s="74"/>
      <c r="O267" s="74"/>
      <c r="Q267" s="74"/>
      <c r="R267" s="74"/>
      <c r="S267" s="74"/>
      <c r="T267" s="74"/>
      <c r="U267" s="75"/>
    </row>
    <row r="268" spans="1:21" ht="15.75" customHeight="1" x14ac:dyDescent="0.25">
      <c r="A268" s="74"/>
      <c r="B268" s="74"/>
      <c r="C268" s="74"/>
      <c r="D268" s="74"/>
      <c r="E268" s="74"/>
      <c r="F268" s="74"/>
      <c r="G268" s="74"/>
      <c r="I268" s="71"/>
      <c r="L268" s="74"/>
      <c r="M268" s="74"/>
      <c r="N268" s="74"/>
      <c r="O268" s="74"/>
      <c r="Q268" s="74"/>
      <c r="R268" s="74"/>
      <c r="S268" s="74"/>
      <c r="T268" s="74"/>
      <c r="U268" s="75"/>
    </row>
    <row r="269" spans="1:21" ht="15.75" customHeight="1" x14ac:dyDescent="0.25">
      <c r="A269" s="74"/>
      <c r="B269" s="74"/>
      <c r="C269" s="74"/>
      <c r="D269" s="74"/>
      <c r="E269" s="74"/>
      <c r="F269" s="74"/>
      <c r="G269" s="74"/>
      <c r="I269" s="71"/>
      <c r="L269" s="74"/>
      <c r="M269" s="74"/>
      <c r="N269" s="74"/>
      <c r="O269" s="74"/>
      <c r="Q269" s="74"/>
      <c r="R269" s="74"/>
      <c r="S269" s="74"/>
      <c r="T269" s="74"/>
      <c r="U269" s="75"/>
    </row>
    <row r="270" spans="1:21" ht="15.75" customHeight="1" x14ac:dyDescent="0.25">
      <c r="A270" s="74"/>
      <c r="B270" s="74"/>
      <c r="C270" s="74"/>
      <c r="D270" s="74"/>
      <c r="E270" s="74"/>
      <c r="F270" s="74"/>
      <c r="G270" s="74"/>
      <c r="I270" s="71"/>
      <c r="L270" s="74"/>
      <c r="M270" s="74"/>
      <c r="N270" s="74"/>
      <c r="O270" s="74"/>
      <c r="Q270" s="74"/>
      <c r="R270" s="74"/>
      <c r="S270" s="74"/>
      <c r="T270" s="74"/>
      <c r="U270" s="75"/>
    </row>
    <row r="271" spans="1:21" ht="15.75" customHeight="1" x14ac:dyDescent="0.25">
      <c r="A271" s="74"/>
      <c r="B271" s="74"/>
      <c r="C271" s="74"/>
      <c r="D271" s="74"/>
      <c r="E271" s="74"/>
      <c r="F271" s="74"/>
      <c r="G271" s="74"/>
      <c r="I271" s="71"/>
      <c r="L271" s="74"/>
      <c r="M271" s="74"/>
      <c r="N271" s="74"/>
      <c r="O271" s="74"/>
      <c r="Q271" s="74"/>
      <c r="R271" s="74"/>
      <c r="S271" s="74"/>
      <c r="T271" s="74"/>
      <c r="U271" s="75"/>
    </row>
    <row r="272" spans="1:21" ht="15.75" customHeight="1" x14ac:dyDescent="0.25">
      <c r="A272" s="74"/>
      <c r="B272" s="74"/>
      <c r="C272" s="74"/>
      <c r="D272" s="74"/>
      <c r="E272" s="74"/>
      <c r="F272" s="74"/>
      <c r="G272" s="74"/>
      <c r="I272" s="71"/>
      <c r="L272" s="74"/>
      <c r="M272" s="74"/>
      <c r="N272" s="74"/>
      <c r="O272" s="74"/>
      <c r="Q272" s="74"/>
      <c r="R272" s="74"/>
      <c r="S272" s="74"/>
      <c r="T272" s="74"/>
      <c r="U272" s="75"/>
    </row>
    <row r="273" spans="1:21" ht="15.75" customHeight="1" x14ac:dyDescent="0.25">
      <c r="A273" s="74"/>
      <c r="B273" s="74"/>
      <c r="C273" s="74"/>
      <c r="D273" s="74"/>
      <c r="E273" s="74"/>
      <c r="F273" s="74"/>
      <c r="G273" s="74"/>
      <c r="I273" s="71"/>
      <c r="L273" s="74"/>
      <c r="M273" s="74"/>
      <c r="N273" s="74"/>
      <c r="O273" s="74"/>
      <c r="Q273" s="74"/>
      <c r="R273" s="74"/>
      <c r="S273" s="74"/>
      <c r="T273" s="74"/>
      <c r="U273" s="75"/>
    </row>
    <row r="274" spans="1:21" ht="15.75" customHeight="1" x14ac:dyDescent="0.25">
      <c r="A274" s="74"/>
      <c r="B274" s="74"/>
      <c r="C274" s="74"/>
      <c r="D274" s="74"/>
      <c r="E274" s="74"/>
      <c r="F274" s="74"/>
      <c r="G274" s="74"/>
      <c r="I274" s="71"/>
      <c r="L274" s="74"/>
      <c r="M274" s="74"/>
      <c r="N274" s="74"/>
      <c r="O274" s="74"/>
      <c r="Q274" s="74"/>
      <c r="R274" s="74"/>
      <c r="S274" s="74"/>
      <c r="T274" s="74"/>
      <c r="U274" s="75"/>
    </row>
    <row r="275" spans="1:21" ht="15.75" customHeight="1" x14ac:dyDescent="0.25">
      <c r="A275" s="74"/>
      <c r="B275" s="74"/>
      <c r="C275" s="74"/>
      <c r="D275" s="74"/>
      <c r="E275" s="74"/>
      <c r="F275" s="74"/>
      <c r="G275" s="74"/>
      <c r="I275" s="71"/>
      <c r="L275" s="74"/>
      <c r="M275" s="74"/>
      <c r="N275" s="74"/>
      <c r="O275" s="74"/>
      <c r="Q275" s="74"/>
      <c r="R275" s="74"/>
      <c r="S275" s="74"/>
      <c r="T275" s="74"/>
      <c r="U275" s="75"/>
    </row>
    <row r="276" spans="1:21" ht="15.75" customHeight="1" x14ac:dyDescent="0.25">
      <c r="A276" s="74"/>
      <c r="B276" s="74"/>
      <c r="C276" s="74"/>
      <c r="D276" s="74"/>
      <c r="E276" s="74"/>
      <c r="F276" s="74"/>
      <c r="G276" s="74"/>
      <c r="I276" s="71"/>
      <c r="L276" s="74"/>
      <c r="M276" s="74"/>
      <c r="N276" s="74"/>
      <c r="O276" s="74"/>
      <c r="Q276" s="74"/>
      <c r="R276" s="74"/>
      <c r="S276" s="74"/>
      <c r="T276" s="74"/>
      <c r="U276" s="75"/>
    </row>
    <row r="277" spans="1:21" ht="15.75" customHeight="1" x14ac:dyDescent="0.25">
      <c r="A277" s="74"/>
      <c r="B277" s="74"/>
      <c r="C277" s="74"/>
      <c r="D277" s="74"/>
      <c r="E277" s="74"/>
      <c r="F277" s="74"/>
      <c r="G277" s="74"/>
      <c r="I277" s="71"/>
      <c r="L277" s="74"/>
      <c r="M277" s="74"/>
      <c r="N277" s="74"/>
      <c r="O277" s="74"/>
      <c r="Q277" s="74"/>
      <c r="R277" s="74"/>
      <c r="S277" s="74"/>
      <c r="T277" s="74"/>
      <c r="U277" s="75"/>
    </row>
    <row r="278" spans="1:21" ht="15.75" customHeight="1" x14ac:dyDescent="0.25">
      <c r="A278" s="74"/>
      <c r="B278" s="74"/>
      <c r="C278" s="74"/>
      <c r="D278" s="74"/>
      <c r="E278" s="74"/>
      <c r="F278" s="74"/>
      <c r="G278" s="74"/>
      <c r="I278" s="71"/>
      <c r="L278" s="74"/>
      <c r="M278" s="74"/>
      <c r="N278" s="74"/>
      <c r="O278" s="74"/>
      <c r="Q278" s="74"/>
      <c r="R278" s="74"/>
      <c r="S278" s="74"/>
      <c r="T278" s="74"/>
      <c r="U278" s="75"/>
    </row>
    <row r="279" spans="1:21" ht="15.75" customHeight="1" x14ac:dyDescent="0.25">
      <c r="A279" s="74"/>
      <c r="B279" s="74"/>
      <c r="C279" s="74"/>
      <c r="D279" s="74"/>
      <c r="E279" s="74"/>
      <c r="F279" s="74"/>
      <c r="G279" s="74"/>
      <c r="I279" s="71"/>
      <c r="L279" s="74"/>
      <c r="M279" s="74"/>
      <c r="N279" s="74"/>
      <c r="O279" s="74"/>
      <c r="Q279" s="74"/>
      <c r="R279" s="74"/>
      <c r="S279" s="74"/>
      <c r="T279" s="74"/>
      <c r="U279" s="75"/>
    </row>
    <row r="280" spans="1:21" ht="15.75" customHeight="1" x14ac:dyDescent="0.25">
      <c r="A280" s="74"/>
      <c r="B280" s="74"/>
      <c r="C280" s="74"/>
      <c r="D280" s="74"/>
      <c r="E280" s="74"/>
      <c r="F280" s="74"/>
      <c r="G280" s="74"/>
      <c r="I280" s="71"/>
      <c r="L280" s="74"/>
      <c r="M280" s="74"/>
      <c r="N280" s="74"/>
      <c r="O280" s="74"/>
      <c r="Q280" s="74"/>
      <c r="R280" s="74"/>
      <c r="S280" s="74"/>
      <c r="T280" s="74"/>
      <c r="U280" s="75"/>
    </row>
    <row r="281" spans="1:21" ht="15.75" customHeight="1" x14ac:dyDescent="0.25">
      <c r="A281" s="74"/>
      <c r="B281" s="74"/>
      <c r="C281" s="74"/>
      <c r="D281" s="74"/>
      <c r="E281" s="74"/>
      <c r="F281" s="74"/>
      <c r="G281" s="74"/>
      <c r="I281" s="71"/>
      <c r="L281" s="74"/>
      <c r="M281" s="74"/>
      <c r="N281" s="74"/>
      <c r="O281" s="74"/>
      <c r="Q281" s="74"/>
      <c r="R281" s="74"/>
      <c r="S281" s="74"/>
      <c r="T281" s="74"/>
      <c r="U281" s="75"/>
    </row>
    <row r="282" spans="1:21" ht="15.75" customHeight="1" x14ac:dyDescent="0.25">
      <c r="A282" s="74"/>
      <c r="B282" s="74"/>
      <c r="C282" s="74"/>
      <c r="D282" s="74"/>
      <c r="E282" s="74"/>
      <c r="F282" s="74"/>
      <c r="G282" s="74"/>
      <c r="I282" s="71"/>
      <c r="L282" s="74"/>
      <c r="M282" s="74"/>
      <c r="N282" s="74"/>
      <c r="O282" s="74"/>
      <c r="Q282" s="74"/>
      <c r="R282" s="74"/>
      <c r="S282" s="74"/>
      <c r="T282" s="74"/>
      <c r="U282" s="75"/>
    </row>
    <row r="283" spans="1:21" ht="15.75" customHeight="1" x14ac:dyDescent="0.25">
      <c r="A283" s="74"/>
      <c r="B283" s="74"/>
      <c r="C283" s="74"/>
      <c r="D283" s="74"/>
      <c r="E283" s="74"/>
      <c r="F283" s="74"/>
      <c r="G283" s="74"/>
      <c r="I283" s="71"/>
      <c r="L283" s="74"/>
      <c r="M283" s="74"/>
      <c r="N283" s="74"/>
      <c r="O283" s="74"/>
      <c r="Q283" s="74"/>
      <c r="R283" s="74"/>
      <c r="S283" s="74"/>
      <c r="T283" s="74"/>
      <c r="U283" s="75"/>
    </row>
    <row r="284" spans="1:21" ht="15.75" customHeight="1" x14ac:dyDescent="0.25">
      <c r="A284" s="74"/>
      <c r="B284" s="74"/>
      <c r="C284" s="74"/>
      <c r="D284" s="74"/>
      <c r="E284" s="74"/>
      <c r="F284" s="74"/>
      <c r="G284" s="74"/>
      <c r="I284" s="71"/>
      <c r="L284" s="74"/>
      <c r="M284" s="74"/>
      <c r="N284" s="74"/>
      <c r="O284" s="74"/>
      <c r="Q284" s="74"/>
      <c r="R284" s="74"/>
      <c r="S284" s="74"/>
      <c r="T284" s="74"/>
      <c r="U284" s="75"/>
    </row>
    <row r="285" spans="1:21" ht="15.75" customHeight="1" x14ac:dyDescent="0.25">
      <c r="A285" s="74"/>
      <c r="B285" s="74"/>
      <c r="C285" s="74"/>
      <c r="D285" s="74"/>
      <c r="E285" s="74"/>
      <c r="F285" s="74"/>
      <c r="G285" s="74"/>
      <c r="I285" s="71"/>
      <c r="L285" s="74"/>
      <c r="M285" s="74"/>
      <c r="N285" s="74"/>
      <c r="O285" s="74"/>
      <c r="Q285" s="74"/>
      <c r="R285" s="74"/>
      <c r="S285" s="74"/>
      <c r="T285" s="74"/>
      <c r="U285" s="75"/>
    </row>
    <row r="286" spans="1:21" ht="15.75" customHeight="1" x14ac:dyDescent="0.25">
      <c r="A286" s="74"/>
      <c r="B286" s="74"/>
      <c r="C286" s="74"/>
      <c r="D286" s="74"/>
      <c r="E286" s="74"/>
      <c r="F286" s="74"/>
      <c r="G286" s="74"/>
      <c r="I286" s="71"/>
      <c r="L286" s="74"/>
      <c r="M286" s="74"/>
      <c r="N286" s="74"/>
      <c r="O286" s="74"/>
      <c r="Q286" s="74"/>
      <c r="R286" s="74"/>
      <c r="S286" s="74"/>
      <c r="T286" s="74"/>
      <c r="U286" s="75"/>
    </row>
    <row r="287" spans="1:21" ht="15.75" customHeight="1" x14ac:dyDescent="0.25">
      <c r="A287" s="74"/>
      <c r="B287" s="74"/>
      <c r="C287" s="74"/>
      <c r="D287" s="74"/>
      <c r="E287" s="74"/>
      <c r="F287" s="74"/>
      <c r="G287" s="74"/>
      <c r="I287" s="71"/>
      <c r="L287" s="74"/>
      <c r="M287" s="74"/>
      <c r="N287" s="74"/>
      <c r="O287" s="74"/>
      <c r="Q287" s="74"/>
      <c r="R287" s="74"/>
      <c r="S287" s="74"/>
      <c r="T287" s="74"/>
      <c r="U287" s="75"/>
    </row>
    <row r="288" spans="1:21" ht="15.75" customHeight="1" x14ac:dyDescent="0.25">
      <c r="A288" s="74"/>
      <c r="B288" s="74"/>
      <c r="C288" s="74"/>
      <c r="D288" s="74"/>
      <c r="E288" s="74"/>
      <c r="F288" s="74"/>
      <c r="G288" s="74"/>
      <c r="I288" s="71"/>
      <c r="L288" s="74"/>
      <c r="M288" s="74"/>
      <c r="N288" s="74"/>
      <c r="O288" s="74"/>
      <c r="Q288" s="74"/>
      <c r="R288" s="74"/>
      <c r="S288" s="74"/>
      <c r="T288" s="74"/>
      <c r="U288" s="75"/>
    </row>
    <row r="289" spans="1:21" ht="15.75" customHeight="1" x14ac:dyDescent="0.25">
      <c r="A289" s="74"/>
      <c r="B289" s="74"/>
      <c r="C289" s="74"/>
      <c r="D289" s="74"/>
      <c r="E289" s="74"/>
      <c r="F289" s="74"/>
      <c r="G289" s="74"/>
      <c r="I289" s="71"/>
      <c r="L289" s="74"/>
      <c r="M289" s="74"/>
      <c r="N289" s="74"/>
      <c r="O289" s="74"/>
      <c r="Q289" s="74"/>
      <c r="R289" s="74"/>
      <c r="S289" s="74"/>
      <c r="T289" s="74"/>
      <c r="U289" s="75"/>
    </row>
    <row r="290" spans="1:21" ht="15.75" customHeight="1" x14ac:dyDescent="0.25">
      <c r="A290" s="74"/>
      <c r="B290" s="74"/>
      <c r="C290" s="74"/>
      <c r="D290" s="74"/>
      <c r="E290" s="74"/>
      <c r="F290" s="74"/>
      <c r="G290" s="74"/>
      <c r="I290" s="71"/>
      <c r="L290" s="74"/>
      <c r="M290" s="74"/>
      <c r="N290" s="74"/>
      <c r="O290" s="74"/>
      <c r="Q290" s="74"/>
      <c r="R290" s="74"/>
      <c r="S290" s="74"/>
      <c r="T290" s="74"/>
      <c r="U290" s="75"/>
    </row>
    <row r="291" spans="1:21" ht="15.75" customHeight="1" x14ac:dyDescent="0.25">
      <c r="A291" s="74"/>
      <c r="B291" s="74"/>
      <c r="C291" s="74"/>
      <c r="D291" s="74"/>
      <c r="E291" s="74"/>
      <c r="F291" s="74"/>
      <c r="G291" s="74"/>
      <c r="I291" s="71"/>
      <c r="L291" s="74"/>
      <c r="M291" s="74"/>
      <c r="N291" s="74"/>
      <c r="O291" s="74"/>
      <c r="Q291" s="74"/>
      <c r="R291" s="74"/>
      <c r="S291" s="74"/>
      <c r="T291" s="74"/>
      <c r="U291" s="75"/>
    </row>
    <row r="292" spans="1:21" ht="15.75" customHeight="1" x14ac:dyDescent="0.25">
      <c r="A292" s="74"/>
      <c r="B292" s="74"/>
      <c r="C292" s="74"/>
      <c r="D292" s="74"/>
      <c r="E292" s="74"/>
      <c r="F292" s="74"/>
      <c r="G292" s="74"/>
      <c r="I292" s="71"/>
      <c r="L292" s="74"/>
      <c r="M292" s="74"/>
      <c r="N292" s="74"/>
      <c r="O292" s="74"/>
      <c r="Q292" s="74"/>
      <c r="R292" s="74"/>
      <c r="S292" s="74"/>
      <c r="T292" s="74"/>
      <c r="U292" s="75"/>
    </row>
    <row r="293" spans="1:21" ht="15.75" customHeight="1" x14ac:dyDescent="0.25">
      <c r="A293" s="74"/>
      <c r="B293" s="74"/>
      <c r="C293" s="74"/>
      <c r="D293" s="74"/>
      <c r="E293" s="74"/>
      <c r="F293" s="74"/>
      <c r="G293" s="74"/>
      <c r="I293" s="71"/>
      <c r="L293" s="74"/>
      <c r="M293" s="74"/>
      <c r="N293" s="74"/>
      <c r="O293" s="74"/>
      <c r="Q293" s="74"/>
      <c r="R293" s="74"/>
      <c r="S293" s="74"/>
      <c r="T293" s="74"/>
      <c r="U293" s="75"/>
    </row>
    <row r="294" spans="1:21" ht="15.75" customHeight="1" x14ac:dyDescent="0.25">
      <c r="A294" s="74"/>
      <c r="B294" s="74"/>
      <c r="C294" s="74"/>
      <c r="D294" s="74"/>
      <c r="E294" s="74"/>
      <c r="F294" s="74"/>
      <c r="G294" s="74"/>
      <c r="I294" s="71"/>
      <c r="L294" s="74"/>
      <c r="M294" s="74"/>
      <c r="N294" s="74"/>
      <c r="O294" s="74"/>
      <c r="Q294" s="74"/>
      <c r="R294" s="74"/>
      <c r="S294" s="74"/>
      <c r="T294" s="74"/>
      <c r="U294" s="75"/>
    </row>
    <row r="295" spans="1:21" ht="15.75" customHeight="1" x14ac:dyDescent="0.25">
      <c r="A295" s="74"/>
      <c r="B295" s="74"/>
      <c r="C295" s="74"/>
      <c r="D295" s="74"/>
      <c r="E295" s="74"/>
      <c r="F295" s="74"/>
      <c r="G295" s="74"/>
      <c r="I295" s="71"/>
      <c r="L295" s="74"/>
      <c r="M295" s="74"/>
      <c r="N295" s="74"/>
      <c r="O295" s="74"/>
      <c r="Q295" s="74"/>
      <c r="R295" s="74"/>
      <c r="S295" s="74"/>
      <c r="T295" s="74"/>
      <c r="U295" s="75"/>
    </row>
    <row r="296" spans="1:21" ht="15.75" customHeight="1" x14ac:dyDescent="0.25">
      <c r="A296" s="74"/>
      <c r="B296" s="74"/>
      <c r="C296" s="74"/>
      <c r="D296" s="74"/>
      <c r="E296" s="74"/>
      <c r="F296" s="74"/>
      <c r="G296" s="74"/>
      <c r="I296" s="71"/>
      <c r="L296" s="74"/>
      <c r="M296" s="74"/>
      <c r="N296" s="74"/>
      <c r="O296" s="74"/>
      <c r="Q296" s="74"/>
      <c r="R296" s="74"/>
      <c r="S296" s="74"/>
      <c r="T296" s="74"/>
      <c r="U296" s="75"/>
    </row>
    <row r="297" spans="1:21" ht="15.75" customHeight="1" x14ac:dyDescent="0.25">
      <c r="A297" s="74"/>
      <c r="B297" s="74"/>
      <c r="C297" s="74"/>
      <c r="D297" s="74"/>
      <c r="E297" s="74"/>
      <c r="F297" s="74"/>
      <c r="G297" s="74"/>
      <c r="I297" s="71"/>
      <c r="L297" s="74"/>
      <c r="M297" s="74"/>
      <c r="N297" s="74"/>
      <c r="O297" s="74"/>
      <c r="Q297" s="74"/>
      <c r="R297" s="74"/>
      <c r="S297" s="74"/>
      <c r="T297" s="74"/>
      <c r="U297" s="75"/>
    </row>
    <row r="298" spans="1:21" ht="15.75" customHeight="1" x14ac:dyDescent="0.25">
      <c r="A298" s="74"/>
      <c r="B298" s="74"/>
      <c r="C298" s="74"/>
      <c r="D298" s="74"/>
      <c r="E298" s="74"/>
      <c r="F298" s="74"/>
      <c r="G298" s="74"/>
      <c r="I298" s="71"/>
      <c r="L298" s="74"/>
      <c r="M298" s="74"/>
      <c r="N298" s="74"/>
      <c r="O298" s="74"/>
      <c r="Q298" s="74"/>
      <c r="R298" s="74"/>
      <c r="S298" s="74"/>
      <c r="T298" s="74"/>
      <c r="U298" s="75"/>
    </row>
    <row r="299" spans="1:21" ht="15.75" customHeight="1" x14ac:dyDescent="0.25">
      <c r="A299" s="74"/>
      <c r="B299" s="74"/>
      <c r="C299" s="74"/>
      <c r="D299" s="74"/>
      <c r="E299" s="74"/>
      <c r="F299" s="74"/>
      <c r="G299" s="74"/>
      <c r="I299" s="71"/>
      <c r="L299" s="74"/>
      <c r="M299" s="74"/>
      <c r="N299" s="74"/>
      <c r="O299" s="74"/>
      <c r="Q299" s="74"/>
      <c r="R299" s="74"/>
      <c r="S299" s="74"/>
      <c r="T299" s="74"/>
      <c r="U299" s="75"/>
    </row>
    <row r="300" spans="1:21" ht="15.75" customHeight="1" x14ac:dyDescent="0.25">
      <c r="A300" s="74"/>
      <c r="B300" s="74"/>
      <c r="C300" s="74"/>
      <c r="D300" s="74"/>
      <c r="E300" s="74"/>
      <c r="F300" s="74"/>
      <c r="G300" s="74"/>
      <c r="I300" s="71"/>
      <c r="L300" s="74"/>
      <c r="M300" s="74"/>
      <c r="N300" s="74"/>
      <c r="O300" s="74"/>
      <c r="Q300" s="74"/>
      <c r="R300" s="74"/>
      <c r="S300" s="74"/>
      <c r="T300" s="74"/>
      <c r="U300" s="75"/>
    </row>
    <row r="301" spans="1:21" ht="15.75" customHeight="1" x14ac:dyDescent="0.25">
      <c r="A301" s="74"/>
      <c r="B301" s="74"/>
      <c r="C301" s="74"/>
      <c r="D301" s="74"/>
      <c r="E301" s="74"/>
      <c r="F301" s="74"/>
      <c r="G301" s="74"/>
      <c r="I301" s="71"/>
      <c r="L301" s="74"/>
      <c r="M301" s="74"/>
      <c r="N301" s="74"/>
      <c r="O301" s="74"/>
      <c r="Q301" s="74"/>
      <c r="R301" s="74"/>
      <c r="S301" s="74"/>
      <c r="T301" s="74"/>
      <c r="U301" s="75"/>
    </row>
    <row r="302" spans="1:21" ht="15.75" customHeight="1" x14ac:dyDescent="0.25">
      <c r="A302" s="74"/>
      <c r="B302" s="74"/>
      <c r="C302" s="74"/>
      <c r="D302" s="74"/>
      <c r="E302" s="74"/>
      <c r="F302" s="74"/>
      <c r="G302" s="74"/>
      <c r="I302" s="71"/>
      <c r="L302" s="74"/>
      <c r="M302" s="74"/>
      <c r="N302" s="74"/>
      <c r="O302" s="74"/>
      <c r="Q302" s="74"/>
      <c r="R302" s="74"/>
      <c r="S302" s="74"/>
      <c r="T302" s="74"/>
      <c r="U302" s="75"/>
    </row>
    <row r="303" spans="1:21" ht="15.75" customHeight="1" x14ac:dyDescent="0.25">
      <c r="A303" s="74"/>
      <c r="B303" s="74"/>
      <c r="C303" s="74"/>
      <c r="D303" s="74"/>
      <c r="E303" s="74"/>
      <c r="F303" s="74"/>
      <c r="G303" s="74"/>
      <c r="I303" s="71"/>
      <c r="L303" s="74"/>
      <c r="M303" s="74"/>
      <c r="N303" s="74"/>
      <c r="O303" s="74"/>
      <c r="Q303" s="74"/>
      <c r="R303" s="74"/>
      <c r="S303" s="74"/>
      <c r="T303" s="74"/>
      <c r="U303" s="75"/>
    </row>
    <row r="304" spans="1:21" ht="15.75" customHeight="1" x14ac:dyDescent="0.25">
      <c r="A304" s="74"/>
      <c r="B304" s="74"/>
      <c r="C304" s="74"/>
      <c r="D304" s="74"/>
      <c r="E304" s="74"/>
      <c r="F304" s="74"/>
      <c r="G304" s="74"/>
      <c r="I304" s="71"/>
      <c r="L304" s="74"/>
      <c r="M304" s="74"/>
      <c r="N304" s="74"/>
      <c r="O304" s="74"/>
      <c r="Q304" s="74"/>
      <c r="R304" s="74"/>
      <c r="S304" s="74"/>
      <c r="T304" s="74"/>
      <c r="U304" s="75"/>
    </row>
    <row r="305" spans="1:21" ht="15.75" customHeight="1" x14ac:dyDescent="0.25">
      <c r="A305" s="74"/>
      <c r="B305" s="74"/>
      <c r="C305" s="74"/>
      <c r="D305" s="74"/>
      <c r="E305" s="74"/>
      <c r="F305" s="74"/>
      <c r="G305" s="74"/>
      <c r="I305" s="71"/>
      <c r="L305" s="74"/>
      <c r="M305" s="74"/>
      <c r="N305" s="74"/>
      <c r="O305" s="74"/>
      <c r="Q305" s="74"/>
      <c r="R305" s="74"/>
      <c r="S305" s="74"/>
      <c r="T305" s="74"/>
      <c r="U305" s="75"/>
    </row>
    <row r="306" spans="1:21" ht="15.75" customHeight="1" x14ac:dyDescent="0.25">
      <c r="A306" s="74"/>
      <c r="B306" s="74"/>
      <c r="C306" s="74"/>
      <c r="D306" s="74"/>
      <c r="E306" s="74"/>
      <c r="F306" s="74"/>
      <c r="G306" s="74"/>
      <c r="I306" s="71"/>
      <c r="L306" s="74"/>
      <c r="M306" s="74"/>
      <c r="N306" s="74"/>
      <c r="O306" s="74"/>
      <c r="Q306" s="74"/>
      <c r="R306" s="74"/>
      <c r="S306" s="74"/>
      <c r="T306" s="74"/>
      <c r="U306" s="75"/>
    </row>
    <row r="307" spans="1:21" ht="15.75" customHeight="1" x14ac:dyDescent="0.25">
      <c r="A307" s="74"/>
      <c r="B307" s="74"/>
      <c r="C307" s="74"/>
      <c r="D307" s="74"/>
      <c r="E307" s="74"/>
      <c r="F307" s="74"/>
      <c r="G307" s="74"/>
      <c r="I307" s="71"/>
      <c r="L307" s="74"/>
      <c r="M307" s="74"/>
      <c r="N307" s="74"/>
      <c r="O307" s="74"/>
      <c r="Q307" s="74"/>
      <c r="R307" s="74"/>
      <c r="S307" s="74"/>
      <c r="T307" s="74"/>
      <c r="U307" s="75"/>
    </row>
    <row r="308" spans="1:21" ht="15.75" customHeight="1" x14ac:dyDescent="0.25">
      <c r="A308" s="74"/>
      <c r="B308" s="74"/>
      <c r="C308" s="74"/>
      <c r="D308" s="74"/>
      <c r="E308" s="74"/>
      <c r="F308" s="74"/>
      <c r="G308" s="74"/>
      <c r="I308" s="71"/>
      <c r="L308" s="74"/>
      <c r="M308" s="74"/>
      <c r="N308" s="74"/>
      <c r="O308" s="74"/>
      <c r="Q308" s="74"/>
      <c r="R308" s="74"/>
      <c r="S308" s="74"/>
      <c r="T308" s="74"/>
      <c r="U308" s="75"/>
    </row>
    <row r="309" spans="1:21" ht="15.75" customHeight="1" x14ac:dyDescent="0.25">
      <c r="A309" s="74"/>
      <c r="B309" s="74"/>
      <c r="C309" s="74"/>
      <c r="D309" s="74"/>
      <c r="E309" s="74"/>
      <c r="F309" s="74"/>
      <c r="G309" s="74"/>
      <c r="I309" s="71"/>
      <c r="L309" s="74"/>
      <c r="M309" s="74"/>
      <c r="N309" s="74"/>
      <c r="O309" s="74"/>
      <c r="Q309" s="74"/>
      <c r="R309" s="74"/>
      <c r="S309" s="74"/>
      <c r="T309" s="74"/>
      <c r="U309" s="75"/>
    </row>
    <row r="310" spans="1:21" ht="15.75" customHeight="1" x14ac:dyDescent="0.25">
      <c r="A310" s="74"/>
      <c r="B310" s="74"/>
      <c r="C310" s="74"/>
      <c r="D310" s="74"/>
      <c r="E310" s="74"/>
      <c r="F310" s="74"/>
      <c r="G310" s="74"/>
      <c r="I310" s="71"/>
      <c r="L310" s="74"/>
      <c r="M310" s="74"/>
      <c r="N310" s="74"/>
      <c r="O310" s="74"/>
      <c r="Q310" s="74"/>
      <c r="R310" s="74"/>
      <c r="S310" s="74"/>
      <c r="T310" s="74"/>
      <c r="U310" s="75"/>
    </row>
    <row r="311" spans="1:21" ht="15.75" customHeight="1" x14ac:dyDescent="0.25">
      <c r="A311" s="74"/>
      <c r="B311" s="74"/>
      <c r="C311" s="74"/>
      <c r="D311" s="74"/>
      <c r="E311" s="74"/>
      <c r="F311" s="74"/>
      <c r="G311" s="74"/>
      <c r="I311" s="71"/>
      <c r="L311" s="74"/>
      <c r="M311" s="74"/>
      <c r="N311" s="74"/>
      <c r="O311" s="74"/>
      <c r="Q311" s="74"/>
      <c r="R311" s="74"/>
      <c r="S311" s="74"/>
      <c r="T311" s="74"/>
      <c r="U311" s="75"/>
    </row>
    <row r="312" spans="1:21" ht="15.75" customHeight="1" x14ac:dyDescent="0.25">
      <c r="A312" s="74"/>
      <c r="B312" s="74"/>
      <c r="C312" s="74"/>
      <c r="D312" s="74"/>
      <c r="E312" s="74"/>
      <c r="F312" s="74"/>
      <c r="G312" s="74"/>
      <c r="I312" s="71"/>
      <c r="L312" s="74"/>
      <c r="M312" s="74"/>
      <c r="N312" s="74"/>
      <c r="O312" s="74"/>
      <c r="Q312" s="74"/>
      <c r="R312" s="74"/>
      <c r="S312" s="74"/>
      <c r="T312" s="74"/>
      <c r="U312" s="75"/>
    </row>
    <row r="313" spans="1:21" ht="15.75" customHeight="1" x14ac:dyDescent="0.25">
      <c r="A313" s="74"/>
      <c r="B313" s="74"/>
      <c r="C313" s="74"/>
      <c r="D313" s="74"/>
      <c r="E313" s="74"/>
      <c r="F313" s="74"/>
      <c r="G313" s="74"/>
      <c r="I313" s="71"/>
      <c r="L313" s="74"/>
      <c r="M313" s="74"/>
      <c r="N313" s="74"/>
      <c r="O313" s="74"/>
      <c r="Q313" s="74"/>
      <c r="R313" s="74"/>
      <c r="S313" s="74"/>
      <c r="T313" s="74"/>
      <c r="U313" s="75"/>
    </row>
    <row r="314" spans="1:21" ht="15.75" customHeight="1" x14ac:dyDescent="0.25">
      <c r="A314" s="74"/>
      <c r="B314" s="74"/>
      <c r="C314" s="74"/>
      <c r="D314" s="74"/>
      <c r="E314" s="74"/>
      <c r="F314" s="74"/>
      <c r="G314" s="74"/>
      <c r="I314" s="71"/>
      <c r="L314" s="74"/>
      <c r="M314" s="74"/>
      <c r="N314" s="74"/>
      <c r="O314" s="74"/>
      <c r="Q314" s="74"/>
      <c r="R314" s="74"/>
      <c r="S314" s="74"/>
      <c r="T314" s="74"/>
      <c r="U314" s="75"/>
    </row>
    <row r="315" spans="1:21" ht="15.75" customHeight="1" x14ac:dyDescent="0.25">
      <c r="A315" s="74"/>
      <c r="B315" s="74"/>
      <c r="C315" s="74"/>
      <c r="D315" s="74"/>
      <c r="E315" s="74"/>
      <c r="F315" s="74"/>
      <c r="G315" s="74"/>
      <c r="I315" s="71"/>
      <c r="L315" s="74"/>
      <c r="M315" s="74"/>
      <c r="N315" s="74"/>
      <c r="O315" s="74"/>
      <c r="Q315" s="74"/>
      <c r="R315" s="74"/>
      <c r="S315" s="74"/>
      <c r="T315" s="74"/>
      <c r="U315" s="75"/>
    </row>
    <row r="316" spans="1:21" ht="15.75" customHeight="1" x14ac:dyDescent="0.25">
      <c r="A316" s="74"/>
      <c r="B316" s="74"/>
      <c r="C316" s="74"/>
      <c r="D316" s="74"/>
      <c r="E316" s="74"/>
      <c r="F316" s="74"/>
      <c r="G316" s="74"/>
      <c r="I316" s="71"/>
      <c r="L316" s="74"/>
      <c r="M316" s="74"/>
      <c r="N316" s="74"/>
      <c r="O316" s="74"/>
      <c r="Q316" s="74"/>
      <c r="R316" s="74"/>
      <c r="S316" s="74"/>
      <c r="T316" s="74"/>
      <c r="U316" s="75"/>
    </row>
    <row r="317" spans="1:21" ht="15.75" customHeight="1" x14ac:dyDescent="0.25">
      <c r="A317" s="74"/>
      <c r="B317" s="74"/>
      <c r="C317" s="74"/>
      <c r="D317" s="74"/>
      <c r="E317" s="74"/>
      <c r="F317" s="74"/>
      <c r="G317" s="74"/>
      <c r="I317" s="71"/>
      <c r="L317" s="74"/>
      <c r="M317" s="74"/>
      <c r="N317" s="74"/>
      <c r="O317" s="74"/>
      <c r="Q317" s="74"/>
      <c r="R317" s="74"/>
      <c r="S317" s="74"/>
      <c r="T317" s="74"/>
      <c r="U317" s="75"/>
    </row>
    <row r="318" spans="1:21" ht="15.75" customHeight="1" x14ac:dyDescent="0.25">
      <c r="A318" s="74"/>
      <c r="B318" s="74"/>
      <c r="C318" s="74"/>
      <c r="D318" s="74"/>
      <c r="E318" s="74"/>
      <c r="F318" s="74"/>
      <c r="G318" s="74"/>
      <c r="I318" s="71"/>
      <c r="L318" s="74"/>
      <c r="M318" s="74"/>
      <c r="N318" s="74"/>
      <c r="O318" s="74"/>
      <c r="Q318" s="74"/>
      <c r="R318" s="74"/>
      <c r="S318" s="74"/>
      <c r="T318" s="74"/>
      <c r="U318" s="75"/>
    </row>
    <row r="319" spans="1:21" ht="15.75" customHeight="1" x14ac:dyDescent="0.25">
      <c r="A319" s="74"/>
      <c r="B319" s="74"/>
      <c r="C319" s="74"/>
      <c r="D319" s="74"/>
      <c r="E319" s="74"/>
      <c r="F319" s="74"/>
      <c r="G319" s="74"/>
      <c r="I319" s="71"/>
      <c r="L319" s="74"/>
      <c r="M319" s="74"/>
      <c r="N319" s="74"/>
      <c r="O319" s="74"/>
      <c r="Q319" s="74"/>
      <c r="R319" s="74"/>
      <c r="S319" s="74"/>
      <c r="T319" s="74"/>
      <c r="U319" s="75"/>
    </row>
    <row r="320" spans="1:21" ht="15.75" customHeight="1" x14ac:dyDescent="0.25">
      <c r="A320" s="74"/>
      <c r="B320" s="74"/>
      <c r="C320" s="74"/>
      <c r="D320" s="74"/>
      <c r="E320" s="74"/>
      <c r="F320" s="74"/>
      <c r="G320" s="74"/>
      <c r="I320" s="71"/>
      <c r="L320" s="74"/>
      <c r="M320" s="74"/>
      <c r="N320" s="74"/>
      <c r="O320" s="74"/>
      <c r="Q320" s="74"/>
      <c r="R320" s="74"/>
      <c r="S320" s="74"/>
      <c r="T320" s="74"/>
      <c r="U320" s="75"/>
    </row>
    <row r="321" spans="1:21" ht="15.75" customHeight="1" x14ac:dyDescent="0.25">
      <c r="A321" s="74"/>
      <c r="B321" s="74"/>
      <c r="C321" s="74"/>
      <c r="D321" s="74"/>
      <c r="E321" s="74"/>
      <c r="F321" s="74"/>
      <c r="G321" s="74"/>
      <c r="I321" s="71"/>
      <c r="L321" s="74"/>
      <c r="M321" s="74"/>
      <c r="N321" s="74"/>
      <c r="O321" s="74"/>
      <c r="Q321" s="74"/>
      <c r="R321" s="74"/>
      <c r="S321" s="74"/>
      <c r="T321" s="74"/>
      <c r="U321" s="75"/>
    </row>
    <row r="322" spans="1:21" ht="15.75" customHeight="1" x14ac:dyDescent="0.25">
      <c r="A322" s="74"/>
      <c r="B322" s="74"/>
      <c r="C322" s="74"/>
      <c r="D322" s="74"/>
      <c r="E322" s="74"/>
      <c r="F322" s="74"/>
      <c r="G322" s="74"/>
      <c r="I322" s="71"/>
      <c r="L322" s="74"/>
      <c r="M322" s="74"/>
      <c r="N322" s="74"/>
      <c r="O322" s="74"/>
      <c r="Q322" s="74"/>
      <c r="R322" s="74"/>
      <c r="S322" s="74"/>
      <c r="T322" s="74"/>
      <c r="U322" s="75"/>
    </row>
    <row r="323" spans="1:21" ht="15.75" customHeight="1" x14ac:dyDescent="0.25">
      <c r="A323" s="74"/>
      <c r="B323" s="74"/>
      <c r="C323" s="74"/>
      <c r="D323" s="74"/>
      <c r="E323" s="74"/>
      <c r="F323" s="74"/>
      <c r="G323" s="74"/>
      <c r="I323" s="71"/>
      <c r="L323" s="74"/>
      <c r="M323" s="74"/>
      <c r="N323" s="74"/>
      <c r="O323" s="74"/>
      <c r="Q323" s="74"/>
      <c r="R323" s="74"/>
      <c r="S323" s="74"/>
      <c r="T323" s="74"/>
      <c r="U323" s="75"/>
    </row>
    <row r="324" spans="1:21" ht="15.75" customHeight="1" x14ac:dyDescent="0.25">
      <c r="A324" s="74"/>
      <c r="B324" s="74"/>
      <c r="C324" s="74"/>
      <c r="D324" s="74"/>
      <c r="E324" s="74"/>
      <c r="F324" s="74"/>
      <c r="G324" s="74"/>
      <c r="I324" s="71"/>
      <c r="L324" s="74"/>
      <c r="M324" s="74"/>
      <c r="N324" s="74"/>
      <c r="O324" s="74"/>
      <c r="Q324" s="74"/>
      <c r="R324" s="74"/>
      <c r="S324" s="74"/>
      <c r="T324" s="74"/>
      <c r="U324" s="75"/>
    </row>
    <row r="325" spans="1:21" ht="15.75" customHeight="1" x14ac:dyDescent="0.25">
      <c r="A325" s="74"/>
      <c r="B325" s="74"/>
      <c r="C325" s="74"/>
      <c r="D325" s="74"/>
      <c r="E325" s="74"/>
      <c r="F325" s="74"/>
      <c r="G325" s="74"/>
      <c r="I325" s="71"/>
      <c r="L325" s="74"/>
      <c r="M325" s="74"/>
      <c r="N325" s="74"/>
      <c r="O325" s="74"/>
      <c r="Q325" s="74"/>
      <c r="R325" s="74"/>
      <c r="S325" s="74"/>
      <c r="T325" s="74"/>
      <c r="U325" s="75"/>
    </row>
    <row r="326" spans="1:21" ht="15.75" customHeight="1" x14ac:dyDescent="0.25">
      <c r="A326" s="74"/>
      <c r="B326" s="74"/>
      <c r="C326" s="74"/>
      <c r="D326" s="74"/>
      <c r="E326" s="74"/>
      <c r="F326" s="74"/>
      <c r="G326" s="74"/>
      <c r="I326" s="71"/>
      <c r="L326" s="74"/>
      <c r="M326" s="74"/>
      <c r="N326" s="74"/>
      <c r="O326" s="74"/>
      <c r="Q326" s="74"/>
      <c r="R326" s="74"/>
      <c r="S326" s="74"/>
      <c r="T326" s="74"/>
      <c r="U326" s="75"/>
    </row>
    <row r="327" spans="1:21" ht="15.75" customHeight="1" x14ac:dyDescent="0.25">
      <c r="A327" s="74"/>
      <c r="B327" s="74"/>
      <c r="C327" s="74"/>
      <c r="D327" s="74"/>
      <c r="E327" s="74"/>
      <c r="F327" s="74"/>
      <c r="G327" s="74"/>
      <c r="I327" s="71"/>
      <c r="L327" s="74"/>
      <c r="M327" s="74"/>
      <c r="N327" s="74"/>
      <c r="O327" s="74"/>
      <c r="Q327" s="74"/>
      <c r="R327" s="74"/>
      <c r="S327" s="74"/>
      <c r="T327" s="74"/>
      <c r="U327" s="75"/>
    </row>
    <row r="328" spans="1:21" ht="15.75" customHeight="1" x14ac:dyDescent="0.25">
      <c r="A328" s="74"/>
      <c r="B328" s="74"/>
      <c r="C328" s="74"/>
      <c r="D328" s="74"/>
      <c r="E328" s="74"/>
      <c r="F328" s="74"/>
      <c r="G328" s="74"/>
      <c r="I328" s="71"/>
      <c r="L328" s="74"/>
      <c r="M328" s="74"/>
      <c r="N328" s="74"/>
      <c r="O328" s="74"/>
      <c r="Q328" s="74"/>
      <c r="R328" s="74"/>
      <c r="S328" s="74"/>
      <c r="T328" s="74"/>
      <c r="U328" s="75"/>
    </row>
    <row r="329" spans="1:21" ht="15.75" customHeight="1" x14ac:dyDescent="0.25">
      <c r="A329" s="74"/>
      <c r="B329" s="74"/>
      <c r="C329" s="74"/>
      <c r="D329" s="74"/>
      <c r="E329" s="74"/>
      <c r="F329" s="74"/>
      <c r="G329" s="74"/>
      <c r="I329" s="71"/>
      <c r="L329" s="74"/>
      <c r="M329" s="74"/>
      <c r="N329" s="74"/>
      <c r="O329" s="74"/>
      <c r="Q329" s="74"/>
      <c r="R329" s="74"/>
      <c r="S329" s="74"/>
      <c r="T329" s="74"/>
      <c r="U329" s="75"/>
    </row>
    <row r="330" spans="1:21" ht="15.75" customHeight="1" x14ac:dyDescent="0.25">
      <c r="A330" s="74"/>
      <c r="B330" s="74"/>
      <c r="C330" s="74"/>
      <c r="D330" s="74"/>
      <c r="E330" s="74"/>
      <c r="F330" s="74"/>
      <c r="G330" s="74"/>
      <c r="I330" s="71"/>
      <c r="L330" s="74"/>
      <c r="M330" s="74"/>
      <c r="N330" s="74"/>
      <c r="O330" s="74"/>
      <c r="Q330" s="74"/>
      <c r="R330" s="74"/>
      <c r="S330" s="74"/>
      <c r="T330" s="74"/>
      <c r="U330" s="75"/>
    </row>
    <row r="331" spans="1:21" ht="15.75" customHeight="1" x14ac:dyDescent="0.25">
      <c r="A331" s="74"/>
      <c r="B331" s="74"/>
      <c r="C331" s="74"/>
      <c r="D331" s="74"/>
      <c r="E331" s="74"/>
      <c r="F331" s="74"/>
      <c r="G331" s="74"/>
      <c r="I331" s="71"/>
      <c r="L331" s="74"/>
      <c r="M331" s="74"/>
      <c r="N331" s="74"/>
      <c r="O331" s="74"/>
      <c r="Q331" s="74"/>
      <c r="R331" s="74"/>
      <c r="S331" s="74"/>
      <c r="T331" s="74"/>
      <c r="U331" s="75"/>
    </row>
    <row r="332" spans="1:21" ht="15.75" customHeight="1" x14ac:dyDescent="0.25">
      <c r="A332" s="74"/>
      <c r="B332" s="74"/>
      <c r="C332" s="74"/>
      <c r="D332" s="74"/>
      <c r="E332" s="74"/>
      <c r="F332" s="74"/>
      <c r="G332" s="74"/>
      <c r="I332" s="71"/>
      <c r="L332" s="74"/>
      <c r="M332" s="74"/>
      <c r="N332" s="74"/>
      <c r="O332" s="74"/>
      <c r="Q332" s="74"/>
      <c r="R332" s="74"/>
      <c r="S332" s="74"/>
      <c r="T332" s="74"/>
      <c r="U332" s="75"/>
    </row>
    <row r="333" spans="1:21" ht="15.75" customHeight="1" x14ac:dyDescent="0.25">
      <c r="A333" s="74"/>
      <c r="B333" s="74"/>
      <c r="C333" s="74"/>
      <c r="D333" s="74"/>
      <c r="E333" s="74"/>
      <c r="F333" s="74"/>
      <c r="G333" s="74"/>
      <c r="I333" s="71"/>
      <c r="L333" s="74"/>
      <c r="M333" s="74"/>
      <c r="N333" s="74"/>
      <c r="O333" s="74"/>
      <c r="Q333" s="74"/>
      <c r="R333" s="74"/>
      <c r="S333" s="74"/>
      <c r="T333" s="74"/>
      <c r="U333" s="75"/>
    </row>
    <row r="334" spans="1:21" ht="15.75" customHeight="1" x14ac:dyDescent="0.25">
      <c r="A334" s="74"/>
      <c r="B334" s="74"/>
      <c r="C334" s="74"/>
      <c r="D334" s="74"/>
      <c r="E334" s="74"/>
      <c r="F334" s="74"/>
      <c r="G334" s="74"/>
      <c r="I334" s="71"/>
      <c r="L334" s="74"/>
      <c r="M334" s="74"/>
      <c r="N334" s="74"/>
      <c r="O334" s="74"/>
      <c r="Q334" s="74"/>
      <c r="R334" s="74"/>
      <c r="S334" s="74"/>
      <c r="T334" s="74"/>
      <c r="U334" s="75"/>
    </row>
    <row r="335" spans="1:21" ht="15.75" customHeight="1" x14ac:dyDescent="0.25">
      <c r="A335" s="74"/>
      <c r="B335" s="74"/>
      <c r="C335" s="74"/>
      <c r="D335" s="74"/>
      <c r="E335" s="74"/>
      <c r="F335" s="74"/>
      <c r="G335" s="74"/>
      <c r="I335" s="71"/>
      <c r="L335" s="74"/>
      <c r="M335" s="74"/>
      <c r="N335" s="74"/>
      <c r="O335" s="74"/>
      <c r="Q335" s="74"/>
      <c r="R335" s="74"/>
      <c r="S335" s="74"/>
      <c r="T335" s="74"/>
      <c r="U335" s="75"/>
    </row>
    <row r="336" spans="1:21" ht="15.75" customHeight="1" x14ac:dyDescent="0.25">
      <c r="A336" s="74"/>
      <c r="B336" s="74"/>
      <c r="C336" s="74"/>
      <c r="D336" s="74"/>
      <c r="E336" s="74"/>
      <c r="F336" s="74"/>
      <c r="G336" s="74"/>
      <c r="I336" s="71"/>
      <c r="L336" s="74"/>
      <c r="M336" s="74"/>
      <c r="N336" s="74"/>
      <c r="O336" s="74"/>
      <c r="Q336" s="74"/>
      <c r="R336" s="74"/>
      <c r="S336" s="74"/>
      <c r="T336" s="74"/>
      <c r="U336" s="75"/>
    </row>
    <row r="337" spans="1:21" ht="15.75" customHeight="1" x14ac:dyDescent="0.25">
      <c r="A337" s="74"/>
      <c r="B337" s="74"/>
      <c r="C337" s="74"/>
      <c r="D337" s="74"/>
      <c r="E337" s="74"/>
      <c r="F337" s="74"/>
      <c r="G337" s="74"/>
      <c r="I337" s="71"/>
      <c r="L337" s="74"/>
      <c r="M337" s="74"/>
      <c r="N337" s="74"/>
      <c r="O337" s="74"/>
      <c r="Q337" s="74"/>
      <c r="R337" s="74"/>
      <c r="S337" s="74"/>
      <c r="T337" s="74"/>
      <c r="U337" s="75"/>
    </row>
    <row r="338" spans="1:21" ht="15.75" customHeight="1" x14ac:dyDescent="0.25">
      <c r="A338" s="74"/>
      <c r="B338" s="74"/>
      <c r="C338" s="74"/>
      <c r="D338" s="74"/>
      <c r="E338" s="74"/>
      <c r="F338" s="74"/>
      <c r="G338" s="74"/>
      <c r="I338" s="71"/>
      <c r="L338" s="74"/>
      <c r="M338" s="74"/>
      <c r="N338" s="74"/>
      <c r="O338" s="74"/>
      <c r="Q338" s="74"/>
      <c r="R338" s="74"/>
      <c r="S338" s="74"/>
      <c r="T338" s="74"/>
      <c r="U338" s="75"/>
    </row>
    <row r="339" spans="1:21" ht="15.75" customHeight="1" x14ac:dyDescent="0.25">
      <c r="A339" s="74"/>
      <c r="B339" s="74"/>
      <c r="C339" s="74"/>
      <c r="D339" s="74"/>
      <c r="E339" s="74"/>
      <c r="F339" s="74"/>
      <c r="G339" s="74"/>
      <c r="I339" s="71"/>
      <c r="L339" s="74"/>
      <c r="M339" s="74"/>
      <c r="N339" s="74"/>
      <c r="O339" s="74"/>
      <c r="Q339" s="74"/>
      <c r="R339" s="74"/>
      <c r="S339" s="74"/>
      <c r="T339" s="74"/>
      <c r="U339" s="75"/>
    </row>
    <row r="340" spans="1:21" ht="15.75" customHeight="1" x14ac:dyDescent="0.25">
      <c r="A340" s="74"/>
      <c r="B340" s="74"/>
      <c r="C340" s="74"/>
      <c r="D340" s="74"/>
      <c r="E340" s="74"/>
      <c r="F340" s="74"/>
      <c r="G340" s="74"/>
      <c r="I340" s="71"/>
      <c r="L340" s="74"/>
      <c r="M340" s="74"/>
      <c r="N340" s="74"/>
      <c r="O340" s="74"/>
      <c r="Q340" s="74"/>
      <c r="R340" s="74"/>
      <c r="S340" s="74"/>
      <c r="T340" s="74"/>
      <c r="U340" s="75"/>
    </row>
    <row r="341" spans="1:21" ht="15.75" customHeight="1" x14ac:dyDescent="0.25">
      <c r="A341" s="74"/>
      <c r="B341" s="74"/>
      <c r="C341" s="74"/>
      <c r="D341" s="74"/>
      <c r="E341" s="74"/>
      <c r="F341" s="74"/>
      <c r="G341" s="74"/>
      <c r="I341" s="71"/>
      <c r="L341" s="74"/>
      <c r="M341" s="74"/>
      <c r="N341" s="74"/>
      <c r="O341" s="74"/>
      <c r="Q341" s="74"/>
      <c r="R341" s="74"/>
      <c r="S341" s="74"/>
      <c r="T341" s="74"/>
      <c r="U341" s="75"/>
    </row>
    <row r="342" spans="1:21" ht="15.75" customHeight="1" x14ac:dyDescent="0.25">
      <c r="A342" s="74"/>
      <c r="B342" s="74"/>
      <c r="C342" s="74"/>
      <c r="D342" s="74"/>
      <c r="E342" s="74"/>
      <c r="F342" s="74"/>
      <c r="G342" s="74"/>
      <c r="I342" s="71"/>
      <c r="L342" s="74"/>
      <c r="M342" s="74"/>
      <c r="N342" s="74"/>
      <c r="O342" s="74"/>
      <c r="Q342" s="74"/>
      <c r="R342" s="74"/>
      <c r="S342" s="74"/>
      <c r="T342" s="74"/>
      <c r="U342" s="75"/>
    </row>
    <row r="343" spans="1:21" ht="15.75" customHeight="1" x14ac:dyDescent="0.25">
      <c r="A343" s="74"/>
      <c r="B343" s="74"/>
      <c r="C343" s="74"/>
      <c r="D343" s="74"/>
      <c r="E343" s="74"/>
      <c r="F343" s="74"/>
      <c r="G343" s="74"/>
      <c r="I343" s="71"/>
      <c r="L343" s="74"/>
      <c r="M343" s="74"/>
      <c r="N343" s="74"/>
      <c r="O343" s="74"/>
      <c r="Q343" s="74"/>
      <c r="R343" s="74"/>
      <c r="S343" s="74"/>
      <c r="T343" s="74"/>
      <c r="U343" s="75"/>
    </row>
    <row r="344" spans="1:21" ht="15.75" customHeight="1" x14ac:dyDescent="0.25">
      <c r="A344" s="74"/>
      <c r="B344" s="74"/>
      <c r="C344" s="74"/>
      <c r="D344" s="74"/>
      <c r="E344" s="74"/>
      <c r="F344" s="74"/>
      <c r="G344" s="74"/>
      <c r="I344" s="71"/>
      <c r="L344" s="74"/>
      <c r="M344" s="74"/>
      <c r="N344" s="74"/>
      <c r="O344" s="74"/>
      <c r="Q344" s="74"/>
      <c r="R344" s="74"/>
      <c r="S344" s="74"/>
      <c r="T344" s="74"/>
      <c r="U344" s="75"/>
    </row>
    <row r="345" spans="1:21" ht="15.75" customHeight="1" x14ac:dyDescent="0.25">
      <c r="A345" s="74"/>
      <c r="B345" s="74"/>
      <c r="C345" s="74"/>
      <c r="D345" s="74"/>
      <c r="E345" s="74"/>
      <c r="F345" s="74"/>
      <c r="G345" s="74"/>
      <c r="I345" s="71"/>
      <c r="L345" s="74"/>
      <c r="M345" s="74"/>
      <c r="N345" s="74"/>
      <c r="O345" s="74"/>
      <c r="Q345" s="74"/>
      <c r="R345" s="74"/>
      <c r="S345" s="74"/>
      <c r="T345" s="74"/>
      <c r="U345" s="75"/>
    </row>
    <row r="346" spans="1:21" ht="15.75" customHeight="1" x14ac:dyDescent="0.25">
      <c r="A346" s="74"/>
      <c r="B346" s="74"/>
      <c r="C346" s="74"/>
      <c r="D346" s="74"/>
      <c r="E346" s="74"/>
      <c r="F346" s="74"/>
      <c r="G346" s="74"/>
      <c r="I346" s="71"/>
      <c r="L346" s="74"/>
      <c r="M346" s="74"/>
      <c r="N346" s="74"/>
      <c r="O346" s="74"/>
      <c r="Q346" s="74"/>
      <c r="R346" s="74"/>
      <c r="S346" s="74"/>
      <c r="T346" s="74"/>
      <c r="U346" s="75"/>
    </row>
    <row r="347" spans="1:21" ht="15.75" customHeight="1" x14ac:dyDescent="0.25">
      <c r="A347" s="74"/>
      <c r="B347" s="74"/>
      <c r="C347" s="74"/>
      <c r="D347" s="74"/>
      <c r="E347" s="74"/>
      <c r="F347" s="74"/>
      <c r="G347" s="74"/>
      <c r="I347" s="71"/>
      <c r="L347" s="74"/>
      <c r="M347" s="74"/>
      <c r="N347" s="74"/>
      <c r="O347" s="74"/>
      <c r="Q347" s="74"/>
      <c r="R347" s="74"/>
      <c r="S347" s="74"/>
      <c r="T347" s="74"/>
      <c r="U347" s="75"/>
    </row>
    <row r="348" spans="1:21" ht="15.75" customHeight="1" x14ac:dyDescent="0.25">
      <c r="A348" s="74"/>
      <c r="B348" s="74"/>
      <c r="C348" s="74"/>
      <c r="D348" s="74"/>
      <c r="E348" s="74"/>
      <c r="F348" s="74"/>
      <c r="G348" s="74"/>
      <c r="I348" s="71"/>
      <c r="L348" s="74"/>
      <c r="M348" s="74"/>
      <c r="N348" s="74"/>
      <c r="O348" s="74"/>
      <c r="Q348" s="74"/>
      <c r="R348" s="74"/>
      <c r="S348" s="74"/>
      <c r="T348" s="74"/>
      <c r="U348" s="75"/>
    </row>
    <row r="349" spans="1:21" ht="15.75" customHeight="1" x14ac:dyDescent="0.25">
      <c r="A349" s="74"/>
      <c r="B349" s="74"/>
      <c r="C349" s="74"/>
      <c r="D349" s="74"/>
      <c r="E349" s="74"/>
      <c r="F349" s="74"/>
      <c r="G349" s="74"/>
      <c r="I349" s="71"/>
      <c r="L349" s="74"/>
      <c r="M349" s="74"/>
      <c r="N349" s="74"/>
      <c r="O349" s="74"/>
      <c r="Q349" s="74"/>
      <c r="R349" s="74"/>
      <c r="S349" s="74"/>
      <c r="T349" s="74"/>
      <c r="U349" s="75"/>
    </row>
    <row r="350" spans="1:21" ht="15.75" customHeight="1" x14ac:dyDescent="0.25">
      <c r="A350" s="74"/>
      <c r="B350" s="74"/>
      <c r="C350" s="74"/>
      <c r="D350" s="74"/>
      <c r="E350" s="74"/>
      <c r="F350" s="74"/>
      <c r="G350" s="74"/>
      <c r="I350" s="71"/>
      <c r="L350" s="74"/>
      <c r="M350" s="74"/>
      <c r="N350" s="74"/>
      <c r="O350" s="74"/>
      <c r="Q350" s="74"/>
      <c r="R350" s="74"/>
      <c r="S350" s="74"/>
      <c r="T350" s="74"/>
      <c r="U350" s="75"/>
    </row>
    <row r="351" spans="1:21" ht="15.75" customHeight="1" x14ac:dyDescent="0.25">
      <c r="A351" s="74"/>
      <c r="B351" s="74"/>
      <c r="C351" s="74"/>
      <c r="D351" s="74"/>
      <c r="E351" s="74"/>
      <c r="F351" s="74"/>
      <c r="G351" s="74"/>
      <c r="I351" s="71"/>
      <c r="L351" s="74"/>
      <c r="M351" s="74"/>
      <c r="N351" s="74"/>
      <c r="O351" s="74"/>
      <c r="Q351" s="74"/>
      <c r="R351" s="74"/>
      <c r="S351" s="74"/>
      <c r="T351" s="74"/>
      <c r="U351" s="75"/>
    </row>
    <row r="352" spans="1:21" ht="15.75" customHeight="1" x14ac:dyDescent="0.25">
      <c r="A352" s="74"/>
      <c r="B352" s="74"/>
      <c r="C352" s="74"/>
      <c r="D352" s="74"/>
      <c r="E352" s="74"/>
      <c r="F352" s="74"/>
      <c r="G352" s="74"/>
      <c r="I352" s="71"/>
      <c r="L352" s="74"/>
      <c r="M352" s="74"/>
      <c r="N352" s="74"/>
      <c r="O352" s="74"/>
      <c r="Q352" s="74"/>
      <c r="R352" s="74"/>
      <c r="S352" s="74"/>
      <c r="T352" s="74"/>
      <c r="U352" s="75"/>
    </row>
    <row r="353" spans="1:21" ht="15.75" customHeight="1" x14ac:dyDescent="0.25">
      <c r="A353" s="74"/>
      <c r="B353" s="74"/>
      <c r="C353" s="74"/>
      <c r="D353" s="74"/>
      <c r="E353" s="74"/>
      <c r="F353" s="74"/>
      <c r="G353" s="74"/>
      <c r="I353" s="71"/>
      <c r="L353" s="74"/>
      <c r="M353" s="74"/>
      <c r="N353" s="74"/>
      <c r="O353" s="74"/>
      <c r="Q353" s="74"/>
      <c r="R353" s="74"/>
      <c r="S353" s="74"/>
      <c r="T353" s="74"/>
      <c r="U353" s="75"/>
    </row>
    <row r="354" spans="1:21" ht="15.75" customHeight="1" x14ac:dyDescent="0.25">
      <c r="A354" s="74"/>
      <c r="B354" s="74"/>
      <c r="C354" s="74"/>
      <c r="D354" s="74"/>
      <c r="E354" s="74"/>
      <c r="F354" s="74"/>
      <c r="G354" s="74"/>
      <c r="I354" s="71"/>
      <c r="L354" s="74"/>
      <c r="M354" s="74"/>
      <c r="N354" s="74"/>
      <c r="O354" s="74"/>
      <c r="Q354" s="74"/>
      <c r="R354" s="74"/>
      <c r="S354" s="74"/>
      <c r="T354" s="74"/>
      <c r="U354" s="75"/>
    </row>
    <row r="355" spans="1:21" ht="15.75" customHeight="1" x14ac:dyDescent="0.25">
      <c r="A355" s="74"/>
      <c r="B355" s="74"/>
      <c r="C355" s="74"/>
      <c r="D355" s="74"/>
      <c r="E355" s="74"/>
      <c r="F355" s="74"/>
      <c r="G355" s="74"/>
      <c r="I355" s="71"/>
      <c r="L355" s="74"/>
      <c r="M355" s="74"/>
      <c r="N355" s="74"/>
      <c r="O355" s="74"/>
      <c r="Q355" s="74"/>
      <c r="R355" s="74"/>
      <c r="S355" s="74"/>
      <c r="T355" s="74"/>
      <c r="U355" s="75"/>
    </row>
    <row r="356" spans="1:21" ht="15.75" customHeight="1" x14ac:dyDescent="0.25">
      <c r="A356" s="74"/>
      <c r="B356" s="74"/>
      <c r="C356" s="74"/>
      <c r="D356" s="74"/>
      <c r="E356" s="74"/>
      <c r="F356" s="74"/>
      <c r="G356" s="74"/>
      <c r="I356" s="71"/>
      <c r="L356" s="74"/>
      <c r="M356" s="74"/>
      <c r="N356" s="74"/>
      <c r="O356" s="74"/>
      <c r="Q356" s="74"/>
      <c r="R356" s="74"/>
      <c r="S356" s="74"/>
      <c r="T356" s="74"/>
      <c r="U356" s="75"/>
    </row>
    <row r="357" spans="1:21" ht="15.75" customHeight="1" x14ac:dyDescent="0.25">
      <c r="A357" s="74"/>
      <c r="B357" s="74"/>
      <c r="C357" s="74"/>
      <c r="D357" s="74"/>
      <c r="E357" s="74"/>
      <c r="F357" s="74"/>
      <c r="G357" s="74"/>
      <c r="I357" s="71"/>
      <c r="L357" s="74"/>
      <c r="M357" s="74"/>
      <c r="N357" s="74"/>
      <c r="O357" s="74"/>
      <c r="Q357" s="74"/>
      <c r="R357" s="74"/>
      <c r="S357" s="74"/>
      <c r="T357" s="74"/>
      <c r="U357" s="75"/>
    </row>
    <row r="358" spans="1:21" ht="15.75" customHeight="1" x14ac:dyDescent="0.25">
      <c r="A358" s="74"/>
      <c r="B358" s="74"/>
      <c r="C358" s="74"/>
      <c r="D358" s="74"/>
      <c r="E358" s="74"/>
      <c r="F358" s="74"/>
      <c r="G358" s="74"/>
      <c r="I358" s="71"/>
      <c r="L358" s="74"/>
      <c r="M358" s="74"/>
      <c r="N358" s="74"/>
      <c r="O358" s="74"/>
      <c r="Q358" s="74"/>
      <c r="R358" s="74"/>
      <c r="S358" s="74"/>
      <c r="T358" s="74"/>
      <c r="U358" s="75"/>
    </row>
    <row r="359" spans="1:21" ht="15.75" customHeight="1" x14ac:dyDescent="0.25">
      <c r="A359" s="74"/>
      <c r="B359" s="74"/>
      <c r="C359" s="74"/>
      <c r="D359" s="74"/>
      <c r="E359" s="74"/>
      <c r="F359" s="74"/>
      <c r="G359" s="74"/>
      <c r="I359" s="71"/>
      <c r="L359" s="74"/>
      <c r="M359" s="74"/>
      <c r="N359" s="74"/>
      <c r="O359" s="74"/>
      <c r="Q359" s="74"/>
      <c r="R359" s="74"/>
      <c r="S359" s="74"/>
      <c r="T359" s="74"/>
      <c r="U359" s="75"/>
    </row>
    <row r="360" spans="1:21" ht="15.75" customHeight="1" x14ac:dyDescent="0.25">
      <c r="A360" s="74"/>
      <c r="B360" s="74"/>
      <c r="C360" s="74"/>
      <c r="D360" s="74"/>
      <c r="E360" s="74"/>
      <c r="F360" s="74"/>
      <c r="G360" s="74"/>
      <c r="I360" s="71"/>
      <c r="L360" s="74"/>
      <c r="M360" s="74"/>
      <c r="N360" s="74"/>
      <c r="O360" s="74"/>
      <c r="Q360" s="74"/>
      <c r="R360" s="74"/>
      <c r="S360" s="74"/>
      <c r="T360" s="74"/>
      <c r="U360" s="75"/>
    </row>
    <row r="361" spans="1:21" ht="15.75" customHeight="1" x14ac:dyDescent="0.25">
      <c r="A361" s="74"/>
      <c r="B361" s="74"/>
      <c r="C361" s="74"/>
      <c r="D361" s="74"/>
      <c r="E361" s="74"/>
      <c r="F361" s="74"/>
      <c r="G361" s="74"/>
      <c r="I361" s="71"/>
      <c r="L361" s="74"/>
      <c r="M361" s="74"/>
      <c r="N361" s="74"/>
      <c r="O361" s="74"/>
      <c r="Q361" s="74"/>
      <c r="R361" s="74"/>
      <c r="S361" s="74"/>
      <c r="T361" s="74"/>
      <c r="U361" s="75"/>
    </row>
    <row r="362" spans="1:21" ht="15.75" customHeight="1" x14ac:dyDescent="0.25">
      <c r="A362" s="74"/>
      <c r="B362" s="74"/>
      <c r="C362" s="74"/>
      <c r="D362" s="74"/>
      <c r="E362" s="74"/>
      <c r="F362" s="74"/>
      <c r="G362" s="74"/>
      <c r="I362" s="71"/>
      <c r="L362" s="74"/>
      <c r="M362" s="74"/>
      <c r="N362" s="74"/>
      <c r="O362" s="74"/>
      <c r="Q362" s="74"/>
      <c r="R362" s="74"/>
      <c r="S362" s="74"/>
      <c r="T362" s="74"/>
      <c r="U362" s="75"/>
    </row>
    <row r="363" spans="1:21" ht="15.75" customHeight="1" x14ac:dyDescent="0.25">
      <c r="A363" s="74"/>
      <c r="B363" s="74"/>
      <c r="C363" s="74"/>
      <c r="D363" s="74"/>
      <c r="E363" s="74"/>
      <c r="F363" s="74"/>
      <c r="G363" s="74"/>
      <c r="I363" s="71"/>
      <c r="L363" s="74"/>
      <c r="M363" s="74"/>
      <c r="N363" s="74"/>
      <c r="O363" s="74"/>
      <c r="Q363" s="74"/>
      <c r="R363" s="74"/>
      <c r="S363" s="74"/>
      <c r="T363" s="74"/>
      <c r="U363" s="75"/>
    </row>
    <row r="364" spans="1:21" ht="15.75" customHeight="1" x14ac:dyDescent="0.25">
      <c r="A364" s="74"/>
      <c r="B364" s="74"/>
      <c r="C364" s="74"/>
      <c r="D364" s="74"/>
      <c r="E364" s="74"/>
      <c r="F364" s="74"/>
      <c r="G364" s="74"/>
      <c r="I364" s="71"/>
      <c r="L364" s="74"/>
      <c r="M364" s="74"/>
      <c r="N364" s="74"/>
      <c r="O364" s="74"/>
      <c r="Q364" s="74"/>
      <c r="R364" s="74"/>
      <c r="S364" s="74"/>
      <c r="T364" s="74"/>
      <c r="U364" s="75"/>
    </row>
    <row r="365" spans="1:21" ht="15.75" customHeight="1" x14ac:dyDescent="0.25">
      <c r="A365" s="74"/>
      <c r="B365" s="74"/>
      <c r="C365" s="74"/>
      <c r="D365" s="74"/>
      <c r="E365" s="74"/>
      <c r="F365" s="74"/>
      <c r="G365" s="74"/>
      <c r="I365" s="71"/>
      <c r="L365" s="74"/>
      <c r="M365" s="74"/>
      <c r="N365" s="74"/>
      <c r="O365" s="74"/>
      <c r="Q365" s="74"/>
      <c r="R365" s="74"/>
      <c r="S365" s="74"/>
      <c r="T365" s="74"/>
      <c r="U365" s="75"/>
    </row>
    <row r="366" spans="1:21" ht="15.75" customHeight="1" x14ac:dyDescent="0.25">
      <c r="A366" s="74"/>
      <c r="B366" s="74"/>
      <c r="C366" s="74"/>
      <c r="D366" s="74"/>
      <c r="E366" s="74"/>
      <c r="F366" s="74"/>
      <c r="G366" s="74"/>
      <c r="I366" s="71"/>
      <c r="L366" s="74"/>
      <c r="M366" s="74"/>
      <c r="N366" s="74"/>
      <c r="O366" s="74"/>
      <c r="Q366" s="74"/>
      <c r="R366" s="74"/>
      <c r="S366" s="74"/>
      <c r="T366" s="74"/>
      <c r="U366" s="75"/>
    </row>
    <row r="367" spans="1:21" ht="15.75" customHeight="1" x14ac:dyDescent="0.25">
      <c r="A367" s="74"/>
      <c r="B367" s="74"/>
      <c r="C367" s="74"/>
      <c r="D367" s="74"/>
      <c r="E367" s="74"/>
      <c r="F367" s="74"/>
      <c r="G367" s="74"/>
      <c r="I367" s="71"/>
      <c r="L367" s="74"/>
      <c r="M367" s="74"/>
      <c r="N367" s="74"/>
      <c r="O367" s="74"/>
      <c r="Q367" s="74"/>
      <c r="R367" s="74"/>
      <c r="S367" s="74"/>
      <c r="T367" s="74"/>
      <c r="U367" s="75"/>
    </row>
    <row r="368" spans="1:21" ht="15.75" customHeight="1" x14ac:dyDescent="0.25">
      <c r="A368" s="74"/>
      <c r="B368" s="74"/>
      <c r="C368" s="74"/>
      <c r="D368" s="74"/>
      <c r="E368" s="74"/>
      <c r="F368" s="74"/>
      <c r="G368" s="74"/>
      <c r="I368" s="71"/>
      <c r="L368" s="74"/>
      <c r="M368" s="74"/>
      <c r="N368" s="74"/>
      <c r="O368" s="74"/>
      <c r="Q368" s="74"/>
      <c r="R368" s="74"/>
      <c r="S368" s="74"/>
      <c r="T368" s="74"/>
      <c r="U368" s="75"/>
    </row>
    <row r="369" spans="1:21" ht="15.75" customHeight="1" x14ac:dyDescent="0.25">
      <c r="A369" s="74"/>
      <c r="B369" s="74"/>
      <c r="C369" s="74"/>
      <c r="D369" s="74"/>
      <c r="E369" s="74"/>
      <c r="F369" s="74"/>
      <c r="G369" s="74"/>
      <c r="I369" s="71"/>
      <c r="L369" s="74"/>
      <c r="M369" s="74"/>
      <c r="N369" s="74"/>
      <c r="O369" s="74"/>
      <c r="Q369" s="74"/>
      <c r="R369" s="74"/>
      <c r="S369" s="74"/>
      <c r="T369" s="74"/>
      <c r="U369" s="75"/>
    </row>
    <row r="370" spans="1:21" ht="15.75" customHeight="1" x14ac:dyDescent="0.25">
      <c r="A370" s="74"/>
      <c r="B370" s="74"/>
      <c r="C370" s="74"/>
      <c r="D370" s="74"/>
      <c r="E370" s="74"/>
      <c r="F370" s="74"/>
      <c r="G370" s="74"/>
      <c r="I370" s="71"/>
      <c r="L370" s="74"/>
      <c r="M370" s="74"/>
      <c r="N370" s="74"/>
      <c r="O370" s="74"/>
      <c r="Q370" s="74"/>
      <c r="R370" s="74"/>
      <c r="S370" s="74"/>
      <c r="T370" s="74"/>
      <c r="U370" s="75"/>
    </row>
    <row r="371" spans="1:21" ht="15.75" customHeight="1" x14ac:dyDescent="0.25">
      <c r="A371" s="74"/>
      <c r="B371" s="74"/>
      <c r="C371" s="74"/>
      <c r="D371" s="74"/>
      <c r="E371" s="74"/>
      <c r="F371" s="74"/>
      <c r="G371" s="74"/>
      <c r="I371" s="71"/>
      <c r="L371" s="74"/>
      <c r="M371" s="74"/>
      <c r="N371" s="74"/>
      <c r="O371" s="74"/>
      <c r="Q371" s="74"/>
      <c r="R371" s="74"/>
      <c r="S371" s="74"/>
      <c r="T371" s="74"/>
      <c r="U371" s="75"/>
    </row>
    <row r="372" spans="1:21" ht="15.75" customHeight="1" x14ac:dyDescent="0.25">
      <c r="A372" s="74"/>
      <c r="B372" s="74"/>
      <c r="C372" s="74"/>
      <c r="D372" s="74"/>
      <c r="E372" s="74"/>
      <c r="F372" s="74"/>
      <c r="G372" s="74"/>
      <c r="I372" s="71"/>
      <c r="L372" s="74"/>
      <c r="M372" s="74"/>
      <c r="N372" s="74"/>
      <c r="O372" s="74"/>
      <c r="Q372" s="74"/>
      <c r="R372" s="74"/>
      <c r="S372" s="74"/>
      <c r="T372" s="74"/>
      <c r="U372" s="75"/>
    </row>
    <row r="373" spans="1:21" ht="15.75" customHeight="1" x14ac:dyDescent="0.25">
      <c r="A373" s="74"/>
      <c r="B373" s="74"/>
      <c r="C373" s="74"/>
      <c r="D373" s="74"/>
      <c r="E373" s="74"/>
      <c r="F373" s="74"/>
      <c r="G373" s="74"/>
      <c r="I373" s="71"/>
      <c r="L373" s="74"/>
      <c r="M373" s="74"/>
      <c r="N373" s="74"/>
      <c r="O373" s="74"/>
      <c r="Q373" s="74"/>
      <c r="R373" s="74"/>
      <c r="S373" s="74"/>
      <c r="T373" s="74"/>
      <c r="U373" s="75"/>
    </row>
    <row r="374" spans="1:21" ht="15.75" customHeight="1" x14ac:dyDescent="0.25">
      <c r="A374" s="74"/>
      <c r="B374" s="74"/>
      <c r="C374" s="74"/>
      <c r="D374" s="74"/>
      <c r="E374" s="74"/>
      <c r="F374" s="74"/>
      <c r="G374" s="74"/>
      <c r="I374" s="71"/>
      <c r="L374" s="74"/>
      <c r="M374" s="74"/>
      <c r="N374" s="74"/>
      <c r="O374" s="74"/>
      <c r="Q374" s="74"/>
      <c r="R374" s="74"/>
      <c r="S374" s="74"/>
      <c r="T374" s="74"/>
      <c r="U374" s="75"/>
    </row>
    <row r="375" spans="1:21" ht="15.75" customHeight="1" x14ac:dyDescent="0.25">
      <c r="A375" s="74"/>
      <c r="B375" s="74"/>
      <c r="C375" s="74"/>
      <c r="D375" s="74"/>
      <c r="E375" s="74"/>
      <c r="F375" s="74"/>
      <c r="G375" s="74"/>
      <c r="I375" s="71"/>
      <c r="L375" s="74"/>
      <c r="M375" s="74"/>
      <c r="N375" s="74"/>
      <c r="O375" s="74"/>
      <c r="Q375" s="74"/>
      <c r="R375" s="74"/>
      <c r="S375" s="74"/>
      <c r="T375" s="74"/>
      <c r="U375" s="75"/>
    </row>
    <row r="376" spans="1:21" ht="15.75" customHeight="1" x14ac:dyDescent="0.25">
      <c r="A376" s="74"/>
      <c r="B376" s="74"/>
      <c r="C376" s="74"/>
      <c r="D376" s="74"/>
      <c r="E376" s="74"/>
      <c r="F376" s="74"/>
      <c r="G376" s="74"/>
      <c r="I376" s="71"/>
      <c r="L376" s="74"/>
      <c r="M376" s="74"/>
      <c r="N376" s="74"/>
      <c r="O376" s="74"/>
      <c r="Q376" s="74"/>
      <c r="R376" s="74"/>
      <c r="S376" s="74"/>
      <c r="T376" s="74"/>
      <c r="U376" s="75"/>
    </row>
    <row r="377" spans="1:21" ht="15.75" customHeight="1" x14ac:dyDescent="0.25">
      <c r="A377" s="74"/>
      <c r="B377" s="74"/>
      <c r="C377" s="74"/>
      <c r="D377" s="74"/>
      <c r="E377" s="74"/>
      <c r="F377" s="74"/>
      <c r="G377" s="74"/>
      <c r="I377" s="71"/>
      <c r="L377" s="74"/>
      <c r="M377" s="74"/>
      <c r="N377" s="74"/>
      <c r="O377" s="74"/>
      <c r="Q377" s="74"/>
      <c r="R377" s="74"/>
      <c r="S377" s="74"/>
      <c r="T377" s="74"/>
      <c r="U377" s="75"/>
    </row>
    <row r="378" spans="1:21" ht="15.75" customHeight="1" x14ac:dyDescent="0.25">
      <c r="A378" s="74"/>
      <c r="B378" s="74"/>
      <c r="C378" s="74"/>
      <c r="D378" s="74"/>
      <c r="E378" s="74"/>
      <c r="F378" s="74"/>
      <c r="G378" s="74"/>
      <c r="I378" s="71"/>
      <c r="L378" s="74"/>
      <c r="M378" s="74"/>
      <c r="N378" s="74"/>
      <c r="O378" s="74"/>
      <c r="Q378" s="74"/>
      <c r="R378" s="74"/>
      <c r="S378" s="74"/>
      <c r="T378" s="74"/>
      <c r="U378" s="75"/>
    </row>
    <row r="379" spans="1:21" ht="15.75" customHeight="1" x14ac:dyDescent="0.25">
      <c r="A379" s="74"/>
      <c r="B379" s="74"/>
      <c r="C379" s="74"/>
      <c r="D379" s="74"/>
      <c r="E379" s="74"/>
      <c r="F379" s="74"/>
      <c r="G379" s="74"/>
      <c r="I379" s="71"/>
      <c r="L379" s="74"/>
      <c r="M379" s="74"/>
      <c r="N379" s="74"/>
      <c r="O379" s="74"/>
      <c r="Q379" s="74"/>
      <c r="R379" s="74"/>
      <c r="S379" s="74"/>
      <c r="T379" s="74"/>
      <c r="U379" s="75"/>
    </row>
    <row r="380" spans="1:21" ht="15.75" customHeight="1" x14ac:dyDescent="0.25">
      <c r="A380" s="74"/>
      <c r="B380" s="74"/>
      <c r="C380" s="74"/>
      <c r="D380" s="74"/>
      <c r="E380" s="74"/>
      <c r="F380" s="74"/>
      <c r="G380" s="74"/>
      <c r="I380" s="71"/>
      <c r="L380" s="74"/>
      <c r="M380" s="74"/>
      <c r="N380" s="74"/>
      <c r="O380" s="74"/>
      <c r="Q380" s="74"/>
      <c r="R380" s="74"/>
      <c r="S380" s="74"/>
      <c r="T380" s="74"/>
      <c r="U380" s="75"/>
    </row>
    <row r="381" spans="1:21" ht="15.75" customHeight="1" x14ac:dyDescent="0.25">
      <c r="A381" s="74"/>
      <c r="B381" s="74"/>
      <c r="C381" s="74"/>
      <c r="D381" s="74"/>
      <c r="E381" s="74"/>
      <c r="F381" s="74"/>
      <c r="G381" s="74"/>
      <c r="I381" s="71"/>
      <c r="L381" s="74"/>
      <c r="M381" s="74"/>
      <c r="N381" s="74"/>
      <c r="O381" s="74"/>
      <c r="Q381" s="74"/>
      <c r="R381" s="74"/>
      <c r="S381" s="74"/>
      <c r="T381" s="74"/>
      <c r="U381" s="75"/>
    </row>
    <row r="382" spans="1:21" ht="15.75" customHeight="1" x14ac:dyDescent="0.25">
      <c r="A382" s="74"/>
      <c r="B382" s="74"/>
      <c r="C382" s="74"/>
      <c r="D382" s="74"/>
      <c r="E382" s="74"/>
      <c r="F382" s="74"/>
      <c r="G382" s="74"/>
      <c r="I382" s="71"/>
      <c r="L382" s="74"/>
      <c r="M382" s="74"/>
      <c r="N382" s="74"/>
      <c r="O382" s="74"/>
      <c r="Q382" s="74"/>
      <c r="R382" s="74"/>
      <c r="S382" s="74"/>
      <c r="T382" s="74"/>
      <c r="U382" s="75"/>
    </row>
    <row r="383" spans="1:21" ht="15.75" customHeight="1" x14ac:dyDescent="0.25">
      <c r="A383" s="74"/>
      <c r="B383" s="74"/>
      <c r="C383" s="74"/>
      <c r="D383" s="74"/>
      <c r="E383" s="74"/>
      <c r="F383" s="74"/>
      <c r="G383" s="74"/>
      <c r="I383" s="71"/>
      <c r="L383" s="74"/>
      <c r="M383" s="74"/>
      <c r="N383" s="74"/>
      <c r="O383" s="74"/>
      <c r="Q383" s="74"/>
      <c r="R383" s="74"/>
      <c r="S383" s="74"/>
      <c r="T383" s="74"/>
      <c r="U383" s="75"/>
    </row>
    <row r="384" spans="1:21" ht="15.75" customHeight="1" x14ac:dyDescent="0.25">
      <c r="A384" s="74"/>
      <c r="B384" s="74"/>
      <c r="C384" s="74"/>
      <c r="D384" s="74"/>
      <c r="E384" s="74"/>
      <c r="F384" s="74"/>
      <c r="G384" s="74"/>
      <c r="I384" s="71"/>
      <c r="L384" s="74"/>
      <c r="M384" s="74"/>
      <c r="N384" s="74"/>
      <c r="O384" s="74"/>
      <c r="Q384" s="74"/>
      <c r="R384" s="74"/>
      <c r="S384" s="74"/>
      <c r="T384" s="74"/>
      <c r="U384" s="75"/>
    </row>
    <row r="385" spans="1:21" ht="15.75" customHeight="1" x14ac:dyDescent="0.25">
      <c r="A385" s="74"/>
      <c r="B385" s="74"/>
      <c r="C385" s="74"/>
      <c r="D385" s="74"/>
      <c r="E385" s="74"/>
      <c r="F385" s="74"/>
      <c r="G385" s="74"/>
      <c r="I385" s="71"/>
      <c r="L385" s="74"/>
      <c r="M385" s="74"/>
      <c r="N385" s="74"/>
      <c r="O385" s="74"/>
      <c r="Q385" s="74"/>
      <c r="R385" s="74"/>
      <c r="S385" s="74"/>
      <c r="T385" s="74"/>
      <c r="U385" s="75"/>
    </row>
    <row r="386" spans="1:21" ht="15.75" customHeight="1" x14ac:dyDescent="0.25">
      <c r="A386" s="74"/>
      <c r="B386" s="74"/>
      <c r="C386" s="74"/>
      <c r="D386" s="74"/>
      <c r="E386" s="74"/>
      <c r="F386" s="74"/>
      <c r="G386" s="74"/>
      <c r="I386" s="71"/>
      <c r="L386" s="74"/>
      <c r="M386" s="74"/>
      <c r="N386" s="74"/>
      <c r="O386" s="74"/>
      <c r="Q386" s="74"/>
      <c r="R386" s="74"/>
      <c r="S386" s="74"/>
      <c r="T386" s="74"/>
      <c r="U386" s="75"/>
    </row>
    <row r="387" spans="1:21" ht="15.75" customHeight="1" x14ac:dyDescent="0.25">
      <c r="A387" s="74"/>
      <c r="B387" s="74"/>
      <c r="C387" s="74"/>
      <c r="D387" s="74"/>
      <c r="E387" s="74"/>
      <c r="F387" s="74"/>
      <c r="G387" s="74"/>
      <c r="I387" s="71"/>
      <c r="L387" s="74"/>
      <c r="M387" s="74"/>
      <c r="N387" s="74"/>
      <c r="O387" s="74"/>
      <c r="Q387" s="74"/>
      <c r="R387" s="74"/>
      <c r="S387" s="74"/>
      <c r="T387" s="74"/>
      <c r="U387" s="75"/>
    </row>
    <row r="388" spans="1:21" ht="15.75" customHeight="1" x14ac:dyDescent="0.25">
      <c r="A388" s="74"/>
      <c r="B388" s="74"/>
      <c r="C388" s="74"/>
      <c r="D388" s="74"/>
      <c r="E388" s="74"/>
      <c r="F388" s="74"/>
      <c r="G388" s="74"/>
      <c r="I388" s="71"/>
      <c r="L388" s="74"/>
      <c r="M388" s="74"/>
      <c r="N388" s="74"/>
      <c r="O388" s="74"/>
      <c r="Q388" s="74"/>
      <c r="R388" s="74"/>
      <c r="S388" s="74"/>
      <c r="T388" s="74"/>
      <c r="U388" s="75"/>
    </row>
    <row r="389" spans="1:21" ht="15.75" customHeight="1" x14ac:dyDescent="0.25">
      <c r="A389" s="74"/>
      <c r="B389" s="74"/>
      <c r="C389" s="74"/>
      <c r="D389" s="74"/>
      <c r="E389" s="74"/>
      <c r="F389" s="74"/>
      <c r="G389" s="74"/>
      <c r="I389" s="71"/>
      <c r="L389" s="74"/>
      <c r="M389" s="74"/>
      <c r="N389" s="74"/>
      <c r="O389" s="74"/>
      <c r="Q389" s="74"/>
      <c r="R389" s="74"/>
      <c r="S389" s="74"/>
      <c r="T389" s="74"/>
      <c r="U389" s="75"/>
    </row>
    <row r="390" spans="1:21" ht="15.75" customHeight="1" x14ac:dyDescent="0.25">
      <c r="A390" s="74"/>
      <c r="B390" s="74"/>
      <c r="C390" s="74"/>
      <c r="D390" s="74"/>
      <c r="E390" s="74"/>
      <c r="F390" s="74"/>
      <c r="G390" s="74"/>
      <c r="I390" s="71"/>
      <c r="L390" s="74"/>
      <c r="M390" s="74"/>
      <c r="N390" s="74"/>
      <c r="O390" s="74"/>
      <c r="Q390" s="74"/>
      <c r="R390" s="74"/>
      <c r="S390" s="74"/>
      <c r="T390" s="74"/>
      <c r="U390" s="75"/>
    </row>
    <row r="391" spans="1:21" ht="15.75" customHeight="1" x14ac:dyDescent="0.25">
      <c r="A391" s="74"/>
      <c r="B391" s="74"/>
      <c r="C391" s="74"/>
      <c r="D391" s="74"/>
      <c r="E391" s="74"/>
      <c r="F391" s="74"/>
      <c r="G391" s="74"/>
      <c r="I391" s="71"/>
      <c r="L391" s="74"/>
      <c r="M391" s="74"/>
      <c r="N391" s="74"/>
      <c r="O391" s="74"/>
      <c r="Q391" s="74"/>
      <c r="R391" s="74"/>
      <c r="S391" s="74"/>
      <c r="T391" s="74"/>
      <c r="U391" s="75"/>
    </row>
    <row r="392" spans="1:21" ht="15.75" customHeight="1" x14ac:dyDescent="0.25">
      <c r="A392" s="74"/>
      <c r="B392" s="74"/>
      <c r="C392" s="74"/>
      <c r="D392" s="74"/>
      <c r="E392" s="74"/>
      <c r="F392" s="74"/>
      <c r="G392" s="74"/>
      <c r="I392" s="71"/>
      <c r="L392" s="74"/>
      <c r="M392" s="74"/>
      <c r="N392" s="74"/>
      <c r="O392" s="74"/>
      <c r="Q392" s="74"/>
      <c r="R392" s="74"/>
      <c r="S392" s="74"/>
      <c r="T392" s="74"/>
      <c r="U392" s="75"/>
    </row>
    <row r="393" spans="1:21" ht="15.75" customHeight="1" x14ac:dyDescent="0.25">
      <c r="A393" s="74"/>
      <c r="B393" s="74"/>
      <c r="C393" s="74"/>
      <c r="D393" s="74"/>
      <c r="E393" s="74"/>
      <c r="F393" s="74"/>
      <c r="G393" s="74"/>
      <c r="I393" s="71"/>
      <c r="L393" s="74"/>
      <c r="M393" s="74"/>
      <c r="N393" s="74"/>
      <c r="O393" s="74"/>
      <c r="Q393" s="74"/>
      <c r="R393" s="74"/>
      <c r="S393" s="74"/>
      <c r="T393" s="74"/>
      <c r="U393" s="75"/>
    </row>
    <row r="394" spans="1:21" ht="15.75" customHeight="1" x14ac:dyDescent="0.25">
      <c r="A394" s="74"/>
      <c r="B394" s="74"/>
      <c r="C394" s="74"/>
      <c r="D394" s="74"/>
      <c r="E394" s="74"/>
      <c r="F394" s="74"/>
      <c r="G394" s="74"/>
      <c r="I394" s="71"/>
      <c r="L394" s="74"/>
      <c r="M394" s="74"/>
      <c r="N394" s="74"/>
      <c r="O394" s="74"/>
      <c r="Q394" s="74"/>
      <c r="R394" s="74"/>
      <c r="S394" s="74"/>
      <c r="T394" s="74"/>
      <c r="U394" s="75"/>
    </row>
    <row r="395" spans="1:21" ht="15.75" customHeight="1" x14ac:dyDescent="0.25">
      <c r="A395" s="74"/>
      <c r="B395" s="74"/>
      <c r="C395" s="74"/>
      <c r="D395" s="74"/>
      <c r="E395" s="74"/>
      <c r="F395" s="74"/>
      <c r="G395" s="74"/>
      <c r="I395" s="71"/>
      <c r="L395" s="74"/>
      <c r="M395" s="74"/>
      <c r="N395" s="74"/>
      <c r="O395" s="74"/>
      <c r="Q395" s="74"/>
      <c r="R395" s="74"/>
      <c r="S395" s="74"/>
      <c r="T395" s="74"/>
      <c r="U395" s="75"/>
    </row>
    <row r="396" spans="1:21" ht="15.75" customHeight="1" x14ac:dyDescent="0.25">
      <c r="A396" s="74"/>
      <c r="B396" s="74"/>
      <c r="C396" s="74"/>
      <c r="D396" s="74"/>
      <c r="E396" s="74"/>
      <c r="F396" s="74"/>
      <c r="G396" s="74"/>
      <c r="I396" s="71"/>
      <c r="L396" s="74"/>
      <c r="M396" s="74"/>
      <c r="N396" s="74"/>
      <c r="O396" s="74"/>
      <c r="Q396" s="74"/>
      <c r="R396" s="74"/>
      <c r="S396" s="74"/>
      <c r="T396" s="74"/>
      <c r="U396" s="75"/>
    </row>
    <row r="397" spans="1:21" ht="15.75" customHeight="1" x14ac:dyDescent="0.25">
      <c r="A397" s="74"/>
      <c r="B397" s="74"/>
      <c r="C397" s="74"/>
      <c r="D397" s="74"/>
      <c r="E397" s="74"/>
      <c r="F397" s="74"/>
      <c r="G397" s="74"/>
      <c r="I397" s="71"/>
      <c r="L397" s="74"/>
      <c r="M397" s="74"/>
      <c r="N397" s="74"/>
      <c r="O397" s="74"/>
      <c r="Q397" s="74"/>
      <c r="R397" s="74"/>
      <c r="S397" s="74"/>
      <c r="T397" s="74"/>
      <c r="U397" s="75"/>
    </row>
    <row r="398" spans="1:21" ht="15.75" customHeight="1" x14ac:dyDescent="0.25">
      <c r="A398" s="74"/>
      <c r="B398" s="74"/>
      <c r="C398" s="74"/>
      <c r="D398" s="74"/>
      <c r="E398" s="74"/>
      <c r="F398" s="74"/>
      <c r="G398" s="74"/>
      <c r="I398" s="71"/>
      <c r="L398" s="74"/>
      <c r="M398" s="74"/>
      <c r="N398" s="74"/>
      <c r="O398" s="74"/>
      <c r="Q398" s="74"/>
      <c r="R398" s="74"/>
      <c r="S398" s="74"/>
      <c r="T398" s="74"/>
      <c r="U398" s="75"/>
    </row>
    <row r="399" spans="1:21" ht="15.75" customHeight="1" x14ac:dyDescent="0.25">
      <c r="A399" s="74"/>
      <c r="B399" s="74"/>
      <c r="C399" s="74"/>
      <c r="D399" s="74"/>
      <c r="E399" s="74"/>
      <c r="F399" s="74"/>
      <c r="G399" s="74"/>
      <c r="I399" s="71"/>
      <c r="L399" s="74"/>
      <c r="M399" s="74"/>
      <c r="N399" s="74"/>
      <c r="O399" s="74"/>
      <c r="Q399" s="74"/>
      <c r="R399" s="74"/>
      <c r="S399" s="74"/>
      <c r="T399" s="74"/>
      <c r="U399" s="75"/>
    </row>
    <row r="400" spans="1:21" ht="15.75" customHeight="1" x14ac:dyDescent="0.25">
      <c r="A400" s="74"/>
      <c r="B400" s="74"/>
      <c r="C400" s="74"/>
      <c r="D400" s="74"/>
      <c r="E400" s="74"/>
      <c r="F400" s="74"/>
      <c r="G400" s="74"/>
      <c r="I400" s="71"/>
      <c r="L400" s="74"/>
      <c r="M400" s="74"/>
      <c r="N400" s="74"/>
      <c r="O400" s="74"/>
      <c r="Q400" s="74"/>
      <c r="R400" s="74"/>
      <c r="S400" s="74"/>
      <c r="T400" s="74"/>
      <c r="U400" s="75"/>
    </row>
    <row r="401" spans="1:21" ht="15.75" customHeight="1" x14ac:dyDescent="0.25">
      <c r="A401" s="74"/>
      <c r="B401" s="74"/>
      <c r="C401" s="74"/>
      <c r="D401" s="74"/>
      <c r="E401" s="74"/>
      <c r="F401" s="74"/>
      <c r="G401" s="74"/>
      <c r="I401" s="71"/>
      <c r="L401" s="74"/>
      <c r="M401" s="74"/>
      <c r="N401" s="74"/>
      <c r="O401" s="74"/>
      <c r="Q401" s="74"/>
      <c r="R401" s="74"/>
      <c r="S401" s="74"/>
      <c r="T401" s="74"/>
      <c r="U401" s="75"/>
    </row>
    <row r="402" spans="1:21" ht="15.75" customHeight="1" x14ac:dyDescent="0.25">
      <c r="A402" s="74"/>
      <c r="B402" s="74"/>
      <c r="C402" s="74"/>
      <c r="D402" s="74"/>
      <c r="E402" s="74"/>
      <c r="F402" s="74"/>
      <c r="G402" s="74"/>
      <c r="I402" s="71"/>
      <c r="L402" s="74"/>
      <c r="M402" s="74"/>
      <c r="N402" s="74"/>
      <c r="O402" s="74"/>
      <c r="Q402" s="74"/>
      <c r="R402" s="74"/>
      <c r="S402" s="74"/>
      <c r="T402" s="74"/>
      <c r="U402" s="75"/>
    </row>
    <row r="403" spans="1:21" ht="15.75" customHeight="1" x14ac:dyDescent="0.25">
      <c r="A403" s="74"/>
      <c r="B403" s="74"/>
      <c r="C403" s="74"/>
      <c r="D403" s="74"/>
      <c r="E403" s="74"/>
      <c r="F403" s="74"/>
      <c r="G403" s="74"/>
      <c r="I403" s="71"/>
      <c r="L403" s="74"/>
      <c r="M403" s="74"/>
      <c r="N403" s="74"/>
      <c r="O403" s="74"/>
      <c r="Q403" s="74"/>
      <c r="R403" s="74"/>
      <c r="S403" s="74"/>
      <c r="T403" s="74"/>
      <c r="U403" s="75"/>
    </row>
    <row r="404" spans="1:21" ht="15.75" customHeight="1" x14ac:dyDescent="0.25">
      <c r="A404" s="74"/>
      <c r="B404" s="74"/>
      <c r="C404" s="74"/>
      <c r="D404" s="74"/>
      <c r="E404" s="74"/>
      <c r="F404" s="74"/>
      <c r="G404" s="74"/>
      <c r="I404" s="71"/>
      <c r="L404" s="74"/>
      <c r="M404" s="74"/>
      <c r="N404" s="74"/>
      <c r="O404" s="74"/>
      <c r="Q404" s="74"/>
      <c r="R404" s="74"/>
      <c r="S404" s="74"/>
      <c r="T404" s="74"/>
      <c r="U404" s="75"/>
    </row>
    <row r="405" spans="1:21" ht="15.75" customHeight="1" x14ac:dyDescent="0.25">
      <c r="A405" s="74"/>
      <c r="B405" s="74"/>
      <c r="C405" s="74"/>
      <c r="D405" s="74"/>
      <c r="E405" s="74"/>
      <c r="F405" s="74"/>
      <c r="G405" s="74"/>
      <c r="I405" s="71"/>
      <c r="L405" s="74"/>
      <c r="M405" s="74"/>
      <c r="N405" s="74"/>
      <c r="O405" s="74"/>
      <c r="Q405" s="74"/>
      <c r="R405" s="74"/>
      <c r="S405" s="74"/>
      <c r="T405" s="74"/>
      <c r="U405" s="75"/>
    </row>
    <row r="406" spans="1:21" ht="15.75" customHeight="1" x14ac:dyDescent="0.25">
      <c r="A406" s="74"/>
      <c r="B406" s="74"/>
      <c r="C406" s="74"/>
      <c r="D406" s="74"/>
      <c r="E406" s="74"/>
      <c r="F406" s="74"/>
      <c r="G406" s="74"/>
      <c r="I406" s="71"/>
      <c r="L406" s="74"/>
      <c r="M406" s="74"/>
      <c r="N406" s="74"/>
      <c r="O406" s="74"/>
      <c r="Q406" s="74"/>
      <c r="R406" s="74"/>
      <c r="S406" s="74"/>
      <c r="T406" s="74"/>
      <c r="U406" s="75"/>
    </row>
    <row r="407" spans="1:21" ht="15.75" customHeight="1" x14ac:dyDescent="0.25">
      <c r="A407" s="74"/>
      <c r="B407" s="74"/>
      <c r="C407" s="74"/>
      <c r="D407" s="74"/>
      <c r="E407" s="74"/>
      <c r="F407" s="74"/>
      <c r="G407" s="74"/>
      <c r="I407" s="71"/>
      <c r="L407" s="74"/>
      <c r="M407" s="74"/>
      <c r="N407" s="74"/>
      <c r="O407" s="74"/>
      <c r="Q407" s="74"/>
      <c r="R407" s="74"/>
      <c r="S407" s="74"/>
      <c r="T407" s="74"/>
      <c r="U407" s="75"/>
    </row>
    <row r="408" spans="1:21" ht="15.75" customHeight="1" x14ac:dyDescent="0.25">
      <c r="A408" s="74"/>
      <c r="B408" s="74"/>
      <c r="C408" s="74"/>
      <c r="D408" s="74"/>
      <c r="E408" s="74"/>
      <c r="F408" s="74"/>
      <c r="G408" s="74"/>
      <c r="I408" s="71"/>
      <c r="L408" s="74"/>
      <c r="M408" s="74"/>
      <c r="N408" s="74"/>
      <c r="O408" s="74"/>
      <c r="Q408" s="74"/>
      <c r="R408" s="74"/>
      <c r="S408" s="74"/>
      <c r="T408" s="74"/>
      <c r="U408" s="75"/>
    </row>
    <row r="409" spans="1:21" ht="15.75" customHeight="1" x14ac:dyDescent="0.25">
      <c r="A409" s="74"/>
      <c r="B409" s="74"/>
      <c r="C409" s="74"/>
      <c r="D409" s="74"/>
      <c r="E409" s="74"/>
      <c r="F409" s="74"/>
      <c r="G409" s="74"/>
      <c r="I409" s="71"/>
      <c r="L409" s="74"/>
      <c r="M409" s="74"/>
      <c r="N409" s="74"/>
      <c r="O409" s="74"/>
      <c r="Q409" s="74"/>
      <c r="R409" s="74"/>
      <c r="S409" s="74"/>
      <c r="T409" s="74"/>
      <c r="U409" s="75"/>
    </row>
    <row r="410" spans="1:21" ht="15.75" customHeight="1" x14ac:dyDescent="0.25">
      <c r="A410" s="74"/>
      <c r="B410" s="74"/>
      <c r="C410" s="74"/>
      <c r="D410" s="74"/>
      <c r="E410" s="74"/>
      <c r="F410" s="74"/>
      <c r="G410" s="74"/>
      <c r="I410" s="71"/>
      <c r="L410" s="74"/>
      <c r="M410" s="74"/>
      <c r="N410" s="74"/>
      <c r="O410" s="74"/>
      <c r="Q410" s="74"/>
      <c r="R410" s="74"/>
      <c r="S410" s="74"/>
      <c r="T410" s="74"/>
      <c r="U410" s="75"/>
    </row>
    <row r="411" spans="1:21" ht="15.75" customHeight="1" x14ac:dyDescent="0.25">
      <c r="A411" s="74"/>
      <c r="B411" s="74"/>
      <c r="C411" s="74"/>
      <c r="D411" s="74"/>
      <c r="E411" s="74"/>
      <c r="F411" s="74"/>
      <c r="G411" s="74"/>
      <c r="I411" s="71"/>
      <c r="L411" s="74"/>
      <c r="M411" s="74"/>
      <c r="N411" s="74"/>
      <c r="O411" s="74"/>
      <c r="Q411" s="74"/>
      <c r="R411" s="74"/>
      <c r="S411" s="74"/>
      <c r="T411" s="74"/>
      <c r="U411" s="75"/>
    </row>
    <row r="412" spans="1:21" ht="15.75" customHeight="1" x14ac:dyDescent="0.25">
      <c r="A412" s="74"/>
      <c r="B412" s="74"/>
      <c r="C412" s="74"/>
      <c r="D412" s="74"/>
      <c r="E412" s="74"/>
      <c r="F412" s="74"/>
      <c r="G412" s="74"/>
      <c r="I412" s="71"/>
      <c r="L412" s="74"/>
      <c r="M412" s="74"/>
      <c r="N412" s="74"/>
      <c r="O412" s="74"/>
      <c r="Q412" s="74"/>
      <c r="R412" s="74"/>
      <c r="S412" s="74"/>
      <c r="T412" s="74"/>
      <c r="U412" s="75"/>
    </row>
    <row r="413" spans="1:21" ht="15.75" customHeight="1" x14ac:dyDescent="0.25">
      <c r="A413" s="74"/>
      <c r="B413" s="74"/>
      <c r="C413" s="74"/>
      <c r="D413" s="74"/>
      <c r="E413" s="74"/>
      <c r="F413" s="74"/>
      <c r="G413" s="74"/>
      <c r="I413" s="71"/>
      <c r="L413" s="74"/>
      <c r="M413" s="74"/>
      <c r="N413" s="74"/>
      <c r="O413" s="74"/>
      <c r="Q413" s="74"/>
      <c r="R413" s="74"/>
      <c r="S413" s="74"/>
      <c r="T413" s="74"/>
      <c r="U413" s="75"/>
    </row>
    <row r="414" spans="1:21" ht="15.75" customHeight="1" x14ac:dyDescent="0.25">
      <c r="A414" s="74"/>
      <c r="B414" s="74"/>
      <c r="C414" s="74"/>
      <c r="D414" s="74"/>
      <c r="E414" s="74"/>
      <c r="F414" s="74"/>
      <c r="G414" s="74"/>
      <c r="I414" s="71"/>
      <c r="L414" s="74"/>
      <c r="M414" s="74"/>
      <c r="N414" s="74"/>
      <c r="O414" s="74"/>
      <c r="Q414" s="74"/>
      <c r="R414" s="74"/>
      <c r="S414" s="74"/>
      <c r="T414" s="74"/>
      <c r="U414" s="75"/>
    </row>
    <row r="415" spans="1:21" ht="15.75" customHeight="1" x14ac:dyDescent="0.25">
      <c r="A415" s="74"/>
      <c r="B415" s="74"/>
      <c r="C415" s="74"/>
      <c r="D415" s="74"/>
      <c r="E415" s="74"/>
      <c r="F415" s="74"/>
      <c r="G415" s="74"/>
      <c r="I415" s="71"/>
      <c r="L415" s="74"/>
      <c r="M415" s="74"/>
      <c r="N415" s="74"/>
      <c r="O415" s="74"/>
      <c r="Q415" s="74"/>
      <c r="R415" s="74"/>
      <c r="S415" s="74"/>
      <c r="T415" s="74"/>
      <c r="U415" s="75"/>
    </row>
    <row r="416" spans="1:21" ht="15.75" customHeight="1" x14ac:dyDescent="0.25">
      <c r="A416" s="74"/>
      <c r="B416" s="74"/>
      <c r="C416" s="74"/>
      <c r="D416" s="74"/>
      <c r="E416" s="74"/>
      <c r="F416" s="74"/>
      <c r="G416" s="74"/>
      <c r="I416" s="71"/>
      <c r="L416" s="74"/>
      <c r="M416" s="74"/>
      <c r="N416" s="74"/>
      <c r="O416" s="74"/>
      <c r="Q416" s="74"/>
      <c r="R416" s="74"/>
      <c r="S416" s="74"/>
      <c r="T416" s="74"/>
      <c r="U416" s="75"/>
    </row>
    <row r="417" spans="1:21" ht="15.75" customHeight="1" x14ac:dyDescent="0.25">
      <c r="A417" s="74"/>
      <c r="B417" s="74"/>
      <c r="C417" s="74"/>
      <c r="D417" s="74"/>
      <c r="E417" s="74"/>
      <c r="F417" s="74"/>
      <c r="G417" s="74"/>
      <c r="I417" s="71"/>
      <c r="L417" s="74"/>
      <c r="M417" s="74"/>
      <c r="N417" s="74"/>
      <c r="O417" s="74"/>
      <c r="Q417" s="74"/>
      <c r="R417" s="74"/>
      <c r="S417" s="74"/>
      <c r="T417" s="74"/>
      <c r="U417" s="75"/>
    </row>
    <row r="418" spans="1:21" ht="15.75" customHeight="1" x14ac:dyDescent="0.25">
      <c r="A418" s="74"/>
      <c r="B418" s="74"/>
      <c r="C418" s="74"/>
      <c r="D418" s="74"/>
      <c r="E418" s="74"/>
      <c r="F418" s="74"/>
      <c r="G418" s="74"/>
      <c r="I418" s="71"/>
      <c r="L418" s="74"/>
      <c r="M418" s="74"/>
      <c r="N418" s="74"/>
      <c r="O418" s="74"/>
      <c r="Q418" s="74"/>
      <c r="R418" s="74"/>
      <c r="S418" s="74"/>
      <c r="T418" s="74"/>
      <c r="U418" s="75"/>
    </row>
    <row r="419" spans="1:21" ht="15.75" customHeight="1" x14ac:dyDescent="0.25">
      <c r="A419" s="74"/>
      <c r="B419" s="74"/>
      <c r="C419" s="74"/>
      <c r="D419" s="74"/>
      <c r="E419" s="74"/>
      <c r="F419" s="74"/>
      <c r="G419" s="74"/>
      <c r="I419" s="71"/>
      <c r="L419" s="74"/>
      <c r="M419" s="74"/>
      <c r="N419" s="74"/>
      <c r="O419" s="74"/>
      <c r="Q419" s="74"/>
      <c r="R419" s="74"/>
      <c r="S419" s="74"/>
      <c r="T419" s="74"/>
      <c r="U419" s="75"/>
    </row>
    <row r="420" spans="1:21" ht="15.75" customHeight="1" x14ac:dyDescent="0.25">
      <c r="A420" s="74"/>
      <c r="B420" s="74"/>
      <c r="C420" s="74"/>
      <c r="D420" s="74"/>
      <c r="E420" s="74"/>
      <c r="F420" s="74"/>
      <c r="G420" s="74"/>
      <c r="I420" s="71"/>
      <c r="L420" s="74"/>
      <c r="M420" s="74"/>
      <c r="N420" s="74"/>
      <c r="O420" s="74"/>
      <c r="Q420" s="74"/>
      <c r="R420" s="74"/>
      <c r="S420" s="74"/>
      <c r="T420" s="74"/>
      <c r="U420" s="75"/>
    </row>
    <row r="421" spans="1:21" ht="15.75" customHeight="1" x14ac:dyDescent="0.25">
      <c r="A421" s="74"/>
      <c r="B421" s="74"/>
      <c r="C421" s="74"/>
      <c r="D421" s="74"/>
      <c r="E421" s="74"/>
      <c r="F421" s="74"/>
      <c r="G421" s="74"/>
      <c r="I421" s="71"/>
      <c r="L421" s="74"/>
      <c r="M421" s="74"/>
      <c r="N421" s="74"/>
      <c r="O421" s="74"/>
      <c r="Q421" s="74"/>
      <c r="R421" s="74"/>
      <c r="S421" s="74"/>
      <c r="T421" s="74"/>
      <c r="U421" s="75"/>
    </row>
    <row r="422" spans="1:21" ht="15.75" customHeight="1" x14ac:dyDescent="0.25">
      <c r="A422" s="74"/>
      <c r="B422" s="74"/>
      <c r="C422" s="74"/>
      <c r="D422" s="74"/>
      <c r="E422" s="74"/>
      <c r="F422" s="74"/>
      <c r="G422" s="74"/>
      <c r="I422" s="71"/>
      <c r="L422" s="74"/>
      <c r="M422" s="74"/>
      <c r="N422" s="74"/>
      <c r="O422" s="74"/>
      <c r="Q422" s="74"/>
      <c r="R422" s="74"/>
      <c r="S422" s="74"/>
      <c r="T422" s="74"/>
      <c r="U422" s="75"/>
    </row>
    <row r="423" spans="1:21" ht="15.75" customHeight="1" x14ac:dyDescent="0.25">
      <c r="A423" s="74"/>
      <c r="B423" s="74"/>
      <c r="C423" s="74"/>
      <c r="D423" s="74"/>
      <c r="E423" s="74"/>
      <c r="F423" s="74"/>
      <c r="G423" s="74"/>
      <c r="I423" s="71"/>
      <c r="L423" s="74"/>
      <c r="M423" s="74"/>
      <c r="N423" s="74"/>
      <c r="O423" s="74"/>
      <c r="Q423" s="74"/>
      <c r="R423" s="74"/>
      <c r="S423" s="74"/>
      <c r="T423" s="74"/>
      <c r="U423" s="75"/>
    </row>
    <row r="424" spans="1:21" ht="15.75" customHeight="1" x14ac:dyDescent="0.25">
      <c r="A424" s="74"/>
      <c r="B424" s="74"/>
      <c r="C424" s="74"/>
      <c r="D424" s="74"/>
      <c r="E424" s="74"/>
      <c r="F424" s="74"/>
      <c r="G424" s="74"/>
      <c r="I424" s="71"/>
      <c r="L424" s="74"/>
      <c r="M424" s="74"/>
      <c r="N424" s="74"/>
      <c r="O424" s="74"/>
      <c r="Q424" s="74"/>
      <c r="R424" s="74"/>
      <c r="S424" s="74"/>
      <c r="T424" s="74"/>
      <c r="U424" s="75"/>
    </row>
    <row r="425" spans="1:21" ht="15.75" customHeight="1" x14ac:dyDescent="0.25">
      <c r="A425" s="74"/>
      <c r="B425" s="74"/>
      <c r="C425" s="74"/>
      <c r="D425" s="74"/>
      <c r="E425" s="74"/>
      <c r="F425" s="74"/>
      <c r="G425" s="74"/>
      <c r="I425" s="71"/>
      <c r="L425" s="74"/>
      <c r="M425" s="74"/>
      <c r="N425" s="74"/>
      <c r="O425" s="74"/>
      <c r="Q425" s="74"/>
      <c r="R425" s="74"/>
      <c r="S425" s="74"/>
      <c r="T425" s="74"/>
      <c r="U425" s="75"/>
    </row>
    <row r="426" spans="1:21" ht="15.75" customHeight="1" x14ac:dyDescent="0.25">
      <c r="A426" s="74"/>
      <c r="B426" s="74"/>
      <c r="C426" s="74"/>
      <c r="D426" s="74"/>
      <c r="E426" s="74"/>
      <c r="F426" s="74"/>
      <c r="G426" s="74"/>
      <c r="I426" s="71"/>
      <c r="L426" s="74"/>
      <c r="M426" s="74"/>
      <c r="N426" s="74"/>
      <c r="O426" s="74"/>
      <c r="Q426" s="74"/>
      <c r="R426" s="74"/>
      <c r="S426" s="74"/>
      <c r="T426" s="74"/>
      <c r="U426" s="75"/>
    </row>
    <row r="427" spans="1:21" ht="15.75" customHeight="1" x14ac:dyDescent="0.25">
      <c r="A427" s="74"/>
      <c r="B427" s="74"/>
      <c r="C427" s="74"/>
      <c r="D427" s="74"/>
      <c r="E427" s="74"/>
      <c r="F427" s="74"/>
      <c r="G427" s="74"/>
      <c r="I427" s="71"/>
      <c r="L427" s="74"/>
      <c r="M427" s="74"/>
      <c r="N427" s="74"/>
      <c r="O427" s="74"/>
      <c r="Q427" s="74"/>
      <c r="R427" s="74"/>
      <c r="S427" s="74"/>
      <c r="T427" s="74"/>
      <c r="U427" s="75"/>
    </row>
    <row r="428" spans="1:21" ht="15.75" customHeight="1" x14ac:dyDescent="0.25">
      <c r="A428" s="74"/>
      <c r="B428" s="74"/>
      <c r="C428" s="74"/>
      <c r="D428" s="74"/>
      <c r="E428" s="74"/>
      <c r="F428" s="74"/>
      <c r="G428" s="74"/>
      <c r="I428" s="71"/>
      <c r="L428" s="74"/>
      <c r="M428" s="74"/>
      <c r="N428" s="74"/>
      <c r="O428" s="74"/>
      <c r="Q428" s="74"/>
      <c r="R428" s="74"/>
      <c r="S428" s="74"/>
      <c r="T428" s="74"/>
      <c r="U428" s="75"/>
    </row>
    <row r="429" spans="1:21" ht="15.75" customHeight="1" x14ac:dyDescent="0.25">
      <c r="A429" s="74"/>
      <c r="B429" s="74"/>
      <c r="C429" s="74"/>
      <c r="D429" s="74"/>
      <c r="E429" s="74"/>
      <c r="F429" s="74"/>
      <c r="G429" s="74"/>
      <c r="I429" s="71"/>
      <c r="L429" s="74"/>
      <c r="M429" s="74"/>
      <c r="N429" s="74"/>
      <c r="O429" s="74"/>
      <c r="Q429" s="74"/>
      <c r="R429" s="74"/>
      <c r="S429" s="74"/>
      <c r="T429" s="74"/>
      <c r="U429" s="75"/>
    </row>
    <row r="430" spans="1:21" ht="15.75" customHeight="1" x14ac:dyDescent="0.25">
      <c r="A430" s="74"/>
      <c r="B430" s="74"/>
      <c r="C430" s="74"/>
      <c r="D430" s="74"/>
      <c r="E430" s="74"/>
      <c r="F430" s="74"/>
      <c r="G430" s="74"/>
      <c r="I430" s="71"/>
      <c r="L430" s="74"/>
      <c r="M430" s="74"/>
      <c r="N430" s="74"/>
      <c r="O430" s="74"/>
      <c r="Q430" s="74"/>
      <c r="R430" s="74"/>
      <c r="S430" s="74"/>
      <c r="T430" s="74"/>
      <c r="U430" s="75"/>
    </row>
    <row r="431" spans="1:21" ht="15.75" customHeight="1" x14ac:dyDescent="0.25">
      <c r="A431" s="74"/>
      <c r="B431" s="74"/>
      <c r="C431" s="74"/>
      <c r="D431" s="74"/>
      <c r="E431" s="74"/>
      <c r="F431" s="74"/>
      <c r="G431" s="74"/>
      <c r="I431" s="71"/>
      <c r="L431" s="74"/>
      <c r="M431" s="74"/>
      <c r="N431" s="74"/>
      <c r="O431" s="74"/>
      <c r="Q431" s="74"/>
      <c r="R431" s="74"/>
      <c r="S431" s="74"/>
      <c r="T431" s="74"/>
      <c r="U431" s="75"/>
    </row>
    <row r="432" spans="1:21" ht="15.75" customHeight="1" x14ac:dyDescent="0.25">
      <c r="A432" s="74"/>
      <c r="B432" s="74"/>
      <c r="C432" s="74"/>
      <c r="D432" s="74"/>
      <c r="E432" s="74"/>
      <c r="F432" s="74"/>
      <c r="G432" s="74"/>
      <c r="I432" s="71"/>
      <c r="L432" s="74"/>
      <c r="M432" s="74"/>
      <c r="N432" s="74"/>
      <c r="O432" s="74"/>
      <c r="Q432" s="74"/>
      <c r="R432" s="74"/>
      <c r="S432" s="74"/>
      <c r="T432" s="74"/>
      <c r="U432" s="75"/>
    </row>
    <row r="433" spans="1:21" ht="15.75" customHeight="1" x14ac:dyDescent="0.25">
      <c r="A433" s="74"/>
      <c r="B433" s="74"/>
      <c r="C433" s="74"/>
      <c r="D433" s="74"/>
      <c r="E433" s="74"/>
      <c r="F433" s="74"/>
      <c r="G433" s="74"/>
      <c r="I433" s="71"/>
      <c r="L433" s="74"/>
      <c r="M433" s="74"/>
      <c r="N433" s="74"/>
      <c r="O433" s="74"/>
      <c r="Q433" s="74"/>
      <c r="R433" s="74"/>
      <c r="S433" s="74"/>
      <c r="T433" s="74"/>
      <c r="U433" s="75"/>
    </row>
    <row r="434" spans="1:21" ht="15.75" customHeight="1" x14ac:dyDescent="0.25">
      <c r="A434" s="74"/>
      <c r="B434" s="74"/>
      <c r="C434" s="74"/>
      <c r="D434" s="74"/>
      <c r="E434" s="74"/>
      <c r="F434" s="74"/>
      <c r="G434" s="74"/>
      <c r="I434" s="71"/>
      <c r="L434" s="74"/>
      <c r="M434" s="74"/>
      <c r="N434" s="74"/>
      <c r="O434" s="74"/>
      <c r="Q434" s="74"/>
      <c r="R434" s="74"/>
      <c r="S434" s="74"/>
      <c r="T434" s="74"/>
      <c r="U434" s="75"/>
    </row>
    <row r="435" spans="1:21" ht="15.75" customHeight="1" x14ac:dyDescent="0.25">
      <c r="A435" s="74"/>
      <c r="B435" s="74"/>
      <c r="C435" s="74"/>
      <c r="D435" s="74"/>
      <c r="E435" s="74"/>
      <c r="F435" s="74"/>
      <c r="G435" s="74"/>
      <c r="I435" s="71"/>
      <c r="L435" s="74"/>
      <c r="M435" s="74"/>
      <c r="N435" s="74"/>
      <c r="O435" s="74"/>
      <c r="Q435" s="74"/>
      <c r="R435" s="74"/>
      <c r="S435" s="74"/>
      <c r="T435" s="74"/>
      <c r="U435" s="75"/>
    </row>
    <row r="436" spans="1:21" ht="15.75" customHeight="1" x14ac:dyDescent="0.25">
      <c r="A436" s="74"/>
      <c r="B436" s="74"/>
      <c r="C436" s="74"/>
      <c r="D436" s="74"/>
      <c r="E436" s="74"/>
      <c r="F436" s="74"/>
      <c r="G436" s="74"/>
      <c r="I436" s="71"/>
      <c r="L436" s="74"/>
      <c r="M436" s="74"/>
      <c r="N436" s="74"/>
      <c r="O436" s="74"/>
      <c r="Q436" s="74"/>
      <c r="R436" s="74"/>
      <c r="S436" s="74"/>
      <c r="T436" s="74"/>
      <c r="U436" s="75"/>
    </row>
    <row r="437" spans="1:21" ht="15.75" customHeight="1" x14ac:dyDescent="0.25">
      <c r="A437" s="74"/>
      <c r="B437" s="74"/>
      <c r="C437" s="74"/>
      <c r="D437" s="74"/>
      <c r="E437" s="74"/>
      <c r="F437" s="74"/>
      <c r="G437" s="74"/>
      <c r="I437" s="71"/>
      <c r="L437" s="74"/>
      <c r="M437" s="74"/>
      <c r="N437" s="74"/>
      <c r="O437" s="74"/>
      <c r="Q437" s="74"/>
      <c r="R437" s="74"/>
      <c r="S437" s="74"/>
      <c r="T437" s="74"/>
      <c r="U437" s="75"/>
    </row>
    <row r="438" spans="1:21" ht="15.75" customHeight="1" x14ac:dyDescent="0.25">
      <c r="A438" s="74"/>
      <c r="B438" s="74"/>
      <c r="C438" s="74"/>
      <c r="D438" s="74"/>
      <c r="E438" s="74"/>
      <c r="F438" s="74"/>
      <c r="G438" s="74"/>
      <c r="I438" s="71"/>
      <c r="L438" s="74"/>
      <c r="M438" s="74"/>
      <c r="N438" s="74"/>
      <c r="O438" s="74"/>
      <c r="Q438" s="74"/>
      <c r="R438" s="74"/>
      <c r="S438" s="74"/>
      <c r="T438" s="74"/>
      <c r="U438" s="75"/>
    </row>
    <row r="439" spans="1:21" ht="15.75" customHeight="1" x14ac:dyDescent="0.25">
      <c r="A439" s="74"/>
      <c r="B439" s="74"/>
      <c r="C439" s="74"/>
      <c r="D439" s="74"/>
      <c r="E439" s="74"/>
      <c r="F439" s="74"/>
      <c r="G439" s="74"/>
      <c r="I439" s="71"/>
      <c r="L439" s="74"/>
      <c r="M439" s="74"/>
      <c r="N439" s="74"/>
      <c r="O439" s="74"/>
      <c r="Q439" s="74"/>
      <c r="R439" s="74"/>
      <c r="S439" s="74"/>
      <c r="T439" s="74"/>
      <c r="U439" s="75"/>
    </row>
    <row r="440" spans="1:21" ht="15.75" customHeight="1" x14ac:dyDescent="0.25">
      <c r="A440" s="74"/>
      <c r="B440" s="74"/>
      <c r="C440" s="74"/>
      <c r="D440" s="74"/>
      <c r="E440" s="74"/>
      <c r="F440" s="74"/>
      <c r="G440" s="74"/>
      <c r="I440" s="71"/>
      <c r="L440" s="74"/>
      <c r="M440" s="74"/>
      <c r="N440" s="74"/>
      <c r="O440" s="74"/>
      <c r="Q440" s="74"/>
      <c r="R440" s="74"/>
      <c r="S440" s="74"/>
      <c r="T440" s="74"/>
      <c r="U440" s="75"/>
    </row>
    <row r="441" spans="1:21" ht="15.75" customHeight="1" x14ac:dyDescent="0.25">
      <c r="A441" s="74"/>
      <c r="B441" s="74"/>
      <c r="C441" s="74"/>
      <c r="D441" s="74"/>
      <c r="E441" s="74"/>
      <c r="F441" s="74"/>
      <c r="G441" s="74"/>
      <c r="I441" s="71"/>
      <c r="L441" s="74"/>
      <c r="M441" s="74"/>
      <c r="N441" s="74"/>
      <c r="O441" s="74"/>
      <c r="Q441" s="74"/>
      <c r="R441" s="74"/>
      <c r="S441" s="74"/>
      <c r="T441" s="74"/>
      <c r="U441" s="75"/>
    </row>
    <row r="442" spans="1:21" ht="15.75" customHeight="1" x14ac:dyDescent="0.25">
      <c r="A442" s="74"/>
      <c r="B442" s="74"/>
      <c r="C442" s="74"/>
      <c r="D442" s="74"/>
      <c r="E442" s="74"/>
      <c r="F442" s="74"/>
      <c r="G442" s="74"/>
      <c r="I442" s="71"/>
      <c r="L442" s="74"/>
      <c r="M442" s="74"/>
      <c r="N442" s="74"/>
      <c r="O442" s="74"/>
      <c r="Q442" s="74"/>
      <c r="R442" s="74"/>
      <c r="S442" s="74"/>
      <c r="T442" s="74"/>
      <c r="U442" s="75"/>
    </row>
    <row r="443" spans="1:21" ht="15.75" customHeight="1" x14ac:dyDescent="0.25">
      <c r="A443" s="74"/>
      <c r="B443" s="74"/>
      <c r="C443" s="74"/>
      <c r="D443" s="74"/>
      <c r="E443" s="74"/>
      <c r="F443" s="74"/>
      <c r="G443" s="74"/>
      <c r="I443" s="71"/>
      <c r="L443" s="74"/>
      <c r="M443" s="74"/>
      <c r="N443" s="74"/>
      <c r="O443" s="74"/>
      <c r="Q443" s="74"/>
      <c r="R443" s="74"/>
      <c r="S443" s="74"/>
      <c r="T443" s="74"/>
      <c r="U443" s="75"/>
    </row>
    <row r="444" spans="1:21" ht="15.75" customHeight="1" x14ac:dyDescent="0.25">
      <c r="A444" s="74"/>
      <c r="B444" s="74"/>
      <c r="C444" s="74"/>
      <c r="D444" s="74"/>
      <c r="E444" s="74"/>
      <c r="F444" s="74"/>
      <c r="G444" s="74"/>
      <c r="I444" s="71"/>
      <c r="L444" s="74"/>
      <c r="M444" s="74"/>
      <c r="N444" s="74"/>
      <c r="O444" s="74"/>
      <c r="Q444" s="74"/>
      <c r="R444" s="74"/>
      <c r="S444" s="74"/>
      <c r="T444" s="74"/>
      <c r="U444" s="75"/>
    </row>
    <row r="445" spans="1:21" ht="15.75" customHeight="1" x14ac:dyDescent="0.25">
      <c r="A445" s="74"/>
      <c r="B445" s="74"/>
      <c r="C445" s="74"/>
      <c r="D445" s="74"/>
      <c r="E445" s="74"/>
      <c r="F445" s="74"/>
      <c r="G445" s="74"/>
      <c r="I445" s="71"/>
      <c r="L445" s="74"/>
      <c r="M445" s="74"/>
      <c r="N445" s="74"/>
      <c r="O445" s="74"/>
      <c r="Q445" s="74"/>
      <c r="R445" s="74"/>
      <c r="S445" s="74"/>
      <c r="T445" s="74"/>
      <c r="U445" s="75"/>
    </row>
    <row r="446" spans="1:21" ht="15.75" customHeight="1" x14ac:dyDescent="0.25">
      <c r="A446" s="74"/>
      <c r="B446" s="74"/>
      <c r="C446" s="74"/>
      <c r="D446" s="74"/>
      <c r="E446" s="74"/>
      <c r="F446" s="74"/>
      <c r="G446" s="74"/>
      <c r="I446" s="71"/>
      <c r="L446" s="74"/>
      <c r="M446" s="74"/>
      <c r="N446" s="74"/>
      <c r="O446" s="74"/>
      <c r="Q446" s="74"/>
      <c r="R446" s="74"/>
      <c r="S446" s="74"/>
      <c r="T446" s="74"/>
      <c r="U446" s="75"/>
    </row>
    <row r="447" spans="1:21" ht="15.75" customHeight="1" x14ac:dyDescent="0.25">
      <c r="A447" s="74"/>
      <c r="B447" s="74"/>
      <c r="C447" s="74"/>
      <c r="D447" s="74"/>
      <c r="E447" s="74"/>
      <c r="F447" s="74"/>
      <c r="G447" s="74"/>
      <c r="I447" s="71"/>
      <c r="L447" s="74"/>
      <c r="M447" s="74"/>
      <c r="N447" s="74"/>
      <c r="O447" s="74"/>
      <c r="Q447" s="74"/>
      <c r="R447" s="74"/>
      <c r="S447" s="74"/>
      <c r="T447" s="74"/>
      <c r="U447" s="75"/>
    </row>
    <row r="448" spans="1:21" ht="15.75" customHeight="1" x14ac:dyDescent="0.25">
      <c r="A448" s="74"/>
      <c r="B448" s="74"/>
      <c r="C448" s="74"/>
      <c r="D448" s="74"/>
      <c r="E448" s="74"/>
      <c r="F448" s="74"/>
      <c r="G448" s="74"/>
      <c r="I448" s="71"/>
      <c r="L448" s="74"/>
      <c r="M448" s="74"/>
      <c r="N448" s="74"/>
      <c r="O448" s="74"/>
      <c r="Q448" s="74"/>
      <c r="R448" s="74"/>
      <c r="S448" s="74"/>
      <c r="T448" s="74"/>
      <c r="U448" s="75"/>
    </row>
    <row r="449" spans="1:21" ht="15.75" customHeight="1" x14ac:dyDescent="0.25">
      <c r="A449" s="74"/>
      <c r="B449" s="74"/>
      <c r="C449" s="74"/>
      <c r="D449" s="74"/>
      <c r="E449" s="74"/>
      <c r="F449" s="74"/>
      <c r="G449" s="74"/>
      <c r="I449" s="71"/>
      <c r="L449" s="74"/>
      <c r="M449" s="74"/>
      <c r="N449" s="74"/>
      <c r="O449" s="74"/>
      <c r="Q449" s="74"/>
      <c r="R449" s="74"/>
      <c r="S449" s="74"/>
      <c r="T449" s="74"/>
      <c r="U449" s="75"/>
    </row>
    <row r="450" spans="1:21" ht="15.75" customHeight="1" x14ac:dyDescent="0.25">
      <c r="A450" s="74"/>
      <c r="B450" s="74"/>
      <c r="C450" s="74"/>
      <c r="D450" s="74"/>
      <c r="E450" s="74"/>
      <c r="F450" s="74"/>
      <c r="G450" s="74"/>
      <c r="I450" s="71"/>
      <c r="L450" s="74"/>
      <c r="M450" s="74"/>
      <c r="N450" s="74"/>
      <c r="O450" s="74"/>
      <c r="Q450" s="74"/>
      <c r="R450" s="74"/>
      <c r="S450" s="74"/>
      <c r="T450" s="74"/>
      <c r="U450" s="75"/>
    </row>
    <row r="451" spans="1:21" ht="15.75" customHeight="1" x14ac:dyDescent="0.25">
      <c r="A451" s="74"/>
      <c r="B451" s="74"/>
      <c r="C451" s="74"/>
      <c r="D451" s="74"/>
      <c r="E451" s="74"/>
      <c r="F451" s="74"/>
      <c r="G451" s="74"/>
      <c r="I451" s="71"/>
      <c r="L451" s="74"/>
      <c r="M451" s="74"/>
      <c r="N451" s="74"/>
      <c r="O451" s="74"/>
      <c r="Q451" s="74"/>
      <c r="R451" s="74"/>
      <c r="S451" s="74"/>
      <c r="T451" s="74"/>
      <c r="U451" s="75"/>
    </row>
    <row r="452" spans="1:21" ht="15.75" customHeight="1" x14ac:dyDescent="0.25">
      <c r="A452" s="74"/>
      <c r="B452" s="74"/>
      <c r="C452" s="74"/>
      <c r="D452" s="74"/>
      <c r="E452" s="74"/>
      <c r="F452" s="74"/>
      <c r="G452" s="74"/>
      <c r="I452" s="71"/>
      <c r="L452" s="74"/>
      <c r="M452" s="74"/>
      <c r="N452" s="74"/>
      <c r="O452" s="74"/>
      <c r="Q452" s="74"/>
      <c r="R452" s="74"/>
      <c r="S452" s="74"/>
      <c r="T452" s="74"/>
      <c r="U452" s="75"/>
    </row>
    <row r="453" spans="1:21" ht="15.75" customHeight="1" x14ac:dyDescent="0.25">
      <c r="A453" s="74"/>
      <c r="B453" s="74"/>
      <c r="C453" s="74"/>
      <c r="D453" s="74"/>
      <c r="E453" s="74"/>
      <c r="F453" s="74"/>
      <c r="G453" s="74"/>
      <c r="I453" s="71"/>
      <c r="L453" s="74"/>
      <c r="M453" s="74"/>
      <c r="N453" s="74"/>
      <c r="O453" s="74"/>
      <c r="Q453" s="74"/>
      <c r="R453" s="74"/>
      <c r="S453" s="74"/>
      <c r="T453" s="74"/>
      <c r="U453" s="75"/>
    </row>
    <row r="454" spans="1:21" ht="15.75" customHeight="1" x14ac:dyDescent="0.25">
      <c r="A454" s="74"/>
      <c r="B454" s="74"/>
      <c r="C454" s="74"/>
      <c r="D454" s="74"/>
      <c r="E454" s="74"/>
      <c r="F454" s="74"/>
      <c r="G454" s="74"/>
      <c r="I454" s="71"/>
      <c r="L454" s="74"/>
      <c r="M454" s="74"/>
      <c r="N454" s="74"/>
      <c r="O454" s="74"/>
      <c r="Q454" s="74"/>
      <c r="R454" s="74"/>
      <c r="S454" s="74"/>
      <c r="T454" s="74"/>
      <c r="U454" s="75"/>
    </row>
    <row r="455" spans="1:21" ht="15.75" customHeight="1" x14ac:dyDescent="0.25">
      <c r="A455" s="74"/>
      <c r="B455" s="74"/>
      <c r="C455" s="74"/>
      <c r="D455" s="74"/>
      <c r="E455" s="74"/>
      <c r="F455" s="74"/>
      <c r="G455" s="74"/>
      <c r="I455" s="71"/>
      <c r="L455" s="74"/>
      <c r="M455" s="74"/>
      <c r="N455" s="74"/>
      <c r="O455" s="74"/>
      <c r="Q455" s="74"/>
      <c r="R455" s="74"/>
      <c r="S455" s="74"/>
      <c r="T455" s="74"/>
      <c r="U455" s="75"/>
    </row>
    <row r="456" spans="1:21" ht="15.75" customHeight="1" x14ac:dyDescent="0.25">
      <c r="A456" s="74"/>
      <c r="B456" s="74"/>
      <c r="C456" s="74"/>
      <c r="D456" s="74"/>
      <c r="E456" s="74"/>
      <c r="F456" s="74"/>
      <c r="G456" s="74"/>
      <c r="I456" s="71"/>
      <c r="L456" s="74"/>
      <c r="M456" s="74"/>
      <c r="N456" s="74"/>
      <c r="O456" s="74"/>
      <c r="Q456" s="74"/>
      <c r="R456" s="74"/>
      <c r="S456" s="74"/>
      <c r="T456" s="74"/>
      <c r="U456" s="75"/>
    </row>
    <row r="457" spans="1:21" ht="15.75" customHeight="1" x14ac:dyDescent="0.25">
      <c r="A457" s="74"/>
      <c r="B457" s="74"/>
      <c r="C457" s="74"/>
      <c r="D457" s="74"/>
      <c r="E457" s="74"/>
      <c r="F457" s="74"/>
      <c r="G457" s="74"/>
      <c r="I457" s="71"/>
      <c r="L457" s="74"/>
      <c r="M457" s="74"/>
      <c r="N457" s="74"/>
      <c r="O457" s="74"/>
      <c r="Q457" s="74"/>
      <c r="R457" s="74"/>
      <c r="S457" s="74"/>
      <c r="T457" s="74"/>
      <c r="U457" s="75"/>
    </row>
    <row r="458" spans="1:21" ht="15.75" customHeight="1" x14ac:dyDescent="0.25">
      <c r="A458" s="74"/>
      <c r="B458" s="74"/>
      <c r="C458" s="74"/>
      <c r="D458" s="74"/>
      <c r="E458" s="74"/>
      <c r="F458" s="74"/>
      <c r="G458" s="74"/>
      <c r="I458" s="71"/>
      <c r="L458" s="74"/>
      <c r="M458" s="74"/>
      <c r="N458" s="74"/>
      <c r="O458" s="74"/>
      <c r="Q458" s="74"/>
      <c r="R458" s="74"/>
      <c r="S458" s="74"/>
      <c r="T458" s="74"/>
      <c r="U458" s="75"/>
    </row>
    <row r="459" spans="1:21" ht="15.75" customHeight="1" x14ac:dyDescent="0.25">
      <c r="A459" s="74"/>
      <c r="B459" s="74"/>
      <c r="C459" s="74"/>
      <c r="D459" s="74"/>
      <c r="E459" s="74"/>
      <c r="F459" s="74"/>
      <c r="G459" s="74"/>
      <c r="I459" s="71"/>
      <c r="L459" s="74"/>
      <c r="M459" s="74"/>
      <c r="N459" s="74"/>
      <c r="O459" s="74"/>
      <c r="Q459" s="74"/>
      <c r="R459" s="74"/>
      <c r="S459" s="74"/>
      <c r="T459" s="74"/>
      <c r="U459" s="75"/>
    </row>
    <row r="460" spans="1:21" ht="15.75" customHeight="1" x14ac:dyDescent="0.25">
      <c r="A460" s="74"/>
      <c r="B460" s="74"/>
      <c r="C460" s="74"/>
      <c r="D460" s="74"/>
      <c r="E460" s="74"/>
      <c r="F460" s="74"/>
      <c r="G460" s="74"/>
      <c r="I460" s="71"/>
      <c r="L460" s="74"/>
      <c r="M460" s="74"/>
      <c r="N460" s="74"/>
      <c r="O460" s="74"/>
      <c r="Q460" s="74"/>
      <c r="R460" s="74"/>
      <c r="S460" s="74"/>
      <c r="T460" s="74"/>
      <c r="U460" s="75"/>
    </row>
    <row r="461" spans="1:21" ht="15.75" customHeight="1" x14ac:dyDescent="0.25">
      <c r="A461" s="74"/>
      <c r="B461" s="74"/>
      <c r="C461" s="74"/>
      <c r="D461" s="74"/>
      <c r="E461" s="74"/>
      <c r="F461" s="74"/>
      <c r="G461" s="74"/>
      <c r="I461" s="71"/>
      <c r="L461" s="74"/>
      <c r="M461" s="74"/>
      <c r="N461" s="74"/>
      <c r="O461" s="74"/>
      <c r="Q461" s="74"/>
      <c r="R461" s="74"/>
      <c r="S461" s="74"/>
      <c r="T461" s="74"/>
      <c r="U461" s="75"/>
    </row>
    <row r="462" spans="1:21" ht="15.75" customHeight="1" x14ac:dyDescent="0.25">
      <c r="A462" s="74"/>
      <c r="B462" s="74"/>
      <c r="C462" s="74"/>
      <c r="D462" s="74"/>
      <c r="E462" s="74"/>
      <c r="F462" s="74"/>
      <c r="G462" s="74"/>
      <c r="I462" s="71"/>
      <c r="L462" s="74"/>
      <c r="M462" s="74"/>
      <c r="N462" s="74"/>
      <c r="O462" s="74"/>
      <c r="Q462" s="74"/>
      <c r="R462" s="74"/>
      <c r="S462" s="74"/>
      <c r="T462" s="74"/>
      <c r="U462" s="75"/>
    </row>
    <row r="463" spans="1:21" ht="15.75" customHeight="1" x14ac:dyDescent="0.25">
      <c r="A463" s="74"/>
      <c r="B463" s="74"/>
      <c r="C463" s="74"/>
      <c r="D463" s="74"/>
      <c r="E463" s="74"/>
      <c r="F463" s="74"/>
      <c r="G463" s="74"/>
      <c r="I463" s="71"/>
      <c r="L463" s="74"/>
      <c r="M463" s="74"/>
      <c r="N463" s="74"/>
      <c r="O463" s="74"/>
      <c r="Q463" s="74"/>
      <c r="R463" s="74"/>
      <c r="S463" s="74"/>
      <c r="T463" s="74"/>
      <c r="U463" s="75"/>
    </row>
    <row r="464" spans="1:21" ht="15.75" customHeight="1" x14ac:dyDescent="0.25">
      <c r="A464" s="74"/>
      <c r="B464" s="74"/>
      <c r="C464" s="74"/>
      <c r="D464" s="74"/>
      <c r="E464" s="74"/>
      <c r="F464" s="74"/>
      <c r="G464" s="74"/>
      <c r="I464" s="71"/>
      <c r="L464" s="74"/>
      <c r="M464" s="74"/>
      <c r="N464" s="74"/>
      <c r="O464" s="74"/>
      <c r="Q464" s="74"/>
      <c r="R464" s="74"/>
      <c r="S464" s="74"/>
      <c r="T464" s="74"/>
      <c r="U464" s="75"/>
    </row>
    <row r="465" spans="1:21" ht="15.75" customHeight="1" x14ac:dyDescent="0.25">
      <c r="A465" s="74"/>
      <c r="B465" s="74"/>
      <c r="C465" s="74"/>
      <c r="D465" s="74"/>
      <c r="E465" s="74"/>
      <c r="F465" s="74"/>
      <c r="G465" s="74"/>
      <c r="I465" s="71"/>
      <c r="L465" s="74"/>
      <c r="M465" s="74"/>
      <c r="N465" s="74"/>
      <c r="O465" s="74"/>
      <c r="Q465" s="74"/>
      <c r="R465" s="74"/>
      <c r="S465" s="74"/>
      <c r="T465" s="74"/>
      <c r="U465" s="75"/>
    </row>
    <row r="466" spans="1:21" ht="15.75" customHeight="1" x14ac:dyDescent="0.25">
      <c r="A466" s="74"/>
      <c r="B466" s="74"/>
      <c r="C466" s="74"/>
      <c r="D466" s="74"/>
      <c r="E466" s="74"/>
      <c r="F466" s="74"/>
      <c r="G466" s="74"/>
      <c r="I466" s="71"/>
      <c r="L466" s="74"/>
      <c r="M466" s="74"/>
      <c r="N466" s="74"/>
      <c r="O466" s="74"/>
      <c r="Q466" s="74"/>
      <c r="R466" s="74"/>
      <c r="S466" s="74"/>
      <c r="T466" s="74"/>
      <c r="U466" s="75"/>
    </row>
    <row r="467" spans="1:21" ht="15.75" customHeight="1" x14ac:dyDescent="0.25">
      <c r="A467" s="74"/>
      <c r="B467" s="74"/>
      <c r="C467" s="74"/>
      <c r="D467" s="74"/>
      <c r="E467" s="74"/>
      <c r="F467" s="74"/>
      <c r="G467" s="74"/>
      <c r="I467" s="71"/>
      <c r="L467" s="74"/>
      <c r="M467" s="74"/>
      <c r="N467" s="74"/>
      <c r="O467" s="74"/>
      <c r="Q467" s="74"/>
      <c r="R467" s="74"/>
      <c r="S467" s="74"/>
      <c r="T467" s="74"/>
      <c r="U467" s="75"/>
    </row>
    <row r="468" spans="1:21" ht="15.75" customHeight="1" x14ac:dyDescent="0.25">
      <c r="A468" s="74"/>
      <c r="B468" s="74"/>
      <c r="C468" s="74"/>
      <c r="D468" s="74"/>
      <c r="E468" s="74"/>
      <c r="F468" s="74"/>
      <c r="G468" s="74"/>
      <c r="I468" s="71"/>
      <c r="L468" s="74"/>
      <c r="M468" s="74"/>
      <c r="N468" s="74"/>
      <c r="O468" s="74"/>
      <c r="Q468" s="74"/>
      <c r="R468" s="74"/>
      <c r="S468" s="74"/>
      <c r="T468" s="74"/>
      <c r="U468" s="75"/>
    </row>
    <row r="469" spans="1:21" ht="15.75" customHeight="1" x14ac:dyDescent="0.25">
      <c r="A469" s="74"/>
      <c r="B469" s="74"/>
      <c r="C469" s="74"/>
      <c r="D469" s="74"/>
      <c r="E469" s="74"/>
      <c r="F469" s="74"/>
      <c r="G469" s="74"/>
      <c r="I469" s="71"/>
      <c r="L469" s="74"/>
      <c r="M469" s="74"/>
      <c r="N469" s="74"/>
      <c r="O469" s="74"/>
      <c r="Q469" s="74"/>
      <c r="R469" s="74"/>
      <c r="S469" s="74"/>
      <c r="T469" s="74"/>
      <c r="U469" s="75"/>
    </row>
    <row r="470" spans="1:21" ht="15.75" customHeight="1" x14ac:dyDescent="0.25">
      <c r="A470" s="74"/>
      <c r="B470" s="74"/>
      <c r="C470" s="74"/>
      <c r="D470" s="74"/>
      <c r="E470" s="74"/>
      <c r="F470" s="74"/>
      <c r="G470" s="74"/>
      <c r="I470" s="71"/>
      <c r="L470" s="74"/>
      <c r="M470" s="74"/>
      <c r="N470" s="74"/>
      <c r="O470" s="74"/>
      <c r="Q470" s="74"/>
      <c r="R470" s="74"/>
      <c r="S470" s="74"/>
      <c r="T470" s="74"/>
      <c r="U470" s="75"/>
    </row>
    <row r="471" spans="1:21" ht="15.75" customHeight="1" x14ac:dyDescent="0.25">
      <c r="A471" s="74"/>
      <c r="B471" s="74"/>
      <c r="C471" s="74"/>
      <c r="D471" s="74"/>
      <c r="E471" s="74"/>
      <c r="F471" s="74"/>
      <c r="G471" s="74"/>
      <c r="I471" s="71"/>
      <c r="L471" s="74"/>
      <c r="M471" s="74"/>
      <c r="N471" s="74"/>
      <c r="O471" s="74"/>
      <c r="Q471" s="74"/>
      <c r="R471" s="74"/>
      <c r="S471" s="74"/>
      <c r="T471" s="74"/>
      <c r="U471" s="75"/>
    </row>
    <row r="472" spans="1:21" ht="15.75" customHeight="1" x14ac:dyDescent="0.25">
      <c r="A472" s="74"/>
      <c r="B472" s="74"/>
      <c r="C472" s="74"/>
      <c r="D472" s="74"/>
      <c r="E472" s="74"/>
      <c r="F472" s="74"/>
      <c r="G472" s="74"/>
      <c r="I472" s="71"/>
      <c r="L472" s="74"/>
      <c r="M472" s="74"/>
      <c r="N472" s="74"/>
      <c r="O472" s="74"/>
      <c r="Q472" s="74"/>
      <c r="R472" s="74"/>
      <c r="S472" s="74"/>
      <c r="T472" s="74"/>
      <c r="U472" s="75"/>
    </row>
    <row r="473" spans="1:21" ht="15.75" customHeight="1" x14ac:dyDescent="0.25">
      <c r="A473" s="74"/>
      <c r="B473" s="74"/>
      <c r="C473" s="74"/>
      <c r="D473" s="74"/>
      <c r="E473" s="74"/>
      <c r="F473" s="74"/>
      <c r="G473" s="74"/>
      <c r="I473" s="71"/>
      <c r="L473" s="74"/>
      <c r="M473" s="74"/>
      <c r="N473" s="74"/>
      <c r="O473" s="74"/>
      <c r="Q473" s="74"/>
      <c r="R473" s="74"/>
      <c r="S473" s="74"/>
      <c r="T473" s="74"/>
      <c r="U473" s="75"/>
    </row>
    <row r="474" spans="1:21" ht="15.75" customHeight="1" x14ac:dyDescent="0.25">
      <c r="A474" s="74"/>
      <c r="B474" s="74"/>
      <c r="C474" s="74"/>
      <c r="D474" s="74"/>
      <c r="E474" s="74"/>
      <c r="F474" s="74"/>
      <c r="G474" s="74"/>
      <c r="I474" s="71"/>
      <c r="L474" s="74"/>
      <c r="M474" s="74"/>
      <c r="N474" s="74"/>
      <c r="O474" s="74"/>
      <c r="Q474" s="74"/>
      <c r="R474" s="74"/>
      <c r="S474" s="74"/>
      <c r="T474" s="74"/>
      <c r="U474" s="75"/>
    </row>
    <row r="475" spans="1:21" ht="15.75" customHeight="1" x14ac:dyDescent="0.25">
      <c r="A475" s="74"/>
      <c r="B475" s="74"/>
      <c r="C475" s="74"/>
      <c r="D475" s="74"/>
      <c r="E475" s="74"/>
      <c r="F475" s="74"/>
      <c r="G475" s="74"/>
      <c r="I475" s="71"/>
      <c r="L475" s="74"/>
      <c r="M475" s="74"/>
      <c r="N475" s="74"/>
      <c r="O475" s="74"/>
      <c r="Q475" s="74"/>
      <c r="R475" s="74"/>
      <c r="S475" s="74"/>
      <c r="T475" s="74"/>
      <c r="U475" s="75"/>
    </row>
    <row r="476" spans="1:21" ht="15.75" customHeight="1" x14ac:dyDescent="0.25">
      <c r="A476" s="74"/>
      <c r="B476" s="74"/>
      <c r="C476" s="74"/>
      <c r="D476" s="74"/>
      <c r="E476" s="74"/>
      <c r="F476" s="74"/>
      <c r="G476" s="74"/>
      <c r="I476" s="71"/>
      <c r="L476" s="74"/>
      <c r="M476" s="74"/>
      <c r="N476" s="74"/>
      <c r="O476" s="74"/>
      <c r="Q476" s="74"/>
      <c r="R476" s="74"/>
      <c r="S476" s="74"/>
      <c r="T476" s="74"/>
      <c r="U476" s="75"/>
    </row>
    <row r="477" spans="1:21" ht="15.75" customHeight="1" x14ac:dyDescent="0.25">
      <c r="A477" s="74"/>
      <c r="B477" s="74"/>
      <c r="C477" s="74"/>
      <c r="D477" s="74"/>
      <c r="E477" s="74"/>
      <c r="F477" s="74"/>
      <c r="G477" s="74"/>
      <c r="I477" s="71"/>
      <c r="L477" s="74"/>
      <c r="M477" s="74"/>
      <c r="N477" s="74"/>
      <c r="O477" s="74"/>
      <c r="Q477" s="74"/>
      <c r="R477" s="74"/>
      <c r="S477" s="74"/>
      <c r="T477" s="74"/>
      <c r="U477" s="75"/>
    </row>
    <row r="478" spans="1:21" ht="15.75" customHeight="1" x14ac:dyDescent="0.25">
      <c r="A478" s="74"/>
      <c r="B478" s="74"/>
      <c r="C478" s="74"/>
      <c r="D478" s="74"/>
      <c r="E478" s="74"/>
      <c r="F478" s="74"/>
      <c r="G478" s="74"/>
      <c r="I478" s="71"/>
      <c r="L478" s="74"/>
      <c r="M478" s="74"/>
      <c r="N478" s="74"/>
      <c r="O478" s="74"/>
      <c r="Q478" s="74"/>
      <c r="R478" s="74"/>
      <c r="S478" s="74"/>
      <c r="T478" s="74"/>
      <c r="U478" s="75"/>
    </row>
    <row r="479" spans="1:21" ht="15.75" customHeight="1" x14ac:dyDescent="0.25">
      <c r="A479" s="74"/>
      <c r="B479" s="74"/>
      <c r="C479" s="74"/>
      <c r="D479" s="74"/>
      <c r="E479" s="74"/>
      <c r="F479" s="74"/>
      <c r="G479" s="74"/>
      <c r="I479" s="71"/>
      <c r="L479" s="74"/>
      <c r="M479" s="74"/>
      <c r="N479" s="74"/>
      <c r="O479" s="74"/>
      <c r="Q479" s="74"/>
      <c r="R479" s="74"/>
      <c r="S479" s="74"/>
      <c r="T479" s="74"/>
      <c r="U479" s="75"/>
    </row>
    <row r="480" spans="1:21" ht="15.75" customHeight="1" x14ac:dyDescent="0.25">
      <c r="A480" s="74"/>
      <c r="B480" s="74"/>
      <c r="C480" s="74"/>
      <c r="D480" s="74"/>
      <c r="E480" s="74"/>
      <c r="F480" s="74"/>
      <c r="G480" s="74"/>
      <c r="I480" s="71"/>
      <c r="L480" s="74"/>
      <c r="M480" s="74"/>
      <c r="N480" s="74"/>
      <c r="O480" s="74"/>
      <c r="Q480" s="74"/>
      <c r="R480" s="74"/>
      <c r="S480" s="74"/>
      <c r="T480" s="74"/>
      <c r="U480" s="75"/>
    </row>
    <row r="481" spans="1:21" ht="15.75" customHeight="1" x14ac:dyDescent="0.25">
      <c r="A481" s="74"/>
      <c r="B481" s="74"/>
      <c r="C481" s="74"/>
      <c r="D481" s="74"/>
      <c r="E481" s="74"/>
      <c r="F481" s="74"/>
      <c r="G481" s="74"/>
      <c r="I481" s="71"/>
      <c r="L481" s="74"/>
      <c r="M481" s="74"/>
      <c r="N481" s="74"/>
      <c r="O481" s="74"/>
      <c r="Q481" s="74"/>
      <c r="R481" s="74"/>
      <c r="S481" s="74"/>
      <c r="T481" s="74"/>
      <c r="U481" s="75"/>
    </row>
    <row r="482" spans="1:21" ht="15.75" customHeight="1" x14ac:dyDescent="0.25">
      <c r="A482" s="74"/>
      <c r="B482" s="74"/>
      <c r="C482" s="74"/>
      <c r="D482" s="74"/>
      <c r="E482" s="74"/>
      <c r="F482" s="74"/>
      <c r="G482" s="74"/>
      <c r="I482" s="71"/>
      <c r="L482" s="74"/>
      <c r="M482" s="74"/>
      <c r="N482" s="74"/>
      <c r="O482" s="74"/>
      <c r="Q482" s="74"/>
      <c r="R482" s="74"/>
      <c r="S482" s="74"/>
      <c r="T482" s="74"/>
      <c r="U482" s="75"/>
    </row>
    <row r="483" spans="1:21" ht="15.75" customHeight="1" x14ac:dyDescent="0.25">
      <c r="A483" s="74"/>
      <c r="B483" s="74"/>
      <c r="C483" s="74"/>
      <c r="D483" s="74"/>
      <c r="E483" s="74"/>
      <c r="F483" s="74"/>
      <c r="G483" s="74"/>
      <c r="I483" s="71"/>
      <c r="L483" s="74"/>
      <c r="M483" s="74"/>
      <c r="N483" s="74"/>
      <c r="O483" s="74"/>
      <c r="Q483" s="74"/>
      <c r="R483" s="74"/>
      <c r="S483" s="74"/>
      <c r="T483" s="74"/>
      <c r="U483" s="75"/>
    </row>
    <row r="484" spans="1:21" ht="15.75" customHeight="1" x14ac:dyDescent="0.25">
      <c r="A484" s="74"/>
      <c r="B484" s="74"/>
      <c r="C484" s="74"/>
      <c r="D484" s="74"/>
      <c r="E484" s="74"/>
      <c r="F484" s="74"/>
      <c r="G484" s="74"/>
      <c r="I484" s="71"/>
      <c r="L484" s="74"/>
      <c r="M484" s="74"/>
      <c r="N484" s="74"/>
      <c r="O484" s="74"/>
      <c r="Q484" s="74"/>
      <c r="R484" s="74"/>
      <c r="S484" s="74"/>
      <c r="T484" s="74"/>
      <c r="U484" s="75"/>
    </row>
    <row r="485" spans="1:21" ht="15.75" customHeight="1" x14ac:dyDescent="0.25">
      <c r="A485" s="74"/>
      <c r="B485" s="74"/>
      <c r="C485" s="74"/>
      <c r="D485" s="74"/>
      <c r="E485" s="74"/>
      <c r="F485" s="74"/>
      <c r="G485" s="74"/>
      <c r="I485" s="71"/>
      <c r="L485" s="74"/>
      <c r="M485" s="74"/>
      <c r="N485" s="74"/>
      <c r="O485" s="74"/>
      <c r="Q485" s="74"/>
      <c r="R485" s="74"/>
      <c r="S485" s="74"/>
      <c r="T485" s="74"/>
      <c r="U485" s="75"/>
    </row>
    <row r="486" spans="1:21" ht="15.75" customHeight="1" x14ac:dyDescent="0.25">
      <c r="A486" s="74"/>
      <c r="B486" s="74"/>
      <c r="C486" s="74"/>
      <c r="D486" s="74"/>
      <c r="E486" s="74"/>
      <c r="F486" s="74"/>
      <c r="G486" s="74"/>
      <c r="I486" s="71"/>
      <c r="L486" s="74"/>
      <c r="M486" s="74"/>
      <c r="N486" s="74"/>
      <c r="O486" s="74"/>
      <c r="Q486" s="74"/>
      <c r="R486" s="74"/>
      <c r="S486" s="74"/>
      <c r="T486" s="74"/>
      <c r="U486" s="75"/>
    </row>
    <row r="487" spans="1:21" ht="15.75" customHeight="1" x14ac:dyDescent="0.25">
      <c r="A487" s="74"/>
      <c r="B487" s="74"/>
      <c r="C487" s="74"/>
      <c r="D487" s="74"/>
      <c r="E487" s="74"/>
      <c r="F487" s="74"/>
      <c r="G487" s="74"/>
      <c r="I487" s="71"/>
      <c r="L487" s="74"/>
      <c r="M487" s="74"/>
      <c r="N487" s="74"/>
      <c r="O487" s="74"/>
      <c r="Q487" s="74"/>
      <c r="R487" s="74"/>
      <c r="S487" s="74"/>
      <c r="T487" s="74"/>
      <c r="U487" s="75"/>
    </row>
    <row r="488" spans="1:21" ht="15.75" customHeight="1" x14ac:dyDescent="0.25">
      <c r="A488" s="74"/>
      <c r="B488" s="74"/>
      <c r="C488" s="74"/>
      <c r="D488" s="74"/>
      <c r="E488" s="74"/>
      <c r="F488" s="74"/>
      <c r="G488" s="74"/>
      <c r="I488" s="71"/>
      <c r="L488" s="74"/>
      <c r="M488" s="74"/>
      <c r="N488" s="74"/>
      <c r="O488" s="74"/>
      <c r="Q488" s="74"/>
      <c r="R488" s="74"/>
      <c r="S488" s="74"/>
      <c r="T488" s="74"/>
      <c r="U488" s="75"/>
    </row>
    <row r="489" spans="1:21" ht="15.75" customHeight="1" x14ac:dyDescent="0.25">
      <c r="A489" s="74"/>
      <c r="B489" s="74"/>
      <c r="C489" s="74"/>
      <c r="D489" s="74"/>
      <c r="E489" s="74"/>
      <c r="F489" s="74"/>
      <c r="G489" s="74"/>
      <c r="I489" s="71"/>
      <c r="L489" s="74"/>
      <c r="M489" s="74"/>
      <c r="N489" s="74"/>
      <c r="O489" s="74"/>
      <c r="Q489" s="74"/>
      <c r="R489" s="74"/>
      <c r="S489" s="74"/>
      <c r="T489" s="74"/>
      <c r="U489" s="75"/>
    </row>
    <row r="490" spans="1:21" ht="15.75" customHeight="1" x14ac:dyDescent="0.25">
      <c r="A490" s="74"/>
      <c r="B490" s="74"/>
      <c r="C490" s="74"/>
      <c r="D490" s="74"/>
      <c r="E490" s="74"/>
      <c r="F490" s="74"/>
      <c r="G490" s="74"/>
      <c r="I490" s="71"/>
      <c r="L490" s="74"/>
      <c r="M490" s="74"/>
      <c r="N490" s="74"/>
      <c r="O490" s="74"/>
      <c r="Q490" s="74"/>
      <c r="R490" s="74"/>
      <c r="S490" s="74"/>
      <c r="T490" s="74"/>
      <c r="U490" s="75"/>
    </row>
    <row r="491" spans="1:21" ht="15.75" customHeight="1" x14ac:dyDescent="0.25">
      <c r="A491" s="74"/>
      <c r="B491" s="74"/>
      <c r="C491" s="74"/>
      <c r="D491" s="74"/>
      <c r="E491" s="74"/>
      <c r="F491" s="74"/>
      <c r="G491" s="74"/>
      <c r="I491" s="71"/>
      <c r="L491" s="74"/>
      <c r="M491" s="74"/>
      <c r="N491" s="74"/>
      <c r="O491" s="74"/>
      <c r="Q491" s="74"/>
      <c r="R491" s="74"/>
      <c r="S491" s="74"/>
      <c r="T491" s="74"/>
      <c r="U491" s="75"/>
    </row>
    <row r="492" spans="1:21" ht="15.75" customHeight="1" x14ac:dyDescent="0.25">
      <c r="A492" s="74"/>
      <c r="B492" s="74"/>
      <c r="C492" s="74"/>
      <c r="D492" s="74"/>
      <c r="E492" s="74"/>
      <c r="F492" s="74"/>
      <c r="G492" s="74"/>
      <c r="I492" s="71"/>
      <c r="L492" s="74"/>
      <c r="M492" s="74"/>
      <c r="N492" s="74"/>
      <c r="O492" s="74"/>
      <c r="Q492" s="74"/>
      <c r="R492" s="74"/>
      <c r="S492" s="74"/>
      <c r="T492" s="74"/>
      <c r="U492" s="75"/>
    </row>
    <row r="493" spans="1:21" ht="15.75" customHeight="1" x14ac:dyDescent="0.25">
      <c r="A493" s="74"/>
      <c r="B493" s="74"/>
      <c r="C493" s="74"/>
      <c r="D493" s="74"/>
      <c r="E493" s="74"/>
      <c r="F493" s="74"/>
      <c r="G493" s="74"/>
      <c r="I493" s="71"/>
      <c r="L493" s="74"/>
      <c r="M493" s="74"/>
      <c r="N493" s="74"/>
      <c r="O493" s="74"/>
      <c r="Q493" s="74"/>
      <c r="R493" s="74"/>
      <c r="S493" s="74"/>
      <c r="T493" s="74"/>
      <c r="U493" s="75"/>
    </row>
    <row r="494" spans="1:21" ht="15.75" customHeight="1" x14ac:dyDescent="0.25">
      <c r="A494" s="74"/>
      <c r="B494" s="74"/>
      <c r="C494" s="74"/>
      <c r="D494" s="74"/>
      <c r="E494" s="74"/>
      <c r="F494" s="74"/>
      <c r="G494" s="74"/>
      <c r="I494" s="71"/>
      <c r="L494" s="74"/>
      <c r="M494" s="74"/>
      <c r="N494" s="74"/>
      <c r="O494" s="74"/>
      <c r="Q494" s="74"/>
      <c r="R494" s="74"/>
      <c r="S494" s="74"/>
      <c r="T494" s="74"/>
      <c r="U494" s="75"/>
    </row>
    <row r="495" spans="1:21" ht="15.75" customHeight="1" x14ac:dyDescent="0.25">
      <c r="A495" s="74"/>
      <c r="B495" s="74"/>
      <c r="C495" s="74"/>
      <c r="D495" s="74"/>
      <c r="E495" s="74"/>
      <c r="F495" s="74"/>
      <c r="G495" s="74"/>
      <c r="I495" s="71"/>
      <c r="L495" s="74"/>
      <c r="M495" s="74"/>
      <c r="N495" s="74"/>
      <c r="O495" s="74"/>
      <c r="Q495" s="74"/>
      <c r="R495" s="74"/>
      <c r="S495" s="74"/>
      <c r="T495" s="74"/>
      <c r="U495" s="75"/>
    </row>
    <row r="496" spans="1:21" ht="15.75" customHeight="1" x14ac:dyDescent="0.25">
      <c r="A496" s="74"/>
      <c r="B496" s="74"/>
      <c r="C496" s="74"/>
      <c r="D496" s="74"/>
      <c r="E496" s="74"/>
      <c r="F496" s="74"/>
      <c r="G496" s="74"/>
      <c r="I496" s="71"/>
      <c r="L496" s="74"/>
      <c r="M496" s="74"/>
      <c r="N496" s="74"/>
      <c r="O496" s="74"/>
      <c r="Q496" s="74"/>
      <c r="R496" s="74"/>
      <c r="S496" s="74"/>
      <c r="T496" s="74"/>
      <c r="U496" s="75"/>
    </row>
    <row r="497" spans="1:21" ht="15.75" customHeight="1" x14ac:dyDescent="0.25">
      <c r="A497" s="74"/>
      <c r="B497" s="74"/>
      <c r="C497" s="74"/>
      <c r="D497" s="74"/>
      <c r="E497" s="74"/>
      <c r="F497" s="74"/>
      <c r="G497" s="74"/>
      <c r="I497" s="71"/>
      <c r="L497" s="74"/>
      <c r="M497" s="74"/>
      <c r="N497" s="74"/>
      <c r="O497" s="74"/>
      <c r="Q497" s="74"/>
      <c r="R497" s="74"/>
      <c r="S497" s="74"/>
      <c r="T497" s="74"/>
      <c r="U497" s="75"/>
    </row>
    <row r="498" spans="1:21" ht="15.75" customHeight="1" x14ac:dyDescent="0.25">
      <c r="A498" s="74"/>
      <c r="B498" s="74"/>
      <c r="C498" s="74"/>
      <c r="D498" s="74"/>
      <c r="E498" s="74"/>
      <c r="F498" s="74"/>
      <c r="G498" s="74"/>
      <c r="I498" s="71"/>
      <c r="L498" s="74"/>
      <c r="M498" s="74"/>
      <c r="N498" s="74"/>
      <c r="O498" s="74"/>
      <c r="Q498" s="74"/>
      <c r="R498" s="74"/>
      <c r="S498" s="74"/>
      <c r="T498" s="74"/>
      <c r="U498" s="75"/>
    </row>
    <row r="499" spans="1:21" ht="15.75" customHeight="1" x14ac:dyDescent="0.25">
      <c r="A499" s="74"/>
      <c r="B499" s="74"/>
      <c r="C499" s="74"/>
      <c r="D499" s="74"/>
      <c r="E499" s="74"/>
      <c r="F499" s="74"/>
      <c r="G499" s="74"/>
      <c r="I499" s="71"/>
      <c r="L499" s="74"/>
      <c r="M499" s="74"/>
      <c r="N499" s="74"/>
      <c r="O499" s="74"/>
      <c r="Q499" s="74"/>
      <c r="R499" s="74"/>
      <c r="S499" s="74"/>
      <c r="T499" s="74"/>
      <c r="U499" s="75"/>
    </row>
    <row r="500" spans="1:21" ht="15.75" customHeight="1" x14ac:dyDescent="0.25">
      <c r="A500" s="74"/>
      <c r="B500" s="74"/>
      <c r="C500" s="74"/>
      <c r="D500" s="74"/>
      <c r="E500" s="74"/>
      <c r="F500" s="74"/>
      <c r="G500" s="74"/>
      <c r="I500" s="71"/>
      <c r="L500" s="74"/>
      <c r="M500" s="74"/>
      <c r="N500" s="74"/>
      <c r="O500" s="74"/>
      <c r="Q500" s="74"/>
      <c r="R500" s="74"/>
      <c r="S500" s="74"/>
      <c r="T500" s="74"/>
      <c r="U500" s="75"/>
    </row>
    <row r="501" spans="1:21" ht="15.75" customHeight="1" x14ac:dyDescent="0.25">
      <c r="A501" s="74"/>
      <c r="B501" s="74"/>
      <c r="C501" s="74"/>
      <c r="D501" s="74"/>
      <c r="E501" s="74"/>
      <c r="F501" s="74"/>
      <c r="G501" s="74"/>
      <c r="I501" s="71"/>
      <c r="L501" s="74"/>
      <c r="M501" s="74"/>
      <c r="N501" s="74"/>
      <c r="O501" s="74"/>
      <c r="Q501" s="74"/>
      <c r="R501" s="74"/>
      <c r="S501" s="74"/>
      <c r="T501" s="74"/>
      <c r="U501" s="75"/>
    </row>
    <row r="502" spans="1:21" ht="15.75" customHeight="1" x14ac:dyDescent="0.25">
      <c r="A502" s="74"/>
      <c r="B502" s="74"/>
      <c r="C502" s="74"/>
      <c r="D502" s="74"/>
      <c r="E502" s="74"/>
      <c r="F502" s="74"/>
      <c r="G502" s="74"/>
      <c r="I502" s="71"/>
      <c r="L502" s="74"/>
      <c r="M502" s="74"/>
      <c r="N502" s="74"/>
      <c r="O502" s="74"/>
      <c r="Q502" s="74"/>
      <c r="R502" s="74"/>
      <c r="S502" s="74"/>
      <c r="T502" s="74"/>
      <c r="U502" s="75"/>
    </row>
    <row r="503" spans="1:21" ht="15.75" customHeight="1" x14ac:dyDescent="0.25">
      <c r="A503" s="74"/>
      <c r="B503" s="74"/>
      <c r="C503" s="74"/>
      <c r="D503" s="74"/>
      <c r="E503" s="74"/>
      <c r="F503" s="74"/>
      <c r="G503" s="74"/>
      <c r="I503" s="71"/>
      <c r="L503" s="74"/>
      <c r="M503" s="74"/>
      <c r="N503" s="74"/>
      <c r="O503" s="74"/>
      <c r="Q503" s="74"/>
      <c r="R503" s="74"/>
      <c r="S503" s="74"/>
      <c r="T503" s="74"/>
      <c r="U503" s="75"/>
    </row>
    <row r="504" spans="1:21" ht="15.75" customHeight="1" x14ac:dyDescent="0.25">
      <c r="A504" s="74"/>
      <c r="B504" s="74"/>
      <c r="C504" s="74"/>
      <c r="D504" s="74"/>
      <c r="E504" s="74"/>
      <c r="F504" s="74"/>
      <c r="G504" s="74"/>
      <c r="I504" s="71"/>
      <c r="L504" s="74"/>
      <c r="M504" s="74"/>
      <c r="N504" s="74"/>
      <c r="O504" s="74"/>
      <c r="Q504" s="74"/>
      <c r="R504" s="74"/>
      <c r="S504" s="74"/>
      <c r="T504" s="74"/>
      <c r="U504" s="75"/>
    </row>
    <row r="505" spans="1:21" ht="15.75" customHeight="1" x14ac:dyDescent="0.25">
      <c r="A505" s="74"/>
      <c r="B505" s="74"/>
      <c r="C505" s="74"/>
      <c r="D505" s="74"/>
      <c r="E505" s="74"/>
      <c r="F505" s="74"/>
      <c r="G505" s="74"/>
      <c r="I505" s="71"/>
      <c r="L505" s="74"/>
      <c r="M505" s="74"/>
      <c r="N505" s="74"/>
      <c r="O505" s="74"/>
      <c r="Q505" s="74"/>
      <c r="R505" s="74"/>
      <c r="S505" s="74"/>
      <c r="T505" s="74"/>
      <c r="U505" s="75"/>
    </row>
    <row r="506" spans="1:21" ht="15.75" customHeight="1" x14ac:dyDescent="0.25">
      <c r="A506" s="74"/>
      <c r="B506" s="74"/>
      <c r="C506" s="74"/>
      <c r="D506" s="74"/>
      <c r="E506" s="74"/>
      <c r="F506" s="74"/>
      <c r="G506" s="74"/>
      <c r="I506" s="71"/>
      <c r="L506" s="74"/>
      <c r="M506" s="74"/>
      <c r="N506" s="74"/>
      <c r="O506" s="74"/>
      <c r="Q506" s="74"/>
      <c r="R506" s="74"/>
      <c r="S506" s="74"/>
      <c r="T506" s="74"/>
      <c r="U506" s="75"/>
    </row>
    <row r="507" spans="1:21" ht="15.75" customHeight="1" x14ac:dyDescent="0.25">
      <c r="A507" s="74"/>
      <c r="B507" s="74"/>
      <c r="C507" s="74"/>
      <c r="D507" s="74"/>
      <c r="E507" s="74"/>
      <c r="F507" s="74"/>
      <c r="G507" s="74"/>
      <c r="I507" s="71"/>
      <c r="L507" s="74"/>
      <c r="M507" s="74"/>
      <c r="N507" s="74"/>
      <c r="O507" s="74"/>
      <c r="Q507" s="74"/>
      <c r="R507" s="74"/>
      <c r="S507" s="74"/>
      <c r="T507" s="74"/>
      <c r="U507" s="75"/>
    </row>
    <row r="508" spans="1:21" ht="15.75" customHeight="1" x14ac:dyDescent="0.25">
      <c r="A508" s="74"/>
      <c r="B508" s="74"/>
      <c r="C508" s="74"/>
      <c r="D508" s="74"/>
      <c r="E508" s="74"/>
      <c r="F508" s="74"/>
      <c r="G508" s="74"/>
      <c r="I508" s="71"/>
      <c r="L508" s="74"/>
      <c r="M508" s="74"/>
      <c r="N508" s="74"/>
      <c r="O508" s="74"/>
      <c r="Q508" s="74"/>
      <c r="R508" s="74"/>
      <c r="S508" s="74"/>
      <c r="T508" s="74"/>
      <c r="U508" s="75"/>
    </row>
    <row r="509" spans="1:21" ht="15.75" customHeight="1" x14ac:dyDescent="0.25">
      <c r="A509" s="74"/>
      <c r="B509" s="74"/>
      <c r="C509" s="74"/>
      <c r="D509" s="74"/>
      <c r="E509" s="74"/>
      <c r="F509" s="74"/>
      <c r="G509" s="74"/>
      <c r="I509" s="71"/>
      <c r="L509" s="74"/>
      <c r="M509" s="74"/>
      <c r="N509" s="74"/>
      <c r="O509" s="74"/>
      <c r="Q509" s="74"/>
      <c r="R509" s="74"/>
      <c r="S509" s="74"/>
      <c r="T509" s="74"/>
      <c r="U509" s="75"/>
    </row>
    <row r="510" spans="1:21" ht="15.75" customHeight="1" x14ac:dyDescent="0.25">
      <c r="A510" s="74"/>
      <c r="B510" s="74"/>
      <c r="C510" s="74"/>
      <c r="D510" s="74"/>
      <c r="E510" s="74"/>
      <c r="F510" s="74"/>
      <c r="G510" s="74"/>
      <c r="I510" s="71"/>
      <c r="L510" s="74"/>
      <c r="M510" s="74"/>
      <c r="N510" s="74"/>
      <c r="O510" s="74"/>
      <c r="Q510" s="74"/>
      <c r="R510" s="74"/>
      <c r="S510" s="74"/>
      <c r="T510" s="74"/>
      <c r="U510" s="75"/>
    </row>
    <row r="511" spans="1:21" ht="15.75" customHeight="1" x14ac:dyDescent="0.25">
      <c r="A511" s="74"/>
      <c r="B511" s="74"/>
      <c r="C511" s="74"/>
      <c r="D511" s="74"/>
      <c r="E511" s="74"/>
      <c r="F511" s="74"/>
      <c r="G511" s="74"/>
      <c r="I511" s="71"/>
      <c r="L511" s="74"/>
      <c r="M511" s="74"/>
      <c r="N511" s="74"/>
      <c r="O511" s="74"/>
      <c r="Q511" s="74"/>
      <c r="R511" s="74"/>
      <c r="S511" s="74"/>
      <c r="T511" s="74"/>
      <c r="U511" s="75"/>
    </row>
    <row r="512" spans="1:21" ht="15.75" customHeight="1" x14ac:dyDescent="0.25">
      <c r="A512" s="74"/>
      <c r="B512" s="74"/>
      <c r="C512" s="74"/>
      <c r="D512" s="74"/>
      <c r="E512" s="74"/>
      <c r="F512" s="74"/>
      <c r="G512" s="74"/>
      <c r="I512" s="71"/>
      <c r="L512" s="74"/>
      <c r="M512" s="74"/>
      <c r="N512" s="74"/>
      <c r="O512" s="74"/>
      <c r="Q512" s="74"/>
      <c r="R512" s="74"/>
      <c r="S512" s="74"/>
      <c r="T512" s="74"/>
      <c r="U512" s="75"/>
    </row>
    <row r="513" spans="1:21" ht="15.75" customHeight="1" x14ac:dyDescent="0.25">
      <c r="A513" s="74"/>
      <c r="B513" s="74"/>
      <c r="C513" s="74"/>
      <c r="D513" s="74"/>
      <c r="E513" s="74"/>
      <c r="F513" s="74"/>
      <c r="G513" s="74"/>
      <c r="I513" s="71"/>
      <c r="L513" s="74"/>
      <c r="M513" s="74"/>
      <c r="N513" s="74"/>
      <c r="O513" s="74"/>
      <c r="Q513" s="74"/>
      <c r="R513" s="74"/>
      <c r="S513" s="74"/>
      <c r="T513" s="74"/>
      <c r="U513" s="75"/>
    </row>
    <row r="514" spans="1:21" ht="15.75" customHeight="1" x14ac:dyDescent="0.25">
      <c r="A514" s="74"/>
      <c r="B514" s="74"/>
      <c r="C514" s="74"/>
      <c r="D514" s="74"/>
      <c r="E514" s="74"/>
      <c r="F514" s="74"/>
      <c r="G514" s="74"/>
      <c r="I514" s="71"/>
      <c r="L514" s="74"/>
      <c r="M514" s="74"/>
      <c r="N514" s="74"/>
      <c r="O514" s="74"/>
      <c r="Q514" s="74"/>
      <c r="R514" s="74"/>
      <c r="S514" s="74"/>
      <c r="T514" s="74"/>
      <c r="U514" s="75"/>
    </row>
    <row r="515" spans="1:21" ht="15.75" customHeight="1" x14ac:dyDescent="0.25">
      <c r="A515" s="74"/>
      <c r="B515" s="74"/>
      <c r="C515" s="74"/>
      <c r="D515" s="74"/>
      <c r="E515" s="74"/>
      <c r="F515" s="74"/>
      <c r="G515" s="74"/>
      <c r="I515" s="71"/>
      <c r="L515" s="74"/>
      <c r="M515" s="74"/>
      <c r="N515" s="74"/>
      <c r="O515" s="74"/>
      <c r="Q515" s="74"/>
      <c r="R515" s="74"/>
      <c r="S515" s="74"/>
      <c r="T515" s="74"/>
      <c r="U515" s="75"/>
    </row>
    <row r="516" spans="1:21" ht="15.75" customHeight="1" x14ac:dyDescent="0.25">
      <c r="A516" s="74"/>
      <c r="B516" s="74"/>
      <c r="C516" s="74"/>
      <c r="D516" s="74"/>
      <c r="E516" s="74"/>
      <c r="F516" s="74"/>
      <c r="G516" s="74"/>
      <c r="I516" s="71"/>
      <c r="L516" s="74"/>
      <c r="M516" s="74"/>
      <c r="N516" s="74"/>
      <c r="O516" s="74"/>
      <c r="Q516" s="74"/>
      <c r="R516" s="74"/>
      <c r="S516" s="74"/>
      <c r="T516" s="74"/>
      <c r="U516" s="75"/>
    </row>
    <row r="517" spans="1:21" ht="15.75" customHeight="1" x14ac:dyDescent="0.25">
      <c r="A517" s="74"/>
      <c r="B517" s="74"/>
      <c r="C517" s="74"/>
      <c r="D517" s="74"/>
      <c r="E517" s="74"/>
      <c r="F517" s="74"/>
      <c r="G517" s="74"/>
      <c r="I517" s="71"/>
      <c r="L517" s="74"/>
      <c r="M517" s="74"/>
      <c r="N517" s="74"/>
      <c r="O517" s="74"/>
      <c r="Q517" s="74"/>
      <c r="R517" s="74"/>
      <c r="S517" s="74"/>
      <c r="T517" s="74"/>
      <c r="U517" s="75"/>
    </row>
    <row r="518" spans="1:21" ht="15.75" customHeight="1" x14ac:dyDescent="0.25">
      <c r="A518" s="74"/>
      <c r="B518" s="74"/>
      <c r="C518" s="74"/>
      <c r="D518" s="74"/>
      <c r="E518" s="74"/>
      <c r="F518" s="74"/>
      <c r="G518" s="74"/>
      <c r="I518" s="71"/>
      <c r="L518" s="74"/>
      <c r="M518" s="74"/>
      <c r="N518" s="74"/>
      <c r="O518" s="74"/>
      <c r="Q518" s="74"/>
      <c r="R518" s="74"/>
      <c r="S518" s="74"/>
      <c r="T518" s="74"/>
      <c r="U518" s="75"/>
    </row>
    <row r="519" spans="1:21" ht="15.75" customHeight="1" x14ac:dyDescent="0.25">
      <c r="A519" s="74"/>
      <c r="B519" s="74"/>
      <c r="C519" s="74"/>
      <c r="D519" s="74"/>
      <c r="E519" s="74"/>
      <c r="F519" s="74"/>
      <c r="G519" s="74"/>
      <c r="I519" s="71"/>
      <c r="L519" s="74"/>
      <c r="M519" s="74"/>
      <c r="N519" s="74"/>
      <c r="O519" s="74"/>
      <c r="Q519" s="74"/>
      <c r="R519" s="74"/>
      <c r="S519" s="74"/>
      <c r="T519" s="74"/>
      <c r="U519" s="75"/>
    </row>
    <row r="520" spans="1:21" ht="15.75" customHeight="1" x14ac:dyDescent="0.25">
      <c r="A520" s="74"/>
      <c r="B520" s="74"/>
      <c r="C520" s="74"/>
      <c r="D520" s="74"/>
      <c r="E520" s="74"/>
      <c r="F520" s="74"/>
      <c r="G520" s="74"/>
      <c r="I520" s="71"/>
      <c r="L520" s="74"/>
      <c r="M520" s="74"/>
      <c r="N520" s="74"/>
      <c r="O520" s="74"/>
      <c r="Q520" s="74"/>
      <c r="R520" s="74"/>
      <c r="S520" s="74"/>
      <c r="T520" s="74"/>
      <c r="U520" s="75"/>
    </row>
    <row r="521" spans="1:21" ht="15.75" customHeight="1" x14ac:dyDescent="0.25">
      <c r="A521" s="74"/>
      <c r="B521" s="74"/>
      <c r="C521" s="74"/>
      <c r="D521" s="74"/>
      <c r="E521" s="74"/>
      <c r="F521" s="74"/>
      <c r="G521" s="74"/>
      <c r="I521" s="71"/>
      <c r="L521" s="74"/>
      <c r="M521" s="74"/>
      <c r="N521" s="74"/>
      <c r="O521" s="74"/>
      <c r="Q521" s="74"/>
      <c r="R521" s="74"/>
      <c r="S521" s="74"/>
      <c r="T521" s="74"/>
      <c r="U521" s="75"/>
    </row>
    <row r="522" spans="1:21" ht="15.75" customHeight="1" x14ac:dyDescent="0.25">
      <c r="A522" s="74"/>
      <c r="B522" s="74"/>
      <c r="C522" s="74"/>
      <c r="D522" s="74"/>
      <c r="E522" s="74"/>
      <c r="F522" s="74"/>
      <c r="G522" s="74"/>
      <c r="I522" s="71"/>
      <c r="L522" s="74"/>
      <c r="M522" s="74"/>
      <c r="N522" s="74"/>
      <c r="O522" s="74"/>
      <c r="Q522" s="74"/>
      <c r="R522" s="74"/>
      <c r="S522" s="74"/>
      <c r="T522" s="74"/>
      <c r="U522" s="75"/>
    </row>
    <row r="523" spans="1:21" ht="15.75" customHeight="1" x14ac:dyDescent="0.25">
      <c r="A523" s="74"/>
      <c r="B523" s="74"/>
      <c r="C523" s="74"/>
      <c r="D523" s="74"/>
      <c r="E523" s="74"/>
      <c r="F523" s="74"/>
      <c r="G523" s="74"/>
      <c r="I523" s="71"/>
      <c r="L523" s="74"/>
      <c r="M523" s="74"/>
      <c r="N523" s="74"/>
      <c r="O523" s="74"/>
      <c r="Q523" s="74"/>
      <c r="R523" s="74"/>
      <c r="S523" s="74"/>
      <c r="T523" s="74"/>
      <c r="U523" s="75"/>
    </row>
    <row r="524" spans="1:21" ht="15.75" customHeight="1" x14ac:dyDescent="0.25">
      <c r="A524" s="74"/>
      <c r="B524" s="74"/>
      <c r="C524" s="74"/>
      <c r="D524" s="74"/>
      <c r="E524" s="74"/>
      <c r="F524" s="74"/>
      <c r="G524" s="74"/>
      <c r="I524" s="71"/>
      <c r="L524" s="74"/>
      <c r="M524" s="74"/>
      <c r="N524" s="74"/>
      <c r="O524" s="74"/>
      <c r="Q524" s="74"/>
      <c r="R524" s="74"/>
      <c r="S524" s="74"/>
      <c r="T524" s="74"/>
      <c r="U524" s="75"/>
    </row>
    <row r="525" spans="1:21" ht="15.75" customHeight="1" x14ac:dyDescent="0.25">
      <c r="A525" s="74"/>
      <c r="B525" s="74"/>
      <c r="C525" s="74"/>
      <c r="D525" s="74"/>
      <c r="E525" s="74"/>
      <c r="F525" s="74"/>
      <c r="G525" s="74"/>
      <c r="I525" s="71"/>
      <c r="L525" s="74"/>
      <c r="M525" s="74"/>
      <c r="N525" s="74"/>
      <c r="O525" s="74"/>
      <c r="Q525" s="74"/>
      <c r="R525" s="74"/>
      <c r="S525" s="74"/>
      <c r="T525" s="74"/>
      <c r="U525" s="75"/>
    </row>
    <row r="526" spans="1:21" ht="15.75" customHeight="1" x14ac:dyDescent="0.25">
      <c r="A526" s="74"/>
      <c r="B526" s="74"/>
      <c r="C526" s="74"/>
      <c r="D526" s="74"/>
      <c r="E526" s="74"/>
      <c r="F526" s="74"/>
      <c r="G526" s="74"/>
      <c r="I526" s="71"/>
      <c r="L526" s="74"/>
      <c r="M526" s="74"/>
      <c r="N526" s="74"/>
      <c r="O526" s="74"/>
      <c r="Q526" s="74"/>
      <c r="R526" s="74"/>
      <c r="S526" s="74"/>
      <c r="T526" s="74"/>
      <c r="U526" s="75"/>
    </row>
    <row r="527" spans="1:21" ht="15.75" customHeight="1" x14ac:dyDescent="0.25">
      <c r="A527" s="74"/>
      <c r="B527" s="74"/>
      <c r="C527" s="74"/>
      <c r="D527" s="74"/>
      <c r="E527" s="74"/>
      <c r="F527" s="74"/>
      <c r="G527" s="74"/>
      <c r="I527" s="71"/>
      <c r="L527" s="74"/>
      <c r="M527" s="74"/>
      <c r="N527" s="74"/>
      <c r="O527" s="74"/>
      <c r="Q527" s="74"/>
      <c r="R527" s="74"/>
      <c r="S527" s="74"/>
      <c r="T527" s="74"/>
      <c r="U527" s="75"/>
    </row>
    <row r="528" spans="1:21" ht="15.75" customHeight="1" x14ac:dyDescent="0.25">
      <c r="A528" s="74"/>
      <c r="B528" s="74"/>
      <c r="C528" s="74"/>
      <c r="D528" s="74"/>
      <c r="E528" s="74"/>
      <c r="F528" s="74"/>
      <c r="G528" s="74"/>
      <c r="I528" s="71"/>
      <c r="L528" s="74"/>
      <c r="M528" s="74"/>
      <c r="N528" s="74"/>
      <c r="O528" s="74"/>
      <c r="Q528" s="74"/>
      <c r="R528" s="74"/>
      <c r="S528" s="74"/>
      <c r="T528" s="74"/>
      <c r="U528" s="75"/>
    </row>
    <row r="529" spans="1:21" ht="15.75" customHeight="1" x14ac:dyDescent="0.25">
      <c r="A529" s="74"/>
      <c r="B529" s="74"/>
      <c r="C529" s="74"/>
      <c r="D529" s="74"/>
      <c r="E529" s="74"/>
      <c r="F529" s="74"/>
      <c r="G529" s="74"/>
      <c r="I529" s="71"/>
      <c r="L529" s="74"/>
      <c r="M529" s="74"/>
      <c r="N529" s="74"/>
      <c r="O529" s="74"/>
      <c r="Q529" s="74"/>
      <c r="R529" s="74"/>
      <c r="S529" s="74"/>
      <c r="T529" s="74"/>
      <c r="U529" s="75"/>
    </row>
    <row r="530" spans="1:21" ht="15.75" customHeight="1" x14ac:dyDescent="0.25">
      <c r="A530" s="74"/>
      <c r="B530" s="74"/>
      <c r="C530" s="74"/>
      <c r="D530" s="74"/>
      <c r="E530" s="74"/>
      <c r="F530" s="74"/>
      <c r="G530" s="74"/>
      <c r="I530" s="71"/>
      <c r="L530" s="74"/>
      <c r="M530" s="74"/>
      <c r="N530" s="74"/>
      <c r="O530" s="74"/>
      <c r="Q530" s="74"/>
      <c r="R530" s="74"/>
      <c r="S530" s="74"/>
      <c r="T530" s="74"/>
      <c r="U530" s="75"/>
    </row>
    <row r="531" spans="1:21" ht="15.75" customHeight="1" x14ac:dyDescent="0.25">
      <c r="A531" s="74"/>
      <c r="B531" s="74"/>
      <c r="C531" s="74"/>
      <c r="D531" s="74"/>
      <c r="E531" s="74"/>
      <c r="F531" s="74"/>
      <c r="G531" s="74"/>
      <c r="I531" s="71"/>
      <c r="L531" s="74"/>
      <c r="M531" s="74"/>
      <c r="N531" s="74"/>
      <c r="O531" s="74"/>
      <c r="Q531" s="74"/>
      <c r="R531" s="74"/>
      <c r="S531" s="74"/>
      <c r="T531" s="74"/>
      <c r="U531" s="75"/>
    </row>
    <row r="532" spans="1:21" ht="15.75" customHeight="1" x14ac:dyDescent="0.25">
      <c r="A532" s="74"/>
      <c r="B532" s="74"/>
      <c r="C532" s="74"/>
      <c r="D532" s="74"/>
      <c r="E532" s="74"/>
      <c r="F532" s="74"/>
      <c r="G532" s="74"/>
      <c r="I532" s="71"/>
      <c r="L532" s="74"/>
      <c r="M532" s="74"/>
      <c r="N532" s="74"/>
      <c r="O532" s="74"/>
      <c r="Q532" s="74"/>
      <c r="R532" s="74"/>
      <c r="S532" s="74"/>
      <c r="T532" s="74"/>
      <c r="U532" s="75"/>
    </row>
    <row r="533" spans="1:21" ht="15.75" customHeight="1" x14ac:dyDescent="0.25">
      <c r="A533" s="74"/>
      <c r="B533" s="74"/>
      <c r="C533" s="74"/>
      <c r="D533" s="74"/>
      <c r="E533" s="74"/>
      <c r="F533" s="74"/>
      <c r="G533" s="74"/>
      <c r="I533" s="71"/>
      <c r="L533" s="74"/>
      <c r="M533" s="74"/>
      <c r="N533" s="74"/>
      <c r="O533" s="74"/>
      <c r="Q533" s="74"/>
      <c r="R533" s="74"/>
      <c r="S533" s="74"/>
      <c r="T533" s="74"/>
      <c r="U533" s="75"/>
    </row>
    <row r="534" spans="1:21" ht="15.75" customHeight="1" x14ac:dyDescent="0.25">
      <c r="A534" s="74"/>
      <c r="B534" s="74"/>
      <c r="C534" s="74"/>
      <c r="D534" s="74"/>
      <c r="E534" s="74"/>
      <c r="F534" s="74"/>
      <c r="G534" s="74"/>
      <c r="I534" s="71"/>
      <c r="L534" s="74"/>
      <c r="M534" s="74"/>
      <c r="N534" s="74"/>
      <c r="O534" s="74"/>
      <c r="Q534" s="74"/>
      <c r="R534" s="74"/>
      <c r="S534" s="74"/>
      <c r="T534" s="74"/>
      <c r="U534" s="75"/>
    </row>
    <row r="535" spans="1:21" ht="15.75" customHeight="1" x14ac:dyDescent="0.25">
      <c r="A535" s="74"/>
      <c r="B535" s="74"/>
      <c r="C535" s="74"/>
      <c r="D535" s="74"/>
      <c r="E535" s="74"/>
      <c r="F535" s="74"/>
      <c r="G535" s="74"/>
      <c r="I535" s="71"/>
      <c r="L535" s="74"/>
      <c r="M535" s="74"/>
      <c r="N535" s="74"/>
      <c r="O535" s="74"/>
      <c r="Q535" s="74"/>
      <c r="R535" s="74"/>
      <c r="S535" s="74"/>
      <c r="T535" s="74"/>
      <c r="U535" s="75"/>
    </row>
    <row r="536" spans="1:21" ht="15.75" customHeight="1" x14ac:dyDescent="0.25">
      <c r="A536" s="74"/>
      <c r="B536" s="74"/>
      <c r="C536" s="74"/>
      <c r="D536" s="74"/>
      <c r="E536" s="74"/>
      <c r="F536" s="74"/>
      <c r="G536" s="74"/>
      <c r="I536" s="71"/>
      <c r="L536" s="74"/>
      <c r="M536" s="74"/>
      <c r="N536" s="74"/>
      <c r="O536" s="74"/>
      <c r="Q536" s="74"/>
      <c r="R536" s="74"/>
      <c r="S536" s="74"/>
      <c r="T536" s="74"/>
      <c r="U536" s="75"/>
    </row>
    <row r="537" spans="1:21" ht="15.75" customHeight="1" x14ac:dyDescent="0.25">
      <c r="A537" s="74"/>
      <c r="B537" s="74"/>
      <c r="C537" s="74"/>
      <c r="D537" s="74"/>
      <c r="E537" s="74"/>
      <c r="F537" s="74"/>
      <c r="G537" s="74"/>
      <c r="I537" s="71"/>
      <c r="L537" s="74"/>
      <c r="M537" s="74"/>
      <c r="N537" s="74"/>
      <c r="O537" s="74"/>
      <c r="Q537" s="74"/>
      <c r="R537" s="74"/>
      <c r="S537" s="74"/>
      <c r="T537" s="74"/>
      <c r="U537" s="75"/>
    </row>
    <row r="538" spans="1:21" ht="15.75" customHeight="1" x14ac:dyDescent="0.25">
      <c r="A538" s="74"/>
      <c r="B538" s="74"/>
      <c r="C538" s="74"/>
      <c r="D538" s="74"/>
      <c r="E538" s="74"/>
      <c r="F538" s="74"/>
      <c r="G538" s="74"/>
      <c r="I538" s="71"/>
      <c r="L538" s="74"/>
      <c r="M538" s="74"/>
      <c r="N538" s="74"/>
      <c r="O538" s="74"/>
      <c r="Q538" s="74"/>
      <c r="R538" s="74"/>
      <c r="S538" s="74"/>
      <c r="T538" s="74"/>
      <c r="U538" s="75"/>
    </row>
    <row r="539" spans="1:21" ht="15.75" customHeight="1" x14ac:dyDescent="0.25">
      <c r="A539" s="74"/>
      <c r="B539" s="74"/>
      <c r="C539" s="74"/>
      <c r="D539" s="74"/>
      <c r="E539" s="74"/>
      <c r="F539" s="74"/>
      <c r="G539" s="74"/>
      <c r="I539" s="71"/>
      <c r="L539" s="74"/>
      <c r="M539" s="74"/>
      <c r="N539" s="74"/>
      <c r="O539" s="74"/>
      <c r="Q539" s="74"/>
      <c r="R539" s="74"/>
      <c r="S539" s="74"/>
      <c r="T539" s="74"/>
      <c r="U539" s="75"/>
    </row>
    <row r="540" spans="1:21" ht="15.75" customHeight="1" x14ac:dyDescent="0.25">
      <c r="A540" s="74"/>
      <c r="B540" s="74"/>
      <c r="C540" s="74"/>
      <c r="D540" s="74"/>
      <c r="E540" s="74"/>
      <c r="F540" s="74"/>
      <c r="G540" s="74"/>
      <c r="I540" s="71"/>
      <c r="L540" s="74"/>
      <c r="M540" s="74"/>
      <c r="N540" s="74"/>
      <c r="O540" s="74"/>
      <c r="Q540" s="74"/>
      <c r="R540" s="74"/>
      <c r="S540" s="74"/>
      <c r="T540" s="74"/>
      <c r="U540" s="75"/>
    </row>
    <row r="541" spans="1:21" ht="15.75" customHeight="1" x14ac:dyDescent="0.25">
      <c r="A541" s="74"/>
      <c r="B541" s="74"/>
      <c r="C541" s="74"/>
      <c r="D541" s="74"/>
      <c r="E541" s="74"/>
      <c r="F541" s="74"/>
      <c r="G541" s="74"/>
      <c r="I541" s="71"/>
      <c r="L541" s="74"/>
      <c r="M541" s="74"/>
      <c r="N541" s="74"/>
      <c r="O541" s="74"/>
      <c r="Q541" s="74"/>
      <c r="R541" s="74"/>
      <c r="S541" s="74"/>
      <c r="T541" s="74"/>
      <c r="U541" s="75"/>
    </row>
    <row r="542" spans="1:21" ht="15.75" customHeight="1" x14ac:dyDescent="0.25">
      <c r="A542" s="74"/>
      <c r="B542" s="74"/>
      <c r="C542" s="74"/>
      <c r="D542" s="74"/>
      <c r="E542" s="74"/>
      <c r="F542" s="74"/>
      <c r="G542" s="74"/>
      <c r="I542" s="71"/>
      <c r="L542" s="74"/>
      <c r="M542" s="74"/>
      <c r="N542" s="74"/>
      <c r="O542" s="74"/>
      <c r="Q542" s="74"/>
      <c r="R542" s="74"/>
      <c r="S542" s="74"/>
      <c r="T542" s="74"/>
      <c r="U542" s="75"/>
    </row>
    <row r="543" spans="1:21" ht="15.75" customHeight="1" x14ac:dyDescent="0.25">
      <c r="A543" s="74"/>
      <c r="B543" s="74"/>
      <c r="C543" s="74"/>
      <c r="D543" s="74"/>
      <c r="E543" s="74"/>
      <c r="F543" s="74"/>
      <c r="G543" s="74"/>
      <c r="I543" s="71"/>
      <c r="L543" s="74"/>
      <c r="M543" s="74"/>
      <c r="N543" s="74"/>
      <c r="O543" s="74"/>
      <c r="Q543" s="74"/>
      <c r="R543" s="74"/>
      <c r="S543" s="74"/>
      <c r="T543" s="74"/>
      <c r="U543" s="75"/>
    </row>
    <row r="544" spans="1:21" ht="15.75" customHeight="1" x14ac:dyDescent="0.25">
      <c r="A544" s="74"/>
      <c r="B544" s="74"/>
      <c r="C544" s="74"/>
      <c r="D544" s="74"/>
      <c r="E544" s="74"/>
      <c r="F544" s="74"/>
      <c r="G544" s="74"/>
      <c r="I544" s="71"/>
      <c r="L544" s="74"/>
      <c r="M544" s="74"/>
      <c r="N544" s="74"/>
      <c r="O544" s="74"/>
      <c r="Q544" s="74"/>
      <c r="R544" s="74"/>
      <c r="S544" s="74"/>
      <c r="T544" s="74"/>
      <c r="U544" s="75"/>
    </row>
    <row r="545" spans="1:21" ht="15.75" customHeight="1" x14ac:dyDescent="0.25">
      <c r="A545" s="74"/>
      <c r="B545" s="74"/>
      <c r="C545" s="74"/>
      <c r="D545" s="74"/>
      <c r="E545" s="74"/>
      <c r="F545" s="74"/>
      <c r="G545" s="74"/>
      <c r="I545" s="71"/>
      <c r="L545" s="74"/>
      <c r="M545" s="74"/>
      <c r="N545" s="74"/>
      <c r="O545" s="74"/>
      <c r="Q545" s="74"/>
      <c r="R545" s="74"/>
      <c r="S545" s="74"/>
      <c r="T545" s="74"/>
      <c r="U545" s="75"/>
    </row>
    <row r="546" spans="1:21" ht="15.75" customHeight="1" x14ac:dyDescent="0.25">
      <c r="A546" s="74"/>
      <c r="B546" s="74"/>
      <c r="C546" s="74"/>
      <c r="D546" s="74"/>
      <c r="E546" s="74"/>
      <c r="F546" s="74"/>
      <c r="G546" s="74"/>
      <c r="I546" s="71"/>
      <c r="L546" s="74"/>
      <c r="M546" s="74"/>
      <c r="N546" s="74"/>
      <c r="O546" s="74"/>
      <c r="Q546" s="74"/>
      <c r="R546" s="74"/>
      <c r="S546" s="74"/>
      <c r="T546" s="74"/>
      <c r="U546" s="75"/>
    </row>
    <row r="547" spans="1:21" ht="15.75" customHeight="1" x14ac:dyDescent="0.25">
      <c r="A547" s="74"/>
      <c r="B547" s="74"/>
      <c r="C547" s="74"/>
      <c r="D547" s="74"/>
      <c r="E547" s="74"/>
      <c r="F547" s="74"/>
      <c r="G547" s="74"/>
      <c r="I547" s="71"/>
      <c r="L547" s="74"/>
      <c r="M547" s="74"/>
      <c r="N547" s="74"/>
      <c r="O547" s="74"/>
      <c r="Q547" s="74"/>
      <c r="R547" s="74"/>
      <c r="S547" s="74"/>
      <c r="T547" s="74"/>
      <c r="U547" s="75"/>
    </row>
    <row r="548" spans="1:21" ht="15.75" customHeight="1" x14ac:dyDescent="0.25">
      <c r="A548" s="74"/>
      <c r="B548" s="74"/>
      <c r="C548" s="74"/>
      <c r="D548" s="74"/>
      <c r="E548" s="74"/>
      <c r="F548" s="74"/>
      <c r="G548" s="74"/>
      <c r="I548" s="71"/>
      <c r="L548" s="74"/>
      <c r="M548" s="74"/>
      <c r="N548" s="74"/>
      <c r="O548" s="74"/>
      <c r="Q548" s="74"/>
      <c r="R548" s="74"/>
      <c r="S548" s="74"/>
      <c r="T548" s="74"/>
      <c r="U548" s="75"/>
    </row>
    <row r="549" spans="1:21" ht="15.75" customHeight="1" x14ac:dyDescent="0.25">
      <c r="A549" s="74"/>
      <c r="B549" s="74"/>
      <c r="C549" s="74"/>
      <c r="D549" s="74"/>
      <c r="E549" s="74"/>
      <c r="F549" s="74"/>
      <c r="G549" s="74"/>
      <c r="I549" s="71"/>
      <c r="L549" s="74"/>
      <c r="M549" s="74"/>
      <c r="N549" s="74"/>
      <c r="O549" s="74"/>
      <c r="Q549" s="74"/>
      <c r="R549" s="74"/>
      <c r="S549" s="74"/>
      <c r="T549" s="74"/>
      <c r="U549" s="75"/>
    </row>
    <row r="550" spans="1:21" ht="15.75" customHeight="1" x14ac:dyDescent="0.25">
      <c r="A550" s="74"/>
      <c r="B550" s="74"/>
      <c r="C550" s="74"/>
      <c r="D550" s="74"/>
      <c r="E550" s="74"/>
      <c r="F550" s="74"/>
      <c r="G550" s="74"/>
      <c r="I550" s="71"/>
      <c r="L550" s="74"/>
      <c r="M550" s="74"/>
      <c r="N550" s="74"/>
      <c r="O550" s="74"/>
      <c r="Q550" s="74"/>
      <c r="R550" s="74"/>
      <c r="S550" s="74"/>
      <c r="T550" s="74"/>
      <c r="U550" s="75"/>
    </row>
    <row r="551" spans="1:21" ht="15.75" customHeight="1" x14ac:dyDescent="0.25">
      <c r="A551" s="74"/>
      <c r="B551" s="74"/>
      <c r="C551" s="74"/>
      <c r="D551" s="74"/>
      <c r="E551" s="74"/>
      <c r="F551" s="74"/>
      <c r="G551" s="74"/>
      <c r="I551" s="71"/>
      <c r="L551" s="74"/>
      <c r="M551" s="74"/>
      <c r="N551" s="74"/>
      <c r="O551" s="74"/>
      <c r="Q551" s="74"/>
      <c r="R551" s="74"/>
      <c r="S551" s="74"/>
      <c r="T551" s="74"/>
      <c r="U551" s="75"/>
    </row>
    <row r="552" spans="1:21" ht="15.75" customHeight="1" x14ac:dyDescent="0.25">
      <c r="A552" s="74"/>
      <c r="B552" s="74"/>
      <c r="C552" s="74"/>
      <c r="D552" s="74"/>
      <c r="E552" s="74"/>
      <c r="F552" s="74"/>
      <c r="G552" s="74"/>
      <c r="I552" s="71"/>
      <c r="L552" s="74"/>
      <c r="M552" s="74"/>
      <c r="N552" s="74"/>
      <c r="O552" s="74"/>
      <c r="Q552" s="74"/>
      <c r="R552" s="74"/>
      <c r="S552" s="74"/>
      <c r="T552" s="74"/>
      <c r="U552" s="75"/>
    </row>
    <row r="553" spans="1:21" ht="15.75" customHeight="1" x14ac:dyDescent="0.25">
      <c r="A553" s="74"/>
      <c r="B553" s="74"/>
      <c r="C553" s="74"/>
      <c r="D553" s="74"/>
      <c r="E553" s="74"/>
      <c r="F553" s="74"/>
      <c r="G553" s="74"/>
      <c r="I553" s="71"/>
      <c r="L553" s="74"/>
      <c r="M553" s="74"/>
      <c r="N553" s="74"/>
      <c r="O553" s="74"/>
      <c r="Q553" s="74"/>
      <c r="R553" s="74"/>
      <c r="S553" s="74"/>
      <c r="T553" s="74"/>
      <c r="U553" s="75"/>
    </row>
    <row r="554" spans="1:21" ht="15.75" customHeight="1" x14ac:dyDescent="0.25">
      <c r="A554" s="74"/>
      <c r="B554" s="74"/>
      <c r="C554" s="74"/>
      <c r="D554" s="74"/>
      <c r="E554" s="74"/>
      <c r="F554" s="74"/>
      <c r="G554" s="74"/>
      <c r="I554" s="71"/>
      <c r="L554" s="74"/>
      <c r="M554" s="74"/>
      <c r="N554" s="74"/>
      <c r="O554" s="74"/>
      <c r="Q554" s="74"/>
      <c r="R554" s="74"/>
      <c r="S554" s="74"/>
      <c r="T554" s="74"/>
      <c r="U554" s="75"/>
    </row>
    <row r="555" spans="1:21" ht="15.75" customHeight="1" x14ac:dyDescent="0.25">
      <c r="A555" s="74"/>
      <c r="B555" s="74"/>
      <c r="C555" s="74"/>
      <c r="D555" s="74"/>
      <c r="E555" s="74"/>
      <c r="F555" s="74"/>
      <c r="G555" s="74"/>
      <c r="I555" s="71"/>
      <c r="L555" s="74"/>
      <c r="M555" s="74"/>
      <c r="N555" s="74"/>
      <c r="O555" s="74"/>
      <c r="Q555" s="74"/>
      <c r="R555" s="74"/>
      <c r="S555" s="74"/>
      <c r="T555" s="74"/>
      <c r="U555" s="75"/>
    </row>
    <row r="556" spans="1:21" ht="15.75" customHeight="1" x14ac:dyDescent="0.25">
      <c r="A556" s="74"/>
      <c r="B556" s="74"/>
      <c r="C556" s="74"/>
      <c r="D556" s="74"/>
      <c r="E556" s="74"/>
      <c r="F556" s="74"/>
      <c r="G556" s="74"/>
      <c r="I556" s="71"/>
      <c r="L556" s="74"/>
      <c r="M556" s="74"/>
      <c r="N556" s="74"/>
      <c r="O556" s="74"/>
      <c r="Q556" s="74"/>
      <c r="R556" s="74"/>
      <c r="S556" s="74"/>
      <c r="T556" s="74"/>
      <c r="U556" s="75"/>
    </row>
    <row r="557" spans="1:21" ht="15.75" customHeight="1" x14ac:dyDescent="0.25">
      <c r="A557" s="74"/>
      <c r="B557" s="74"/>
      <c r="C557" s="74"/>
      <c r="D557" s="74"/>
      <c r="E557" s="74"/>
      <c r="F557" s="74"/>
      <c r="G557" s="74"/>
      <c r="I557" s="71"/>
      <c r="L557" s="74"/>
      <c r="M557" s="74"/>
      <c r="N557" s="74"/>
      <c r="O557" s="74"/>
      <c r="Q557" s="74"/>
      <c r="R557" s="74"/>
      <c r="S557" s="74"/>
      <c r="T557" s="74"/>
      <c r="U557" s="75"/>
    </row>
    <row r="558" spans="1:21" ht="15.75" customHeight="1" x14ac:dyDescent="0.25">
      <c r="A558" s="74"/>
      <c r="B558" s="74"/>
      <c r="C558" s="74"/>
      <c r="D558" s="74"/>
      <c r="E558" s="74"/>
      <c r="F558" s="74"/>
      <c r="G558" s="74"/>
      <c r="I558" s="71"/>
      <c r="L558" s="74"/>
      <c r="M558" s="74"/>
      <c r="N558" s="74"/>
      <c r="O558" s="74"/>
      <c r="Q558" s="74"/>
      <c r="R558" s="74"/>
      <c r="S558" s="74"/>
      <c r="T558" s="74"/>
      <c r="U558" s="75"/>
    </row>
    <row r="559" spans="1:21" ht="15.75" customHeight="1" x14ac:dyDescent="0.25">
      <c r="A559" s="74"/>
      <c r="B559" s="74"/>
      <c r="C559" s="74"/>
      <c r="D559" s="74"/>
      <c r="E559" s="74"/>
      <c r="F559" s="74"/>
      <c r="G559" s="74"/>
      <c r="I559" s="71"/>
      <c r="L559" s="74"/>
      <c r="M559" s="74"/>
      <c r="N559" s="74"/>
      <c r="O559" s="74"/>
      <c r="Q559" s="74"/>
      <c r="R559" s="74"/>
      <c r="S559" s="74"/>
      <c r="T559" s="74"/>
      <c r="U559" s="75"/>
    </row>
    <row r="560" spans="1:21" ht="15.75" customHeight="1" x14ac:dyDescent="0.25">
      <c r="A560" s="74"/>
      <c r="B560" s="74"/>
      <c r="C560" s="74"/>
      <c r="D560" s="74"/>
      <c r="E560" s="74"/>
      <c r="F560" s="74"/>
      <c r="G560" s="74"/>
      <c r="I560" s="71"/>
      <c r="L560" s="74"/>
      <c r="M560" s="74"/>
      <c r="N560" s="74"/>
      <c r="O560" s="74"/>
      <c r="Q560" s="74"/>
      <c r="R560" s="74"/>
      <c r="S560" s="74"/>
      <c r="T560" s="74"/>
      <c r="U560" s="75"/>
    </row>
    <row r="561" spans="1:21" ht="15.75" customHeight="1" x14ac:dyDescent="0.25">
      <c r="A561" s="74"/>
      <c r="B561" s="74"/>
      <c r="C561" s="74"/>
      <c r="D561" s="74"/>
      <c r="E561" s="74"/>
      <c r="F561" s="74"/>
      <c r="G561" s="74"/>
      <c r="I561" s="71"/>
      <c r="L561" s="74"/>
      <c r="M561" s="74"/>
      <c r="N561" s="74"/>
      <c r="O561" s="74"/>
      <c r="Q561" s="74"/>
      <c r="R561" s="74"/>
      <c r="S561" s="74"/>
      <c r="T561" s="74"/>
      <c r="U561" s="75"/>
    </row>
    <row r="562" spans="1:21" ht="15.75" customHeight="1" x14ac:dyDescent="0.25">
      <c r="A562" s="74"/>
      <c r="B562" s="74"/>
      <c r="C562" s="74"/>
      <c r="D562" s="74"/>
      <c r="E562" s="74"/>
      <c r="F562" s="74"/>
      <c r="G562" s="74"/>
      <c r="I562" s="71"/>
      <c r="L562" s="74"/>
      <c r="M562" s="74"/>
      <c r="N562" s="74"/>
      <c r="O562" s="74"/>
      <c r="Q562" s="74"/>
      <c r="R562" s="74"/>
      <c r="S562" s="74"/>
      <c r="T562" s="74"/>
      <c r="U562" s="75"/>
    </row>
    <row r="563" spans="1:21" ht="15.75" customHeight="1" x14ac:dyDescent="0.25">
      <c r="A563" s="74"/>
      <c r="B563" s="74"/>
      <c r="C563" s="74"/>
      <c r="D563" s="74"/>
      <c r="E563" s="74"/>
      <c r="F563" s="74"/>
      <c r="G563" s="74"/>
      <c r="I563" s="71"/>
      <c r="L563" s="74"/>
      <c r="M563" s="74"/>
      <c r="N563" s="74"/>
      <c r="O563" s="74"/>
      <c r="Q563" s="74"/>
      <c r="R563" s="74"/>
      <c r="S563" s="74"/>
      <c r="T563" s="74"/>
      <c r="U563" s="75"/>
    </row>
    <row r="564" spans="1:21" ht="15.75" customHeight="1" x14ac:dyDescent="0.25">
      <c r="A564" s="74"/>
      <c r="B564" s="74"/>
      <c r="C564" s="74"/>
      <c r="D564" s="74"/>
      <c r="E564" s="74"/>
      <c r="F564" s="74"/>
      <c r="G564" s="74"/>
      <c r="I564" s="71"/>
      <c r="L564" s="74"/>
      <c r="M564" s="74"/>
      <c r="N564" s="74"/>
      <c r="O564" s="74"/>
      <c r="Q564" s="74"/>
      <c r="R564" s="74"/>
      <c r="S564" s="74"/>
      <c r="T564" s="74"/>
      <c r="U564" s="75"/>
    </row>
    <row r="565" spans="1:21" ht="15.75" customHeight="1" x14ac:dyDescent="0.25">
      <c r="A565" s="74"/>
      <c r="B565" s="74"/>
      <c r="C565" s="74"/>
      <c r="D565" s="74"/>
      <c r="E565" s="74"/>
      <c r="F565" s="74"/>
      <c r="G565" s="74"/>
      <c r="I565" s="71"/>
      <c r="L565" s="74"/>
      <c r="M565" s="74"/>
      <c r="N565" s="74"/>
      <c r="O565" s="74"/>
      <c r="Q565" s="74"/>
      <c r="R565" s="74"/>
      <c r="S565" s="74"/>
      <c r="T565" s="74"/>
      <c r="U565" s="75"/>
    </row>
    <row r="566" spans="1:21" ht="15.75" customHeight="1" x14ac:dyDescent="0.25">
      <c r="A566" s="74"/>
      <c r="B566" s="74"/>
      <c r="C566" s="74"/>
      <c r="D566" s="74"/>
      <c r="E566" s="74"/>
      <c r="F566" s="74"/>
      <c r="G566" s="74"/>
      <c r="I566" s="71"/>
      <c r="L566" s="74"/>
      <c r="M566" s="74"/>
      <c r="N566" s="74"/>
      <c r="O566" s="74"/>
      <c r="Q566" s="74"/>
      <c r="R566" s="74"/>
      <c r="S566" s="74"/>
      <c r="T566" s="74"/>
      <c r="U566" s="75"/>
    </row>
    <row r="567" spans="1:21" ht="15.75" customHeight="1" x14ac:dyDescent="0.25">
      <c r="A567" s="74"/>
      <c r="B567" s="74"/>
      <c r="C567" s="74"/>
      <c r="D567" s="74"/>
      <c r="E567" s="74"/>
      <c r="F567" s="74"/>
      <c r="G567" s="74"/>
      <c r="I567" s="71"/>
      <c r="L567" s="74"/>
      <c r="M567" s="74"/>
      <c r="N567" s="74"/>
      <c r="O567" s="74"/>
      <c r="Q567" s="74"/>
      <c r="R567" s="74"/>
      <c r="S567" s="74"/>
      <c r="T567" s="74"/>
      <c r="U567" s="75"/>
    </row>
    <row r="568" spans="1:21" ht="15.75" customHeight="1" x14ac:dyDescent="0.25">
      <c r="A568" s="74"/>
      <c r="B568" s="74"/>
      <c r="C568" s="74"/>
      <c r="D568" s="74"/>
      <c r="E568" s="74"/>
      <c r="F568" s="74"/>
      <c r="G568" s="74"/>
      <c r="I568" s="71"/>
      <c r="L568" s="74"/>
      <c r="M568" s="74"/>
      <c r="N568" s="74"/>
      <c r="O568" s="74"/>
      <c r="Q568" s="74"/>
      <c r="R568" s="74"/>
      <c r="S568" s="74"/>
      <c r="T568" s="74"/>
      <c r="U568" s="75"/>
    </row>
    <row r="569" spans="1:21" ht="15.75" customHeight="1" x14ac:dyDescent="0.25">
      <c r="A569" s="74"/>
      <c r="B569" s="74"/>
      <c r="C569" s="74"/>
      <c r="D569" s="74"/>
      <c r="E569" s="74"/>
      <c r="F569" s="74"/>
      <c r="G569" s="74"/>
      <c r="I569" s="71"/>
      <c r="L569" s="74"/>
      <c r="M569" s="74"/>
      <c r="N569" s="74"/>
      <c r="O569" s="74"/>
      <c r="Q569" s="74"/>
      <c r="R569" s="74"/>
      <c r="S569" s="74"/>
      <c r="T569" s="74"/>
      <c r="U569" s="75"/>
    </row>
    <row r="570" spans="1:21" ht="15.75" customHeight="1" x14ac:dyDescent="0.25">
      <c r="A570" s="74"/>
      <c r="B570" s="74"/>
      <c r="C570" s="74"/>
      <c r="D570" s="74"/>
      <c r="E570" s="74"/>
      <c r="F570" s="74"/>
      <c r="G570" s="74"/>
      <c r="I570" s="71"/>
      <c r="L570" s="74"/>
      <c r="M570" s="74"/>
      <c r="N570" s="74"/>
      <c r="O570" s="74"/>
      <c r="Q570" s="74"/>
      <c r="R570" s="74"/>
      <c r="S570" s="74"/>
      <c r="T570" s="74"/>
      <c r="U570" s="75"/>
    </row>
    <row r="571" spans="1:21" ht="15.75" customHeight="1" x14ac:dyDescent="0.25">
      <c r="A571" s="74"/>
      <c r="B571" s="74"/>
      <c r="C571" s="74"/>
      <c r="D571" s="74"/>
      <c r="E571" s="74"/>
      <c r="F571" s="74"/>
      <c r="G571" s="74"/>
      <c r="I571" s="71"/>
      <c r="L571" s="74"/>
      <c r="M571" s="74"/>
      <c r="N571" s="74"/>
      <c r="O571" s="74"/>
      <c r="Q571" s="74"/>
      <c r="R571" s="74"/>
      <c r="S571" s="74"/>
      <c r="T571" s="74"/>
      <c r="U571" s="75"/>
    </row>
    <row r="572" spans="1:21" ht="15.75" customHeight="1" x14ac:dyDescent="0.25">
      <c r="A572" s="74"/>
      <c r="B572" s="74"/>
      <c r="C572" s="74"/>
      <c r="D572" s="74"/>
      <c r="E572" s="74"/>
      <c r="F572" s="74"/>
      <c r="G572" s="74"/>
      <c r="I572" s="71"/>
      <c r="L572" s="74"/>
      <c r="M572" s="74"/>
      <c r="N572" s="74"/>
      <c r="O572" s="74"/>
      <c r="Q572" s="74"/>
      <c r="R572" s="74"/>
      <c r="S572" s="74"/>
      <c r="T572" s="74"/>
      <c r="U572" s="75"/>
    </row>
    <row r="573" spans="1:21" ht="15.75" customHeight="1" x14ac:dyDescent="0.25">
      <c r="A573" s="74"/>
      <c r="B573" s="74"/>
      <c r="C573" s="74"/>
      <c r="D573" s="74"/>
      <c r="E573" s="74"/>
      <c r="F573" s="74"/>
      <c r="G573" s="74"/>
      <c r="I573" s="71"/>
      <c r="L573" s="74"/>
      <c r="M573" s="74"/>
      <c r="N573" s="74"/>
      <c r="O573" s="74"/>
      <c r="Q573" s="74"/>
      <c r="R573" s="74"/>
      <c r="S573" s="74"/>
      <c r="T573" s="74"/>
      <c r="U573" s="75"/>
    </row>
    <row r="574" spans="1:21" ht="15.75" customHeight="1" x14ac:dyDescent="0.25">
      <c r="A574" s="74"/>
      <c r="B574" s="74"/>
      <c r="C574" s="74"/>
      <c r="D574" s="74"/>
      <c r="E574" s="74"/>
      <c r="F574" s="74"/>
      <c r="G574" s="74"/>
      <c r="I574" s="71"/>
      <c r="L574" s="74"/>
      <c r="M574" s="74"/>
      <c r="N574" s="74"/>
      <c r="O574" s="74"/>
      <c r="Q574" s="74"/>
      <c r="R574" s="74"/>
      <c r="S574" s="74"/>
      <c r="T574" s="74"/>
      <c r="U574" s="75"/>
    </row>
    <row r="575" spans="1:21" ht="15.75" customHeight="1" x14ac:dyDescent="0.25">
      <c r="A575" s="74"/>
      <c r="B575" s="74"/>
      <c r="C575" s="74"/>
      <c r="D575" s="74"/>
      <c r="E575" s="74"/>
      <c r="F575" s="74"/>
      <c r="G575" s="74"/>
      <c r="I575" s="71"/>
      <c r="L575" s="74"/>
      <c r="M575" s="74"/>
      <c r="N575" s="74"/>
      <c r="O575" s="74"/>
      <c r="Q575" s="74"/>
      <c r="R575" s="74"/>
      <c r="S575" s="74"/>
      <c r="T575" s="74"/>
      <c r="U575" s="75"/>
    </row>
    <row r="576" spans="1:21" ht="15.75" customHeight="1" x14ac:dyDescent="0.25">
      <c r="A576" s="74"/>
      <c r="B576" s="74"/>
      <c r="C576" s="74"/>
      <c r="D576" s="74"/>
      <c r="E576" s="74"/>
      <c r="F576" s="74"/>
      <c r="G576" s="74"/>
      <c r="I576" s="71"/>
      <c r="L576" s="74"/>
      <c r="M576" s="74"/>
      <c r="N576" s="74"/>
      <c r="O576" s="74"/>
      <c r="Q576" s="74"/>
      <c r="R576" s="74"/>
      <c r="S576" s="74"/>
      <c r="T576" s="74"/>
      <c r="U576" s="75"/>
    </row>
    <row r="577" spans="1:21" ht="15.75" customHeight="1" x14ac:dyDescent="0.25">
      <c r="A577" s="74"/>
      <c r="B577" s="74"/>
      <c r="C577" s="74"/>
      <c r="D577" s="74"/>
      <c r="E577" s="74"/>
      <c r="F577" s="74"/>
      <c r="G577" s="74"/>
      <c r="I577" s="71"/>
      <c r="L577" s="74"/>
      <c r="M577" s="74"/>
      <c r="N577" s="74"/>
      <c r="O577" s="74"/>
      <c r="Q577" s="74"/>
      <c r="R577" s="74"/>
      <c r="S577" s="74"/>
      <c r="T577" s="74"/>
      <c r="U577" s="75"/>
    </row>
    <row r="578" spans="1:21" ht="15.75" customHeight="1" x14ac:dyDescent="0.25">
      <c r="A578" s="74"/>
      <c r="B578" s="74"/>
      <c r="C578" s="74"/>
      <c r="D578" s="74"/>
      <c r="E578" s="74"/>
      <c r="F578" s="74"/>
      <c r="G578" s="74"/>
      <c r="I578" s="71"/>
      <c r="L578" s="74"/>
      <c r="M578" s="74"/>
      <c r="N578" s="74"/>
      <c r="O578" s="74"/>
      <c r="Q578" s="74"/>
      <c r="R578" s="74"/>
      <c r="S578" s="74"/>
      <c r="T578" s="74"/>
      <c r="U578" s="75"/>
    </row>
    <row r="579" spans="1:21" ht="15.75" customHeight="1" x14ac:dyDescent="0.25">
      <c r="A579" s="74"/>
      <c r="B579" s="74"/>
      <c r="C579" s="74"/>
      <c r="D579" s="74"/>
      <c r="E579" s="74"/>
      <c r="F579" s="74"/>
      <c r="G579" s="74"/>
      <c r="I579" s="71"/>
      <c r="L579" s="74"/>
      <c r="M579" s="74"/>
      <c r="N579" s="74"/>
      <c r="O579" s="74"/>
      <c r="Q579" s="74"/>
      <c r="R579" s="74"/>
      <c r="S579" s="74"/>
      <c r="T579" s="74"/>
      <c r="U579" s="75"/>
    </row>
    <row r="580" spans="1:21" ht="15.75" customHeight="1" x14ac:dyDescent="0.25">
      <c r="A580" s="74"/>
      <c r="B580" s="74"/>
      <c r="C580" s="74"/>
      <c r="D580" s="74"/>
      <c r="E580" s="74"/>
      <c r="F580" s="74"/>
      <c r="G580" s="74"/>
      <c r="I580" s="71"/>
      <c r="L580" s="74"/>
      <c r="M580" s="74"/>
      <c r="N580" s="74"/>
      <c r="O580" s="74"/>
      <c r="Q580" s="74"/>
      <c r="R580" s="74"/>
      <c r="S580" s="74"/>
      <c r="T580" s="74"/>
      <c r="U580" s="75"/>
    </row>
    <row r="581" spans="1:21" ht="15.75" customHeight="1" x14ac:dyDescent="0.25">
      <c r="A581" s="74"/>
      <c r="B581" s="74"/>
      <c r="C581" s="74"/>
      <c r="D581" s="74"/>
      <c r="E581" s="74"/>
      <c r="F581" s="74"/>
      <c r="G581" s="74"/>
      <c r="I581" s="71"/>
      <c r="L581" s="74"/>
      <c r="M581" s="74"/>
      <c r="N581" s="74"/>
      <c r="O581" s="74"/>
      <c r="Q581" s="74"/>
      <c r="R581" s="74"/>
      <c r="S581" s="74"/>
      <c r="T581" s="74"/>
      <c r="U581" s="75"/>
    </row>
    <row r="582" spans="1:21" ht="15.75" customHeight="1" x14ac:dyDescent="0.25">
      <c r="A582" s="74"/>
      <c r="B582" s="74"/>
      <c r="C582" s="74"/>
      <c r="D582" s="74"/>
      <c r="E582" s="74"/>
      <c r="F582" s="74"/>
      <c r="G582" s="74"/>
      <c r="I582" s="71"/>
      <c r="L582" s="74"/>
      <c r="M582" s="74"/>
      <c r="N582" s="74"/>
      <c r="O582" s="74"/>
      <c r="Q582" s="74"/>
      <c r="R582" s="74"/>
      <c r="S582" s="74"/>
      <c r="T582" s="74"/>
      <c r="U582" s="75"/>
    </row>
    <row r="583" spans="1:21" ht="15.75" customHeight="1" x14ac:dyDescent="0.25">
      <c r="A583" s="74"/>
      <c r="B583" s="74"/>
      <c r="C583" s="74"/>
      <c r="D583" s="74"/>
      <c r="E583" s="74"/>
      <c r="F583" s="74"/>
      <c r="G583" s="74"/>
      <c r="I583" s="71"/>
      <c r="L583" s="74"/>
      <c r="M583" s="74"/>
      <c r="N583" s="74"/>
      <c r="O583" s="74"/>
      <c r="Q583" s="74"/>
      <c r="R583" s="74"/>
      <c r="S583" s="74"/>
      <c r="T583" s="74"/>
      <c r="U583" s="75"/>
    </row>
    <row r="584" spans="1:21" ht="15.75" customHeight="1" x14ac:dyDescent="0.25">
      <c r="A584" s="74"/>
      <c r="B584" s="74"/>
      <c r="C584" s="74"/>
      <c r="D584" s="74"/>
      <c r="E584" s="74"/>
      <c r="F584" s="74"/>
      <c r="G584" s="74"/>
      <c r="I584" s="71"/>
      <c r="L584" s="74"/>
      <c r="M584" s="74"/>
      <c r="N584" s="74"/>
      <c r="O584" s="74"/>
      <c r="Q584" s="74"/>
      <c r="R584" s="74"/>
      <c r="S584" s="74"/>
      <c r="T584" s="74"/>
      <c r="U584" s="75"/>
    </row>
    <row r="585" spans="1:21" ht="15.75" customHeight="1" x14ac:dyDescent="0.25">
      <c r="A585" s="74"/>
      <c r="B585" s="74"/>
      <c r="C585" s="74"/>
      <c r="D585" s="74"/>
      <c r="E585" s="74"/>
      <c r="F585" s="74"/>
      <c r="G585" s="74"/>
      <c r="I585" s="71"/>
      <c r="L585" s="74"/>
      <c r="M585" s="74"/>
      <c r="N585" s="74"/>
      <c r="O585" s="74"/>
      <c r="Q585" s="74"/>
      <c r="R585" s="74"/>
      <c r="S585" s="74"/>
      <c r="T585" s="74"/>
      <c r="U585" s="75"/>
    </row>
    <row r="586" spans="1:21" ht="15.75" customHeight="1" x14ac:dyDescent="0.25">
      <c r="A586" s="74"/>
      <c r="B586" s="74"/>
      <c r="C586" s="74"/>
      <c r="D586" s="74"/>
      <c r="E586" s="74"/>
      <c r="F586" s="74"/>
      <c r="G586" s="74"/>
      <c r="I586" s="71"/>
      <c r="L586" s="74"/>
      <c r="M586" s="74"/>
      <c r="N586" s="74"/>
      <c r="O586" s="74"/>
      <c r="Q586" s="74"/>
      <c r="R586" s="74"/>
      <c r="S586" s="74"/>
      <c r="T586" s="74"/>
      <c r="U586" s="75"/>
    </row>
    <row r="587" spans="1:21" ht="15.75" customHeight="1" x14ac:dyDescent="0.25">
      <c r="A587" s="74"/>
      <c r="B587" s="74"/>
      <c r="C587" s="74"/>
      <c r="D587" s="74"/>
      <c r="E587" s="74"/>
      <c r="F587" s="74"/>
      <c r="G587" s="74"/>
      <c r="I587" s="71"/>
      <c r="L587" s="74"/>
      <c r="M587" s="74"/>
      <c r="N587" s="74"/>
      <c r="O587" s="74"/>
      <c r="Q587" s="74"/>
      <c r="R587" s="74"/>
      <c r="S587" s="74"/>
      <c r="T587" s="74"/>
      <c r="U587" s="75"/>
    </row>
    <row r="588" spans="1:21" ht="15.75" customHeight="1" x14ac:dyDescent="0.25">
      <c r="A588" s="74"/>
      <c r="B588" s="74"/>
      <c r="C588" s="74"/>
      <c r="D588" s="74"/>
      <c r="E588" s="74"/>
      <c r="F588" s="74"/>
      <c r="G588" s="74"/>
      <c r="I588" s="71"/>
      <c r="L588" s="74"/>
      <c r="M588" s="74"/>
      <c r="N588" s="74"/>
      <c r="O588" s="74"/>
      <c r="Q588" s="74"/>
      <c r="R588" s="74"/>
      <c r="S588" s="74"/>
      <c r="T588" s="74"/>
      <c r="U588" s="75"/>
    </row>
    <row r="589" spans="1:21" ht="15.75" customHeight="1" x14ac:dyDescent="0.25">
      <c r="A589" s="74"/>
      <c r="B589" s="74"/>
      <c r="C589" s="74"/>
      <c r="D589" s="74"/>
      <c r="E589" s="74"/>
      <c r="F589" s="74"/>
      <c r="G589" s="74"/>
      <c r="I589" s="71"/>
      <c r="L589" s="74"/>
      <c r="M589" s="74"/>
      <c r="N589" s="74"/>
      <c r="O589" s="74"/>
      <c r="Q589" s="74"/>
      <c r="R589" s="74"/>
      <c r="S589" s="74"/>
      <c r="T589" s="74"/>
      <c r="U589" s="75"/>
    </row>
    <row r="590" spans="1:21" ht="15.75" customHeight="1" x14ac:dyDescent="0.25">
      <c r="A590" s="74"/>
      <c r="B590" s="74"/>
      <c r="C590" s="74"/>
      <c r="D590" s="74"/>
      <c r="E590" s="74"/>
      <c r="F590" s="74"/>
      <c r="G590" s="74"/>
      <c r="I590" s="71"/>
      <c r="L590" s="74"/>
      <c r="M590" s="74"/>
      <c r="N590" s="74"/>
      <c r="O590" s="74"/>
      <c r="Q590" s="74"/>
      <c r="R590" s="74"/>
      <c r="S590" s="74"/>
      <c r="T590" s="74"/>
      <c r="U590" s="75"/>
    </row>
    <row r="591" spans="1:21" ht="15.75" customHeight="1" x14ac:dyDescent="0.25">
      <c r="A591" s="74"/>
      <c r="B591" s="74"/>
      <c r="C591" s="74"/>
      <c r="D591" s="74"/>
      <c r="E591" s="74"/>
      <c r="F591" s="74"/>
      <c r="G591" s="74"/>
      <c r="I591" s="71"/>
      <c r="L591" s="74"/>
      <c r="M591" s="74"/>
      <c r="N591" s="74"/>
      <c r="O591" s="74"/>
      <c r="Q591" s="74"/>
      <c r="R591" s="74"/>
      <c r="S591" s="74"/>
      <c r="T591" s="74"/>
      <c r="U591" s="75"/>
    </row>
    <row r="592" spans="1:21" ht="15.75" customHeight="1" x14ac:dyDescent="0.25">
      <c r="A592" s="74"/>
      <c r="B592" s="74"/>
      <c r="C592" s="74"/>
      <c r="D592" s="74"/>
      <c r="E592" s="74"/>
      <c r="F592" s="74"/>
      <c r="G592" s="74"/>
      <c r="I592" s="71"/>
      <c r="L592" s="74"/>
      <c r="M592" s="74"/>
      <c r="N592" s="74"/>
      <c r="O592" s="74"/>
      <c r="Q592" s="74"/>
      <c r="R592" s="74"/>
      <c r="S592" s="74"/>
      <c r="T592" s="74"/>
      <c r="U592" s="75"/>
    </row>
    <row r="593" spans="1:21" ht="15.75" customHeight="1" x14ac:dyDescent="0.25">
      <c r="A593" s="74"/>
      <c r="B593" s="74"/>
      <c r="C593" s="74"/>
      <c r="D593" s="74"/>
      <c r="E593" s="74"/>
      <c r="F593" s="74"/>
      <c r="G593" s="74"/>
      <c r="I593" s="71"/>
      <c r="L593" s="74"/>
      <c r="M593" s="74"/>
      <c r="N593" s="74"/>
      <c r="O593" s="74"/>
      <c r="Q593" s="74"/>
      <c r="R593" s="74"/>
      <c r="S593" s="74"/>
      <c r="T593" s="74"/>
      <c r="U593" s="75"/>
    </row>
    <row r="594" spans="1:21" ht="15.75" customHeight="1" x14ac:dyDescent="0.25">
      <c r="A594" s="74"/>
      <c r="B594" s="74"/>
      <c r="C594" s="74"/>
      <c r="D594" s="74"/>
      <c r="E594" s="74"/>
      <c r="F594" s="74"/>
      <c r="G594" s="74"/>
      <c r="I594" s="71"/>
      <c r="L594" s="74"/>
      <c r="M594" s="74"/>
      <c r="N594" s="74"/>
      <c r="O594" s="74"/>
      <c r="Q594" s="74"/>
      <c r="R594" s="74"/>
      <c r="S594" s="74"/>
      <c r="T594" s="74"/>
      <c r="U594" s="75"/>
    </row>
    <row r="595" spans="1:21" ht="15.75" customHeight="1" x14ac:dyDescent="0.25">
      <c r="A595" s="74"/>
      <c r="B595" s="74"/>
      <c r="C595" s="74"/>
      <c r="D595" s="74"/>
      <c r="E595" s="74"/>
      <c r="F595" s="74"/>
      <c r="G595" s="74"/>
      <c r="I595" s="71"/>
      <c r="L595" s="74"/>
      <c r="M595" s="74"/>
      <c r="N595" s="74"/>
      <c r="O595" s="74"/>
      <c r="Q595" s="74"/>
      <c r="R595" s="74"/>
      <c r="S595" s="74"/>
      <c r="T595" s="74"/>
      <c r="U595" s="75"/>
    </row>
    <row r="596" spans="1:21" ht="15.75" customHeight="1" x14ac:dyDescent="0.25">
      <c r="A596" s="74"/>
      <c r="B596" s="74"/>
      <c r="C596" s="74"/>
      <c r="D596" s="74"/>
      <c r="E596" s="74"/>
      <c r="F596" s="74"/>
      <c r="G596" s="74"/>
      <c r="I596" s="71"/>
      <c r="L596" s="74"/>
      <c r="M596" s="74"/>
      <c r="N596" s="74"/>
      <c r="O596" s="74"/>
      <c r="Q596" s="74"/>
      <c r="R596" s="74"/>
      <c r="S596" s="74"/>
      <c r="T596" s="74"/>
      <c r="U596" s="75"/>
    </row>
    <row r="597" spans="1:21" ht="15.75" customHeight="1" x14ac:dyDescent="0.25">
      <c r="A597" s="74"/>
      <c r="B597" s="74"/>
      <c r="C597" s="74"/>
      <c r="D597" s="74"/>
      <c r="E597" s="74"/>
      <c r="F597" s="74"/>
      <c r="G597" s="74"/>
      <c r="I597" s="71"/>
      <c r="L597" s="74"/>
      <c r="M597" s="74"/>
      <c r="N597" s="74"/>
      <c r="O597" s="74"/>
      <c r="Q597" s="74"/>
      <c r="R597" s="74"/>
      <c r="S597" s="74"/>
      <c r="T597" s="74"/>
      <c r="U597" s="75"/>
    </row>
    <row r="598" spans="1:21" ht="15.75" customHeight="1" x14ac:dyDescent="0.25">
      <c r="A598" s="74"/>
      <c r="B598" s="74"/>
      <c r="C598" s="74"/>
      <c r="D598" s="74"/>
      <c r="E598" s="74"/>
      <c r="F598" s="74"/>
      <c r="G598" s="74"/>
      <c r="I598" s="71"/>
      <c r="L598" s="74"/>
      <c r="M598" s="74"/>
      <c r="N598" s="74"/>
      <c r="O598" s="74"/>
      <c r="Q598" s="74"/>
      <c r="R598" s="74"/>
      <c r="S598" s="74"/>
      <c r="T598" s="74"/>
      <c r="U598" s="75"/>
    </row>
    <row r="599" spans="1:21" ht="15.75" customHeight="1" x14ac:dyDescent="0.25">
      <c r="A599" s="74"/>
      <c r="B599" s="74"/>
      <c r="C599" s="74"/>
      <c r="D599" s="74"/>
      <c r="E599" s="74"/>
      <c r="F599" s="74"/>
      <c r="G599" s="74"/>
      <c r="I599" s="71"/>
      <c r="L599" s="74"/>
      <c r="M599" s="74"/>
      <c r="N599" s="74"/>
      <c r="O599" s="74"/>
      <c r="Q599" s="74"/>
      <c r="R599" s="74"/>
      <c r="S599" s="74"/>
      <c r="T599" s="74"/>
      <c r="U599" s="75"/>
    </row>
    <row r="600" spans="1:21" ht="15.75" customHeight="1" x14ac:dyDescent="0.25">
      <c r="A600" s="74"/>
      <c r="B600" s="74"/>
      <c r="C600" s="74"/>
      <c r="D600" s="74"/>
      <c r="E600" s="74"/>
      <c r="F600" s="74"/>
      <c r="G600" s="74"/>
      <c r="I600" s="71"/>
      <c r="L600" s="74"/>
      <c r="M600" s="74"/>
      <c r="N600" s="74"/>
      <c r="O600" s="74"/>
      <c r="Q600" s="74"/>
      <c r="R600" s="74"/>
      <c r="S600" s="74"/>
      <c r="T600" s="74"/>
      <c r="U600" s="75"/>
    </row>
    <row r="601" spans="1:21" ht="15.75" customHeight="1" x14ac:dyDescent="0.25">
      <c r="A601" s="74"/>
      <c r="B601" s="74"/>
      <c r="C601" s="74"/>
      <c r="D601" s="74"/>
      <c r="E601" s="74"/>
      <c r="F601" s="74"/>
      <c r="G601" s="74"/>
      <c r="I601" s="71"/>
      <c r="L601" s="74"/>
      <c r="M601" s="74"/>
      <c r="N601" s="74"/>
      <c r="O601" s="74"/>
      <c r="Q601" s="74"/>
      <c r="R601" s="74"/>
      <c r="S601" s="74"/>
      <c r="T601" s="74"/>
      <c r="U601" s="75"/>
    </row>
    <row r="602" spans="1:21" ht="15.75" customHeight="1" x14ac:dyDescent="0.25">
      <c r="A602" s="74"/>
      <c r="B602" s="74"/>
      <c r="C602" s="74"/>
      <c r="D602" s="74"/>
      <c r="E602" s="74"/>
      <c r="F602" s="74"/>
      <c r="G602" s="74"/>
      <c r="I602" s="71"/>
      <c r="L602" s="74"/>
      <c r="M602" s="74"/>
      <c r="N602" s="74"/>
      <c r="O602" s="74"/>
      <c r="Q602" s="74"/>
      <c r="R602" s="74"/>
      <c r="S602" s="74"/>
      <c r="T602" s="74"/>
      <c r="U602" s="75"/>
    </row>
    <row r="603" spans="1:21" ht="15.75" customHeight="1" x14ac:dyDescent="0.25">
      <c r="A603" s="74"/>
      <c r="B603" s="74"/>
      <c r="C603" s="74"/>
      <c r="D603" s="74"/>
      <c r="E603" s="74"/>
      <c r="F603" s="74"/>
      <c r="G603" s="74"/>
      <c r="I603" s="71"/>
      <c r="L603" s="74"/>
      <c r="M603" s="74"/>
      <c r="N603" s="74"/>
      <c r="O603" s="74"/>
      <c r="Q603" s="74"/>
      <c r="R603" s="74"/>
      <c r="S603" s="74"/>
      <c r="T603" s="74"/>
      <c r="U603" s="75"/>
    </row>
    <row r="604" spans="1:21" ht="15.75" customHeight="1" x14ac:dyDescent="0.25">
      <c r="A604" s="74"/>
      <c r="B604" s="74"/>
      <c r="C604" s="74"/>
      <c r="D604" s="74"/>
      <c r="E604" s="74"/>
      <c r="F604" s="74"/>
      <c r="G604" s="74"/>
      <c r="I604" s="71"/>
      <c r="L604" s="74"/>
      <c r="M604" s="74"/>
      <c r="N604" s="74"/>
      <c r="O604" s="74"/>
      <c r="Q604" s="74"/>
      <c r="R604" s="74"/>
      <c r="S604" s="74"/>
      <c r="T604" s="74"/>
      <c r="U604" s="75"/>
    </row>
    <row r="605" spans="1:21" ht="15.75" customHeight="1" x14ac:dyDescent="0.25">
      <c r="A605" s="74"/>
      <c r="B605" s="74"/>
      <c r="C605" s="74"/>
      <c r="D605" s="74"/>
      <c r="E605" s="74"/>
      <c r="F605" s="74"/>
      <c r="G605" s="74"/>
      <c r="I605" s="71"/>
      <c r="L605" s="74"/>
      <c r="M605" s="74"/>
      <c r="N605" s="74"/>
      <c r="O605" s="74"/>
      <c r="Q605" s="74"/>
      <c r="R605" s="74"/>
      <c r="S605" s="74"/>
      <c r="T605" s="74"/>
      <c r="U605" s="75"/>
    </row>
    <row r="606" spans="1:21" ht="15.75" customHeight="1" x14ac:dyDescent="0.25">
      <c r="A606" s="74"/>
      <c r="B606" s="74"/>
      <c r="C606" s="74"/>
      <c r="D606" s="74"/>
      <c r="E606" s="74"/>
      <c r="F606" s="74"/>
      <c r="G606" s="74"/>
      <c r="I606" s="71"/>
      <c r="L606" s="74"/>
      <c r="M606" s="74"/>
      <c r="N606" s="74"/>
      <c r="O606" s="74"/>
      <c r="Q606" s="74"/>
      <c r="R606" s="74"/>
      <c r="S606" s="74"/>
      <c r="T606" s="74"/>
      <c r="U606" s="75"/>
    </row>
    <row r="607" spans="1:21" ht="15.75" customHeight="1" x14ac:dyDescent="0.25">
      <c r="A607" s="74"/>
      <c r="B607" s="74"/>
      <c r="C607" s="74"/>
      <c r="D607" s="74"/>
      <c r="E607" s="74"/>
      <c r="F607" s="74"/>
      <c r="G607" s="74"/>
      <c r="I607" s="71"/>
      <c r="L607" s="74"/>
      <c r="M607" s="74"/>
      <c r="N607" s="74"/>
      <c r="O607" s="74"/>
      <c r="Q607" s="74"/>
      <c r="R607" s="74"/>
      <c r="S607" s="74"/>
      <c r="T607" s="74"/>
      <c r="U607" s="75"/>
    </row>
    <row r="608" spans="1:21" ht="15.75" customHeight="1" x14ac:dyDescent="0.25">
      <c r="A608" s="74"/>
      <c r="B608" s="74"/>
      <c r="C608" s="74"/>
      <c r="D608" s="74"/>
      <c r="E608" s="74"/>
      <c r="F608" s="74"/>
      <c r="G608" s="74"/>
      <c r="I608" s="71"/>
      <c r="L608" s="74"/>
      <c r="M608" s="74"/>
      <c r="N608" s="74"/>
      <c r="O608" s="74"/>
      <c r="Q608" s="74"/>
      <c r="R608" s="74"/>
      <c r="S608" s="74"/>
      <c r="T608" s="74"/>
      <c r="U608" s="75"/>
    </row>
    <row r="609" spans="1:21" ht="15.75" customHeight="1" x14ac:dyDescent="0.25">
      <c r="A609" s="74"/>
      <c r="B609" s="74"/>
      <c r="C609" s="74"/>
      <c r="D609" s="74"/>
      <c r="E609" s="74"/>
      <c r="F609" s="74"/>
      <c r="G609" s="74"/>
      <c r="I609" s="71"/>
      <c r="L609" s="74"/>
      <c r="M609" s="74"/>
      <c r="N609" s="74"/>
      <c r="O609" s="74"/>
      <c r="Q609" s="74"/>
      <c r="R609" s="74"/>
      <c r="S609" s="74"/>
      <c r="T609" s="74"/>
      <c r="U609" s="75"/>
    </row>
    <row r="610" spans="1:21" ht="15.75" customHeight="1" x14ac:dyDescent="0.25">
      <c r="A610" s="74"/>
      <c r="B610" s="74"/>
      <c r="C610" s="74"/>
      <c r="D610" s="74"/>
      <c r="E610" s="74"/>
      <c r="F610" s="74"/>
      <c r="G610" s="74"/>
      <c r="I610" s="71"/>
      <c r="L610" s="74"/>
      <c r="M610" s="74"/>
      <c r="N610" s="74"/>
      <c r="O610" s="74"/>
      <c r="Q610" s="74"/>
      <c r="R610" s="74"/>
      <c r="S610" s="74"/>
      <c r="T610" s="74"/>
      <c r="U610" s="75"/>
    </row>
    <row r="611" spans="1:21" ht="15.75" customHeight="1" x14ac:dyDescent="0.25">
      <c r="A611" s="74"/>
      <c r="B611" s="74"/>
      <c r="C611" s="74"/>
      <c r="D611" s="74"/>
      <c r="E611" s="74"/>
      <c r="F611" s="74"/>
      <c r="G611" s="74"/>
      <c r="I611" s="71"/>
      <c r="L611" s="74"/>
      <c r="M611" s="74"/>
      <c r="N611" s="74"/>
      <c r="O611" s="74"/>
      <c r="Q611" s="74"/>
      <c r="R611" s="74"/>
      <c r="S611" s="74"/>
      <c r="T611" s="74"/>
      <c r="U611" s="75"/>
    </row>
    <row r="612" spans="1:21" ht="15.75" customHeight="1" x14ac:dyDescent="0.25">
      <c r="A612" s="74"/>
      <c r="B612" s="74"/>
      <c r="C612" s="74"/>
      <c r="D612" s="74"/>
      <c r="E612" s="74"/>
      <c r="F612" s="74"/>
      <c r="G612" s="74"/>
      <c r="I612" s="71"/>
      <c r="L612" s="74"/>
      <c r="M612" s="74"/>
      <c r="N612" s="74"/>
      <c r="O612" s="74"/>
      <c r="Q612" s="74"/>
      <c r="R612" s="74"/>
      <c r="S612" s="74"/>
      <c r="T612" s="74"/>
      <c r="U612" s="75"/>
    </row>
    <row r="613" spans="1:21" ht="15.75" customHeight="1" x14ac:dyDescent="0.25">
      <c r="A613" s="74"/>
      <c r="B613" s="74"/>
      <c r="C613" s="74"/>
      <c r="D613" s="74"/>
      <c r="E613" s="74"/>
      <c r="F613" s="74"/>
      <c r="G613" s="74"/>
      <c r="I613" s="71"/>
      <c r="L613" s="74"/>
      <c r="M613" s="74"/>
      <c r="N613" s="74"/>
      <c r="O613" s="74"/>
      <c r="Q613" s="74"/>
      <c r="R613" s="74"/>
      <c r="S613" s="74"/>
      <c r="T613" s="74"/>
      <c r="U613" s="75"/>
    </row>
    <row r="614" spans="1:21" ht="15.75" customHeight="1" x14ac:dyDescent="0.25">
      <c r="A614" s="74"/>
      <c r="B614" s="74"/>
      <c r="C614" s="74"/>
      <c r="D614" s="74"/>
      <c r="E614" s="74"/>
      <c r="F614" s="74"/>
      <c r="G614" s="74"/>
      <c r="I614" s="71"/>
      <c r="L614" s="74"/>
      <c r="M614" s="74"/>
      <c r="N614" s="74"/>
      <c r="O614" s="74"/>
      <c r="Q614" s="74"/>
      <c r="R614" s="74"/>
      <c r="S614" s="74"/>
      <c r="T614" s="74"/>
      <c r="U614" s="75"/>
    </row>
    <row r="615" spans="1:21" ht="15.75" customHeight="1" x14ac:dyDescent="0.25">
      <c r="A615" s="74"/>
      <c r="B615" s="74"/>
      <c r="C615" s="74"/>
      <c r="D615" s="74"/>
      <c r="E615" s="74"/>
      <c r="F615" s="74"/>
      <c r="G615" s="74"/>
      <c r="I615" s="71"/>
      <c r="L615" s="74"/>
      <c r="M615" s="74"/>
      <c r="N615" s="74"/>
      <c r="O615" s="74"/>
      <c r="Q615" s="74"/>
      <c r="R615" s="74"/>
      <c r="S615" s="74"/>
      <c r="T615" s="74"/>
      <c r="U615" s="75"/>
    </row>
    <row r="616" spans="1:21" ht="15.75" customHeight="1" x14ac:dyDescent="0.25">
      <c r="A616" s="74"/>
      <c r="B616" s="74"/>
      <c r="C616" s="74"/>
      <c r="D616" s="74"/>
      <c r="E616" s="74"/>
      <c r="F616" s="74"/>
      <c r="G616" s="74"/>
      <c r="I616" s="71"/>
      <c r="L616" s="74"/>
      <c r="M616" s="74"/>
      <c r="N616" s="74"/>
      <c r="O616" s="74"/>
      <c r="Q616" s="74"/>
      <c r="R616" s="74"/>
      <c r="S616" s="74"/>
      <c r="T616" s="74"/>
      <c r="U616" s="75"/>
    </row>
    <row r="617" spans="1:21" ht="15.75" customHeight="1" x14ac:dyDescent="0.25">
      <c r="A617" s="74"/>
      <c r="B617" s="74"/>
      <c r="C617" s="74"/>
      <c r="D617" s="74"/>
      <c r="E617" s="74"/>
      <c r="F617" s="74"/>
      <c r="G617" s="74"/>
      <c r="I617" s="71"/>
      <c r="L617" s="74"/>
      <c r="M617" s="74"/>
      <c r="N617" s="74"/>
      <c r="O617" s="74"/>
      <c r="Q617" s="74"/>
      <c r="R617" s="74"/>
      <c r="S617" s="74"/>
      <c r="T617" s="74"/>
      <c r="U617" s="75"/>
    </row>
    <row r="618" spans="1:21" ht="15.75" customHeight="1" x14ac:dyDescent="0.25">
      <c r="A618" s="74"/>
      <c r="B618" s="74"/>
      <c r="C618" s="74"/>
      <c r="D618" s="74"/>
      <c r="E618" s="74"/>
      <c r="F618" s="74"/>
      <c r="G618" s="74"/>
      <c r="I618" s="71"/>
      <c r="L618" s="74"/>
      <c r="M618" s="74"/>
      <c r="N618" s="74"/>
      <c r="O618" s="74"/>
      <c r="Q618" s="74"/>
      <c r="R618" s="74"/>
      <c r="S618" s="74"/>
      <c r="T618" s="74"/>
      <c r="U618" s="75"/>
    </row>
    <row r="619" spans="1:21" ht="15.75" customHeight="1" x14ac:dyDescent="0.25">
      <c r="A619" s="74"/>
      <c r="B619" s="74"/>
      <c r="C619" s="74"/>
      <c r="D619" s="74"/>
      <c r="E619" s="74"/>
      <c r="F619" s="74"/>
      <c r="G619" s="74"/>
      <c r="I619" s="71"/>
      <c r="L619" s="74"/>
      <c r="M619" s="74"/>
      <c r="N619" s="74"/>
      <c r="O619" s="74"/>
      <c r="Q619" s="74"/>
      <c r="R619" s="74"/>
      <c r="S619" s="74"/>
      <c r="T619" s="74"/>
      <c r="U619" s="75"/>
    </row>
    <row r="620" spans="1:21" ht="15.75" customHeight="1" x14ac:dyDescent="0.25">
      <c r="A620" s="74"/>
      <c r="B620" s="74"/>
      <c r="C620" s="74"/>
      <c r="D620" s="74"/>
      <c r="E620" s="74"/>
      <c r="F620" s="74"/>
      <c r="G620" s="74"/>
      <c r="I620" s="71"/>
      <c r="L620" s="74"/>
      <c r="M620" s="74"/>
      <c r="N620" s="74"/>
      <c r="O620" s="74"/>
      <c r="Q620" s="74"/>
      <c r="R620" s="74"/>
      <c r="S620" s="74"/>
      <c r="T620" s="74"/>
      <c r="U620" s="75"/>
    </row>
    <row r="621" spans="1:21" ht="15.75" customHeight="1" x14ac:dyDescent="0.25">
      <c r="A621" s="74"/>
      <c r="B621" s="74"/>
      <c r="C621" s="74"/>
      <c r="D621" s="74"/>
      <c r="E621" s="74"/>
      <c r="F621" s="74"/>
      <c r="G621" s="74"/>
      <c r="I621" s="71"/>
      <c r="L621" s="74"/>
      <c r="M621" s="74"/>
      <c r="N621" s="74"/>
      <c r="O621" s="74"/>
      <c r="Q621" s="74"/>
      <c r="R621" s="74"/>
      <c r="S621" s="74"/>
      <c r="T621" s="74"/>
      <c r="U621" s="75"/>
    </row>
    <row r="622" spans="1:21" ht="15.75" customHeight="1" x14ac:dyDescent="0.25">
      <c r="A622" s="74"/>
      <c r="B622" s="74"/>
      <c r="C622" s="74"/>
      <c r="D622" s="74"/>
      <c r="E622" s="74"/>
      <c r="F622" s="74"/>
      <c r="G622" s="74"/>
      <c r="I622" s="71"/>
      <c r="L622" s="74"/>
      <c r="M622" s="74"/>
      <c r="N622" s="74"/>
      <c r="O622" s="74"/>
      <c r="Q622" s="74"/>
      <c r="R622" s="74"/>
      <c r="S622" s="74"/>
      <c r="T622" s="74"/>
      <c r="U622" s="75"/>
    </row>
    <row r="623" spans="1:21" ht="15.75" customHeight="1" x14ac:dyDescent="0.25">
      <c r="A623" s="74"/>
      <c r="B623" s="74"/>
      <c r="C623" s="74"/>
      <c r="D623" s="74"/>
      <c r="E623" s="74"/>
      <c r="F623" s="74"/>
      <c r="G623" s="74"/>
      <c r="I623" s="71"/>
      <c r="L623" s="74"/>
      <c r="M623" s="74"/>
      <c r="N623" s="74"/>
      <c r="O623" s="74"/>
      <c r="Q623" s="74"/>
      <c r="R623" s="74"/>
      <c r="S623" s="74"/>
      <c r="T623" s="74"/>
      <c r="U623" s="75"/>
    </row>
    <row r="624" spans="1:21" ht="15.75" customHeight="1" x14ac:dyDescent="0.25">
      <c r="A624" s="74"/>
      <c r="B624" s="74"/>
      <c r="C624" s="74"/>
      <c r="D624" s="74"/>
      <c r="E624" s="74"/>
      <c r="F624" s="74"/>
      <c r="G624" s="74"/>
      <c r="I624" s="71"/>
      <c r="L624" s="74"/>
      <c r="M624" s="74"/>
      <c r="N624" s="74"/>
      <c r="O624" s="74"/>
      <c r="Q624" s="74"/>
      <c r="R624" s="74"/>
      <c r="S624" s="74"/>
      <c r="T624" s="74"/>
      <c r="U624" s="75"/>
    </row>
    <row r="625" spans="1:21" ht="15.75" customHeight="1" x14ac:dyDescent="0.25">
      <c r="A625" s="74"/>
      <c r="B625" s="74"/>
      <c r="C625" s="74"/>
      <c r="D625" s="74"/>
      <c r="E625" s="74"/>
      <c r="F625" s="74"/>
      <c r="G625" s="74"/>
      <c r="I625" s="71"/>
      <c r="L625" s="74"/>
      <c r="M625" s="74"/>
      <c r="N625" s="74"/>
      <c r="O625" s="74"/>
      <c r="Q625" s="74"/>
      <c r="R625" s="74"/>
      <c r="S625" s="74"/>
      <c r="T625" s="74"/>
      <c r="U625" s="75"/>
    </row>
    <row r="626" spans="1:21" ht="15.75" customHeight="1" x14ac:dyDescent="0.25">
      <c r="A626" s="74"/>
      <c r="B626" s="74"/>
      <c r="C626" s="74"/>
      <c r="D626" s="74"/>
      <c r="E626" s="74"/>
      <c r="F626" s="74"/>
      <c r="G626" s="74"/>
      <c r="I626" s="71"/>
      <c r="L626" s="74"/>
      <c r="M626" s="74"/>
      <c r="N626" s="74"/>
      <c r="O626" s="74"/>
      <c r="Q626" s="74"/>
      <c r="R626" s="74"/>
      <c r="S626" s="74"/>
      <c r="T626" s="74"/>
      <c r="U626" s="75"/>
    </row>
    <row r="627" spans="1:21" ht="15.75" customHeight="1" x14ac:dyDescent="0.25">
      <c r="A627" s="74"/>
      <c r="B627" s="74"/>
      <c r="C627" s="74"/>
      <c r="D627" s="74"/>
      <c r="E627" s="74"/>
      <c r="F627" s="74"/>
      <c r="G627" s="74"/>
      <c r="I627" s="71"/>
      <c r="L627" s="74"/>
      <c r="M627" s="74"/>
      <c r="N627" s="74"/>
      <c r="O627" s="74"/>
      <c r="Q627" s="74"/>
      <c r="R627" s="74"/>
      <c r="S627" s="74"/>
      <c r="T627" s="74"/>
      <c r="U627" s="75"/>
    </row>
    <row r="628" spans="1:21" ht="15.75" customHeight="1" x14ac:dyDescent="0.25">
      <c r="A628" s="74"/>
      <c r="B628" s="74"/>
      <c r="C628" s="74"/>
      <c r="D628" s="74"/>
      <c r="E628" s="74"/>
      <c r="F628" s="74"/>
      <c r="G628" s="74"/>
      <c r="I628" s="71"/>
      <c r="L628" s="74"/>
      <c r="M628" s="74"/>
      <c r="N628" s="74"/>
      <c r="O628" s="74"/>
      <c r="Q628" s="74"/>
      <c r="R628" s="74"/>
      <c r="S628" s="74"/>
      <c r="T628" s="74"/>
      <c r="U628" s="75"/>
    </row>
    <row r="629" spans="1:21" ht="15.75" customHeight="1" x14ac:dyDescent="0.25">
      <c r="A629" s="74"/>
      <c r="B629" s="74"/>
      <c r="C629" s="74"/>
      <c r="D629" s="74"/>
      <c r="E629" s="74"/>
      <c r="F629" s="74"/>
      <c r="G629" s="74"/>
      <c r="I629" s="71"/>
      <c r="L629" s="74"/>
      <c r="M629" s="74"/>
      <c r="N629" s="74"/>
      <c r="O629" s="74"/>
      <c r="Q629" s="74"/>
      <c r="R629" s="74"/>
      <c r="S629" s="74"/>
      <c r="T629" s="74"/>
      <c r="U629" s="75"/>
    </row>
    <row r="630" spans="1:21" ht="15.75" customHeight="1" x14ac:dyDescent="0.25">
      <c r="A630" s="74"/>
      <c r="B630" s="74"/>
      <c r="C630" s="74"/>
      <c r="D630" s="74"/>
      <c r="E630" s="74"/>
      <c r="F630" s="74"/>
      <c r="G630" s="74"/>
      <c r="I630" s="71"/>
      <c r="L630" s="74"/>
      <c r="M630" s="74"/>
      <c r="N630" s="74"/>
      <c r="O630" s="74"/>
      <c r="Q630" s="74"/>
      <c r="R630" s="74"/>
      <c r="S630" s="74"/>
      <c r="T630" s="74"/>
      <c r="U630" s="75"/>
    </row>
    <row r="631" spans="1:21" ht="15.75" customHeight="1" x14ac:dyDescent="0.25">
      <c r="A631" s="74"/>
      <c r="B631" s="74"/>
      <c r="C631" s="74"/>
      <c r="D631" s="74"/>
      <c r="E631" s="74"/>
      <c r="F631" s="74"/>
      <c r="G631" s="74"/>
      <c r="I631" s="71"/>
      <c r="L631" s="74"/>
      <c r="M631" s="74"/>
      <c r="N631" s="74"/>
      <c r="O631" s="74"/>
      <c r="Q631" s="74"/>
      <c r="R631" s="74"/>
      <c r="S631" s="74"/>
      <c r="T631" s="74"/>
      <c r="U631" s="75"/>
    </row>
    <row r="632" spans="1:21" ht="15.75" customHeight="1" x14ac:dyDescent="0.25">
      <c r="A632" s="74"/>
      <c r="B632" s="74"/>
      <c r="C632" s="74"/>
      <c r="D632" s="74"/>
      <c r="E632" s="74"/>
      <c r="F632" s="74"/>
      <c r="G632" s="74"/>
      <c r="I632" s="71"/>
      <c r="L632" s="74"/>
      <c r="M632" s="74"/>
      <c r="N632" s="74"/>
      <c r="O632" s="74"/>
      <c r="Q632" s="74"/>
      <c r="R632" s="74"/>
      <c r="S632" s="74"/>
      <c r="T632" s="74"/>
      <c r="U632" s="75"/>
    </row>
    <row r="633" spans="1:21" ht="15.75" customHeight="1" x14ac:dyDescent="0.25">
      <c r="A633" s="74"/>
      <c r="B633" s="74"/>
      <c r="C633" s="74"/>
      <c r="D633" s="74"/>
      <c r="E633" s="74"/>
      <c r="F633" s="74"/>
      <c r="G633" s="74"/>
      <c r="I633" s="71"/>
      <c r="L633" s="74"/>
      <c r="M633" s="74"/>
      <c r="N633" s="74"/>
      <c r="O633" s="74"/>
      <c r="Q633" s="74"/>
      <c r="R633" s="74"/>
      <c r="S633" s="74"/>
      <c r="T633" s="74"/>
      <c r="U633" s="75"/>
    </row>
    <row r="634" spans="1:21" ht="15.75" customHeight="1" x14ac:dyDescent="0.25">
      <c r="A634" s="74"/>
      <c r="B634" s="74"/>
      <c r="C634" s="74"/>
      <c r="D634" s="74"/>
      <c r="E634" s="74"/>
      <c r="F634" s="74"/>
      <c r="G634" s="74"/>
      <c r="I634" s="71"/>
      <c r="L634" s="74"/>
      <c r="M634" s="74"/>
      <c r="N634" s="74"/>
      <c r="O634" s="74"/>
      <c r="Q634" s="74"/>
      <c r="R634" s="74"/>
      <c r="S634" s="74"/>
      <c r="T634" s="74"/>
      <c r="U634" s="75"/>
    </row>
    <row r="635" spans="1:21" ht="15.75" customHeight="1" x14ac:dyDescent="0.25">
      <c r="A635" s="74"/>
      <c r="B635" s="74"/>
      <c r="C635" s="74"/>
      <c r="D635" s="74"/>
      <c r="E635" s="74"/>
      <c r="F635" s="74"/>
      <c r="G635" s="74"/>
      <c r="I635" s="71"/>
      <c r="L635" s="74"/>
      <c r="M635" s="74"/>
      <c r="N635" s="74"/>
      <c r="O635" s="74"/>
      <c r="Q635" s="74"/>
      <c r="R635" s="74"/>
      <c r="S635" s="74"/>
      <c r="T635" s="74"/>
      <c r="U635" s="75"/>
    </row>
    <row r="636" spans="1:21" ht="15.75" customHeight="1" x14ac:dyDescent="0.25">
      <c r="A636" s="74"/>
      <c r="B636" s="74"/>
      <c r="C636" s="74"/>
      <c r="D636" s="74"/>
      <c r="E636" s="74"/>
      <c r="F636" s="74"/>
      <c r="G636" s="74"/>
      <c r="I636" s="71"/>
      <c r="L636" s="74"/>
      <c r="M636" s="74"/>
      <c r="N636" s="74"/>
      <c r="O636" s="74"/>
      <c r="Q636" s="74"/>
      <c r="R636" s="74"/>
      <c r="S636" s="74"/>
      <c r="T636" s="74"/>
      <c r="U636" s="75"/>
    </row>
    <row r="637" spans="1:21" ht="15.75" customHeight="1" x14ac:dyDescent="0.25">
      <c r="A637" s="74"/>
      <c r="B637" s="74"/>
      <c r="C637" s="74"/>
      <c r="D637" s="74"/>
      <c r="E637" s="74"/>
      <c r="F637" s="74"/>
      <c r="G637" s="74"/>
      <c r="I637" s="71"/>
      <c r="L637" s="74"/>
      <c r="M637" s="74"/>
      <c r="N637" s="74"/>
      <c r="O637" s="74"/>
      <c r="Q637" s="74"/>
      <c r="R637" s="74"/>
      <c r="S637" s="74"/>
      <c r="T637" s="74"/>
      <c r="U637" s="75"/>
    </row>
    <row r="638" spans="1:21" ht="15.75" customHeight="1" x14ac:dyDescent="0.25">
      <c r="A638" s="74"/>
      <c r="B638" s="74"/>
      <c r="C638" s="74"/>
      <c r="D638" s="74"/>
      <c r="E638" s="74"/>
      <c r="F638" s="74"/>
      <c r="G638" s="74"/>
      <c r="I638" s="71"/>
      <c r="L638" s="74"/>
      <c r="M638" s="74"/>
      <c r="N638" s="74"/>
      <c r="O638" s="74"/>
      <c r="Q638" s="74"/>
      <c r="R638" s="74"/>
      <c r="S638" s="74"/>
      <c r="T638" s="74"/>
      <c r="U638" s="75"/>
    </row>
    <row r="639" spans="1:21" ht="15.75" customHeight="1" x14ac:dyDescent="0.25">
      <c r="A639" s="74"/>
      <c r="B639" s="74"/>
      <c r="C639" s="74"/>
      <c r="D639" s="74"/>
      <c r="E639" s="74"/>
      <c r="F639" s="74"/>
      <c r="G639" s="74"/>
      <c r="I639" s="71"/>
      <c r="L639" s="74"/>
      <c r="M639" s="74"/>
      <c r="N639" s="74"/>
      <c r="O639" s="74"/>
      <c r="Q639" s="74"/>
      <c r="R639" s="74"/>
      <c r="S639" s="74"/>
      <c r="T639" s="74"/>
      <c r="U639" s="75"/>
    </row>
    <row r="640" spans="1:21" ht="15.75" customHeight="1" x14ac:dyDescent="0.25">
      <c r="A640" s="74"/>
      <c r="B640" s="74"/>
      <c r="C640" s="74"/>
      <c r="D640" s="74"/>
      <c r="E640" s="74"/>
      <c r="F640" s="74"/>
      <c r="G640" s="74"/>
      <c r="I640" s="71"/>
      <c r="L640" s="74"/>
      <c r="M640" s="74"/>
      <c r="N640" s="74"/>
      <c r="O640" s="74"/>
      <c r="Q640" s="74"/>
      <c r="R640" s="74"/>
      <c r="S640" s="74"/>
      <c r="T640" s="74"/>
      <c r="U640" s="75"/>
    </row>
    <row r="641" spans="1:21" ht="15.75" customHeight="1" x14ac:dyDescent="0.25">
      <c r="A641" s="74"/>
      <c r="B641" s="74"/>
      <c r="C641" s="74"/>
      <c r="D641" s="74"/>
      <c r="E641" s="74"/>
      <c r="F641" s="74"/>
      <c r="G641" s="74"/>
      <c r="I641" s="71"/>
      <c r="L641" s="74"/>
      <c r="M641" s="74"/>
      <c r="N641" s="74"/>
      <c r="O641" s="74"/>
      <c r="Q641" s="74"/>
      <c r="R641" s="74"/>
      <c r="S641" s="74"/>
      <c r="T641" s="74"/>
      <c r="U641" s="75"/>
    </row>
    <row r="642" spans="1:21" ht="15.75" customHeight="1" x14ac:dyDescent="0.25">
      <c r="A642" s="74"/>
      <c r="B642" s="74"/>
      <c r="C642" s="74"/>
      <c r="D642" s="74"/>
      <c r="E642" s="74"/>
      <c r="F642" s="74"/>
      <c r="G642" s="74"/>
      <c r="I642" s="71"/>
      <c r="L642" s="74"/>
      <c r="M642" s="74"/>
      <c r="N642" s="74"/>
      <c r="O642" s="74"/>
      <c r="Q642" s="74"/>
      <c r="R642" s="74"/>
      <c r="S642" s="74"/>
      <c r="T642" s="74"/>
      <c r="U642" s="75"/>
    </row>
    <row r="643" spans="1:21" ht="15.75" customHeight="1" x14ac:dyDescent="0.25">
      <c r="A643" s="74"/>
      <c r="B643" s="74"/>
      <c r="C643" s="74"/>
      <c r="D643" s="74"/>
      <c r="E643" s="74"/>
      <c r="F643" s="74"/>
      <c r="G643" s="74"/>
      <c r="I643" s="71"/>
      <c r="L643" s="74"/>
      <c r="M643" s="74"/>
      <c r="N643" s="74"/>
      <c r="O643" s="74"/>
      <c r="Q643" s="74"/>
      <c r="R643" s="74"/>
      <c r="S643" s="74"/>
      <c r="T643" s="74"/>
      <c r="U643" s="75"/>
    </row>
    <row r="644" spans="1:21" ht="15.75" customHeight="1" x14ac:dyDescent="0.25">
      <c r="A644" s="74"/>
      <c r="B644" s="74"/>
      <c r="C644" s="74"/>
      <c r="D644" s="74"/>
      <c r="E644" s="74"/>
      <c r="F644" s="74"/>
      <c r="G644" s="74"/>
      <c r="I644" s="71"/>
      <c r="L644" s="74"/>
      <c r="M644" s="74"/>
      <c r="N644" s="74"/>
      <c r="O644" s="74"/>
      <c r="Q644" s="74"/>
      <c r="R644" s="74"/>
      <c r="S644" s="74"/>
      <c r="T644" s="74"/>
      <c r="U644" s="75"/>
    </row>
    <row r="645" spans="1:21" ht="15.75" customHeight="1" x14ac:dyDescent="0.25">
      <c r="A645" s="74"/>
      <c r="B645" s="74"/>
      <c r="C645" s="74"/>
      <c r="D645" s="74"/>
      <c r="E645" s="74"/>
      <c r="F645" s="74"/>
      <c r="G645" s="74"/>
      <c r="I645" s="71"/>
      <c r="L645" s="74"/>
      <c r="M645" s="74"/>
      <c r="N645" s="74"/>
      <c r="O645" s="74"/>
      <c r="Q645" s="74"/>
      <c r="R645" s="74"/>
      <c r="S645" s="74"/>
      <c r="T645" s="74"/>
      <c r="U645" s="75"/>
    </row>
    <row r="646" spans="1:21" ht="15.75" customHeight="1" x14ac:dyDescent="0.25">
      <c r="A646" s="74"/>
      <c r="B646" s="74"/>
      <c r="C646" s="74"/>
      <c r="D646" s="74"/>
      <c r="E646" s="74"/>
      <c r="F646" s="74"/>
      <c r="G646" s="74"/>
      <c r="I646" s="71"/>
      <c r="L646" s="74"/>
      <c r="M646" s="74"/>
      <c r="N646" s="74"/>
      <c r="O646" s="74"/>
      <c r="Q646" s="74"/>
      <c r="R646" s="74"/>
      <c r="S646" s="74"/>
      <c r="T646" s="74"/>
      <c r="U646" s="75"/>
    </row>
    <row r="647" spans="1:21" ht="15.75" customHeight="1" x14ac:dyDescent="0.25">
      <c r="A647" s="74"/>
      <c r="B647" s="74"/>
      <c r="C647" s="74"/>
      <c r="D647" s="74"/>
      <c r="E647" s="74"/>
      <c r="F647" s="74"/>
      <c r="G647" s="74"/>
      <c r="I647" s="71"/>
      <c r="L647" s="74"/>
      <c r="M647" s="74"/>
      <c r="N647" s="74"/>
      <c r="O647" s="74"/>
      <c r="Q647" s="74"/>
      <c r="R647" s="74"/>
      <c r="S647" s="74"/>
      <c r="T647" s="74"/>
      <c r="U647" s="75"/>
    </row>
    <row r="648" spans="1:21" ht="15.75" customHeight="1" x14ac:dyDescent="0.25">
      <c r="A648" s="74"/>
      <c r="B648" s="74"/>
      <c r="C648" s="74"/>
      <c r="D648" s="74"/>
      <c r="E648" s="74"/>
      <c r="F648" s="74"/>
      <c r="G648" s="74"/>
      <c r="I648" s="71"/>
      <c r="L648" s="74"/>
      <c r="M648" s="74"/>
      <c r="N648" s="74"/>
      <c r="O648" s="74"/>
      <c r="Q648" s="74"/>
      <c r="R648" s="74"/>
      <c r="S648" s="74"/>
      <c r="T648" s="74"/>
      <c r="U648" s="75"/>
    </row>
    <row r="649" spans="1:21" ht="15.75" customHeight="1" x14ac:dyDescent="0.25">
      <c r="A649" s="74"/>
      <c r="B649" s="74"/>
      <c r="C649" s="74"/>
      <c r="D649" s="74"/>
      <c r="E649" s="74"/>
      <c r="F649" s="74"/>
      <c r="G649" s="74"/>
      <c r="I649" s="71"/>
      <c r="L649" s="74"/>
      <c r="M649" s="74"/>
      <c r="N649" s="74"/>
      <c r="O649" s="74"/>
      <c r="Q649" s="74"/>
      <c r="R649" s="74"/>
      <c r="S649" s="74"/>
      <c r="T649" s="74"/>
      <c r="U649" s="75"/>
    </row>
    <row r="650" spans="1:21" ht="15.75" customHeight="1" x14ac:dyDescent="0.25">
      <c r="A650" s="74"/>
      <c r="B650" s="74"/>
      <c r="C650" s="74"/>
      <c r="D650" s="74"/>
      <c r="E650" s="74"/>
      <c r="F650" s="74"/>
      <c r="G650" s="74"/>
      <c r="I650" s="71"/>
      <c r="L650" s="74"/>
      <c r="M650" s="74"/>
      <c r="N650" s="74"/>
      <c r="O650" s="74"/>
      <c r="Q650" s="74"/>
      <c r="R650" s="74"/>
      <c r="S650" s="74"/>
      <c r="T650" s="74"/>
      <c r="U650" s="75"/>
    </row>
    <row r="651" spans="1:21" ht="15.75" customHeight="1" x14ac:dyDescent="0.25">
      <c r="A651" s="74"/>
      <c r="B651" s="74"/>
      <c r="C651" s="74"/>
      <c r="D651" s="74"/>
      <c r="E651" s="74"/>
      <c r="F651" s="74"/>
      <c r="G651" s="74"/>
      <c r="I651" s="71"/>
      <c r="L651" s="74"/>
      <c r="M651" s="74"/>
      <c r="N651" s="74"/>
      <c r="O651" s="74"/>
      <c r="Q651" s="74"/>
      <c r="R651" s="74"/>
      <c r="S651" s="74"/>
      <c r="T651" s="74"/>
      <c r="U651" s="75"/>
    </row>
    <row r="652" spans="1:21" ht="15.75" customHeight="1" x14ac:dyDescent="0.25">
      <c r="A652" s="74"/>
      <c r="B652" s="74"/>
      <c r="C652" s="74"/>
      <c r="D652" s="74"/>
      <c r="E652" s="74"/>
      <c r="F652" s="74"/>
      <c r="G652" s="74"/>
      <c r="I652" s="71"/>
      <c r="L652" s="74"/>
      <c r="M652" s="74"/>
      <c r="N652" s="74"/>
      <c r="O652" s="74"/>
      <c r="Q652" s="74"/>
      <c r="R652" s="74"/>
      <c r="S652" s="74"/>
      <c r="T652" s="74"/>
      <c r="U652" s="75"/>
    </row>
    <row r="653" spans="1:21" ht="15.75" customHeight="1" x14ac:dyDescent="0.25">
      <c r="A653" s="74"/>
      <c r="B653" s="74"/>
      <c r="C653" s="74"/>
      <c r="D653" s="74"/>
      <c r="E653" s="74"/>
      <c r="F653" s="74"/>
      <c r="G653" s="74"/>
      <c r="I653" s="71"/>
      <c r="L653" s="74"/>
      <c r="M653" s="74"/>
      <c r="N653" s="74"/>
      <c r="O653" s="74"/>
      <c r="Q653" s="74"/>
      <c r="R653" s="74"/>
      <c r="S653" s="74"/>
      <c r="T653" s="74"/>
      <c r="U653" s="75"/>
    </row>
    <row r="654" spans="1:21" ht="15.75" customHeight="1" x14ac:dyDescent="0.25">
      <c r="A654" s="74"/>
      <c r="B654" s="74"/>
      <c r="C654" s="74"/>
      <c r="D654" s="74"/>
      <c r="E654" s="74"/>
      <c r="F654" s="74"/>
      <c r="G654" s="74"/>
      <c r="I654" s="71"/>
      <c r="L654" s="74"/>
      <c r="M654" s="74"/>
      <c r="N654" s="74"/>
      <c r="O654" s="74"/>
      <c r="Q654" s="74"/>
      <c r="R654" s="74"/>
      <c r="S654" s="74"/>
      <c r="T654" s="74"/>
      <c r="U654" s="75"/>
    </row>
    <row r="655" spans="1:21" ht="15.75" customHeight="1" x14ac:dyDescent="0.25">
      <c r="A655" s="74"/>
      <c r="B655" s="74"/>
      <c r="C655" s="74"/>
      <c r="D655" s="74"/>
      <c r="E655" s="74"/>
      <c r="F655" s="74"/>
      <c r="G655" s="74"/>
      <c r="I655" s="71"/>
      <c r="L655" s="74"/>
      <c r="M655" s="74"/>
      <c r="N655" s="74"/>
      <c r="O655" s="74"/>
      <c r="Q655" s="74"/>
      <c r="R655" s="74"/>
      <c r="S655" s="74"/>
      <c r="T655" s="74"/>
      <c r="U655" s="75"/>
    </row>
    <row r="656" spans="1:21" ht="15.75" customHeight="1" x14ac:dyDescent="0.25">
      <c r="A656" s="74"/>
      <c r="B656" s="74"/>
      <c r="C656" s="74"/>
      <c r="D656" s="74"/>
      <c r="E656" s="74"/>
      <c r="F656" s="74"/>
      <c r="G656" s="74"/>
      <c r="I656" s="71"/>
      <c r="L656" s="74"/>
      <c r="M656" s="74"/>
      <c r="N656" s="74"/>
      <c r="O656" s="74"/>
      <c r="Q656" s="74"/>
      <c r="R656" s="74"/>
      <c r="S656" s="74"/>
      <c r="T656" s="74"/>
      <c r="U656" s="75"/>
    </row>
    <row r="657" spans="1:21" ht="15.75" customHeight="1" x14ac:dyDescent="0.25">
      <c r="A657" s="74"/>
      <c r="B657" s="74"/>
      <c r="C657" s="74"/>
      <c r="D657" s="74"/>
      <c r="E657" s="74"/>
      <c r="F657" s="74"/>
      <c r="G657" s="74"/>
      <c r="I657" s="71"/>
      <c r="L657" s="74"/>
      <c r="M657" s="74"/>
      <c r="N657" s="74"/>
      <c r="O657" s="74"/>
      <c r="Q657" s="74"/>
      <c r="R657" s="74"/>
      <c r="S657" s="74"/>
      <c r="T657" s="74"/>
      <c r="U657" s="75"/>
    </row>
    <row r="658" spans="1:21" ht="15.75" customHeight="1" x14ac:dyDescent="0.25">
      <c r="A658" s="74"/>
      <c r="B658" s="74"/>
      <c r="C658" s="74"/>
      <c r="D658" s="74"/>
      <c r="E658" s="74"/>
      <c r="F658" s="74"/>
      <c r="G658" s="74"/>
      <c r="I658" s="71"/>
      <c r="L658" s="74"/>
      <c r="M658" s="74"/>
      <c r="N658" s="74"/>
      <c r="O658" s="74"/>
      <c r="Q658" s="74"/>
      <c r="R658" s="74"/>
      <c r="S658" s="74"/>
      <c r="T658" s="74"/>
      <c r="U658" s="75"/>
    </row>
    <row r="659" spans="1:21" ht="15.75" customHeight="1" x14ac:dyDescent="0.25">
      <c r="A659" s="74"/>
      <c r="B659" s="74"/>
      <c r="C659" s="74"/>
      <c r="D659" s="74"/>
      <c r="E659" s="74"/>
      <c r="F659" s="74"/>
      <c r="G659" s="74"/>
      <c r="I659" s="71"/>
      <c r="L659" s="74"/>
      <c r="M659" s="74"/>
      <c r="N659" s="74"/>
      <c r="O659" s="74"/>
      <c r="Q659" s="74"/>
      <c r="R659" s="74"/>
      <c r="S659" s="74"/>
      <c r="T659" s="74"/>
      <c r="U659" s="75"/>
    </row>
    <row r="660" spans="1:21" ht="15.75" customHeight="1" x14ac:dyDescent="0.25">
      <c r="A660" s="74"/>
      <c r="B660" s="74"/>
      <c r="C660" s="74"/>
      <c r="D660" s="74"/>
      <c r="E660" s="74"/>
      <c r="F660" s="74"/>
      <c r="G660" s="74"/>
      <c r="I660" s="71"/>
      <c r="L660" s="74"/>
      <c r="M660" s="74"/>
      <c r="N660" s="74"/>
      <c r="O660" s="74"/>
      <c r="Q660" s="74"/>
      <c r="R660" s="74"/>
      <c r="S660" s="74"/>
      <c r="T660" s="74"/>
      <c r="U660" s="75"/>
    </row>
    <row r="661" spans="1:21" ht="15.75" customHeight="1" x14ac:dyDescent="0.25">
      <c r="A661" s="74"/>
      <c r="B661" s="74"/>
      <c r="C661" s="74"/>
      <c r="D661" s="74"/>
      <c r="E661" s="74"/>
      <c r="F661" s="74"/>
      <c r="G661" s="74"/>
      <c r="I661" s="71"/>
      <c r="L661" s="74"/>
      <c r="M661" s="74"/>
      <c r="N661" s="74"/>
      <c r="O661" s="74"/>
      <c r="Q661" s="74"/>
      <c r="R661" s="74"/>
      <c r="S661" s="74"/>
      <c r="T661" s="74"/>
      <c r="U661" s="75"/>
    </row>
    <row r="662" spans="1:21" ht="15.75" customHeight="1" x14ac:dyDescent="0.25">
      <c r="A662" s="74"/>
      <c r="B662" s="74"/>
      <c r="C662" s="74"/>
      <c r="D662" s="74"/>
      <c r="E662" s="74"/>
      <c r="F662" s="74"/>
      <c r="G662" s="74"/>
      <c r="I662" s="71"/>
      <c r="L662" s="74"/>
      <c r="M662" s="74"/>
      <c r="N662" s="74"/>
      <c r="O662" s="74"/>
      <c r="Q662" s="74"/>
      <c r="R662" s="74"/>
      <c r="S662" s="74"/>
      <c r="T662" s="74"/>
      <c r="U662" s="75"/>
    </row>
    <row r="663" spans="1:21" ht="15.75" customHeight="1" x14ac:dyDescent="0.25">
      <c r="A663" s="74"/>
      <c r="B663" s="74"/>
      <c r="C663" s="74"/>
      <c r="D663" s="74"/>
      <c r="E663" s="74"/>
      <c r="F663" s="74"/>
      <c r="G663" s="74"/>
      <c r="I663" s="71"/>
      <c r="L663" s="74"/>
      <c r="M663" s="74"/>
      <c r="N663" s="74"/>
      <c r="O663" s="74"/>
      <c r="Q663" s="74"/>
      <c r="R663" s="74"/>
      <c r="S663" s="74"/>
      <c r="T663" s="74"/>
      <c r="U663" s="75"/>
    </row>
    <row r="664" spans="1:21" ht="15.75" customHeight="1" x14ac:dyDescent="0.25">
      <c r="A664" s="74"/>
      <c r="B664" s="74"/>
      <c r="C664" s="74"/>
      <c r="D664" s="74"/>
      <c r="E664" s="74"/>
      <c r="F664" s="74"/>
      <c r="G664" s="74"/>
      <c r="I664" s="71"/>
      <c r="L664" s="74"/>
      <c r="M664" s="74"/>
      <c r="N664" s="74"/>
      <c r="O664" s="74"/>
      <c r="Q664" s="74"/>
      <c r="R664" s="74"/>
      <c r="S664" s="74"/>
      <c r="T664" s="74"/>
      <c r="U664" s="75"/>
    </row>
    <row r="665" spans="1:21" ht="15.75" customHeight="1" x14ac:dyDescent="0.25">
      <c r="A665" s="74"/>
      <c r="B665" s="74"/>
      <c r="C665" s="74"/>
      <c r="D665" s="74"/>
      <c r="E665" s="74"/>
      <c r="F665" s="74"/>
      <c r="G665" s="74"/>
      <c r="I665" s="71"/>
      <c r="L665" s="74"/>
      <c r="M665" s="74"/>
      <c r="N665" s="74"/>
      <c r="O665" s="74"/>
      <c r="Q665" s="74"/>
      <c r="R665" s="74"/>
      <c r="S665" s="74"/>
      <c r="T665" s="74"/>
      <c r="U665" s="75"/>
    </row>
    <row r="666" spans="1:21" ht="15.75" customHeight="1" x14ac:dyDescent="0.25">
      <c r="A666" s="74"/>
      <c r="B666" s="74"/>
      <c r="C666" s="74"/>
      <c r="D666" s="74"/>
      <c r="E666" s="74"/>
      <c r="F666" s="74"/>
      <c r="G666" s="74"/>
      <c r="I666" s="71"/>
      <c r="L666" s="74"/>
      <c r="M666" s="74"/>
      <c r="N666" s="74"/>
      <c r="O666" s="74"/>
      <c r="Q666" s="74"/>
      <c r="R666" s="74"/>
      <c r="S666" s="74"/>
      <c r="T666" s="74"/>
      <c r="U666" s="75"/>
    </row>
    <row r="667" spans="1:21" ht="15.75" customHeight="1" x14ac:dyDescent="0.25">
      <c r="A667" s="74"/>
      <c r="B667" s="74"/>
      <c r="C667" s="74"/>
      <c r="D667" s="74"/>
      <c r="E667" s="74"/>
      <c r="F667" s="74"/>
      <c r="G667" s="74"/>
      <c r="I667" s="71"/>
      <c r="L667" s="74"/>
      <c r="M667" s="74"/>
      <c r="N667" s="74"/>
      <c r="O667" s="74"/>
      <c r="Q667" s="74"/>
      <c r="R667" s="74"/>
      <c r="S667" s="74"/>
      <c r="T667" s="74"/>
      <c r="U667" s="75"/>
    </row>
    <row r="668" spans="1:21" ht="15.75" customHeight="1" x14ac:dyDescent="0.25">
      <c r="A668" s="74"/>
      <c r="B668" s="74"/>
      <c r="C668" s="74"/>
      <c r="D668" s="74"/>
      <c r="E668" s="74"/>
      <c r="F668" s="74"/>
      <c r="G668" s="74"/>
      <c r="I668" s="71"/>
      <c r="L668" s="74"/>
      <c r="M668" s="74"/>
      <c r="N668" s="74"/>
      <c r="O668" s="74"/>
      <c r="Q668" s="74"/>
      <c r="R668" s="74"/>
      <c r="S668" s="74"/>
      <c r="T668" s="74"/>
      <c r="U668" s="75"/>
    </row>
    <row r="669" spans="1:21" ht="15.75" customHeight="1" x14ac:dyDescent="0.25">
      <c r="A669" s="74"/>
      <c r="B669" s="74"/>
      <c r="C669" s="74"/>
      <c r="D669" s="74"/>
      <c r="E669" s="74"/>
      <c r="F669" s="74"/>
      <c r="G669" s="74"/>
      <c r="I669" s="71"/>
      <c r="L669" s="74"/>
      <c r="M669" s="74"/>
      <c r="N669" s="74"/>
      <c r="O669" s="74"/>
      <c r="Q669" s="74"/>
      <c r="R669" s="74"/>
      <c r="S669" s="74"/>
      <c r="T669" s="74"/>
      <c r="U669" s="75"/>
    </row>
    <row r="670" spans="1:21" ht="15.75" customHeight="1" x14ac:dyDescent="0.25">
      <c r="A670" s="74"/>
      <c r="B670" s="74"/>
      <c r="C670" s="74"/>
      <c r="D670" s="74"/>
      <c r="E670" s="74"/>
      <c r="F670" s="74"/>
      <c r="G670" s="74"/>
      <c r="I670" s="71"/>
      <c r="L670" s="74"/>
      <c r="M670" s="74"/>
      <c r="N670" s="74"/>
      <c r="O670" s="74"/>
      <c r="Q670" s="74"/>
      <c r="R670" s="74"/>
      <c r="S670" s="74"/>
      <c r="T670" s="74"/>
      <c r="U670" s="75"/>
    </row>
    <row r="671" spans="1:21" ht="15.75" customHeight="1" x14ac:dyDescent="0.25">
      <c r="A671" s="74"/>
      <c r="B671" s="74"/>
      <c r="C671" s="74"/>
      <c r="D671" s="74"/>
      <c r="E671" s="74"/>
      <c r="F671" s="74"/>
      <c r="G671" s="74"/>
      <c r="I671" s="71"/>
      <c r="L671" s="74"/>
      <c r="M671" s="74"/>
      <c r="N671" s="74"/>
      <c r="O671" s="74"/>
      <c r="Q671" s="74"/>
      <c r="R671" s="74"/>
      <c r="S671" s="74"/>
      <c r="T671" s="74"/>
      <c r="U671" s="75"/>
    </row>
    <row r="672" spans="1:21" ht="15.75" customHeight="1" x14ac:dyDescent="0.25">
      <c r="A672" s="74"/>
      <c r="B672" s="74"/>
      <c r="C672" s="74"/>
      <c r="D672" s="74"/>
      <c r="E672" s="74"/>
      <c r="F672" s="74"/>
      <c r="G672" s="74"/>
      <c r="I672" s="71"/>
      <c r="L672" s="74"/>
      <c r="M672" s="74"/>
      <c r="N672" s="74"/>
      <c r="O672" s="74"/>
      <c r="Q672" s="74"/>
      <c r="R672" s="74"/>
      <c r="S672" s="74"/>
      <c r="T672" s="74"/>
      <c r="U672" s="75"/>
    </row>
    <row r="673" spans="1:21" ht="15.75" customHeight="1" x14ac:dyDescent="0.25">
      <c r="A673" s="74"/>
      <c r="B673" s="74"/>
      <c r="C673" s="74"/>
      <c r="D673" s="74"/>
      <c r="E673" s="74"/>
      <c r="F673" s="74"/>
      <c r="G673" s="74"/>
      <c r="I673" s="71"/>
      <c r="L673" s="74"/>
      <c r="M673" s="74"/>
      <c r="N673" s="74"/>
      <c r="O673" s="74"/>
      <c r="Q673" s="74"/>
      <c r="R673" s="74"/>
      <c r="S673" s="74"/>
      <c r="T673" s="74"/>
      <c r="U673" s="75"/>
    </row>
    <row r="674" spans="1:21" ht="15.75" customHeight="1" x14ac:dyDescent="0.25">
      <c r="A674" s="74"/>
      <c r="B674" s="74"/>
      <c r="C674" s="74"/>
      <c r="D674" s="74"/>
      <c r="E674" s="74"/>
      <c r="F674" s="74"/>
      <c r="G674" s="74"/>
      <c r="I674" s="71"/>
      <c r="L674" s="74"/>
      <c r="M674" s="74"/>
      <c r="N674" s="74"/>
      <c r="O674" s="74"/>
      <c r="Q674" s="74"/>
      <c r="R674" s="74"/>
      <c r="S674" s="74"/>
      <c r="T674" s="74"/>
      <c r="U674" s="75"/>
    </row>
    <row r="675" spans="1:21" ht="15.75" customHeight="1" x14ac:dyDescent="0.25">
      <c r="A675" s="74"/>
      <c r="B675" s="74"/>
      <c r="C675" s="74"/>
      <c r="D675" s="74"/>
      <c r="E675" s="74"/>
      <c r="F675" s="74"/>
      <c r="G675" s="74"/>
      <c r="I675" s="71"/>
      <c r="L675" s="74"/>
      <c r="M675" s="74"/>
      <c r="N675" s="74"/>
      <c r="O675" s="74"/>
      <c r="Q675" s="74"/>
      <c r="R675" s="74"/>
      <c r="S675" s="74"/>
      <c r="T675" s="74"/>
      <c r="U675" s="75"/>
    </row>
    <row r="676" spans="1:21" ht="15.75" customHeight="1" x14ac:dyDescent="0.25">
      <c r="A676" s="74"/>
      <c r="B676" s="74"/>
      <c r="C676" s="74"/>
      <c r="D676" s="74"/>
      <c r="E676" s="74"/>
      <c r="F676" s="74"/>
      <c r="G676" s="74"/>
      <c r="I676" s="71"/>
      <c r="L676" s="74"/>
      <c r="M676" s="74"/>
      <c r="N676" s="74"/>
      <c r="O676" s="74"/>
      <c r="Q676" s="74"/>
      <c r="R676" s="74"/>
      <c r="S676" s="74"/>
      <c r="T676" s="74"/>
      <c r="U676" s="75"/>
    </row>
    <row r="677" spans="1:21" ht="15.75" customHeight="1" x14ac:dyDescent="0.25">
      <c r="A677" s="74"/>
      <c r="B677" s="74"/>
      <c r="C677" s="74"/>
      <c r="D677" s="74"/>
      <c r="E677" s="74"/>
      <c r="F677" s="74"/>
      <c r="G677" s="74"/>
      <c r="I677" s="71"/>
      <c r="L677" s="74"/>
      <c r="M677" s="74"/>
      <c r="N677" s="74"/>
      <c r="O677" s="74"/>
      <c r="Q677" s="74"/>
      <c r="R677" s="74"/>
      <c r="S677" s="74"/>
      <c r="T677" s="74"/>
      <c r="U677" s="75"/>
    </row>
    <row r="678" spans="1:21" ht="15.75" customHeight="1" x14ac:dyDescent="0.25">
      <c r="A678" s="74"/>
      <c r="B678" s="74"/>
      <c r="C678" s="74"/>
      <c r="D678" s="74"/>
      <c r="E678" s="74"/>
      <c r="F678" s="74"/>
      <c r="G678" s="74"/>
      <c r="I678" s="71"/>
      <c r="L678" s="74"/>
      <c r="M678" s="74"/>
      <c r="N678" s="74"/>
      <c r="O678" s="74"/>
      <c r="Q678" s="74"/>
      <c r="R678" s="74"/>
      <c r="S678" s="74"/>
      <c r="T678" s="74"/>
      <c r="U678" s="75"/>
    </row>
    <row r="679" spans="1:21" ht="15.75" customHeight="1" x14ac:dyDescent="0.25">
      <c r="A679" s="74"/>
      <c r="B679" s="74"/>
      <c r="C679" s="74"/>
      <c r="D679" s="74"/>
      <c r="E679" s="74"/>
      <c r="F679" s="74"/>
      <c r="G679" s="74"/>
      <c r="I679" s="71"/>
      <c r="L679" s="74"/>
      <c r="M679" s="74"/>
      <c r="N679" s="74"/>
      <c r="O679" s="74"/>
      <c r="Q679" s="74"/>
      <c r="R679" s="74"/>
      <c r="S679" s="74"/>
      <c r="T679" s="74"/>
      <c r="U679" s="75"/>
    </row>
    <row r="680" spans="1:21" ht="15.75" customHeight="1" x14ac:dyDescent="0.25">
      <c r="A680" s="74"/>
      <c r="B680" s="74"/>
      <c r="C680" s="74"/>
      <c r="D680" s="74"/>
      <c r="E680" s="74"/>
      <c r="F680" s="74"/>
      <c r="G680" s="74"/>
      <c r="I680" s="71"/>
      <c r="L680" s="74"/>
      <c r="M680" s="74"/>
      <c r="N680" s="74"/>
      <c r="O680" s="74"/>
      <c r="Q680" s="74"/>
      <c r="R680" s="74"/>
      <c r="S680" s="74"/>
      <c r="T680" s="74"/>
      <c r="U680" s="75"/>
    </row>
    <row r="681" spans="1:21" ht="15.75" customHeight="1" x14ac:dyDescent="0.25">
      <c r="A681" s="74"/>
      <c r="B681" s="74"/>
      <c r="C681" s="74"/>
      <c r="D681" s="74"/>
      <c r="E681" s="74"/>
      <c r="F681" s="74"/>
      <c r="G681" s="74"/>
      <c r="I681" s="71"/>
      <c r="L681" s="74"/>
      <c r="M681" s="74"/>
      <c r="N681" s="74"/>
      <c r="O681" s="74"/>
      <c r="Q681" s="74"/>
      <c r="R681" s="74"/>
      <c r="S681" s="74"/>
      <c r="T681" s="74"/>
      <c r="U681" s="75"/>
    </row>
    <row r="682" spans="1:21" ht="15.75" customHeight="1" x14ac:dyDescent="0.25">
      <c r="A682" s="74"/>
      <c r="B682" s="74"/>
      <c r="C682" s="74"/>
      <c r="D682" s="74"/>
      <c r="E682" s="74"/>
      <c r="F682" s="74"/>
      <c r="G682" s="74"/>
      <c r="I682" s="71"/>
      <c r="L682" s="74"/>
      <c r="M682" s="74"/>
      <c r="N682" s="74"/>
      <c r="O682" s="74"/>
      <c r="Q682" s="74"/>
      <c r="R682" s="74"/>
      <c r="S682" s="74"/>
      <c r="T682" s="74"/>
      <c r="U682" s="75"/>
    </row>
    <row r="683" spans="1:21" ht="15.75" customHeight="1" x14ac:dyDescent="0.25">
      <c r="A683" s="74"/>
      <c r="B683" s="74"/>
      <c r="C683" s="74"/>
      <c r="D683" s="74"/>
      <c r="E683" s="74"/>
      <c r="F683" s="74"/>
      <c r="G683" s="74"/>
      <c r="I683" s="71"/>
      <c r="L683" s="74"/>
      <c r="M683" s="74"/>
      <c r="N683" s="74"/>
      <c r="O683" s="74"/>
      <c r="Q683" s="74"/>
      <c r="R683" s="74"/>
      <c r="S683" s="74"/>
      <c r="T683" s="74"/>
      <c r="U683" s="75"/>
    </row>
    <row r="684" spans="1:21" ht="15.75" customHeight="1" x14ac:dyDescent="0.25">
      <c r="A684" s="74"/>
      <c r="B684" s="74"/>
      <c r="C684" s="74"/>
      <c r="D684" s="74"/>
      <c r="E684" s="74"/>
      <c r="F684" s="74"/>
      <c r="G684" s="74"/>
      <c r="I684" s="71"/>
      <c r="L684" s="74"/>
      <c r="M684" s="74"/>
      <c r="N684" s="74"/>
      <c r="O684" s="74"/>
      <c r="Q684" s="74"/>
      <c r="R684" s="74"/>
      <c r="S684" s="74"/>
      <c r="T684" s="74"/>
      <c r="U684" s="75"/>
    </row>
    <row r="685" spans="1:21" ht="15.75" customHeight="1" x14ac:dyDescent="0.25">
      <c r="A685" s="74"/>
      <c r="B685" s="74"/>
      <c r="C685" s="74"/>
      <c r="D685" s="74"/>
      <c r="E685" s="74"/>
      <c r="F685" s="74"/>
      <c r="G685" s="74"/>
      <c r="I685" s="71"/>
      <c r="L685" s="74"/>
      <c r="M685" s="74"/>
      <c r="N685" s="74"/>
      <c r="O685" s="74"/>
      <c r="Q685" s="74"/>
      <c r="R685" s="74"/>
      <c r="S685" s="74"/>
      <c r="T685" s="74"/>
      <c r="U685" s="75"/>
    </row>
    <row r="686" spans="1:21" ht="15.75" customHeight="1" x14ac:dyDescent="0.25">
      <c r="A686" s="74"/>
      <c r="B686" s="74"/>
      <c r="C686" s="74"/>
      <c r="D686" s="74"/>
      <c r="E686" s="74"/>
      <c r="F686" s="74"/>
      <c r="G686" s="74"/>
      <c r="I686" s="71"/>
      <c r="L686" s="74"/>
      <c r="M686" s="74"/>
      <c r="N686" s="74"/>
      <c r="O686" s="74"/>
      <c r="Q686" s="74"/>
      <c r="R686" s="74"/>
      <c r="S686" s="74"/>
      <c r="T686" s="74"/>
      <c r="U686" s="75"/>
    </row>
    <row r="687" spans="1:21" ht="15.75" customHeight="1" x14ac:dyDescent="0.25">
      <c r="A687" s="74"/>
      <c r="B687" s="74"/>
      <c r="C687" s="74"/>
      <c r="D687" s="74"/>
      <c r="E687" s="74"/>
      <c r="F687" s="74"/>
      <c r="G687" s="74"/>
      <c r="I687" s="71"/>
      <c r="L687" s="74"/>
      <c r="M687" s="74"/>
      <c r="N687" s="74"/>
      <c r="O687" s="74"/>
      <c r="Q687" s="74"/>
      <c r="R687" s="74"/>
      <c r="S687" s="74"/>
      <c r="T687" s="74"/>
      <c r="U687" s="75"/>
    </row>
    <row r="688" spans="1:21" ht="15.75" customHeight="1" x14ac:dyDescent="0.25">
      <c r="A688" s="74"/>
      <c r="B688" s="74"/>
      <c r="C688" s="74"/>
      <c r="D688" s="74"/>
      <c r="E688" s="74"/>
      <c r="F688" s="74"/>
      <c r="G688" s="74"/>
      <c r="I688" s="71"/>
      <c r="L688" s="74"/>
      <c r="M688" s="74"/>
      <c r="N688" s="74"/>
      <c r="O688" s="74"/>
      <c r="Q688" s="74"/>
      <c r="R688" s="74"/>
      <c r="S688" s="74"/>
      <c r="T688" s="74"/>
      <c r="U688" s="75"/>
    </row>
    <row r="689" spans="1:21" ht="15.75" customHeight="1" x14ac:dyDescent="0.25">
      <c r="A689" s="74"/>
      <c r="B689" s="74"/>
      <c r="C689" s="74"/>
      <c r="D689" s="74"/>
      <c r="E689" s="74"/>
      <c r="F689" s="74"/>
      <c r="G689" s="74"/>
      <c r="I689" s="71"/>
      <c r="L689" s="74"/>
      <c r="M689" s="74"/>
      <c r="N689" s="74"/>
      <c r="O689" s="74"/>
      <c r="Q689" s="74"/>
      <c r="R689" s="74"/>
      <c r="S689" s="74"/>
      <c r="T689" s="74"/>
      <c r="U689" s="75"/>
    </row>
    <row r="690" spans="1:21" ht="15.75" customHeight="1" x14ac:dyDescent="0.25">
      <c r="A690" s="74"/>
      <c r="B690" s="74"/>
      <c r="C690" s="74"/>
      <c r="D690" s="74"/>
      <c r="E690" s="74"/>
      <c r="F690" s="74"/>
      <c r="G690" s="74"/>
      <c r="I690" s="71"/>
      <c r="L690" s="74"/>
      <c r="M690" s="74"/>
      <c r="N690" s="74"/>
      <c r="O690" s="74"/>
      <c r="Q690" s="74"/>
      <c r="R690" s="74"/>
      <c r="S690" s="74"/>
      <c r="T690" s="74"/>
      <c r="U690" s="75"/>
    </row>
    <row r="691" spans="1:21" ht="15.75" customHeight="1" x14ac:dyDescent="0.25">
      <c r="A691" s="74"/>
      <c r="B691" s="74"/>
      <c r="C691" s="74"/>
      <c r="D691" s="74"/>
      <c r="E691" s="74"/>
      <c r="F691" s="74"/>
      <c r="G691" s="74"/>
      <c r="I691" s="71"/>
      <c r="L691" s="74"/>
      <c r="M691" s="74"/>
      <c r="N691" s="74"/>
      <c r="O691" s="74"/>
      <c r="Q691" s="74"/>
      <c r="R691" s="74"/>
      <c r="S691" s="74"/>
      <c r="T691" s="74"/>
      <c r="U691" s="75"/>
    </row>
    <row r="692" spans="1:21" ht="15.75" customHeight="1" x14ac:dyDescent="0.25">
      <c r="A692" s="74"/>
      <c r="B692" s="74"/>
      <c r="C692" s="74"/>
      <c r="D692" s="74"/>
      <c r="E692" s="74"/>
      <c r="F692" s="74"/>
      <c r="G692" s="74"/>
      <c r="I692" s="71"/>
      <c r="L692" s="74"/>
      <c r="M692" s="74"/>
      <c r="N692" s="74"/>
      <c r="O692" s="74"/>
      <c r="Q692" s="74"/>
      <c r="R692" s="74"/>
      <c r="S692" s="74"/>
      <c r="T692" s="74"/>
      <c r="U692" s="75"/>
    </row>
    <row r="693" spans="1:21" ht="15.75" customHeight="1" x14ac:dyDescent="0.25">
      <c r="A693" s="74"/>
      <c r="B693" s="74"/>
      <c r="C693" s="74"/>
      <c r="D693" s="74"/>
      <c r="E693" s="74"/>
      <c r="F693" s="74"/>
      <c r="G693" s="74"/>
      <c r="I693" s="71"/>
      <c r="L693" s="74"/>
      <c r="M693" s="74"/>
      <c r="N693" s="74"/>
      <c r="O693" s="74"/>
      <c r="Q693" s="74"/>
      <c r="R693" s="74"/>
      <c r="S693" s="74"/>
      <c r="T693" s="74"/>
      <c r="U693" s="75"/>
    </row>
    <row r="694" spans="1:21" ht="15.75" customHeight="1" x14ac:dyDescent="0.25">
      <c r="A694" s="74"/>
      <c r="B694" s="74"/>
      <c r="C694" s="74"/>
      <c r="D694" s="74"/>
      <c r="E694" s="74"/>
      <c r="F694" s="74"/>
      <c r="G694" s="74"/>
      <c r="I694" s="71"/>
      <c r="L694" s="74"/>
      <c r="M694" s="74"/>
      <c r="N694" s="74"/>
      <c r="O694" s="74"/>
      <c r="Q694" s="74"/>
      <c r="R694" s="74"/>
      <c r="S694" s="74"/>
      <c r="T694" s="74"/>
      <c r="U694" s="75"/>
    </row>
    <row r="695" spans="1:21" ht="15.75" customHeight="1" x14ac:dyDescent="0.25">
      <c r="A695" s="74"/>
      <c r="B695" s="74"/>
      <c r="C695" s="74"/>
      <c r="D695" s="74"/>
      <c r="E695" s="74"/>
      <c r="F695" s="74"/>
      <c r="G695" s="74"/>
      <c r="I695" s="71"/>
      <c r="L695" s="74"/>
      <c r="M695" s="74"/>
      <c r="N695" s="74"/>
      <c r="O695" s="74"/>
      <c r="Q695" s="74"/>
      <c r="R695" s="74"/>
      <c r="S695" s="74"/>
      <c r="T695" s="74"/>
      <c r="U695" s="75"/>
    </row>
    <row r="696" spans="1:21" ht="15.75" customHeight="1" x14ac:dyDescent="0.25">
      <c r="A696" s="74"/>
      <c r="B696" s="74"/>
      <c r="C696" s="74"/>
      <c r="D696" s="74"/>
      <c r="E696" s="74"/>
      <c r="F696" s="74"/>
      <c r="G696" s="74"/>
      <c r="I696" s="71"/>
      <c r="L696" s="74"/>
      <c r="M696" s="74"/>
      <c r="N696" s="74"/>
      <c r="O696" s="74"/>
      <c r="Q696" s="74"/>
      <c r="R696" s="74"/>
      <c r="S696" s="74"/>
      <c r="T696" s="74"/>
      <c r="U696" s="75"/>
    </row>
    <row r="697" spans="1:21" ht="15.75" customHeight="1" x14ac:dyDescent="0.25">
      <c r="A697" s="74"/>
      <c r="B697" s="74"/>
      <c r="C697" s="74"/>
      <c r="D697" s="74"/>
      <c r="E697" s="74"/>
      <c r="F697" s="74"/>
      <c r="G697" s="74"/>
      <c r="I697" s="71"/>
      <c r="L697" s="74"/>
      <c r="M697" s="74"/>
      <c r="N697" s="74"/>
      <c r="O697" s="74"/>
      <c r="Q697" s="74"/>
      <c r="R697" s="74"/>
      <c r="S697" s="74"/>
      <c r="T697" s="74"/>
      <c r="U697" s="75"/>
    </row>
    <row r="698" spans="1:21" ht="15.75" customHeight="1" x14ac:dyDescent="0.25">
      <c r="A698" s="74"/>
      <c r="B698" s="74"/>
      <c r="C698" s="74"/>
      <c r="D698" s="74"/>
      <c r="E698" s="74"/>
      <c r="F698" s="74"/>
      <c r="G698" s="74"/>
      <c r="I698" s="71"/>
      <c r="L698" s="74"/>
      <c r="M698" s="74"/>
      <c r="N698" s="74"/>
      <c r="O698" s="74"/>
      <c r="Q698" s="74"/>
      <c r="R698" s="74"/>
      <c r="S698" s="74"/>
      <c r="T698" s="74"/>
      <c r="U698" s="75"/>
    </row>
    <row r="699" spans="1:21" ht="15.75" customHeight="1" x14ac:dyDescent="0.25">
      <c r="A699" s="74"/>
      <c r="B699" s="74"/>
      <c r="C699" s="74"/>
      <c r="D699" s="74"/>
      <c r="E699" s="74"/>
      <c r="F699" s="74"/>
      <c r="G699" s="74"/>
      <c r="I699" s="71"/>
      <c r="L699" s="74"/>
      <c r="M699" s="74"/>
      <c r="N699" s="74"/>
      <c r="O699" s="74"/>
      <c r="Q699" s="74"/>
      <c r="R699" s="74"/>
      <c r="S699" s="74"/>
      <c r="T699" s="74"/>
      <c r="U699" s="75"/>
    </row>
    <row r="700" spans="1:21" ht="15.75" customHeight="1" x14ac:dyDescent="0.25">
      <c r="A700" s="74"/>
      <c r="B700" s="74"/>
      <c r="C700" s="74"/>
      <c r="D700" s="74"/>
      <c r="E700" s="74"/>
      <c r="F700" s="74"/>
      <c r="G700" s="74"/>
      <c r="I700" s="71"/>
      <c r="L700" s="74"/>
      <c r="M700" s="74"/>
      <c r="N700" s="74"/>
      <c r="O700" s="74"/>
      <c r="Q700" s="74"/>
      <c r="R700" s="74"/>
      <c r="S700" s="74"/>
      <c r="T700" s="74"/>
      <c r="U700" s="75"/>
    </row>
    <row r="701" spans="1:21" ht="15.75" customHeight="1" x14ac:dyDescent="0.25">
      <c r="A701" s="74"/>
      <c r="B701" s="74"/>
      <c r="C701" s="74"/>
      <c r="D701" s="74"/>
      <c r="E701" s="74"/>
      <c r="F701" s="74"/>
      <c r="G701" s="74"/>
      <c r="I701" s="71"/>
      <c r="L701" s="74"/>
      <c r="M701" s="74"/>
      <c r="N701" s="74"/>
      <c r="O701" s="74"/>
      <c r="Q701" s="74"/>
      <c r="R701" s="74"/>
      <c r="S701" s="74"/>
      <c r="T701" s="74"/>
      <c r="U701" s="75"/>
    </row>
    <row r="702" spans="1:21" ht="15.75" customHeight="1" x14ac:dyDescent="0.25">
      <c r="A702" s="74"/>
      <c r="B702" s="74"/>
      <c r="C702" s="74"/>
      <c r="D702" s="74"/>
      <c r="E702" s="74"/>
      <c r="F702" s="74"/>
      <c r="G702" s="74"/>
      <c r="I702" s="71"/>
      <c r="L702" s="74"/>
      <c r="M702" s="74"/>
      <c r="N702" s="74"/>
      <c r="O702" s="74"/>
      <c r="Q702" s="74"/>
      <c r="R702" s="74"/>
      <c r="S702" s="74"/>
      <c r="T702" s="74"/>
      <c r="U702" s="75"/>
    </row>
    <row r="703" spans="1:21" ht="15.75" customHeight="1" x14ac:dyDescent="0.25">
      <c r="A703" s="74"/>
      <c r="B703" s="74"/>
      <c r="C703" s="74"/>
      <c r="D703" s="74"/>
      <c r="E703" s="74"/>
      <c r="F703" s="74"/>
      <c r="G703" s="74"/>
      <c r="I703" s="71"/>
      <c r="L703" s="74"/>
      <c r="M703" s="74"/>
      <c r="N703" s="74"/>
      <c r="O703" s="74"/>
      <c r="Q703" s="74"/>
      <c r="R703" s="74"/>
      <c r="S703" s="74"/>
      <c r="T703" s="74"/>
      <c r="U703" s="75"/>
    </row>
    <row r="704" spans="1:21" ht="15.75" customHeight="1" x14ac:dyDescent="0.25">
      <c r="A704" s="74"/>
      <c r="B704" s="74"/>
      <c r="C704" s="74"/>
      <c r="D704" s="74"/>
      <c r="E704" s="74"/>
      <c r="F704" s="74"/>
      <c r="G704" s="74"/>
      <c r="I704" s="71"/>
      <c r="L704" s="74"/>
      <c r="M704" s="74"/>
      <c r="N704" s="74"/>
      <c r="O704" s="74"/>
      <c r="Q704" s="74"/>
      <c r="R704" s="74"/>
      <c r="S704" s="74"/>
      <c r="T704" s="74"/>
      <c r="U704" s="75"/>
    </row>
    <row r="705" spans="1:21" ht="15.75" customHeight="1" x14ac:dyDescent="0.25">
      <c r="A705" s="74"/>
      <c r="B705" s="74"/>
      <c r="C705" s="74"/>
      <c r="D705" s="74"/>
      <c r="E705" s="74"/>
      <c r="F705" s="74"/>
      <c r="G705" s="74"/>
      <c r="I705" s="71"/>
      <c r="L705" s="74"/>
      <c r="M705" s="74"/>
      <c r="N705" s="74"/>
      <c r="O705" s="74"/>
      <c r="Q705" s="74"/>
      <c r="R705" s="74"/>
      <c r="S705" s="74"/>
      <c r="T705" s="74"/>
      <c r="U705" s="75"/>
    </row>
    <row r="706" spans="1:21" ht="15.75" customHeight="1" x14ac:dyDescent="0.25">
      <c r="A706" s="74"/>
      <c r="B706" s="74"/>
      <c r="C706" s="74"/>
      <c r="D706" s="74"/>
      <c r="E706" s="74"/>
      <c r="F706" s="74"/>
      <c r="G706" s="74"/>
      <c r="I706" s="71"/>
      <c r="L706" s="74"/>
      <c r="M706" s="74"/>
      <c r="N706" s="74"/>
      <c r="O706" s="74"/>
      <c r="Q706" s="74"/>
      <c r="R706" s="74"/>
      <c r="S706" s="74"/>
      <c r="T706" s="74"/>
      <c r="U706" s="75"/>
    </row>
    <row r="707" spans="1:21" ht="15.75" customHeight="1" x14ac:dyDescent="0.25">
      <c r="A707" s="74"/>
      <c r="B707" s="74"/>
      <c r="C707" s="74"/>
      <c r="D707" s="74"/>
      <c r="E707" s="74"/>
      <c r="F707" s="74"/>
      <c r="G707" s="74"/>
      <c r="I707" s="71"/>
      <c r="L707" s="74"/>
      <c r="M707" s="74"/>
      <c r="N707" s="74"/>
      <c r="O707" s="74"/>
      <c r="Q707" s="74"/>
      <c r="R707" s="74"/>
      <c r="S707" s="74"/>
      <c r="T707" s="74"/>
      <c r="U707" s="75"/>
    </row>
    <row r="708" spans="1:21" ht="15.75" customHeight="1" x14ac:dyDescent="0.25">
      <c r="A708" s="74"/>
      <c r="B708" s="74"/>
      <c r="C708" s="74"/>
      <c r="D708" s="74"/>
      <c r="E708" s="74"/>
      <c r="F708" s="74"/>
      <c r="G708" s="74"/>
      <c r="I708" s="71"/>
      <c r="L708" s="74"/>
      <c r="M708" s="74"/>
      <c r="N708" s="74"/>
      <c r="O708" s="74"/>
      <c r="Q708" s="74"/>
      <c r="R708" s="74"/>
      <c r="S708" s="74"/>
      <c r="T708" s="74"/>
      <c r="U708" s="75"/>
    </row>
    <row r="709" spans="1:21" ht="15.75" customHeight="1" x14ac:dyDescent="0.25">
      <c r="A709" s="74"/>
      <c r="B709" s="74"/>
      <c r="C709" s="74"/>
      <c r="D709" s="74"/>
      <c r="E709" s="74"/>
      <c r="F709" s="74"/>
      <c r="G709" s="74"/>
      <c r="I709" s="71"/>
      <c r="L709" s="74"/>
      <c r="M709" s="74"/>
      <c r="N709" s="74"/>
      <c r="O709" s="74"/>
      <c r="Q709" s="74"/>
      <c r="R709" s="74"/>
      <c r="S709" s="74"/>
      <c r="T709" s="74"/>
      <c r="U709" s="75"/>
    </row>
    <row r="710" spans="1:21" ht="15.75" customHeight="1" x14ac:dyDescent="0.25">
      <c r="A710" s="74"/>
      <c r="B710" s="74"/>
      <c r="C710" s="74"/>
      <c r="D710" s="74"/>
      <c r="E710" s="74"/>
      <c r="F710" s="74"/>
      <c r="G710" s="74"/>
      <c r="I710" s="71"/>
      <c r="L710" s="74"/>
      <c r="M710" s="74"/>
      <c r="N710" s="74"/>
      <c r="O710" s="74"/>
      <c r="Q710" s="74"/>
      <c r="R710" s="74"/>
      <c r="S710" s="74"/>
      <c r="T710" s="74"/>
      <c r="U710" s="75"/>
    </row>
    <row r="711" spans="1:21" ht="15.75" customHeight="1" x14ac:dyDescent="0.25">
      <c r="A711" s="74"/>
      <c r="B711" s="74"/>
      <c r="C711" s="74"/>
      <c r="D711" s="74"/>
      <c r="E711" s="74"/>
      <c r="F711" s="74"/>
      <c r="G711" s="74"/>
      <c r="I711" s="71"/>
      <c r="L711" s="74"/>
      <c r="M711" s="74"/>
      <c r="N711" s="74"/>
      <c r="O711" s="74"/>
      <c r="Q711" s="74"/>
      <c r="R711" s="74"/>
      <c r="S711" s="74"/>
      <c r="T711" s="74"/>
      <c r="U711" s="75"/>
    </row>
    <row r="712" spans="1:21" ht="15.75" customHeight="1" x14ac:dyDescent="0.25">
      <c r="A712" s="74"/>
      <c r="B712" s="74"/>
      <c r="C712" s="74"/>
      <c r="D712" s="74"/>
      <c r="E712" s="74"/>
      <c r="F712" s="74"/>
      <c r="G712" s="74"/>
      <c r="I712" s="71"/>
      <c r="L712" s="74"/>
      <c r="M712" s="74"/>
      <c r="N712" s="74"/>
      <c r="O712" s="74"/>
      <c r="Q712" s="74"/>
      <c r="R712" s="74"/>
      <c r="S712" s="74"/>
      <c r="T712" s="74"/>
      <c r="U712" s="75"/>
    </row>
    <row r="713" spans="1:21" ht="15.75" customHeight="1" x14ac:dyDescent="0.25">
      <c r="A713" s="74"/>
      <c r="B713" s="74"/>
      <c r="C713" s="74"/>
      <c r="D713" s="74"/>
      <c r="E713" s="74"/>
      <c r="F713" s="74"/>
      <c r="G713" s="74"/>
      <c r="I713" s="71"/>
      <c r="L713" s="74"/>
      <c r="M713" s="74"/>
      <c r="N713" s="74"/>
      <c r="O713" s="74"/>
      <c r="Q713" s="74"/>
      <c r="R713" s="74"/>
      <c r="S713" s="74"/>
      <c r="T713" s="74"/>
      <c r="U713" s="75"/>
    </row>
    <row r="714" spans="1:21" ht="15.75" customHeight="1" x14ac:dyDescent="0.25">
      <c r="A714" s="74"/>
      <c r="B714" s="74"/>
      <c r="C714" s="74"/>
      <c r="D714" s="74"/>
      <c r="E714" s="74"/>
      <c r="F714" s="74"/>
      <c r="G714" s="74"/>
      <c r="I714" s="71"/>
      <c r="L714" s="74"/>
      <c r="M714" s="74"/>
      <c r="N714" s="74"/>
      <c r="O714" s="74"/>
      <c r="Q714" s="74"/>
      <c r="R714" s="74"/>
      <c r="S714" s="74"/>
      <c r="T714" s="74"/>
      <c r="U714" s="75"/>
    </row>
    <row r="715" spans="1:21" ht="15.75" customHeight="1" x14ac:dyDescent="0.25">
      <c r="A715" s="74"/>
      <c r="B715" s="74"/>
      <c r="C715" s="74"/>
      <c r="D715" s="74"/>
      <c r="E715" s="74"/>
      <c r="F715" s="74"/>
      <c r="G715" s="74"/>
      <c r="I715" s="71"/>
      <c r="L715" s="74"/>
      <c r="M715" s="74"/>
      <c r="N715" s="74"/>
      <c r="O715" s="74"/>
      <c r="Q715" s="74"/>
      <c r="R715" s="74"/>
      <c r="S715" s="74"/>
      <c r="T715" s="74"/>
      <c r="U715" s="75"/>
    </row>
    <row r="716" spans="1:21" ht="15.75" customHeight="1" x14ac:dyDescent="0.25">
      <c r="A716" s="74"/>
      <c r="B716" s="74"/>
      <c r="C716" s="74"/>
      <c r="D716" s="74"/>
      <c r="E716" s="74"/>
      <c r="F716" s="74"/>
      <c r="G716" s="74"/>
      <c r="I716" s="71"/>
      <c r="L716" s="74"/>
      <c r="M716" s="74"/>
      <c r="N716" s="74"/>
      <c r="O716" s="74"/>
      <c r="Q716" s="74"/>
      <c r="R716" s="74"/>
      <c r="S716" s="74"/>
      <c r="T716" s="74"/>
      <c r="U716" s="75"/>
    </row>
    <row r="717" spans="1:21" ht="15.75" customHeight="1" x14ac:dyDescent="0.25">
      <c r="A717" s="74"/>
      <c r="B717" s="74"/>
      <c r="C717" s="74"/>
      <c r="D717" s="74"/>
      <c r="E717" s="74"/>
      <c r="F717" s="74"/>
      <c r="G717" s="74"/>
      <c r="I717" s="71"/>
      <c r="L717" s="74"/>
      <c r="M717" s="74"/>
      <c r="N717" s="74"/>
      <c r="O717" s="74"/>
      <c r="Q717" s="74"/>
      <c r="R717" s="74"/>
      <c r="S717" s="74"/>
      <c r="T717" s="74"/>
      <c r="U717" s="75"/>
    </row>
    <row r="718" spans="1:21" ht="15.75" customHeight="1" x14ac:dyDescent="0.25">
      <c r="A718" s="74"/>
      <c r="B718" s="74"/>
      <c r="C718" s="74"/>
      <c r="D718" s="74"/>
      <c r="E718" s="74"/>
      <c r="F718" s="74"/>
      <c r="G718" s="74"/>
      <c r="I718" s="71"/>
      <c r="L718" s="74"/>
      <c r="M718" s="74"/>
      <c r="N718" s="74"/>
      <c r="O718" s="74"/>
      <c r="Q718" s="74"/>
      <c r="R718" s="74"/>
      <c r="S718" s="74"/>
      <c r="T718" s="74"/>
      <c r="U718" s="75"/>
    </row>
    <row r="719" spans="1:21" ht="15.75" customHeight="1" x14ac:dyDescent="0.25">
      <c r="A719" s="74"/>
      <c r="B719" s="74"/>
      <c r="C719" s="74"/>
      <c r="D719" s="74"/>
      <c r="E719" s="74"/>
      <c r="F719" s="74"/>
      <c r="G719" s="74"/>
      <c r="I719" s="71"/>
      <c r="L719" s="74"/>
      <c r="M719" s="74"/>
      <c r="N719" s="74"/>
      <c r="O719" s="74"/>
      <c r="Q719" s="74"/>
      <c r="R719" s="74"/>
      <c r="S719" s="74"/>
      <c r="T719" s="74"/>
      <c r="U719" s="75"/>
    </row>
    <row r="720" spans="1:21" ht="15.75" customHeight="1" x14ac:dyDescent="0.25">
      <c r="A720" s="74"/>
      <c r="B720" s="74"/>
      <c r="C720" s="74"/>
      <c r="D720" s="74"/>
      <c r="E720" s="74"/>
      <c r="F720" s="74"/>
      <c r="G720" s="74"/>
      <c r="I720" s="71"/>
      <c r="L720" s="74"/>
      <c r="M720" s="74"/>
      <c r="N720" s="74"/>
      <c r="O720" s="74"/>
      <c r="Q720" s="74"/>
      <c r="R720" s="74"/>
      <c r="S720" s="74"/>
      <c r="T720" s="74"/>
      <c r="U720" s="75"/>
    </row>
    <row r="721" spans="1:21" ht="15.75" customHeight="1" x14ac:dyDescent="0.25">
      <c r="A721" s="74"/>
      <c r="B721" s="74"/>
      <c r="C721" s="74"/>
      <c r="D721" s="74"/>
      <c r="E721" s="74"/>
      <c r="F721" s="74"/>
      <c r="G721" s="74"/>
      <c r="I721" s="71"/>
      <c r="L721" s="74"/>
      <c r="M721" s="74"/>
      <c r="N721" s="74"/>
      <c r="O721" s="74"/>
      <c r="Q721" s="74"/>
      <c r="R721" s="74"/>
      <c r="S721" s="74"/>
      <c r="T721" s="74"/>
      <c r="U721" s="75"/>
    </row>
    <row r="722" spans="1:21" ht="15.75" customHeight="1" x14ac:dyDescent="0.25">
      <c r="A722" s="74"/>
      <c r="B722" s="74"/>
      <c r="C722" s="74"/>
      <c r="D722" s="74"/>
      <c r="E722" s="74"/>
      <c r="F722" s="74"/>
      <c r="G722" s="74"/>
      <c r="I722" s="71"/>
      <c r="L722" s="74"/>
      <c r="M722" s="74"/>
      <c r="N722" s="74"/>
      <c r="O722" s="74"/>
      <c r="Q722" s="74"/>
      <c r="R722" s="74"/>
      <c r="S722" s="74"/>
      <c r="T722" s="74"/>
      <c r="U722" s="75"/>
    </row>
    <row r="723" spans="1:21" ht="15.75" customHeight="1" x14ac:dyDescent="0.25">
      <c r="A723" s="74"/>
      <c r="B723" s="74"/>
      <c r="C723" s="74"/>
      <c r="D723" s="74"/>
      <c r="E723" s="74"/>
      <c r="F723" s="74"/>
      <c r="G723" s="74"/>
      <c r="I723" s="71"/>
      <c r="L723" s="74"/>
      <c r="M723" s="74"/>
      <c r="N723" s="74"/>
      <c r="O723" s="74"/>
      <c r="Q723" s="74"/>
      <c r="R723" s="74"/>
      <c r="S723" s="74"/>
      <c r="T723" s="74"/>
      <c r="U723" s="75"/>
    </row>
    <row r="724" spans="1:21" ht="15.75" customHeight="1" x14ac:dyDescent="0.25">
      <c r="A724" s="74"/>
      <c r="B724" s="74"/>
      <c r="C724" s="74"/>
      <c r="D724" s="74"/>
      <c r="E724" s="74"/>
      <c r="F724" s="74"/>
      <c r="G724" s="74"/>
      <c r="I724" s="71"/>
      <c r="L724" s="74"/>
      <c r="M724" s="74"/>
      <c r="N724" s="74"/>
      <c r="O724" s="74"/>
      <c r="Q724" s="74"/>
      <c r="R724" s="74"/>
      <c r="S724" s="74"/>
      <c r="T724" s="74"/>
      <c r="U724" s="75"/>
    </row>
    <row r="725" spans="1:21" ht="15.75" customHeight="1" x14ac:dyDescent="0.25">
      <c r="A725" s="74"/>
      <c r="B725" s="74"/>
      <c r="C725" s="74"/>
      <c r="D725" s="74"/>
      <c r="E725" s="74"/>
      <c r="F725" s="74"/>
      <c r="G725" s="74"/>
      <c r="I725" s="71"/>
      <c r="L725" s="74"/>
      <c r="M725" s="74"/>
      <c r="N725" s="74"/>
      <c r="O725" s="74"/>
      <c r="Q725" s="74"/>
      <c r="R725" s="74"/>
      <c r="S725" s="74"/>
      <c r="T725" s="74"/>
      <c r="U725" s="75"/>
    </row>
    <row r="726" spans="1:21" ht="15.75" customHeight="1" x14ac:dyDescent="0.25">
      <c r="A726" s="74"/>
      <c r="B726" s="74"/>
      <c r="C726" s="74"/>
      <c r="D726" s="74"/>
      <c r="E726" s="74"/>
      <c r="F726" s="74"/>
      <c r="G726" s="74"/>
      <c r="I726" s="71"/>
      <c r="L726" s="74"/>
      <c r="M726" s="74"/>
      <c r="N726" s="74"/>
      <c r="O726" s="74"/>
      <c r="Q726" s="74"/>
      <c r="R726" s="74"/>
      <c r="S726" s="74"/>
      <c r="T726" s="74"/>
      <c r="U726" s="75"/>
    </row>
    <row r="727" spans="1:21" ht="15.75" customHeight="1" x14ac:dyDescent="0.25">
      <c r="A727" s="74"/>
      <c r="B727" s="74"/>
      <c r="C727" s="74"/>
      <c r="D727" s="74"/>
      <c r="E727" s="74"/>
      <c r="F727" s="74"/>
      <c r="G727" s="74"/>
      <c r="I727" s="71"/>
      <c r="L727" s="74"/>
      <c r="M727" s="74"/>
      <c r="N727" s="74"/>
      <c r="O727" s="74"/>
      <c r="Q727" s="74"/>
      <c r="R727" s="74"/>
      <c r="S727" s="74"/>
      <c r="T727" s="74"/>
      <c r="U727" s="75"/>
    </row>
    <row r="728" spans="1:21" ht="15.75" customHeight="1" x14ac:dyDescent="0.25">
      <c r="A728" s="74"/>
      <c r="B728" s="74"/>
      <c r="C728" s="74"/>
      <c r="D728" s="74"/>
      <c r="E728" s="74"/>
      <c r="F728" s="74"/>
      <c r="G728" s="74"/>
      <c r="I728" s="71"/>
      <c r="L728" s="74"/>
      <c r="M728" s="74"/>
      <c r="N728" s="74"/>
      <c r="O728" s="74"/>
      <c r="Q728" s="74"/>
      <c r="R728" s="74"/>
      <c r="S728" s="74"/>
      <c r="T728" s="74"/>
      <c r="U728" s="75"/>
    </row>
    <row r="729" spans="1:21" ht="15.75" customHeight="1" x14ac:dyDescent="0.25">
      <c r="A729" s="74"/>
      <c r="B729" s="74"/>
      <c r="C729" s="74"/>
      <c r="D729" s="74"/>
      <c r="E729" s="74"/>
      <c r="F729" s="74"/>
      <c r="G729" s="74"/>
      <c r="I729" s="71"/>
      <c r="L729" s="74"/>
      <c r="M729" s="74"/>
      <c r="N729" s="74"/>
      <c r="O729" s="74"/>
      <c r="Q729" s="74"/>
      <c r="R729" s="74"/>
      <c r="S729" s="74"/>
      <c r="T729" s="74"/>
      <c r="U729" s="75"/>
    </row>
    <row r="730" spans="1:21" ht="15.75" customHeight="1" x14ac:dyDescent="0.25">
      <c r="A730" s="74"/>
      <c r="B730" s="74"/>
      <c r="C730" s="74"/>
      <c r="D730" s="74"/>
      <c r="E730" s="74"/>
      <c r="F730" s="74"/>
      <c r="G730" s="74"/>
      <c r="I730" s="71"/>
      <c r="L730" s="74"/>
      <c r="M730" s="74"/>
      <c r="N730" s="74"/>
      <c r="O730" s="74"/>
      <c r="Q730" s="74"/>
      <c r="R730" s="74"/>
      <c r="S730" s="74"/>
      <c r="T730" s="74"/>
      <c r="U730" s="75"/>
    </row>
    <row r="731" spans="1:21" ht="15.75" customHeight="1" x14ac:dyDescent="0.25">
      <c r="A731" s="74"/>
      <c r="B731" s="74"/>
      <c r="C731" s="74"/>
      <c r="D731" s="74"/>
      <c r="E731" s="74"/>
      <c r="F731" s="74"/>
      <c r="G731" s="74"/>
      <c r="I731" s="71"/>
      <c r="L731" s="74"/>
      <c r="M731" s="74"/>
      <c r="N731" s="74"/>
      <c r="O731" s="74"/>
      <c r="Q731" s="74"/>
      <c r="R731" s="74"/>
      <c r="S731" s="74"/>
      <c r="T731" s="74"/>
      <c r="U731" s="75"/>
    </row>
    <row r="732" spans="1:21" ht="15.75" customHeight="1" x14ac:dyDescent="0.25">
      <c r="A732" s="74"/>
      <c r="B732" s="74"/>
      <c r="C732" s="74"/>
      <c r="D732" s="74"/>
      <c r="E732" s="74"/>
      <c r="F732" s="74"/>
      <c r="G732" s="74"/>
      <c r="I732" s="71"/>
      <c r="L732" s="74"/>
      <c r="M732" s="74"/>
      <c r="N732" s="74"/>
      <c r="O732" s="74"/>
      <c r="Q732" s="74"/>
      <c r="R732" s="74"/>
      <c r="S732" s="74"/>
      <c r="T732" s="74"/>
      <c r="U732" s="75"/>
    </row>
    <row r="733" spans="1:21" ht="15.75" customHeight="1" x14ac:dyDescent="0.25">
      <c r="A733" s="74"/>
      <c r="B733" s="74"/>
      <c r="C733" s="74"/>
      <c r="D733" s="74"/>
      <c r="E733" s="74"/>
      <c r="F733" s="74"/>
      <c r="G733" s="74"/>
      <c r="I733" s="71"/>
      <c r="L733" s="74"/>
      <c r="M733" s="74"/>
      <c r="N733" s="74"/>
      <c r="O733" s="74"/>
      <c r="Q733" s="74"/>
      <c r="R733" s="74"/>
      <c r="S733" s="74"/>
      <c r="T733" s="74"/>
      <c r="U733" s="75"/>
    </row>
    <row r="734" spans="1:21" ht="15.75" customHeight="1" x14ac:dyDescent="0.25">
      <c r="A734" s="74"/>
      <c r="B734" s="74"/>
      <c r="C734" s="74"/>
      <c r="D734" s="74"/>
      <c r="E734" s="74"/>
      <c r="F734" s="74"/>
      <c r="G734" s="74"/>
      <c r="I734" s="71"/>
      <c r="L734" s="74"/>
      <c r="M734" s="74"/>
      <c r="N734" s="74"/>
      <c r="O734" s="74"/>
      <c r="Q734" s="74"/>
      <c r="R734" s="74"/>
      <c r="S734" s="74"/>
      <c r="T734" s="74"/>
      <c r="U734" s="75"/>
    </row>
    <row r="735" spans="1:21" ht="15.75" customHeight="1" x14ac:dyDescent="0.25">
      <c r="A735" s="74"/>
      <c r="B735" s="74"/>
      <c r="C735" s="74"/>
      <c r="D735" s="74"/>
      <c r="E735" s="74"/>
      <c r="F735" s="74"/>
      <c r="G735" s="74"/>
      <c r="I735" s="71"/>
      <c r="L735" s="74"/>
      <c r="M735" s="74"/>
      <c r="N735" s="74"/>
      <c r="O735" s="74"/>
      <c r="Q735" s="74"/>
      <c r="R735" s="74"/>
      <c r="S735" s="74"/>
      <c r="T735" s="74"/>
      <c r="U735" s="75"/>
    </row>
    <row r="736" spans="1:21" ht="15.75" customHeight="1" x14ac:dyDescent="0.25">
      <c r="A736" s="74"/>
      <c r="B736" s="74"/>
      <c r="C736" s="74"/>
      <c r="D736" s="74"/>
      <c r="E736" s="74"/>
      <c r="F736" s="74"/>
      <c r="G736" s="74"/>
      <c r="I736" s="71"/>
      <c r="L736" s="74"/>
      <c r="M736" s="74"/>
      <c r="N736" s="74"/>
      <c r="O736" s="74"/>
      <c r="Q736" s="74"/>
      <c r="R736" s="74"/>
      <c r="S736" s="74"/>
      <c r="T736" s="74"/>
      <c r="U736" s="75"/>
    </row>
    <row r="737" spans="1:21" ht="15.75" customHeight="1" x14ac:dyDescent="0.25">
      <c r="A737" s="74"/>
      <c r="B737" s="74"/>
      <c r="C737" s="74"/>
      <c r="D737" s="74"/>
      <c r="E737" s="74"/>
      <c r="F737" s="74"/>
      <c r="G737" s="74"/>
      <c r="I737" s="71"/>
      <c r="L737" s="74"/>
      <c r="M737" s="74"/>
      <c r="N737" s="74"/>
      <c r="O737" s="74"/>
      <c r="Q737" s="74"/>
      <c r="R737" s="74"/>
      <c r="S737" s="74"/>
      <c r="T737" s="74"/>
      <c r="U737" s="75"/>
    </row>
    <row r="738" spans="1:21" ht="15.75" customHeight="1" x14ac:dyDescent="0.25">
      <c r="A738" s="74"/>
      <c r="B738" s="74"/>
      <c r="C738" s="74"/>
      <c r="D738" s="74"/>
      <c r="E738" s="74"/>
      <c r="F738" s="74"/>
      <c r="G738" s="74"/>
      <c r="I738" s="71"/>
      <c r="L738" s="74"/>
      <c r="M738" s="74"/>
      <c r="N738" s="74"/>
      <c r="O738" s="74"/>
      <c r="Q738" s="74"/>
      <c r="R738" s="74"/>
      <c r="S738" s="74"/>
      <c r="T738" s="74"/>
      <c r="U738" s="75"/>
    </row>
    <row r="739" spans="1:21" ht="15.75" customHeight="1" x14ac:dyDescent="0.25">
      <c r="A739" s="74"/>
      <c r="B739" s="74"/>
      <c r="C739" s="74"/>
      <c r="D739" s="74"/>
      <c r="E739" s="74"/>
      <c r="F739" s="74"/>
      <c r="G739" s="74"/>
      <c r="I739" s="71"/>
      <c r="L739" s="74"/>
      <c r="M739" s="74"/>
      <c r="N739" s="74"/>
      <c r="O739" s="74"/>
      <c r="Q739" s="74"/>
      <c r="R739" s="74"/>
      <c r="S739" s="74"/>
      <c r="T739" s="74"/>
      <c r="U739" s="75"/>
    </row>
    <row r="740" spans="1:21" ht="15.75" customHeight="1" x14ac:dyDescent="0.25">
      <c r="A740" s="74"/>
      <c r="B740" s="74"/>
      <c r="C740" s="74"/>
      <c r="D740" s="74"/>
      <c r="E740" s="74"/>
      <c r="F740" s="74"/>
      <c r="G740" s="74"/>
      <c r="I740" s="71"/>
      <c r="L740" s="74"/>
      <c r="M740" s="74"/>
      <c r="N740" s="74"/>
      <c r="O740" s="74"/>
      <c r="Q740" s="74"/>
      <c r="R740" s="74"/>
      <c r="S740" s="74"/>
      <c r="T740" s="74"/>
      <c r="U740" s="75"/>
    </row>
    <row r="741" spans="1:21" ht="15.75" customHeight="1" x14ac:dyDescent="0.25">
      <c r="A741" s="74"/>
      <c r="B741" s="74"/>
      <c r="C741" s="74"/>
      <c r="D741" s="74"/>
      <c r="E741" s="74"/>
      <c r="F741" s="74"/>
      <c r="G741" s="74"/>
      <c r="I741" s="71"/>
      <c r="L741" s="74"/>
      <c r="M741" s="74"/>
      <c r="N741" s="74"/>
      <c r="O741" s="74"/>
      <c r="Q741" s="74"/>
      <c r="R741" s="74"/>
      <c r="S741" s="74"/>
      <c r="T741" s="74"/>
      <c r="U741" s="75"/>
    </row>
    <row r="742" spans="1:21" ht="15.75" customHeight="1" x14ac:dyDescent="0.25">
      <c r="A742" s="74"/>
      <c r="B742" s="74"/>
      <c r="C742" s="74"/>
      <c r="D742" s="74"/>
      <c r="E742" s="74"/>
      <c r="F742" s="74"/>
      <c r="G742" s="74"/>
      <c r="I742" s="71"/>
      <c r="L742" s="74"/>
      <c r="M742" s="74"/>
      <c r="N742" s="74"/>
      <c r="O742" s="74"/>
      <c r="Q742" s="74"/>
      <c r="R742" s="74"/>
      <c r="S742" s="74"/>
      <c r="T742" s="74"/>
      <c r="U742" s="75"/>
    </row>
    <row r="743" spans="1:21" ht="15.75" customHeight="1" x14ac:dyDescent="0.25">
      <c r="A743" s="74"/>
      <c r="B743" s="74"/>
      <c r="C743" s="74"/>
      <c r="D743" s="74"/>
      <c r="E743" s="74"/>
      <c r="F743" s="74"/>
      <c r="G743" s="74"/>
      <c r="I743" s="71"/>
      <c r="L743" s="74"/>
      <c r="M743" s="74"/>
      <c r="N743" s="74"/>
      <c r="O743" s="74"/>
      <c r="Q743" s="74"/>
      <c r="R743" s="74"/>
      <c r="S743" s="74"/>
      <c r="T743" s="74"/>
      <c r="U743" s="75"/>
    </row>
    <row r="744" spans="1:21" ht="15.75" customHeight="1" x14ac:dyDescent="0.25">
      <c r="A744" s="74"/>
      <c r="B744" s="74"/>
      <c r="C744" s="74"/>
      <c r="D744" s="74"/>
      <c r="E744" s="74"/>
      <c r="F744" s="74"/>
      <c r="G744" s="74"/>
      <c r="I744" s="71"/>
      <c r="L744" s="74"/>
      <c r="M744" s="74"/>
      <c r="N744" s="74"/>
      <c r="O744" s="74"/>
      <c r="Q744" s="74"/>
      <c r="R744" s="74"/>
      <c r="S744" s="74"/>
      <c r="T744" s="74"/>
      <c r="U744" s="75"/>
    </row>
    <row r="745" spans="1:21" ht="15.75" customHeight="1" x14ac:dyDescent="0.25">
      <c r="A745" s="74"/>
      <c r="B745" s="74"/>
      <c r="C745" s="74"/>
      <c r="D745" s="74"/>
      <c r="E745" s="74"/>
      <c r="F745" s="74"/>
      <c r="G745" s="74"/>
      <c r="I745" s="71"/>
      <c r="L745" s="74"/>
      <c r="M745" s="74"/>
      <c r="N745" s="74"/>
      <c r="O745" s="74"/>
      <c r="Q745" s="74"/>
      <c r="R745" s="74"/>
      <c r="S745" s="74"/>
      <c r="T745" s="74"/>
      <c r="U745" s="75"/>
    </row>
    <row r="746" spans="1:21" ht="15.75" customHeight="1" x14ac:dyDescent="0.25">
      <c r="A746" s="74"/>
      <c r="B746" s="74"/>
      <c r="C746" s="74"/>
      <c r="D746" s="74"/>
      <c r="E746" s="74"/>
      <c r="F746" s="74"/>
      <c r="G746" s="74"/>
      <c r="I746" s="71"/>
      <c r="L746" s="74"/>
      <c r="M746" s="74"/>
      <c r="N746" s="74"/>
      <c r="O746" s="74"/>
      <c r="Q746" s="74"/>
      <c r="R746" s="74"/>
      <c r="S746" s="74"/>
      <c r="T746" s="74"/>
      <c r="U746" s="75"/>
    </row>
    <row r="747" spans="1:21" ht="15.75" customHeight="1" x14ac:dyDescent="0.25">
      <c r="A747" s="74"/>
      <c r="B747" s="74"/>
      <c r="C747" s="74"/>
      <c r="D747" s="74"/>
      <c r="E747" s="74"/>
      <c r="F747" s="74"/>
      <c r="G747" s="74"/>
      <c r="I747" s="71"/>
      <c r="L747" s="74"/>
      <c r="M747" s="74"/>
      <c r="N747" s="74"/>
      <c r="O747" s="74"/>
      <c r="Q747" s="74"/>
      <c r="R747" s="74"/>
      <c r="S747" s="74"/>
      <c r="T747" s="74"/>
      <c r="U747" s="75"/>
    </row>
    <row r="748" spans="1:21" ht="15.75" customHeight="1" x14ac:dyDescent="0.25">
      <c r="A748" s="74"/>
      <c r="B748" s="74"/>
      <c r="C748" s="74"/>
      <c r="D748" s="74"/>
      <c r="E748" s="74"/>
      <c r="F748" s="74"/>
      <c r="G748" s="74"/>
      <c r="I748" s="71"/>
      <c r="L748" s="74"/>
      <c r="M748" s="74"/>
      <c r="N748" s="74"/>
      <c r="O748" s="74"/>
      <c r="Q748" s="74"/>
      <c r="R748" s="74"/>
      <c r="S748" s="74"/>
      <c r="T748" s="74"/>
      <c r="U748" s="75"/>
    </row>
    <row r="749" spans="1:21" ht="15.75" customHeight="1" x14ac:dyDescent="0.25">
      <c r="A749" s="74"/>
      <c r="B749" s="74"/>
      <c r="C749" s="74"/>
      <c r="D749" s="74"/>
      <c r="E749" s="74"/>
      <c r="F749" s="74"/>
      <c r="G749" s="74"/>
      <c r="I749" s="71"/>
      <c r="L749" s="74"/>
      <c r="M749" s="74"/>
      <c r="N749" s="74"/>
      <c r="O749" s="74"/>
      <c r="Q749" s="74"/>
      <c r="R749" s="74"/>
      <c r="S749" s="74"/>
      <c r="T749" s="74"/>
      <c r="U749" s="75"/>
    </row>
    <row r="750" spans="1:21" ht="15.75" customHeight="1" x14ac:dyDescent="0.25">
      <c r="A750" s="74"/>
      <c r="B750" s="74"/>
      <c r="C750" s="74"/>
      <c r="D750" s="74"/>
      <c r="E750" s="74"/>
      <c r="F750" s="74"/>
      <c r="G750" s="74"/>
      <c r="I750" s="71"/>
      <c r="L750" s="74"/>
      <c r="M750" s="74"/>
      <c r="N750" s="74"/>
      <c r="O750" s="74"/>
      <c r="Q750" s="74"/>
      <c r="R750" s="74"/>
      <c r="S750" s="74"/>
      <c r="T750" s="74"/>
      <c r="U750" s="75"/>
    </row>
    <row r="751" spans="1:21" ht="15.75" customHeight="1" x14ac:dyDescent="0.25">
      <c r="A751" s="74"/>
      <c r="B751" s="74"/>
      <c r="C751" s="74"/>
      <c r="D751" s="74"/>
      <c r="E751" s="74"/>
      <c r="F751" s="74"/>
      <c r="G751" s="74"/>
      <c r="I751" s="71"/>
      <c r="L751" s="74"/>
      <c r="M751" s="74"/>
      <c r="N751" s="74"/>
      <c r="O751" s="74"/>
      <c r="Q751" s="74"/>
      <c r="R751" s="74"/>
      <c r="S751" s="74"/>
      <c r="T751" s="74"/>
      <c r="U751" s="75"/>
    </row>
    <row r="752" spans="1:21" ht="15.75" customHeight="1" x14ac:dyDescent="0.25">
      <c r="A752" s="74"/>
      <c r="B752" s="74"/>
      <c r="C752" s="74"/>
      <c r="D752" s="74"/>
      <c r="E752" s="74"/>
      <c r="F752" s="74"/>
      <c r="G752" s="74"/>
      <c r="I752" s="71"/>
      <c r="L752" s="74"/>
      <c r="M752" s="74"/>
      <c r="N752" s="74"/>
      <c r="O752" s="74"/>
      <c r="Q752" s="74"/>
      <c r="R752" s="74"/>
      <c r="S752" s="74"/>
      <c r="T752" s="74"/>
      <c r="U752" s="75"/>
    </row>
    <row r="753" spans="1:21" ht="15.75" customHeight="1" x14ac:dyDescent="0.25">
      <c r="A753" s="74"/>
      <c r="B753" s="74"/>
      <c r="C753" s="74"/>
      <c r="D753" s="74"/>
      <c r="E753" s="74"/>
      <c r="F753" s="74"/>
      <c r="G753" s="74"/>
      <c r="I753" s="71"/>
      <c r="L753" s="74"/>
      <c r="M753" s="74"/>
      <c r="N753" s="74"/>
      <c r="O753" s="74"/>
      <c r="Q753" s="74"/>
      <c r="R753" s="74"/>
      <c r="S753" s="74"/>
      <c r="T753" s="74"/>
      <c r="U753" s="75"/>
    </row>
    <row r="754" spans="1:21" ht="15.75" customHeight="1" x14ac:dyDescent="0.25">
      <c r="A754" s="74"/>
      <c r="B754" s="74"/>
      <c r="C754" s="74"/>
      <c r="D754" s="74"/>
      <c r="E754" s="74"/>
      <c r="F754" s="74"/>
      <c r="G754" s="74"/>
      <c r="I754" s="71"/>
      <c r="L754" s="74"/>
      <c r="M754" s="74"/>
      <c r="N754" s="74"/>
      <c r="O754" s="74"/>
      <c r="Q754" s="74"/>
      <c r="R754" s="74"/>
      <c r="S754" s="74"/>
      <c r="T754" s="74"/>
      <c r="U754" s="75"/>
    </row>
    <row r="755" spans="1:21" ht="15.75" customHeight="1" x14ac:dyDescent="0.25">
      <c r="A755" s="74"/>
      <c r="B755" s="74"/>
      <c r="C755" s="74"/>
      <c r="D755" s="74"/>
      <c r="E755" s="74"/>
      <c r="F755" s="74"/>
      <c r="G755" s="74"/>
      <c r="I755" s="71"/>
      <c r="L755" s="74"/>
      <c r="M755" s="74"/>
      <c r="N755" s="74"/>
      <c r="O755" s="74"/>
      <c r="Q755" s="74"/>
      <c r="R755" s="74"/>
      <c r="S755" s="74"/>
      <c r="T755" s="74"/>
      <c r="U755" s="75"/>
    </row>
    <row r="756" spans="1:21" ht="15.75" customHeight="1" x14ac:dyDescent="0.25">
      <c r="A756" s="74"/>
      <c r="B756" s="74"/>
      <c r="C756" s="74"/>
      <c r="D756" s="74"/>
      <c r="E756" s="74"/>
      <c r="F756" s="74"/>
      <c r="G756" s="74"/>
      <c r="I756" s="71"/>
      <c r="L756" s="74"/>
      <c r="M756" s="74"/>
      <c r="N756" s="74"/>
      <c r="O756" s="74"/>
      <c r="Q756" s="74"/>
      <c r="R756" s="74"/>
      <c r="S756" s="74"/>
      <c r="T756" s="74"/>
      <c r="U756" s="75"/>
    </row>
    <row r="757" spans="1:21" ht="15.75" customHeight="1" x14ac:dyDescent="0.25">
      <c r="A757" s="74"/>
      <c r="B757" s="74"/>
      <c r="C757" s="74"/>
      <c r="D757" s="74"/>
      <c r="E757" s="74"/>
      <c r="F757" s="74"/>
      <c r="G757" s="74"/>
      <c r="I757" s="71"/>
      <c r="L757" s="74"/>
      <c r="M757" s="74"/>
      <c r="N757" s="74"/>
      <c r="O757" s="74"/>
      <c r="Q757" s="74"/>
      <c r="R757" s="74"/>
      <c r="S757" s="74"/>
      <c r="T757" s="74"/>
      <c r="U757" s="75"/>
    </row>
    <row r="758" spans="1:21" ht="15.75" customHeight="1" x14ac:dyDescent="0.25">
      <c r="A758" s="74"/>
      <c r="B758" s="74"/>
      <c r="C758" s="74"/>
      <c r="D758" s="74"/>
      <c r="E758" s="74"/>
      <c r="F758" s="74"/>
      <c r="G758" s="74"/>
      <c r="I758" s="71"/>
      <c r="L758" s="74"/>
      <c r="M758" s="74"/>
      <c r="N758" s="74"/>
      <c r="O758" s="74"/>
      <c r="Q758" s="74"/>
      <c r="R758" s="74"/>
      <c r="S758" s="74"/>
      <c r="T758" s="74"/>
      <c r="U758" s="75"/>
    </row>
    <row r="759" spans="1:21" ht="15.75" customHeight="1" x14ac:dyDescent="0.25">
      <c r="A759" s="74"/>
      <c r="B759" s="74"/>
      <c r="C759" s="74"/>
      <c r="D759" s="74"/>
      <c r="E759" s="74"/>
      <c r="F759" s="74"/>
      <c r="G759" s="74"/>
      <c r="I759" s="71"/>
      <c r="L759" s="74"/>
      <c r="M759" s="74"/>
      <c r="N759" s="74"/>
      <c r="O759" s="74"/>
      <c r="Q759" s="74"/>
      <c r="R759" s="74"/>
      <c r="S759" s="74"/>
      <c r="T759" s="74"/>
      <c r="U759" s="75"/>
    </row>
    <row r="760" spans="1:21" ht="15.75" customHeight="1" x14ac:dyDescent="0.25">
      <c r="A760" s="74"/>
      <c r="B760" s="74"/>
      <c r="C760" s="74"/>
      <c r="D760" s="74"/>
      <c r="E760" s="74"/>
      <c r="F760" s="74"/>
      <c r="G760" s="74"/>
      <c r="I760" s="71"/>
      <c r="L760" s="74"/>
      <c r="M760" s="74"/>
      <c r="N760" s="74"/>
      <c r="O760" s="74"/>
      <c r="Q760" s="74"/>
      <c r="R760" s="74"/>
      <c r="S760" s="74"/>
      <c r="T760" s="74"/>
      <c r="U760" s="75"/>
    </row>
    <row r="761" spans="1:21" ht="15.75" customHeight="1" x14ac:dyDescent="0.25">
      <c r="A761" s="74"/>
      <c r="B761" s="74"/>
      <c r="C761" s="74"/>
      <c r="D761" s="74"/>
      <c r="E761" s="74"/>
      <c r="F761" s="74"/>
      <c r="G761" s="74"/>
      <c r="I761" s="71"/>
      <c r="L761" s="74"/>
      <c r="M761" s="74"/>
      <c r="N761" s="74"/>
      <c r="O761" s="74"/>
      <c r="Q761" s="74"/>
      <c r="R761" s="74"/>
      <c r="S761" s="74"/>
      <c r="T761" s="74"/>
      <c r="U761" s="75"/>
    </row>
    <row r="762" spans="1:21" ht="15.75" customHeight="1" x14ac:dyDescent="0.25">
      <c r="A762" s="74"/>
      <c r="B762" s="74"/>
      <c r="C762" s="74"/>
      <c r="D762" s="74"/>
      <c r="E762" s="74"/>
      <c r="F762" s="74"/>
      <c r="G762" s="74"/>
      <c r="I762" s="71"/>
      <c r="L762" s="74"/>
      <c r="M762" s="74"/>
      <c r="N762" s="74"/>
      <c r="O762" s="74"/>
      <c r="Q762" s="74"/>
      <c r="R762" s="74"/>
      <c r="S762" s="74"/>
      <c r="T762" s="74"/>
      <c r="U762" s="75"/>
    </row>
    <row r="763" spans="1:21" ht="15.75" customHeight="1" x14ac:dyDescent="0.25">
      <c r="A763" s="74"/>
      <c r="B763" s="74"/>
      <c r="C763" s="74"/>
      <c r="D763" s="74"/>
      <c r="E763" s="74"/>
      <c r="F763" s="74"/>
      <c r="G763" s="74"/>
      <c r="I763" s="71"/>
      <c r="L763" s="74"/>
      <c r="M763" s="74"/>
      <c r="N763" s="74"/>
      <c r="O763" s="74"/>
      <c r="Q763" s="74"/>
      <c r="R763" s="74"/>
      <c r="S763" s="74"/>
      <c r="T763" s="74"/>
      <c r="U763" s="75"/>
    </row>
    <row r="764" spans="1:21" ht="15.75" customHeight="1" x14ac:dyDescent="0.25">
      <c r="A764" s="74"/>
      <c r="B764" s="74"/>
      <c r="C764" s="74"/>
      <c r="D764" s="74"/>
      <c r="E764" s="74"/>
      <c r="F764" s="74"/>
      <c r="G764" s="74"/>
      <c r="I764" s="71"/>
      <c r="L764" s="74"/>
      <c r="M764" s="74"/>
      <c r="N764" s="74"/>
      <c r="O764" s="74"/>
      <c r="Q764" s="74"/>
      <c r="R764" s="74"/>
      <c r="S764" s="74"/>
      <c r="T764" s="74"/>
      <c r="U764" s="75"/>
    </row>
    <row r="765" spans="1:21" ht="15.75" customHeight="1" x14ac:dyDescent="0.25">
      <c r="A765" s="74"/>
      <c r="B765" s="74"/>
      <c r="C765" s="74"/>
      <c r="D765" s="74"/>
      <c r="E765" s="74"/>
      <c r="F765" s="74"/>
      <c r="G765" s="74"/>
      <c r="I765" s="71"/>
      <c r="L765" s="74"/>
      <c r="M765" s="74"/>
      <c r="N765" s="74"/>
      <c r="O765" s="74"/>
      <c r="Q765" s="74"/>
      <c r="R765" s="74"/>
      <c r="S765" s="74"/>
      <c r="T765" s="74"/>
      <c r="U765" s="75"/>
    </row>
    <row r="766" spans="1:21" ht="15.75" customHeight="1" x14ac:dyDescent="0.25">
      <c r="A766" s="74"/>
      <c r="B766" s="74"/>
      <c r="C766" s="74"/>
      <c r="D766" s="74"/>
      <c r="E766" s="74"/>
      <c r="F766" s="74"/>
      <c r="G766" s="74"/>
      <c r="I766" s="71"/>
      <c r="L766" s="74"/>
      <c r="M766" s="74"/>
      <c r="N766" s="74"/>
      <c r="O766" s="74"/>
      <c r="Q766" s="74"/>
      <c r="R766" s="74"/>
      <c r="S766" s="74"/>
      <c r="T766" s="74"/>
      <c r="U766" s="75"/>
    </row>
    <row r="767" spans="1:21" ht="15.75" customHeight="1" x14ac:dyDescent="0.25">
      <c r="A767" s="74"/>
      <c r="B767" s="74"/>
      <c r="C767" s="74"/>
      <c r="D767" s="74"/>
      <c r="E767" s="74"/>
      <c r="F767" s="74"/>
      <c r="G767" s="74"/>
      <c r="I767" s="71"/>
      <c r="L767" s="74"/>
      <c r="M767" s="74"/>
      <c r="N767" s="74"/>
      <c r="O767" s="74"/>
      <c r="Q767" s="74"/>
      <c r="R767" s="74"/>
      <c r="S767" s="74"/>
      <c r="T767" s="74"/>
      <c r="U767" s="75"/>
    </row>
    <row r="768" spans="1:21" ht="15.75" customHeight="1" x14ac:dyDescent="0.25">
      <c r="A768" s="74"/>
      <c r="B768" s="74"/>
      <c r="C768" s="74"/>
      <c r="D768" s="74"/>
      <c r="E768" s="74"/>
      <c r="F768" s="74"/>
      <c r="G768" s="74"/>
      <c r="I768" s="71"/>
      <c r="L768" s="74"/>
      <c r="M768" s="74"/>
      <c r="N768" s="74"/>
      <c r="O768" s="74"/>
      <c r="Q768" s="74"/>
      <c r="R768" s="74"/>
      <c r="S768" s="74"/>
      <c r="T768" s="74"/>
      <c r="U768" s="75"/>
    </row>
    <row r="769" spans="1:21" ht="15.75" customHeight="1" x14ac:dyDescent="0.25">
      <c r="A769" s="74"/>
      <c r="B769" s="74"/>
      <c r="C769" s="74"/>
      <c r="D769" s="74"/>
      <c r="E769" s="74"/>
      <c r="F769" s="74"/>
      <c r="G769" s="74"/>
      <c r="I769" s="71"/>
      <c r="L769" s="74"/>
      <c r="M769" s="74"/>
      <c r="N769" s="74"/>
      <c r="O769" s="74"/>
      <c r="Q769" s="74"/>
      <c r="R769" s="74"/>
      <c r="S769" s="74"/>
      <c r="T769" s="74"/>
      <c r="U769" s="75"/>
    </row>
    <row r="770" spans="1:21" ht="15.75" customHeight="1" x14ac:dyDescent="0.25">
      <c r="A770" s="74"/>
      <c r="B770" s="74"/>
      <c r="C770" s="74"/>
      <c r="D770" s="74"/>
      <c r="E770" s="74"/>
      <c r="F770" s="74"/>
      <c r="G770" s="74"/>
      <c r="I770" s="71"/>
      <c r="L770" s="74"/>
      <c r="M770" s="74"/>
      <c r="N770" s="74"/>
      <c r="O770" s="74"/>
      <c r="Q770" s="74"/>
      <c r="R770" s="74"/>
      <c r="S770" s="74"/>
      <c r="T770" s="74"/>
      <c r="U770" s="75"/>
    </row>
    <row r="771" spans="1:21" ht="15.75" customHeight="1" x14ac:dyDescent="0.25">
      <c r="A771" s="74"/>
      <c r="B771" s="74"/>
      <c r="C771" s="74"/>
      <c r="D771" s="74"/>
      <c r="E771" s="74"/>
      <c r="F771" s="74"/>
      <c r="G771" s="74"/>
      <c r="I771" s="71"/>
      <c r="L771" s="74"/>
      <c r="M771" s="74"/>
      <c r="N771" s="74"/>
      <c r="O771" s="74"/>
      <c r="Q771" s="74"/>
      <c r="R771" s="74"/>
      <c r="S771" s="74"/>
      <c r="T771" s="74"/>
      <c r="U771" s="75"/>
    </row>
    <row r="772" spans="1:21" ht="15.75" customHeight="1" x14ac:dyDescent="0.25">
      <c r="A772" s="74"/>
      <c r="B772" s="74"/>
      <c r="C772" s="74"/>
      <c r="D772" s="74"/>
      <c r="E772" s="74"/>
      <c r="F772" s="74"/>
      <c r="G772" s="74"/>
      <c r="I772" s="71"/>
      <c r="L772" s="74"/>
      <c r="M772" s="74"/>
      <c r="N772" s="74"/>
      <c r="O772" s="74"/>
      <c r="Q772" s="74"/>
      <c r="R772" s="74"/>
      <c r="S772" s="74"/>
      <c r="T772" s="74"/>
      <c r="U772" s="75"/>
    </row>
    <row r="773" spans="1:21" ht="15.75" customHeight="1" x14ac:dyDescent="0.25">
      <c r="A773" s="74"/>
      <c r="B773" s="74"/>
      <c r="C773" s="74"/>
      <c r="D773" s="74"/>
      <c r="E773" s="74"/>
      <c r="F773" s="74"/>
      <c r="G773" s="74"/>
      <c r="I773" s="71"/>
      <c r="L773" s="74"/>
      <c r="M773" s="74"/>
      <c r="N773" s="74"/>
      <c r="O773" s="74"/>
      <c r="Q773" s="74"/>
      <c r="R773" s="74"/>
      <c r="S773" s="74"/>
      <c r="T773" s="74"/>
      <c r="U773" s="75"/>
    </row>
    <row r="774" spans="1:21" ht="15.75" customHeight="1" x14ac:dyDescent="0.25">
      <c r="A774" s="74"/>
      <c r="B774" s="74"/>
      <c r="C774" s="74"/>
      <c r="D774" s="74"/>
      <c r="E774" s="74"/>
      <c r="F774" s="74"/>
      <c r="G774" s="74"/>
      <c r="I774" s="71"/>
      <c r="L774" s="74"/>
      <c r="M774" s="74"/>
      <c r="N774" s="74"/>
      <c r="O774" s="74"/>
      <c r="Q774" s="74"/>
      <c r="R774" s="74"/>
      <c r="S774" s="74"/>
      <c r="T774" s="74"/>
      <c r="U774" s="75"/>
    </row>
    <row r="775" spans="1:21" ht="15.75" customHeight="1" x14ac:dyDescent="0.25">
      <c r="A775" s="74"/>
      <c r="B775" s="74"/>
      <c r="C775" s="74"/>
      <c r="D775" s="74"/>
      <c r="E775" s="74"/>
      <c r="F775" s="74"/>
      <c r="G775" s="74"/>
      <c r="I775" s="71"/>
      <c r="L775" s="74"/>
      <c r="M775" s="74"/>
      <c r="N775" s="74"/>
      <c r="O775" s="74"/>
      <c r="Q775" s="74"/>
      <c r="R775" s="74"/>
      <c r="S775" s="74"/>
      <c r="T775" s="74"/>
      <c r="U775" s="75"/>
    </row>
    <row r="776" spans="1:21" ht="15.75" customHeight="1" x14ac:dyDescent="0.25">
      <c r="A776" s="74"/>
      <c r="B776" s="74"/>
      <c r="C776" s="74"/>
      <c r="D776" s="74"/>
      <c r="E776" s="74"/>
      <c r="F776" s="74"/>
      <c r="G776" s="74"/>
      <c r="I776" s="71"/>
      <c r="L776" s="74"/>
      <c r="M776" s="74"/>
      <c r="N776" s="74"/>
      <c r="O776" s="74"/>
      <c r="Q776" s="74"/>
      <c r="R776" s="74"/>
      <c r="S776" s="74"/>
      <c r="T776" s="74"/>
      <c r="U776" s="75"/>
    </row>
    <row r="777" spans="1:21" ht="15.75" customHeight="1" x14ac:dyDescent="0.25">
      <c r="A777" s="74"/>
      <c r="B777" s="74"/>
      <c r="C777" s="74"/>
      <c r="D777" s="74"/>
      <c r="E777" s="74"/>
      <c r="F777" s="74"/>
      <c r="G777" s="74"/>
      <c r="I777" s="71"/>
      <c r="L777" s="74"/>
      <c r="M777" s="74"/>
      <c r="N777" s="74"/>
      <c r="O777" s="74"/>
      <c r="Q777" s="74"/>
      <c r="R777" s="74"/>
      <c r="S777" s="74"/>
      <c r="T777" s="74"/>
      <c r="U777" s="75"/>
    </row>
    <row r="778" spans="1:21" ht="15.75" customHeight="1" x14ac:dyDescent="0.25">
      <c r="A778" s="74"/>
      <c r="B778" s="74"/>
      <c r="C778" s="74"/>
      <c r="D778" s="74"/>
      <c r="E778" s="74"/>
      <c r="F778" s="74"/>
      <c r="G778" s="74"/>
      <c r="I778" s="71"/>
      <c r="L778" s="74"/>
      <c r="M778" s="74"/>
      <c r="N778" s="74"/>
      <c r="O778" s="74"/>
      <c r="Q778" s="74"/>
      <c r="R778" s="74"/>
      <c r="S778" s="74"/>
      <c r="T778" s="74"/>
      <c r="U778" s="75"/>
    </row>
    <row r="779" spans="1:21" ht="15.75" customHeight="1" x14ac:dyDescent="0.25">
      <c r="A779" s="74"/>
      <c r="B779" s="74"/>
      <c r="C779" s="74"/>
      <c r="D779" s="74"/>
      <c r="E779" s="74"/>
      <c r="F779" s="74"/>
      <c r="G779" s="74"/>
      <c r="I779" s="71"/>
      <c r="L779" s="74"/>
      <c r="M779" s="74"/>
      <c r="N779" s="74"/>
      <c r="O779" s="74"/>
      <c r="Q779" s="74"/>
      <c r="R779" s="74"/>
      <c r="S779" s="74"/>
      <c r="T779" s="74"/>
      <c r="U779" s="75"/>
    </row>
    <row r="780" spans="1:21" ht="15.75" customHeight="1" x14ac:dyDescent="0.25">
      <c r="A780" s="74"/>
      <c r="B780" s="74"/>
      <c r="C780" s="74"/>
      <c r="D780" s="74"/>
      <c r="E780" s="74"/>
      <c r="F780" s="74"/>
      <c r="G780" s="74"/>
      <c r="I780" s="71"/>
      <c r="L780" s="74"/>
      <c r="M780" s="74"/>
      <c r="N780" s="74"/>
      <c r="O780" s="74"/>
      <c r="Q780" s="74"/>
      <c r="R780" s="74"/>
      <c r="S780" s="74"/>
      <c r="T780" s="74"/>
      <c r="U780" s="75"/>
    </row>
    <row r="781" spans="1:21" ht="15.75" customHeight="1" x14ac:dyDescent="0.25">
      <c r="A781" s="74"/>
      <c r="B781" s="74"/>
      <c r="C781" s="74"/>
      <c r="D781" s="74"/>
      <c r="E781" s="74"/>
      <c r="F781" s="74"/>
      <c r="G781" s="74"/>
      <c r="I781" s="71"/>
      <c r="L781" s="74"/>
      <c r="M781" s="74"/>
      <c r="N781" s="74"/>
      <c r="O781" s="74"/>
      <c r="Q781" s="74"/>
      <c r="R781" s="74"/>
      <c r="S781" s="74"/>
      <c r="T781" s="74"/>
      <c r="U781" s="75"/>
    </row>
    <row r="782" spans="1:21" ht="15.75" customHeight="1" x14ac:dyDescent="0.25">
      <c r="A782" s="74"/>
      <c r="B782" s="74"/>
      <c r="C782" s="74"/>
      <c r="D782" s="74"/>
      <c r="E782" s="74"/>
      <c r="F782" s="74"/>
      <c r="G782" s="74"/>
      <c r="I782" s="71"/>
      <c r="L782" s="74"/>
      <c r="M782" s="74"/>
      <c r="N782" s="74"/>
      <c r="O782" s="74"/>
      <c r="Q782" s="74"/>
      <c r="R782" s="74"/>
      <c r="S782" s="74"/>
      <c r="T782" s="74"/>
      <c r="U782" s="75"/>
    </row>
    <row r="783" spans="1:21" ht="15.75" customHeight="1" x14ac:dyDescent="0.25">
      <c r="A783" s="74"/>
      <c r="B783" s="74"/>
      <c r="C783" s="74"/>
      <c r="D783" s="74"/>
      <c r="E783" s="74"/>
      <c r="F783" s="74"/>
      <c r="G783" s="74"/>
      <c r="I783" s="71"/>
      <c r="L783" s="74"/>
      <c r="M783" s="74"/>
      <c r="N783" s="74"/>
      <c r="O783" s="74"/>
      <c r="Q783" s="74"/>
      <c r="R783" s="74"/>
      <c r="S783" s="74"/>
      <c r="T783" s="74"/>
      <c r="U783" s="75"/>
    </row>
    <row r="784" spans="1:21" ht="15.75" customHeight="1" x14ac:dyDescent="0.25">
      <c r="A784" s="74"/>
      <c r="B784" s="74"/>
      <c r="C784" s="74"/>
      <c r="D784" s="74"/>
      <c r="E784" s="74"/>
      <c r="F784" s="74"/>
      <c r="G784" s="74"/>
      <c r="I784" s="71"/>
      <c r="L784" s="74"/>
      <c r="M784" s="74"/>
      <c r="N784" s="74"/>
      <c r="O784" s="74"/>
      <c r="Q784" s="74"/>
      <c r="R784" s="74"/>
      <c r="S784" s="74"/>
      <c r="T784" s="74"/>
      <c r="U784" s="75"/>
    </row>
    <row r="785" spans="1:21" ht="15.75" customHeight="1" x14ac:dyDescent="0.25">
      <c r="A785" s="74"/>
      <c r="B785" s="74"/>
      <c r="C785" s="74"/>
      <c r="D785" s="74"/>
      <c r="E785" s="74"/>
      <c r="F785" s="74"/>
      <c r="G785" s="74"/>
      <c r="I785" s="71"/>
      <c r="L785" s="74"/>
      <c r="M785" s="74"/>
      <c r="N785" s="74"/>
      <c r="O785" s="74"/>
      <c r="Q785" s="74"/>
      <c r="R785" s="74"/>
      <c r="S785" s="74"/>
      <c r="T785" s="74"/>
      <c r="U785" s="75"/>
    </row>
    <row r="786" spans="1:21" ht="15.75" customHeight="1" x14ac:dyDescent="0.25">
      <c r="A786" s="74"/>
      <c r="B786" s="74"/>
      <c r="C786" s="74"/>
      <c r="D786" s="74"/>
      <c r="E786" s="74"/>
      <c r="F786" s="74"/>
      <c r="G786" s="74"/>
      <c r="I786" s="71"/>
      <c r="L786" s="74"/>
      <c r="M786" s="74"/>
      <c r="N786" s="74"/>
      <c r="O786" s="74"/>
      <c r="Q786" s="74"/>
      <c r="R786" s="74"/>
      <c r="S786" s="74"/>
      <c r="T786" s="74"/>
      <c r="U786" s="75"/>
    </row>
    <row r="787" spans="1:21" ht="15.75" customHeight="1" x14ac:dyDescent="0.25">
      <c r="A787" s="74"/>
      <c r="B787" s="74"/>
      <c r="C787" s="74"/>
      <c r="D787" s="74"/>
      <c r="E787" s="74"/>
      <c r="F787" s="74"/>
      <c r="G787" s="74"/>
      <c r="I787" s="71"/>
      <c r="L787" s="74"/>
      <c r="M787" s="74"/>
      <c r="N787" s="74"/>
      <c r="O787" s="74"/>
      <c r="Q787" s="74"/>
      <c r="R787" s="74"/>
      <c r="S787" s="74"/>
      <c r="T787" s="74"/>
      <c r="U787" s="75"/>
    </row>
    <row r="788" spans="1:21" ht="15.75" customHeight="1" x14ac:dyDescent="0.25">
      <c r="A788" s="74"/>
      <c r="B788" s="74"/>
      <c r="C788" s="74"/>
      <c r="D788" s="74"/>
      <c r="E788" s="74"/>
      <c r="F788" s="74"/>
      <c r="G788" s="74"/>
      <c r="I788" s="71"/>
      <c r="L788" s="74"/>
      <c r="M788" s="74"/>
      <c r="N788" s="74"/>
      <c r="O788" s="74"/>
      <c r="Q788" s="74"/>
      <c r="R788" s="74"/>
      <c r="S788" s="74"/>
      <c r="T788" s="74"/>
      <c r="U788" s="75"/>
    </row>
    <row r="789" spans="1:21" ht="15.75" customHeight="1" x14ac:dyDescent="0.25">
      <c r="A789" s="74"/>
      <c r="B789" s="74"/>
      <c r="C789" s="74"/>
      <c r="D789" s="74"/>
      <c r="E789" s="74"/>
      <c r="F789" s="74"/>
      <c r="G789" s="74"/>
      <c r="I789" s="71"/>
      <c r="L789" s="74"/>
      <c r="M789" s="74"/>
      <c r="N789" s="74"/>
      <c r="O789" s="74"/>
      <c r="Q789" s="74"/>
      <c r="R789" s="74"/>
      <c r="S789" s="74"/>
      <c r="T789" s="74"/>
      <c r="U789" s="75"/>
    </row>
    <row r="790" spans="1:21" ht="15.75" customHeight="1" x14ac:dyDescent="0.25">
      <c r="A790" s="74"/>
      <c r="B790" s="74"/>
      <c r="C790" s="74"/>
      <c r="D790" s="74"/>
      <c r="E790" s="74"/>
      <c r="F790" s="74"/>
      <c r="G790" s="74"/>
      <c r="I790" s="71"/>
      <c r="L790" s="74"/>
      <c r="M790" s="74"/>
      <c r="N790" s="74"/>
      <c r="O790" s="74"/>
      <c r="Q790" s="74"/>
      <c r="R790" s="74"/>
      <c r="S790" s="74"/>
      <c r="T790" s="74"/>
      <c r="U790" s="75"/>
    </row>
    <row r="791" spans="1:21" ht="15.75" customHeight="1" x14ac:dyDescent="0.25">
      <c r="A791" s="74"/>
      <c r="B791" s="74"/>
      <c r="C791" s="74"/>
      <c r="D791" s="74"/>
      <c r="E791" s="74"/>
      <c r="F791" s="74"/>
      <c r="G791" s="74"/>
      <c r="I791" s="71"/>
      <c r="L791" s="74"/>
      <c r="M791" s="74"/>
      <c r="N791" s="74"/>
      <c r="O791" s="74"/>
      <c r="Q791" s="74"/>
      <c r="R791" s="74"/>
      <c r="S791" s="74"/>
      <c r="T791" s="74"/>
      <c r="U791" s="75"/>
    </row>
    <row r="792" spans="1:21" ht="15.75" customHeight="1" x14ac:dyDescent="0.25">
      <c r="A792" s="74"/>
      <c r="B792" s="74"/>
      <c r="C792" s="74"/>
      <c r="D792" s="74"/>
      <c r="E792" s="74"/>
      <c r="F792" s="74"/>
      <c r="G792" s="74"/>
      <c r="I792" s="71"/>
      <c r="L792" s="74"/>
      <c r="M792" s="74"/>
      <c r="N792" s="74"/>
      <c r="O792" s="74"/>
      <c r="Q792" s="74"/>
      <c r="R792" s="74"/>
      <c r="S792" s="74"/>
      <c r="T792" s="74"/>
      <c r="U792" s="75"/>
    </row>
    <row r="793" spans="1:21" ht="15.75" customHeight="1" x14ac:dyDescent="0.25">
      <c r="A793" s="74"/>
      <c r="B793" s="74"/>
      <c r="C793" s="74"/>
      <c r="D793" s="74"/>
      <c r="E793" s="74"/>
      <c r="F793" s="74"/>
      <c r="G793" s="74"/>
      <c r="I793" s="71"/>
      <c r="L793" s="74"/>
      <c r="M793" s="74"/>
      <c r="N793" s="74"/>
      <c r="O793" s="74"/>
      <c r="Q793" s="74"/>
      <c r="R793" s="74"/>
      <c r="S793" s="74"/>
      <c r="T793" s="74"/>
      <c r="U793" s="75"/>
    </row>
    <row r="794" spans="1:21" ht="15.75" customHeight="1" x14ac:dyDescent="0.25">
      <c r="A794" s="74"/>
      <c r="B794" s="74"/>
      <c r="C794" s="74"/>
      <c r="D794" s="74"/>
      <c r="E794" s="74"/>
      <c r="F794" s="74"/>
      <c r="G794" s="74"/>
      <c r="I794" s="71"/>
      <c r="L794" s="74"/>
      <c r="M794" s="74"/>
      <c r="N794" s="74"/>
      <c r="O794" s="74"/>
      <c r="Q794" s="74"/>
      <c r="R794" s="74"/>
      <c r="S794" s="74"/>
      <c r="T794" s="74"/>
      <c r="U794" s="75"/>
    </row>
    <row r="795" spans="1:21" ht="15.75" customHeight="1" x14ac:dyDescent="0.25">
      <c r="A795" s="74"/>
      <c r="B795" s="74"/>
      <c r="C795" s="74"/>
      <c r="D795" s="74"/>
      <c r="E795" s="74"/>
      <c r="F795" s="74"/>
      <c r="G795" s="74"/>
      <c r="I795" s="71"/>
      <c r="L795" s="74"/>
      <c r="M795" s="74"/>
      <c r="N795" s="74"/>
      <c r="O795" s="74"/>
      <c r="Q795" s="74"/>
      <c r="R795" s="74"/>
      <c r="S795" s="74"/>
      <c r="T795" s="74"/>
      <c r="U795" s="75"/>
    </row>
    <row r="796" spans="1:21" ht="15.75" customHeight="1" x14ac:dyDescent="0.25">
      <c r="A796" s="74"/>
      <c r="B796" s="74"/>
      <c r="C796" s="74"/>
      <c r="D796" s="74"/>
      <c r="E796" s="74"/>
      <c r="F796" s="74"/>
      <c r="G796" s="74"/>
      <c r="I796" s="71"/>
      <c r="L796" s="74"/>
      <c r="M796" s="74"/>
      <c r="N796" s="74"/>
      <c r="O796" s="74"/>
      <c r="Q796" s="74"/>
      <c r="R796" s="74"/>
      <c r="S796" s="74"/>
      <c r="T796" s="74"/>
      <c r="U796" s="75"/>
    </row>
    <row r="797" spans="1:21" ht="15.75" customHeight="1" x14ac:dyDescent="0.25">
      <c r="A797" s="74"/>
      <c r="B797" s="74"/>
      <c r="C797" s="74"/>
      <c r="D797" s="74"/>
      <c r="E797" s="74"/>
      <c r="F797" s="74"/>
      <c r="G797" s="74"/>
      <c r="I797" s="71"/>
      <c r="L797" s="74"/>
      <c r="M797" s="74"/>
      <c r="N797" s="74"/>
      <c r="O797" s="74"/>
      <c r="Q797" s="74"/>
      <c r="R797" s="74"/>
      <c r="S797" s="74"/>
      <c r="T797" s="74"/>
      <c r="U797" s="75"/>
    </row>
    <row r="798" spans="1:21" ht="15.75" customHeight="1" x14ac:dyDescent="0.25">
      <c r="A798" s="74"/>
      <c r="B798" s="74"/>
      <c r="C798" s="74"/>
      <c r="D798" s="74"/>
      <c r="E798" s="74"/>
      <c r="F798" s="74"/>
      <c r="G798" s="74"/>
      <c r="I798" s="71"/>
      <c r="L798" s="74"/>
      <c r="M798" s="74"/>
      <c r="N798" s="74"/>
      <c r="O798" s="74"/>
      <c r="Q798" s="74"/>
      <c r="R798" s="74"/>
      <c r="S798" s="74"/>
      <c r="T798" s="74"/>
      <c r="U798" s="75"/>
    </row>
    <row r="799" spans="1:21" ht="15.75" customHeight="1" x14ac:dyDescent="0.25">
      <c r="A799" s="74"/>
      <c r="B799" s="74"/>
      <c r="C799" s="74"/>
      <c r="D799" s="74"/>
      <c r="E799" s="74"/>
      <c r="F799" s="74"/>
      <c r="G799" s="74"/>
      <c r="I799" s="71"/>
      <c r="L799" s="74"/>
      <c r="M799" s="74"/>
      <c r="N799" s="74"/>
      <c r="O799" s="74"/>
      <c r="Q799" s="74"/>
      <c r="R799" s="74"/>
      <c r="S799" s="74"/>
      <c r="T799" s="74"/>
      <c r="U799" s="75"/>
    </row>
    <row r="800" spans="1:21" ht="15.75" customHeight="1" x14ac:dyDescent="0.25">
      <c r="A800" s="74"/>
      <c r="B800" s="74"/>
      <c r="C800" s="74"/>
      <c r="D800" s="74"/>
      <c r="E800" s="74"/>
      <c r="F800" s="74"/>
      <c r="G800" s="74"/>
      <c r="I800" s="71"/>
      <c r="L800" s="74"/>
      <c r="M800" s="74"/>
      <c r="N800" s="74"/>
      <c r="O800" s="74"/>
      <c r="Q800" s="74"/>
      <c r="R800" s="74"/>
      <c r="S800" s="74"/>
      <c r="T800" s="74"/>
      <c r="U800" s="75"/>
    </row>
    <row r="801" spans="1:21" ht="15.75" customHeight="1" x14ac:dyDescent="0.25">
      <c r="A801" s="74"/>
      <c r="B801" s="74"/>
      <c r="C801" s="74"/>
      <c r="D801" s="74"/>
      <c r="E801" s="74"/>
      <c r="F801" s="74"/>
      <c r="G801" s="74"/>
      <c r="I801" s="71"/>
      <c r="L801" s="74"/>
      <c r="M801" s="74"/>
      <c r="N801" s="74"/>
      <c r="O801" s="74"/>
      <c r="Q801" s="74"/>
      <c r="R801" s="74"/>
      <c r="S801" s="74"/>
      <c r="T801" s="74"/>
      <c r="U801" s="75"/>
    </row>
    <row r="802" spans="1:21" ht="15.75" customHeight="1" x14ac:dyDescent="0.25">
      <c r="A802" s="74"/>
      <c r="B802" s="74"/>
      <c r="C802" s="74"/>
      <c r="D802" s="74"/>
      <c r="E802" s="74"/>
      <c r="F802" s="74"/>
      <c r="G802" s="74"/>
      <c r="I802" s="71"/>
      <c r="L802" s="74"/>
      <c r="M802" s="74"/>
      <c r="N802" s="74"/>
      <c r="O802" s="74"/>
      <c r="Q802" s="74"/>
      <c r="R802" s="74"/>
      <c r="S802" s="74"/>
      <c r="T802" s="74"/>
      <c r="U802" s="75"/>
    </row>
    <row r="803" spans="1:21" ht="15.75" customHeight="1" x14ac:dyDescent="0.25">
      <c r="A803" s="74"/>
      <c r="B803" s="74"/>
      <c r="C803" s="74"/>
      <c r="D803" s="74"/>
      <c r="E803" s="74"/>
      <c r="F803" s="74"/>
      <c r="G803" s="74"/>
      <c r="I803" s="71"/>
      <c r="L803" s="74"/>
      <c r="M803" s="74"/>
      <c r="N803" s="74"/>
      <c r="O803" s="74"/>
      <c r="Q803" s="74"/>
      <c r="R803" s="74"/>
      <c r="S803" s="74"/>
      <c r="T803" s="74"/>
      <c r="U803" s="75"/>
    </row>
    <row r="804" spans="1:21" ht="15.75" customHeight="1" x14ac:dyDescent="0.25">
      <c r="A804" s="74"/>
      <c r="B804" s="74"/>
      <c r="C804" s="74"/>
      <c r="D804" s="74"/>
      <c r="E804" s="74"/>
      <c r="F804" s="74"/>
      <c r="G804" s="74"/>
      <c r="I804" s="71"/>
      <c r="L804" s="74"/>
      <c r="M804" s="74"/>
      <c r="N804" s="74"/>
      <c r="O804" s="74"/>
      <c r="Q804" s="74"/>
      <c r="R804" s="74"/>
      <c r="S804" s="74"/>
      <c r="T804" s="74"/>
      <c r="U804" s="75"/>
    </row>
    <row r="805" spans="1:21" ht="15.75" customHeight="1" x14ac:dyDescent="0.25">
      <c r="A805" s="74"/>
      <c r="B805" s="74"/>
      <c r="C805" s="74"/>
      <c r="D805" s="74"/>
      <c r="E805" s="74"/>
      <c r="F805" s="74"/>
      <c r="G805" s="74"/>
      <c r="I805" s="71"/>
      <c r="L805" s="74"/>
      <c r="M805" s="74"/>
      <c r="N805" s="74"/>
      <c r="O805" s="74"/>
      <c r="Q805" s="74"/>
      <c r="R805" s="74"/>
      <c r="S805" s="74"/>
      <c r="T805" s="74"/>
      <c r="U805" s="75"/>
    </row>
    <row r="806" spans="1:21" ht="15.75" customHeight="1" x14ac:dyDescent="0.25">
      <c r="A806" s="74"/>
      <c r="B806" s="74"/>
      <c r="C806" s="74"/>
      <c r="D806" s="74"/>
      <c r="E806" s="74"/>
      <c r="F806" s="74"/>
      <c r="G806" s="74"/>
      <c r="I806" s="71"/>
      <c r="L806" s="74"/>
      <c r="M806" s="74"/>
      <c r="N806" s="74"/>
      <c r="O806" s="74"/>
      <c r="Q806" s="74"/>
      <c r="R806" s="74"/>
      <c r="S806" s="74"/>
      <c r="T806" s="74"/>
      <c r="U806" s="75"/>
    </row>
    <row r="807" spans="1:21" ht="15.75" customHeight="1" x14ac:dyDescent="0.25">
      <c r="A807" s="74"/>
      <c r="B807" s="74"/>
      <c r="C807" s="74"/>
      <c r="D807" s="74"/>
      <c r="E807" s="74"/>
      <c r="F807" s="74"/>
      <c r="G807" s="74"/>
      <c r="I807" s="71"/>
      <c r="L807" s="74"/>
      <c r="M807" s="74"/>
      <c r="N807" s="74"/>
      <c r="O807" s="74"/>
      <c r="Q807" s="74"/>
      <c r="R807" s="74"/>
      <c r="S807" s="74"/>
      <c r="T807" s="74"/>
      <c r="U807" s="75"/>
    </row>
    <row r="808" spans="1:21" ht="15.75" customHeight="1" x14ac:dyDescent="0.25">
      <c r="A808" s="74"/>
      <c r="B808" s="74"/>
      <c r="C808" s="74"/>
      <c r="D808" s="74"/>
      <c r="E808" s="74"/>
      <c r="F808" s="74"/>
      <c r="G808" s="74"/>
      <c r="I808" s="71"/>
      <c r="L808" s="74"/>
      <c r="M808" s="74"/>
      <c r="N808" s="74"/>
      <c r="O808" s="74"/>
      <c r="Q808" s="74"/>
      <c r="R808" s="74"/>
      <c r="S808" s="74"/>
      <c r="T808" s="74"/>
      <c r="U808" s="75"/>
    </row>
    <row r="809" spans="1:21" ht="15.75" customHeight="1" x14ac:dyDescent="0.25">
      <c r="A809" s="74"/>
      <c r="B809" s="74"/>
      <c r="C809" s="74"/>
      <c r="D809" s="74"/>
      <c r="E809" s="74"/>
      <c r="F809" s="74"/>
      <c r="G809" s="74"/>
      <c r="I809" s="71"/>
      <c r="L809" s="74"/>
      <c r="M809" s="74"/>
      <c r="N809" s="74"/>
      <c r="O809" s="74"/>
      <c r="Q809" s="74"/>
      <c r="R809" s="74"/>
      <c r="S809" s="74"/>
      <c r="T809" s="74"/>
      <c r="U809" s="75"/>
    </row>
    <row r="810" spans="1:21" ht="15.75" customHeight="1" x14ac:dyDescent="0.25">
      <c r="A810" s="74"/>
      <c r="B810" s="74"/>
      <c r="C810" s="74"/>
      <c r="D810" s="74"/>
      <c r="E810" s="74"/>
      <c r="F810" s="74"/>
      <c r="G810" s="74"/>
      <c r="I810" s="71"/>
      <c r="L810" s="74"/>
      <c r="M810" s="74"/>
      <c r="N810" s="74"/>
      <c r="O810" s="74"/>
      <c r="Q810" s="74"/>
      <c r="R810" s="74"/>
      <c r="S810" s="74"/>
      <c r="T810" s="74"/>
      <c r="U810" s="75"/>
    </row>
    <row r="811" spans="1:21" ht="15.75" customHeight="1" x14ac:dyDescent="0.25">
      <c r="A811" s="74"/>
      <c r="B811" s="74"/>
      <c r="C811" s="74"/>
      <c r="D811" s="74"/>
      <c r="E811" s="74"/>
      <c r="F811" s="74"/>
      <c r="G811" s="74"/>
      <c r="I811" s="71"/>
      <c r="L811" s="74"/>
      <c r="M811" s="74"/>
      <c r="N811" s="74"/>
      <c r="O811" s="74"/>
      <c r="Q811" s="74"/>
      <c r="R811" s="74"/>
      <c r="S811" s="74"/>
      <c r="T811" s="74"/>
      <c r="U811" s="75"/>
    </row>
    <row r="812" spans="1:21" ht="15.75" customHeight="1" x14ac:dyDescent="0.25">
      <c r="A812" s="74"/>
      <c r="B812" s="74"/>
      <c r="C812" s="74"/>
      <c r="D812" s="74"/>
      <c r="E812" s="74"/>
      <c r="F812" s="74"/>
      <c r="G812" s="74"/>
      <c r="I812" s="71"/>
      <c r="L812" s="74"/>
      <c r="M812" s="74"/>
      <c r="N812" s="74"/>
      <c r="O812" s="74"/>
      <c r="Q812" s="74"/>
      <c r="R812" s="74"/>
      <c r="S812" s="74"/>
      <c r="T812" s="74"/>
      <c r="U812" s="75"/>
    </row>
    <row r="813" spans="1:21" ht="15.75" customHeight="1" x14ac:dyDescent="0.25">
      <c r="A813" s="74"/>
      <c r="B813" s="74"/>
      <c r="C813" s="74"/>
      <c r="D813" s="74"/>
      <c r="E813" s="74"/>
      <c r="F813" s="74"/>
      <c r="G813" s="74"/>
      <c r="I813" s="71"/>
      <c r="L813" s="74"/>
      <c r="M813" s="74"/>
      <c r="N813" s="74"/>
      <c r="O813" s="74"/>
      <c r="Q813" s="74"/>
      <c r="R813" s="74"/>
      <c r="S813" s="74"/>
      <c r="T813" s="74"/>
      <c r="U813" s="75"/>
    </row>
    <row r="814" spans="1:21" ht="15.75" customHeight="1" x14ac:dyDescent="0.25">
      <c r="A814" s="74"/>
      <c r="B814" s="74"/>
      <c r="C814" s="74"/>
      <c r="D814" s="74"/>
      <c r="E814" s="74"/>
      <c r="F814" s="74"/>
      <c r="G814" s="74"/>
      <c r="I814" s="71"/>
      <c r="L814" s="74"/>
      <c r="M814" s="74"/>
      <c r="N814" s="74"/>
      <c r="O814" s="74"/>
      <c r="Q814" s="74"/>
      <c r="R814" s="74"/>
      <c r="S814" s="74"/>
      <c r="T814" s="74"/>
      <c r="U814" s="75"/>
    </row>
    <row r="815" spans="1:21" ht="15.75" customHeight="1" x14ac:dyDescent="0.25">
      <c r="A815" s="74"/>
      <c r="B815" s="74"/>
      <c r="C815" s="74"/>
      <c r="D815" s="74"/>
      <c r="E815" s="74"/>
      <c r="F815" s="74"/>
      <c r="G815" s="74"/>
      <c r="I815" s="71"/>
      <c r="L815" s="74"/>
      <c r="M815" s="74"/>
      <c r="N815" s="74"/>
      <c r="O815" s="74"/>
      <c r="Q815" s="74"/>
      <c r="R815" s="74"/>
      <c r="S815" s="74"/>
      <c r="T815" s="74"/>
      <c r="U815" s="75"/>
    </row>
    <row r="816" spans="1:21" ht="15.75" customHeight="1" x14ac:dyDescent="0.25">
      <c r="A816" s="74"/>
      <c r="B816" s="74"/>
      <c r="C816" s="74"/>
      <c r="D816" s="74"/>
      <c r="E816" s="74"/>
      <c r="F816" s="74"/>
      <c r="G816" s="74"/>
      <c r="I816" s="71"/>
      <c r="L816" s="74"/>
      <c r="M816" s="74"/>
      <c r="N816" s="74"/>
      <c r="O816" s="74"/>
      <c r="Q816" s="74"/>
      <c r="R816" s="74"/>
      <c r="S816" s="74"/>
      <c r="T816" s="74"/>
      <c r="U816" s="75"/>
    </row>
    <row r="817" spans="1:21" ht="15.75" customHeight="1" x14ac:dyDescent="0.25">
      <c r="A817" s="74"/>
      <c r="B817" s="74"/>
      <c r="C817" s="74"/>
      <c r="D817" s="74"/>
      <c r="E817" s="74"/>
      <c r="F817" s="74"/>
      <c r="G817" s="74"/>
      <c r="I817" s="71"/>
      <c r="L817" s="74"/>
      <c r="M817" s="74"/>
      <c r="N817" s="74"/>
      <c r="O817" s="74"/>
      <c r="Q817" s="74"/>
      <c r="R817" s="74"/>
      <c r="S817" s="74"/>
      <c r="T817" s="74"/>
      <c r="U817" s="75"/>
    </row>
    <row r="818" spans="1:21" ht="15.75" customHeight="1" x14ac:dyDescent="0.25">
      <c r="A818" s="74"/>
      <c r="B818" s="74"/>
      <c r="C818" s="74"/>
      <c r="D818" s="74"/>
      <c r="E818" s="74"/>
      <c r="F818" s="74"/>
      <c r="G818" s="74"/>
      <c r="I818" s="71"/>
      <c r="L818" s="74"/>
      <c r="M818" s="74"/>
      <c r="N818" s="74"/>
      <c r="O818" s="74"/>
      <c r="Q818" s="74"/>
      <c r="R818" s="74"/>
      <c r="S818" s="74"/>
      <c r="T818" s="74"/>
      <c r="U818" s="75"/>
    </row>
    <row r="819" spans="1:21" ht="15.75" customHeight="1" x14ac:dyDescent="0.25">
      <c r="A819" s="74"/>
      <c r="B819" s="74"/>
      <c r="C819" s="74"/>
      <c r="D819" s="74"/>
      <c r="E819" s="74"/>
      <c r="F819" s="74"/>
      <c r="G819" s="74"/>
      <c r="I819" s="71"/>
      <c r="L819" s="74"/>
      <c r="M819" s="74"/>
      <c r="N819" s="74"/>
      <c r="O819" s="74"/>
      <c r="Q819" s="74"/>
      <c r="R819" s="74"/>
      <c r="S819" s="74"/>
      <c r="T819" s="74"/>
      <c r="U819" s="75"/>
    </row>
    <row r="820" spans="1:21" ht="15.75" customHeight="1" x14ac:dyDescent="0.25">
      <c r="A820" s="74"/>
      <c r="B820" s="74"/>
      <c r="C820" s="74"/>
      <c r="D820" s="74"/>
      <c r="E820" s="74"/>
      <c r="F820" s="74"/>
      <c r="G820" s="74"/>
      <c r="I820" s="71"/>
      <c r="L820" s="74"/>
      <c r="M820" s="74"/>
      <c r="N820" s="74"/>
      <c r="O820" s="74"/>
      <c r="Q820" s="74"/>
      <c r="R820" s="74"/>
      <c r="S820" s="74"/>
      <c r="T820" s="74"/>
      <c r="U820" s="75"/>
    </row>
    <row r="821" spans="1:21" ht="15.75" customHeight="1" x14ac:dyDescent="0.25">
      <c r="A821" s="74"/>
      <c r="B821" s="74"/>
      <c r="C821" s="74"/>
      <c r="D821" s="74"/>
      <c r="E821" s="74"/>
      <c r="F821" s="74"/>
      <c r="G821" s="74"/>
      <c r="I821" s="71"/>
      <c r="L821" s="74"/>
      <c r="M821" s="74"/>
      <c r="N821" s="74"/>
      <c r="O821" s="74"/>
      <c r="Q821" s="74"/>
      <c r="R821" s="74"/>
      <c r="S821" s="74"/>
      <c r="T821" s="74"/>
      <c r="U821" s="75"/>
    </row>
    <row r="822" spans="1:21" ht="15.75" customHeight="1" x14ac:dyDescent="0.25">
      <c r="A822" s="74"/>
      <c r="B822" s="74"/>
      <c r="C822" s="74"/>
      <c r="D822" s="74"/>
      <c r="E822" s="74"/>
      <c r="F822" s="74"/>
      <c r="G822" s="74"/>
      <c r="I822" s="71"/>
      <c r="L822" s="74"/>
      <c r="M822" s="74"/>
      <c r="N822" s="74"/>
      <c r="O822" s="74"/>
      <c r="Q822" s="74"/>
      <c r="R822" s="74"/>
      <c r="S822" s="74"/>
      <c r="T822" s="74"/>
      <c r="U822" s="75"/>
    </row>
    <row r="823" spans="1:21" ht="15.75" customHeight="1" x14ac:dyDescent="0.25">
      <c r="A823" s="74"/>
      <c r="B823" s="74"/>
      <c r="C823" s="74"/>
      <c r="D823" s="74"/>
      <c r="E823" s="74"/>
      <c r="F823" s="74"/>
      <c r="G823" s="74"/>
      <c r="I823" s="71"/>
      <c r="L823" s="74"/>
      <c r="M823" s="74"/>
      <c r="N823" s="74"/>
      <c r="O823" s="74"/>
      <c r="Q823" s="74"/>
      <c r="R823" s="74"/>
      <c r="S823" s="74"/>
      <c r="T823" s="74"/>
      <c r="U823" s="75"/>
    </row>
    <row r="824" spans="1:21" ht="15.75" customHeight="1" x14ac:dyDescent="0.25">
      <c r="A824" s="74"/>
      <c r="B824" s="74"/>
      <c r="C824" s="74"/>
      <c r="D824" s="74"/>
      <c r="E824" s="74"/>
      <c r="F824" s="74"/>
      <c r="G824" s="74"/>
      <c r="I824" s="71"/>
      <c r="L824" s="74"/>
      <c r="M824" s="74"/>
      <c r="N824" s="74"/>
      <c r="O824" s="74"/>
      <c r="Q824" s="74"/>
      <c r="R824" s="74"/>
      <c r="S824" s="74"/>
      <c r="T824" s="74"/>
      <c r="U824" s="75"/>
    </row>
    <row r="825" spans="1:21" ht="15.75" customHeight="1" x14ac:dyDescent="0.25">
      <c r="A825" s="74"/>
      <c r="B825" s="74"/>
      <c r="C825" s="74"/>
      <c r="D825" s="74"/>
      <c r="E825" s="74"/>
      <c r="F825" s="74"/>
      <c r="G825" s="74"/>
      <c r="I825" s="71"/>
      <c r="L825" s="74"/>
      <c r="M825" s="74"/>
      <c r="N825" s="74"/>
      <c r="O825" s="74"/>
      <c r="Q825" s="74"/>
      <c r="R825" s="74"/>
      <c r="S825" s="74"/>
      <c r="T825" s="74"/>
      <c r="U825" s="75"/>
    </row>
    <row r="826" spans="1:21" ht="15.75" customHeight="1" x14ac:dyDescent="0.25">
      <c r="A826" s="74"/>
      <c r="B826" s="74"/>
      <c r="C826" s="74"/>
      <c r="D826" s="74"/>
      <c r="E826" s="74"/>
      <c r="F826" s="74"/>
      <c r="G826" s="74"/>
      <c r="I826" s="71"/>
      <c r="L826" s="74"/>
      <c r="M826" s="74"/>
      <c r="N826" s="74"/>
      <c r="O826" s="74"/>
      <c r="Q826" s="74"/>
      <c r="R826" s="74"/>
      <c r="S826" s="74"/>
      <c r="T826" s="74"/>
      <c r="U826" s="75"/>
    </row>
    <row r="827" spans="1:21" ht="15.75" customHeight="1" x14ac:dyDescent="0.25">
      <c r="A827" s="74"/>
      <c r="B827" s="74"/>
      <c r="C827" s="74"/>
      <c r="D827" s="74"/>
      <c r="E827" s="74"/>
      <c r="F827" s="74"/>
      <c r="G827" s="74"/>
      <c r="I827" s="71"/>
      <c r="L827" s="74"/>
      <c r="M827" s="74"/>
      <c r="N827" s="74"/>
      <c r="O827" s="74"/>
      <c r="Q827" s="74"/>
      <c r="R827" s="74"/>
      <c r="S827" s="74"/>
      <c r="T827" s="74"/>
      <c r="U827" s="75"/>
    </row>
    <row r="828" spans="1:21" ht="15.75" customHeight="1" x14ac:dyDescent="0.25">
      <c r="A828" s="74"/>
      <c r="B828" s="74"/>
      <c r="C828" s="74"/>
      <c r="D828" s="74"/>
      <c r="E828" s="74"/>
      <c r="F828" s="74"/>
      <c r="G828" s="74"/>
      <c r="I828" s="71"/>
      <c r="L828" s="74"/>
      <c r="M828" s="74"/>
      <c r="N828" s="74"/>
      <c r="O828" s="74"/>
      <c r="Q828" s="74"/>
      <c r="R828" s="74"/>
      <c r="S828" s="74"/>
      <c r="T828" s="74"/>
      <c r="U828" s="75"/>
    </row>
    <row r="829" spans="1:21" ht="15.75" customHeight="1" x14ac:dyDescent="0.25">
      <c r="A829" s="74"/>
      <c r="B829" s="74"/>
      <c r="C829" s="74"/>
      <c r="D829" s="74"/>
      <c r="E829" s="74"/>
      <c r="F829" s="74"/>
      <c r="G829" s="74"/>
      <c r="I829" s="71"/>
      <c r="L829" s="74"/>
      <c r="M829" s="74"/>
      <c r="N829" s="74"/>
      <c r="O829" s="74"/>
      <c r="Q829" s="74"/>
      <c r="R829" s="74"/>
      <c r="S829" s="74"/>
      <c r="T829" s="74"/>
      <c r="U829" s="75"/>
    </row>
    <row r="830" spans="1:21" ht="15.75" customHeight="1" x14ac:dyDescent="0.25">
      <c r="A830" s="74"/>
      <c r="B830" s="74"/>
      <c r="C830" s="74"/>
      <c r="D830" s="74"/>
      <c r="E830" s="74"/>
      <c r="F830" s="74"/>
      <c r="G830" s="74"/>
      <c r="I830" s="71"/>
      <c r="L830" s="74"/>
      <c r="M830" s="74"/>
      <c r="N830" s="74"/>
      <c r="O830" s="74"/>
      <c r="Q830" s="74"/>
      <c r="R830" s="74"/>
      <c r="S830" s="74"/>
      <c r="T830" s="74"/>
      <c r="U830" s="75"/>
    </row>
    <row r="831" spans="1:21" ht="15.75" customHeight="1" x14ac:dyDescent="0.25">
      <c r="A831" s="74"/>
      <c r="B831" s="74"/>
      <c r="C831" s="74"/>
      <c r="D831" s="74"/>
      <c r="E831" s="74"/>
      <c r="F831" s="74"/>
      <c r="G831" s="74"/>
      <c r="I831" s="71"/>
      <c r="L831" s="74"/>
      <c r="M831" s="74"/>
      <c r="N831" s="74"/>
      <c r="O831" s="74"/>
      <c r="Q831" s="74"/>
      <c r="R831" s="74"/>
      <c r="S831" s="74"/>
      <c r="T831" s="74"/>
      <c r="U831" s="75"/>
    </row>
    <row r="832" spans="1:21" ht="15.75" customHeight="1" x14ac:dyDescent="0.25">
      <c r="A832" s="74"/>
      <c r="B832" s="74"/>
      <c r="C832" s="74"/>
      <c r="D832" s="74"/>
      <c r="E832" s="74"/>
      <c r="F832" s="74"/>
      <c r="G832" s="74"/>
      <c r="I832" s="71"/>
      <c r="L832" s="74"/>
      <c r="M832" s="74"/>
      <c r="N832" s="74"/>
      <c r="O832" s="74"/>
      <c r="Q832" s="74"/>
      <c r="R832" s="74"/>
      <c r="S832" s="74"/>
      <c r="T832" s="74"/>
      <c r="U832" s="75"/>
    </row>
    <row r="833" spans="1:21" ht="15.75" customHeight="1" x14ac:dyDescent="0.25">
      <c r="A833" s="74"/>
      <c r="B833" s="74"/>
      <c r="C833" s="74"/>
      <c r="D833" s="74"/>
      <c r="E833" s="74"/>
      <c r="F833" s="74"/>
      <c r="G833" s="74"/>
      <c r="I833" s="71"/>
      <c r="L833" s="74"/>
      <c r="M833" s="74"/>
      <c r="N833" s="74"/>
      <c r="O833" s="74"/>
      <c r="Q833" s="74"/>
      <c r="R833" s="74"/>
      <c r="S833" s="74"/>
      <c r="T833" s="74"/>
      <c r="U833" s="75"/>
    </row>
    <row r="834" spans="1:21" ht="15.75" customHeight="1" x14ac:dyDescent="0.25">
      <c r="A834" s="74"/>
      <c r="B834" s="74"/>
      <c r="C834" s="74"/>
      <c r="D834" s="74"/>
      <c r="E834" s="74"/>
      <c r="F834" s="74"/>
      <c r="G834" s="74"/>
      <c r="I834" s="71"/>
      <c r="L834" s="74"/>
      <c r="M834" s="74"/>
      <c r="N834" s="74"/>
      <c r="O834" s="74"/>
      <c r="Q834" s="74"/>
      <c r="R834" s="74"/>
      <c r="S834" s="74"/>
      <c r="T834" s="74"/>
      <c r="U834" s="75"/>
    </row>
    <row r="835" spans="1:21" ht="15.75" customHeight="1" x14ac:dyDescent="0.25">
      <c r="A835" s="74"/>
      <c r="B835" s="74"/>
      <c r="C835" s="74"/>
      <c r="D835" s="74"/>
      <c r="E835" s="74"/>
      <c r="F835" s="74"/>
      <c r="G835" s="74"/>
      <c r="I835" s="71"/>
      <c r="L835" s="74"/>
      <c r="M835" s="74"/>
      <c r="N835" s="74"/>
      <c r="O835" s="74"/>
      <c r="Q835" s="74"/>
      <c r="R835" s="74"/>
      <c r="S835" s="74"/>
      <c r="T835" s="74"/>
      <c r="U835" s="75"/>
    </row>
    <row r="836" spans="1:21" ht="15.75" customHeight="1" x14ac:dyDescent="0.25">
      <c r="A836" s="74"/>
      <c r="B836" s="74"/>
      <c r="C836" s="74"/>
      <c r="D836" s="74"/>
      <c r="E836" s="74"/>
      <c r="F836" s="74"/>
      <c r="G836" s="74"/>
      <c r="I836" s="71"/>
      <c r="L836" s="74"/>
      <c r="M836" s="74"/>
      <c r="N836" s="74"/>
      <c r="O836" s="74"/>
      <c r="Q836" s="74"/>
      <c r="R836" s="74"/>
      <c r="S836" s="74"/>
      <c r="T836" s="74"/>
      <c r="U836" s="75"/>
    </row>
    <row r="837" spans="1:21" ht="15.75" customHeight="1" x14ac:dyDescent="0.25">
      <c r="A837" s="74"/>
      <c r="B837" s="74"/>
      <c r="C837" s="74"/>
      <c r="D837" s="74"/>
      <c r="E837" s="74"/>
      <c r="F837" s="74"/>
      <c r="G837" s="74"/>
      <c r="I837" s="71"/>
      <c r="L837" s="74"/>
      <c r="M837" s="74"/>
      <c r="N837" s="74"/>
      <c r="O837" s="74"/>
      <c r="Q837" s="74"/>
      <c r="R837" s="74"/>
      <c r="S837" s="74"/>
      <c r="T837" s="74"/>
      <c r="U837" s="75"/>
    </row>
    <row r="838" spans="1:21" ht="15.75" customHeight="1" x14ac:dyDescent="0.25">
      <c r="A838" s="74"/>
      <c r="B838" s="74"/>
      <c r="C838" s="74"/>
      <c r="D838" s="74"/>
      <c r="E838" s="74"/>
      <c r="F838" s="74"/>
      <c r="G838" s="74"/>
      <c r="I838" s="71"/>
      <c r="L838" s="74"/>
      <c r="M838" s="74"/>
      <c r="N838" s="74"/>
      <c r="O838" s="74"/>
      <c r="Q838" s="74"/>
      <c r="R838" s="74"/>
      <c r="S838" s="74"/>
      <c r="T838" s="74"/>
      <c r="U838" s="75"/>
    </row>
    <row r="839" spans="1:21" ht="15.75" customHeight="1" x14ac:dyDescent="0.25">
      <c r="A839" s="74"/>
      <c r="B839" s="74"/>
      <c r="C839" s="74"/>
      <c r="D839" s="74"/>
      <c r="E839" s="74"/>
      <c r="F839" s="74"/>
      <c r="G839" s="74"/>
      <c r="I839" s="71"/>
      <c r="L839" s="74"/>
      <c r="M839" s="74"/>
      <c r="N839" s="74"/>
      <c r="O839" s="74"/>
      <c r="Q839" s="74"/>
      <c r="R839" s="74"/>
      <c r="S839" s="74"/>
      <c r="T839" s="74"/>
      <c r="U839" s="75"/>
    </row>
    <row r="840" spans="1:21" ht="15.75" customHeight="1" x14ac:dyDescent="0.25">
      <c r="A840" s="74"/>
      <c r="B840" s="74"/>
      <c r="C840" s="74"/>
      <c r="D840" s="74"/>
      <c r="E840" s="74"/>
      <c r="F840" s="74"/>
      <c r="G840" s="74"/>
      <c r="I840" s="71"/>
      <c r="L840" s="74"/>
      <c r="M840" s="74"/>
      <c r="N840" s="74"/>
      <c r="O840" s="74"/>
      <c r="Q840" s="74"/>
      <c r="R840" s="74"/>
      <c r="S840" s="74"/>
      <c r="T840" s="74"/>
      <c r="U840" s="75"/>
    </row>
    <row r="841" spans="1:21" ht="15.75" customHeight="1" x14ac:dyDescent="0.25">
      <c r="A841" s="74"/>
      <c r="B841" s="74"/>
      <c r="C841" s="74"/>
      <c r="D841" s="74"/>
      <c r="E841" s="74"/>
      <c r="F841" s="74"/>
      <c r="G841" s="74"/>
      <c r="I841" s="71"/>
      <c r="L841" s="74"/>
      <c r="M841" s="74"/>
      <c r="N841" s="74"/>
      <c r="O841" s="74"/>
      <c r="Q841" s="74"/>
      <c r="R841" s="74"/>
      <c r="S841" s="74"/>
      <c r="T841" s="74"/>
      <c r="U841" s="75"/>
    </row>
    <row r="842" spans="1:21" ht="15.75" customHeight="1" x14ac:dyDescent="0.25">
      <c r="A842" s="74"/>
      <c r="B842" s="74"/>
      <c r="C842" s="74"/>
      <c r="D842" s="74"/>
      <c r="E842" s="74"/>
      <c r="F842" s="74"/>
      <c r="G842" s="74"/>
      <c r="I842" s="71"/>
      <c r="L842" s="74"/>
      <c r="M842" s="74"/>
      <c r="N842" s="74"/>
      <c r="O842" s="74"/>
      <c r="Q842" s="74"/>
      <c r="R842" s="74"/>
      <c r="S842" s="74"/>
      <c r="T842" s="74"/>
      <c r="U842" s="75"/>
    </row>
    <row r="843" spans="1:21" ht="15.75" customHeight="1" x14ac:dyDescent="0.25">
      <c r="A843" s="74"/>
      <c r="B843" s="74"/>
      <c r="C843" s="74"/>
      <c r="D843" s="74"/>
      <c r="E843" s="74"/>
      <c r="F843" s="74"/>
      <c r="G843" s="74"/>
      <c r="I843" s="71"/>
      <c r="L843" s="74"/>
      <c r="M843" s="74"/>
      <c r="N843" s="74"/>
      <c r="O843" s="74"/>
      <c r="Q843" s="74"/>
      <c r="R843" s="74"/>
      <c r="S843" s="74"/>
      <c r="T843" s="74"/>
      <c r="U843" s="75"/>
    </row>
    <row r="844" spans="1:21" ht="15.75" customHeight="1" x14ac:dyDescent="0.25">
      <c r="A844" s="74"/>
      <c r="B844" s="74"/>
      <c r="C844" s="74"/>
      <c r="D844" s="74"/>
      <c r="E844" s="74"/>
      <c r="F844" s="74"/>
      <c r="G844" s="74"/>
      <c r="I844" s="71"/>
      <c r="L844" s="74"/>
      <c r="M844" s="74"/>
      <c r="N844" s="74"/>
      <c r="O844" s="74"/>
      <c r="Q844" s="74"/>
      <c r="R844" s="74"/>
      <c r="S844" s="74"/>
      <c r="T844" s="74"/>
      <c r="U844" s="75"/>
    </row>
    <row r="845" spans="1:21" ht="15.75" customHeight="1" x14ac:dyDescent="0.25">
      <c r="A845" s="74"/>
      <c r="B845" s="74"/>
      <c r="C845" s="74"/>
      <c r="D845" s="74"/>
      <c r="E845" s="74"/>
      <c r="F845" s="74"/>
      <c r="G845" s="74"/>
      <c r="I845" s="71"/>
      <c r="L845" s="74"/>
      <c r="M845" s="74"/>
      <c r="N845" s="74"/>
      <c r="O845" s="74"/>
      <c r="Q845" s="74"/>
      <c r="R845" s="74"/>
      <c r="S845" s="74"/>
      <c r="T845" s="74"/>
      <c r="U845" s="75"/>
    </row>
    <row r="846" spans="1:21" ht="15.75" customHeight="1" x14ac:dyDescent="0.25">
      <c r="A846" s="74"/>
      <c r="B846" s="74"/>
      <c r="C846" s="74"/>
      <c r="D846" s="74"/>
      <c r="E846" s="74"/>
      <c r="F846" s="74"/>
      <c r="G846" s="74"/>
      <c r="I846" s="71"/>
      <c r="L846" s="74"/>
      <c r="M846" s="74"/>
      <c r="N846" s="74"/>
      <c r="O846" s="74"/>
      <c r="Q846" s="74"/>
      <c r="R846" s="74"/>
      <c r="S846" s="74"/>
      <c r="T846" s="74"/>
      <c r="U846" s="75"/>
    </row>
    <row r="847" spans="1:21" ht="15.75" customHeight="1" x14ac:dyDescent="0.25">
      <c r="A847" s="74"/>
      <c r="B847" s="74"/>
      <c r="C847" s="74"/>
      <c r="D847" s="74"/>
      <c r="E847" s="74"/>
      <c r="F847" s="74"/>
      <c r="G847" s="74"/>
      <c r="I847" s="71"/>
      <c r="L847" s="74"/>
      <c r="M847" s="74"/>
      <c r="N847" s="74"/>
      <c r="O847" s="74"/>
      <c r="Q847" s="74"/>
      <c r="R847" s="74"/>
      <c r="S847" s="74"/>
      <c r="T847" s="74"/>
      <c r="U847" s="75"/>
    </row>
    <row r="848" spans="1:21" ht="15.75" customHeight="1" x14ac:dyDescent="0.25">
      <c r="A848" s="74"/>
      <c r="B848" s="74"/>
      <c r="C848" s="74"/>
      <c r="D848" s="74"/>
      <c r="E848" s="74"/>
      <c r="F848" s="74"/>
      <c r="G848" s="74"/>
      <c r="I848" s="71"/>
      <c r="L848" s="74"/>
      <c r="M848" s="74"/>
      <c r="N848" s="74"/>
      <c r="O848" s="74"/>
      <c r="Q848" s="74"/>
      <c r="R848" s="74"/>
      <c r="S848" s="74"/>
      <c r="T848" s="74"/>
      <c r="U848" s="75"/>
    </row>
    <row r="849" spans="1:21" ht="15.75" customHeight="1" x14ac:dyDescent="0.25">
      <c r="A849" s="74"/>
      <c r="B849" s="74"/>
      <c r="C849" s="74"/>
      <c r="D849" s="74"/>
      <c r="E849" s="74"/>
      <c r="F849" s="74"/>
      <c r="G849" s="74"/>
      <c r="I849" s="71"/>
      <c r="L849" s="74"/>
      <c r="M849" s="74"/>
      <c r="N849" s="74"/>
      <c r="O849" s="74"/>
      <c r="Q849" s="74"/>
      <c r="R849" s="74"/>
      <c r="S849" s="74"/>
      <c r="T849" s="74"/>
      <c r="U849" s="75"/>
    </row>
    <row r="850" spans="1:21" ht="15.75" customHeight="1" x14ac:dyDescent="0.25">
      <c r="A850" s="74"/>
      <c r="B850" s="74"/>
      <c r="C850" s="74"/>
      <c r="D850" s="74"/>
      <c r="E850" s="74"/>
      <c r="F850" s="74"/>
      <c r="G850" s="74"/>
      <c r="I850" s="71"/>
      <c r="L850" s="74"/>
      <c r="M850" s="74"/>
      <c r="N850" s="74"/>
      <c r="O850" s="74"/>
      <c r="Q850" s="74"/>
      <c r="R850" s="74"/>
      <c r="S850" s="74"/>
      <c r="T850" s="74"/>
      <c r="U850" s="75"/>
    </row>
    <row r="851" spans="1:21" ht="15.75" customHeight="1" x14ac:dyDescent="0.25">
      <c r="A851" s="74"/>
      <c r="B851" s="74"/>
      <c r="C851" s="74"/>
      <c r="D851" s="74"/>
      <c r="E851" s="74"/>
      <c r="F851" s="74"/>
      <c r="G851" s="74"/>
      <c r="I851" s="71"/>
      <c r="L851" s="74"/>
      <c r="M851" s="74"/>
      <c r="N851" s="74"/>
      <c r="O851" s="74"/>
      <c r="Q851" s="74"/>
      <c r="R851" s="74"/>
      <c r="S851" s="74"/>
      <c r="T851" s="74"/>
      <c r="U851" s="75"/>
    </row>
    <row r="852" spans="1:21" ht="15.75" customHeight="1" x14ac:dyDescent="0.25">
      <c r="A852" s="74"/>
      <c r="B852" s="74"/>
      <c r="C852" s="74"/>
      <c r="D852" s="74"/>
      <c r="E852" s="74"/>
      <c r="F852" s="74"/>
      <c r="G852" s="74"/>
      <c r="I852" s="71"/>
      <c r="L852" s="74"/>
      <c r="M852" s="74"/>
      <c r="N852" s="74"/>
      <c r="O852" s="74"/>
      <c r="Q852" s="74"/>
      <c r="R852" s="74"/>
      <c r="S852" s="74"/>
      <c r="T852" s="74"/>
      <c r="U852" s="75"/>
    </row>
    <row r="853" spans="1:21" ht="15.75" customHeight="1" x14ac:dyDescent="0.25">
      <c r="A853" s="74"/>
      <c r="B853" s="74"/>
      <c r="C853" s="74"/>
      <c r="D853" s="74"/>
      <c r="E853" s="74"/>
      <c r="F853" s="74"/>
      <c r="G853" s="74"/>
      <c r="I853" s="71"/>
      <c r="L853" s="74"/>
      <c r="M853" s="74"/>
      <c r="N853" s="74"/>
      <c r="O853" s="74"/>
      <c r="Q853" s="74"/>
      <c r="R853" s="74"/>
      <c r="S853" s="74"/>
      <c r="T853" s="74"/>
      <c r="U853" s="75"/>
    </row>
    <row r="854" spans="1:21" ht="15.75" customHeight="1" x14ac:dyDescent="0.25">
      <c r="A854" s="74"/>
      <c r="B854" s="74"/>
      <c r="C854" s="74"/>
      <c r="D854" s="74"/>
      <c r="E854" s="74"/>
      <c r="F854" s="74"/>
      <c r="G854" s="74"/>
      <c r="I854" s="71"/>
      <c r="L854" s="74"/>
      <c r="M854" s="74"/>
      <c r="N854" s="74"/>
      <c r="O854" s="74"/>
      <c r="Q854" s="74"/>
      <c r="R854" s="74"/>
      <c r="S854" s="74"/>
      <c r="T854" s="74"/>
      <c r="U854" s="75"/>
    </row>
    <row r="855" spans="1:21" ht="15.75" customHeight="1" x14ac:dyDescent="0.25">
      <c r="A855" s="74"/>
      <c r="B855" s="74"/>
      <c r="C855" s="74"/>
      <c r="D855" s="74"/>
      <c r="E855" s="74"/>
      <c r="F855" s="74"/>
      <c r="G855" s="74"/>
      <c r="I855" s="71"/>
      <c r="L855" s="74"/>
      <c r="M855" s="74"/>
      <c r="N855" s="74"/>
      <c r="O855" s="74"/>
      <c r="Q855" s="74"/>
      <c r="R855" s="74"/>
      <c r="S855" s="74"/>
      <c r="T855" s="74"/>
      <c r="U855" s="75"/>
    </row>
    <row r="856" spans="1:21" ht="15.75" customHeight="1" x14ac:dyDescent="0.25">
      <c r="A856" s="74"/>
      <c r="B856" s="74"/>
      <c r="C856" s="74"/>
      <c r="D856" s="74"/>
      <c r="E856" s="74"/>
      <c r="F856" s="74"/>
      <c r="G856" s="74"/>
      <c r="I856" s="71"/>
      <c r="L856" s="74"/>
      <c r="M856" s="74"/>
      <c r="N856" s="74"/>
      <c r="O856" s="74"/>
      <c r="Q856" s="74"/>
      <c r="R856" s="74"/>
      <c r="S856" s="74"/>
      <c r="T856" s="74"/>
      <c r="U856" s="75"/>
    </row>
    <row r="857" spans="1:21" ht="15.75" customHeight="1" x14ac:dyDescent="0.25">
      <c r="A857" s="74"/>
      <c r="B857" s="74"/>
      <c r="C857" s="74"/>
      <c r="D857" s="74"/>
      <c r="E857" s="74"/>
      <c r="F857" s="74"/>
      <c r="G857" s="74"/>
      <c r="I857" s="71"/>
      <c r="L857" s="74"/>
      <c r="M857" s="74"/>
      <c r="N857" s="74"/>
      <c r="O857" s="74"/>
      <c r="Q857" s="74"/>
      <c r="R857" s="74"/>
      <c r="S857" s="74"/>
      <c r="T857" s="74"/>
      <c r="U857" s="75"/>
    </row>
    <row r="858" spans="1:21" ht="15.75" customHeight="1" x14ac:dyDescent="0.25">
      <c r="A858" s="74"/>
      <c r="B858" s="74"/>
      <c r="C858" s="74"/>
      <c r="D858" s="74"/>
      <c r="E858" s="74"/>
      <c r="F858" s="74"/>
      <c r="G858" s="74"/>
      <c r="I858" s="71"/>
      <c r="L858" s="74"/>
      <c r="M858" s="74"/>
      <c r="N858" s="74"/>
      <c r="O858" s="74"/>
      <c r="Q858" s="74"/>
      <c r="R858" s="74"/>
      <c r="S858" s="74"/>
      <c r="T858" s="74"/>
      <c r="U858" s="75"/>
    </row>
    <row r="859" spans="1:21" ht="15.75" customHeight="1" x14ac:dyDescent="0.25">
      <c r="A859" s="74"/>
      <c r="B859" s="74"/>
      <c r="C859" s="74"/>
      <c r="D859" s="74"/>
      <c r="E859" s="74"/>
      <c r="F859" s="74"/>
      <c r="G859" s="74"/>
      <c r="I859" s="71"/>
      <c r="L859" s="74"/>
      <c r="M859" s="74"/>
      <c r="N859" s="74"/>
      <c r="O859" s="74"/>
      <c r="Q859" s="74"/>
      <c r="R859" s="74"/>
      <c r="S859" s="74"/>
      <c r="T859" s="74"/>
      <c r="U859" s="75"/>
    </row>
    <row r="860" spans="1:21" ht="15.75" customHeight="1" x14ac:dyDescent="0.25">
      <c r="A860" s="74"/>
      <c r="B860" s="74"/>
      <c r="C860" s="74"/>
      <c r="D860" s="74"/>
      <c r="E860" s="74"/>
      <c r="F860" s="74"/>
      <c r="G860" s="74"/>
      <c r="I860" s="71"/>
      <c r="L860" s="74"/>
      <c r="M860" s="74"/>
      <c r="N860" s="74"/>
      <c r="O860" s="74"/>
      <c r="Q860" s="74"/>
      <c r="R860" s="74"/>
      <c r="S860" s="74"/>
      <c r="T860" s="74"/>
      <c r="U860" s="75"/>
    </row>
    <row r="861" spans="1:21" ht="15.75" customHeight="1" x14ac:dyDescent="0.25">
      <c r="A861" s="74"/>
      <c r="B861" s="74"/>
      <c r="C861" s="74"/>
      <c r="D861" s="74"/>
      <c r="E861" s="74"/>
      <c r="F861" s="74"/>
      <c r="G861" s="74"/>
      <c r="I861" s="71"/>
      <c r="L861" s="74"/>
      <c r="M861" s="74"/>
      <c r="N861" s="74"/>
      <c r="O861" s="74"/>
      <c r="Q861" s="74"/>
      <c r="R861" s="74"/>
      <c r="S861" s="74"/>
      <c r="T861" s="74"/>
      <c r="U861" s="75"/>
    </row>
    <row r="862" spans="1:21" ht="15.75" customHeight="1" x14ac:dyDescent="0.25">
      <c r="A862" s="74"/>
      <c r="B862" s="74"/>
      <c r="C862" s="74"/>
      <c r="D862" s="74"/>
      <c r="E862" s="74"/>
      <c r="F862" s="74"/>
      <c r="G862" s="74"/>
      <c r="I862" s="71"/>
      <c r="L862" s="74"/>
      <c r="M862" s="74"/>
      <c r="N862" s="74"/>
      <c r="O862" s="74"/>
      <c r="Q862" s="74"/>
      <c r="R862" s="74"/>
      <c r="S862" s="74"/>
      <c r="T862" s="74"/>
      <c r="U862" s="75"/>
    </row>
    <row r="863" spans="1:21" ht="15.75" customHeight="1" x14ac:dyDescent="0.25">
      <c r="A863" s="74"/>
      <c r="B863" s="74"/>
      <c r="C863" s="74"/>
      <c r="D863" s="74"/>
      <c r="E863" s="74"/>
      <c r="F863" s="74"/>
      <c r="G863" s="74"/>
      <c r="I863" s="71"/>
      <c r="L863" s="74"/>
      <c r="M863" s="74"/>
      <c r="N863" s="74"/>
      <c r="O863" s="74"/>
      <c r="Q863" s="74"/>
      <c r="R863" s="74"/>
      <c r="S863" s="74"/>
      <c r="T863" s="74"/>
      <c r="U863" s="75"/>
    </row>
    <row r="864" spans="1:21" ht="15.75" customHeight="1" x14ac:dyDescent="0.25">
      <c r="A864" s="74"/>
      <c r="B864" s="74"/>
      <c r="C864" s="74"/>
      <c r="D864" s="74"/>
      <c r="E864" s="74"/>
      <c r="F864" s="74"/>
      <c r="G864" s="74"/>
      <c r="I864" s="71"/>
      <c r="L864" s="74"/>
      <c r="M864" s="74"/>
      <c r="N864" s="74"/>
      <c r="O864" s="74"/>
      <c r="Q864" s="74"/>
      <c r="R864" s="74"/>
      <c r="S864" s="74"/>
      <c r="T864" s="74"/>
      <c r="U864" s="75"/>
    </row>
    <row r="865" spans="1:21" ht="15.75" customHeight="1" x14ac:dyDescent="0.25">
      <c r="A865" s="74"/>
      <c r="B865" s="74"/>
      <c r="C865" s="74"/>
      <c r="D865" s="74"/>
      <c r="E865" s="74"/>
      <c r="F865" s="74"/>
      <c r="G865" s="74"/>
      <c r="I865" s="71"/>
      <c r="L865" s="74"/>
      <c r="M865" s="74"/>
      <c r="N865" s="74"/>
      <c r="O865" s="74"/>
      <c r="Q865" s="74"/>
      <c r="R865" s="74"/>
      <c r="S865" s="74"/>
      <c r="T865" s="74"/>
      <c r="U865" s="75"/>
    </row>
    <row r="866" spans="1:21" ht="15.75" customHeight="1" x14ac:dyDescent="0.25">
      <c r="A866" s="74"/>
      <c r="B866" s="74"/>
      <c r="C866" s="74"/>
      <c r="D866" s="74"/>
      <c r="E866" s="74"/>
      <c r="F866" s="74"/>
      <c r="G866" s="74"/>
      <c r="I866" s="71"/>
      <c r="L866" s="74"/>
      <c r="M866" s="74"/>
      <c r="N866" s="74"/>
      <c r="O866" s="74"/>
      <c r="Q866" s="74"/>
      <c r="R866" s="74"/>
      <c r="S866" s="74"/>
      <c r="T866" s="74"/>
      <c r="U866" s="75"/>
    </row>
    <row r="867" spans="1:21" ht="15.75" customHeight="1" x14ac:dyDescent="0.25">
      <c r="A867" s="74"/>
      <c r="B867" s="74"/>
      <c r="C867" s="74"/>
      <c r="D867" s="74"/>
      <c r="E867" s="74"/>
      <c r="F867" s="74"/>
      <c r="G867" s="74"/>
      <c r="I867" s="71"/>
      <c r="L867" s="74"/>
      <c r="M867" s="74"/>
      <c r="N867" s="74"/>
      <c r="O867" s="74"/>
      <c r="Q867" s="74"/>
      <c r="R867" s="74"/>
      <c r="S867" s="74"/>
      <c r="T867" s="74"/>
      <c r="U867" s="75"/>
    </row>
    <row r="868" spans="1:21" ht="15.75" customHeight="1" x14ac:dyDescent="0.25">
      <c r="A868" s="74"/>
      <c r="B868" s="74"/>
      <c r="C868" s="74"/>
      <c r="D868" s="74"/>
      <c r="E868" s="74"/>
      <c r="F868" s="74"/>
      <c r="G868" s="74"/>
      <c r="I868" s="71"/>
      <c r="L868" s="74"/>
      <c r="M868" s="74"/>
      <c r="N868" s="74"/>
      <c r="O868" s="74"/>
      <c r="Q868" s="74"/>
      <c r="R868" s="74"/>
      <c r="S868" s="74"/>
      <c r="T868" s="74"/>
      <c r="U868" s="75"/>
    </row>
    <row r="869" spans="1:21" ht="15.75" customHeight="1" x14ac:dyDescent="0.25">
      <c r="A869" s="74"/>
      <c r="B869" s="74"/>
      <c r="C869" s="74"/>
      <c r="D869" s="74"/>
      <c r="E869" s="74"/>
      <c r="F869" s="74"/>
      <c r="G869" s="74"/>
      <c r="I869" s="71"/>
      <c r="L869" s="74"/>
      <c r="M869" s="74"/>
      <c r="N869" s="74"/>
      <c r="O869" s="74"/>
      <c r="Q869" s="74"/>
      <c r="R869" s="74"/>
      <c r="S869" s="74"/>
      <c r="T869" s="74"/>
      <c r="U869" s="75"/>
    </row>
    <row r="870" spans="1:21" ht="15.75" customHeight="1" x14ac:dyDescent="0.25">
      <c r="A870" s="74"/>
      <c r="B870" s="74"/>
      <c r="C870" s="74"/>
      <c r="D870" s="74"/>
      <c r="E870" s="74"/>
      <c r="F870" s="74"/>
      <c r="G870" s="74"/>
      <c r="I870" s="71"/>
      <c r="L870" s="74"/>
      <c r="M870" s="74"/>
      <c r="N870" s="74"/>
      <c r="O870" s="74"/>
      <c r="Q870" s="74"/>
      <c r="R870" s="74"/>
      <c r="S870" s="74"/>
      <c r="T870" s="74"/>
      <c r="U870" s="75"/>
    </row>
    <row r="871" spans="1:21" ht="15.75" customHeight="1" x14ac:dyDescent="0.25">
      <c r="A871" s="74"/>
      <c r="B871" s="74"/>
      <c r="C871" s="74"/>
      <c r="D871" s="74"/>
      <c r="E871" s="74"/>
      <c r="F871" s="74"/>
      <c r="G871" s="74"/>
      <c r="I871" s="71"/>
      <c r="L871" s="74"/>
      <c r="M871" s="74"/>
      <c r="N871" s="74"/>
      <c r="O871" s="74"/>
      <c r="Q871" s="74"/>
      <c r="R871" s="74"/>
      <c r="S871" s="74"/>
      <c r="T871" s="74"/>
      <c r="U871" s="75"/>
    </row>
    <row r="872" spans="1:21" ht="15.75" customHeight="1" x14ac:dyDescent="0.25">
      <c r="A872" s="74"/>
      <c r="B872" s="74"/>
      <c r="C872" s="74"/>
      <c r="D872" s="74"/>
      <c r="E872" s="74"/>
      <c r="F872" s="74"/>
      <c r="G872" s="74"/>
      <c r="I872" s="71"/>
      <c r="L872" s="74"/>
      <c r="M872" s="74"/>
      <c r="N872" s="74"/>
      <c r="O872" s="74"/>
      <c r="Q872" s="74"/>
      <c r="R872" s="74"/>
      <c r="S872" s="74"/>
      <c r="T872" s="74"/>
      <c r="U872" s="75"/>
    </row>
    <row r="873" spans="1:21" ht="15.75" customHeight="1" x14ac:dyDescent="0.25">
      <c r="A873" s="74"/>
      <c r="B873" s="74"/>
      <c r="C873" s="74"/>
      <c r="D873" s="74"/>
      <c r="E873" s="74"/>
      <c r="F873" s="74"/>
      <c r="G873" s="74"/>
      <c r="I873" s="71"/>
      <c r="L873" s="74"/>
      <c r="M873" s="74"/>
      <c r="N873" s="74"/>
      <c r="O873" s="74"/>
      <c r="Q873" s="74"/>
      <c r="R873" s="74"/>
      <c r="S873" s="74"/>
      <c r="T873" s="74"/>
      <c r="U873" s="75"/>
    </row>
    <row r="874" spans="1:21" ht="15.75" customHeight="1" x14ac:dyDescent="0.25">
      <c r="A874" s="74"/>
      <c r="B874" s="74"/>
      <c r="C874" s="74"/>
      <c r="D874" s="74"/>
      <c r="E874" s="74"/>
      <c r="F874" s="74"/>
      <c r="G874" s="74"/>
      <c r="I874" s="71"/>
      <c r="L874" s="74"/>
      <c r="M874" s="74"/>
      <c r="N874" s="74"/>
      <c r="O874" s="74"/>
      <c r="Q874" s="74"/>
      <c r="R874" s="74"/>
      <c r="S874" s="74"/>
      <c r="T874" s="74"/>
      <c r="U874" s="75"/>
    </row>
    <row r="875" spans="1:21" ht="15.75" customHeight="1" x14ac:dyDescent="0.25">
      <c r="A875" s="74"/>
      <c r="B875" s="74"/>
      <c r="C875" s="74"/>
      <c r="D875" s="74"/>
      <c r="E875" s="74"/>
      <c r="F875" s="74"/>
      <c r="G875" s="74"/>
      <c r="I875" s="71"/>
      <c r="L875" s="74"/>
      <c r="M875" s="74"/>
      <c r="N875" s="74"/>
      <c r="O875" s="74"/>
      <c r="Q875" s="74"/>
      <c r="R875" s="74"/>
      <c r="S875" s="74"/>
      <c r="T875" s="74"/>
      <c r="U875" s="75"/>
    </row>
    <row r="876" spans="1:21" ht="15.75" customHeight="1" x14ac:dyDescent="0.25">
      <c r="A876" s="74"/>
      <c r="B876" s="74"/>
      <c r="C876" s="74"/>
      <c r="D876" s="74"/>
      <c r="E876" s="74"/>
      <c r="F876" s="74"/>
      <c r="G876" s="74"/>
      <c r="I876" s="71"/>
      <c r="L876" s="74"/>
      <c r="M876" s="74"/>
      <c r="N876" s="74"/>
      <c r="O876" s="74"/>
      <c r="Q876" s="74"/>
      <c r="R876" s="74"/>
      <c r="S876" s="74"/>
      <c r="T876" s="74"/>
      <c r="U876" s="75"/>
    </row>
    <row r="877" spans="1:21" ht="15.75" customHeight="1" x14ac:dyDescent="0.25">
      <c r="A877" s="74"/>
      <c r="B877" s="74"/>
      <c r="C877" s="74"/>
      <c r="D877" s="74"/>
      <c r="E877" s="74"/>
      <c r="F877" s="74"/>
      <c r="G877" s="74"/>
      <c r="I877" s="71"/>
      <c r="L877" s="74"/>
      <c r="M877" s="74"/>
      <c r="N877" s="74"/>
      <c r="O877" s="74"/>
      <c r="Q877" s="74"/>
      <c r="R877" s="74"/>
      <c r="S877" s="74"/>
      <c r="T877" s="74"/>
      <c r="U877" s="75"/>
    </row>
    <row r="878" spans="1:21" ht="15.75" customHeight="1" x14ac:dyDescent="0.25">
      <c r="A878" s="74"/>
      <c r="B878" s="74"/>
      <c r="C878" s="74"/>
      <c r="D878" s="74"/>
      <c r="E878" s="74"/>
      <c r="F878" s="74"/>
      <c r="G878" s="74"/>
      <c r="I878" s="71"/>
      <c r="L878" s="74"/>
      <c r="M878" s="74"/>
      <c r="N878" s="74"/>
      <c r="O878" s="74"/>
      <c r="Q878" s="74"/>
      <c r="R878" s="74"/>
      <c r="S878" s="74"/>
      <c r="T878" s="74"/>
      <c r="U878" s="75"/>
    </row>
    <row r="879" spans="1:21" ht="15.75" customHeight="1" x14ac:dyDescent="0.25">
      <c r="A879" s="74"/>
      <c r="B879" s="74"/>
      <c r="C879" s="74"/>
      <c r="D879" s="74"/>
      <c r="E879" s="74"/>
      <c r="F879" s="74"/>
      <c r="G879" s="74"/>
      <c r="I879" s="71"/>
      <c r="L879" s="74"/>
      <c r="M879" s="74"/>
      <c r="N879" s="74"/>
      <c r="O879" s="74"/>
      <c r="Q879" s="74"/>
      <c r="R879" s="74"/>
      <c r="S879" s="74"/>
      <c r="T879" s="74"/>
      <c r="U879" s="75"/>
    </row>
    <row r="880" spans="1:21" ht="15.75" customHeight="1" x14ac:dyDescent="0.25">
      <c r="A880" s="74"/>
      <c r="B880" s="74"/>
      <c r="C880" s="74"/>
      <c r="D880" s="74"/>
      <c r="E880" s="74"/>
      <c r="F880" s="74"/>
      <c r="G880" s="74"/>
      <c r="I880" s="71"/>
      <c r="L880" s="74"/>
      <c r="M880" s="74"/>
      <c r="N880" s="74"/>
      <c r="O880" s="74"/>
      <c r="Q880" s="74"/>
      <c r="R880" s="74"/>
      <c r="S880" s="74"/>
      <c r="T880" s="74"/>
      <c r="U880" s="75"/>
    </row>
    <row r="881" spans="1:21" ht="15.75" customHeight="1" x14ac:dyDescent="0.25">
      <c r="A881" s="74"/>
      <c r="B881" s="74"/>
      <c r="C881" s="74"/>
      <c r="D881" s="74"/>
      <c r="E881" s="74"/>
      <c r="F881" s="74"/>
      <c r="G881" s="74"/>
      <c r="I881" s="71"/>
      <c r="L881" s="74"/>
      <c r="M881" s="74"/>
      <c r="N881" s="74"/>
      <c r="O881" s="74"/>
      <c r="Q881" s="74"/>
      <c r="R881" s="74"/>
      <c r="S881" s="74"/>
      <c r="T881" s="74"/>
      <c r="U881" s="75"/>
    </row>
    <row r="882" spans="1:21" ht="15.75" customHeight="1" x14ac:dyDescent="0.25">
      <c r="A882" s="74"/>
      <c r="B882" s="74"/>
      <c r="C882" s="74"/>
      <c r="D882" s="74"/>
      <c r="E882" s="74"/>
      <c r="F882" s="74"/>
      <c r="G882" s="74"/>
      <c r="I882" s="71"/>
      <c r="L882" s="74"/>
      <c r="M882" s="74"/>
      <c r="N882" s="74"/>
      <c r="O882" s="74"/>
      <c r="Q882" s="74"/>
      <c r="R882" s="74"/>
      <c r="S882" s="74"/>
      <c r="T882" s="74"/>
      <c r="U882" s="75"/>
    </row>
    <row r="883" spans="1:21" ht="15.75" customHeight="1" x14ac:dyDescent="0.25">
      <c r="A883" s="74"/>
      <c r="B883" s="74"/>
      <c r="C883" s="74"/>
      <c r="D883" s="74"/>
      <c r="E883" s="74"/>
      <c r="F883" s="74"/>
      <c r="G883" s="74"/>
      <c r="I883" s="71"/>
      <c r="L883" s="74"/>
      <c r="M883" s="74"/>
      <c r="N883" s="74"/>
      <c r="O883" s="74"/>
      <c r="Q883" s="74"/>
      <c r="R883" s="74"/>
      <c r="S883" s="74"/>
      <c r="T883" s="74"/>
      <c r="U883" s="75"/>
    </row>
    <row r="884" spans="1:21" ht="15.75" customHeight="1" x14ac:dyDescent="0.25">
      <c r="A884" s="74"/>
      <c r="B884" s="74"/>
      <c r="C884" s="74"/>
      <c r="D884" s="74"/>
      <c r="E884" s="74"/>
      <c r="F884" s="74"/>
      <c r="G884" s="74"/>
      <c r="I884" s="71"/>
      <c r="L884" s="74"/>
      <c r="M884" s="74"/>
      <c r="N884" s="74"/>
      <c r="O884" s="74"/>
      <c r="Q884" s="74"/>
      <c r="R884" s="74"/>
      <c r="S884" s="74"/>
      <c r="T884" s="74"/>
      <c r="U884" s="75"/>
    </row>
    <row r="885" spans="1:21" ht="15.75" customHeight="1" x14ac:dyDescent="0.25">
      <c r="A885" s="74"/>
      <c r="B885" s="74"/>
      <c r="C885" s="74"/>
      <c r="D885" s="74"/>
      <c r="E885" s="74"/>
      <c r="F885" s="74"/>
      <c r="G885" s="74"/>
      <c r="I885" s="71"/>
      <c r="L885" s="74"/>
      <c r="M885" s="74"/>
      <c r="N885" s="74"/>
      <c r="O885" s="74"/>
      <c r="Q885" s="74"/>
      <c r="R885" s="74"/>
      <c r="S885" s="74"/>
      <c r="T885" s="74"/>
      <c r="U885" s="75"/>
    </row>
    <row r="886" spans="1:21" ht="15.75" customHeight="1" x14ac:dyDescent="0.25">
      <c r="A886" s="74"/>
      <c r="B886" s="74"/>
      <c r="C886" s="74"/>
      <c r="D886" s="74"/>
      <c r="E886" s="74"/>
      <c r="F886" s="74"/>
      <c r="G886" s="74"/>
      <c r="I886" s="71"/>
      <c r="L886" s="74"/>
      <c r="M886" s="74"/>
      <c r="N886" s="74"/>
      <c r="O886" s="74"/>
      <c r="Q886" s="74"/>
      <c r="R886" s="74"/>
      <c r="S886" s="74"/>
      <c r="T886" s="74"/>
      <c r="U886" s="75"/>
    </row>
    <row r="887" spans="1:21" ht="15.75" customHeight="1" x14ac:dyDescent="0.25">
      <c r="A887" s="74"/>
      <c r="B887" s="74"/>
      <c r="C887" s="74"/>
      <c r="D887" s="74"/>
      <c r="E887" s="74"/>
      <c r="F887" s="74"/>
      <c r="G887" s="74"/>
      <c r="I887" s="71"/>
      <c r="L887" s="74"/>
      <c r="M887" s="74"/>
      <c r="N887" s="74"/>
      <c r="O887" s="74"/>
      <c r="Q887" s="74"/>
      <c r="R887" s="74"/>
      <c r="S887" s="74"/>
      <c r="T887" s="74"/>
      <c r="U887" s="75"/>
    </row>
    <row r="888" spans="1:21" ht="15.75" customHeight="1" x14ac:dyDescent="0.25">
      <c r="A888" s="74"/>
      <c r="B888" s="74"/>
      <c r="C888" s="74"/>
      <c r="D888" s="74"/>
      <c r="E888" s="74"/>
      <c r="F888" s="74"/>
      <c r="G888" s="74"/>
      <c r="I888" s="71"/>
      <c r="L888" s="74"/>
      <c r="M888" s="74"/>
      <c r="N888" s="74"/>
      <c r="O888" s="74"/>
      <c r="Q888" s="74"/>
      <c r="R888" s="74"/>
      <c r="S888" s="74"/>
      <c r="T888" s="74"/>
      <c r="U888" s="75"/>
    </row>
    <row r="889" spans="1:21" ht="15.75" customHeight="1" x14ac:dyDescent="0.25">
      <c r="A889" s="74"/>
      <c r="B889" s="74"/>
      <c r="C889" s="74"/>
      <c r="D889" s="74"/>
      <c r="E889" s="74"/>
      <c r="F889" s="74"/>
      <c r="G889" s="74"/>
      <c r="I889" s="71"/>
      <c r="L889" s="74"/>
      <c r="M889" s="74"/>
      <c r="N889" s="74"/>
      <c r="O889" s="74"/>
      <c r="Q889" s="74"/>
      <c r="R889" s="74"/>
      <c r="S889" s="74"/>
      <c r="T889" s="74"/>
      <c r="U889" s="75"/>
    </row>
    <row r="890" spans="1:21" ht="15.75" customHeight="1" x14ac:dyDescent="0.25">
      <c r="A890" s="74"/>
      <c r="B890" s="74"/>
      <c r="C890" s="74"/>
      <c r="D890" s="74"/>
      <c r="E890" s="74"/>
      <c r="F890" s="74"/>
      <c r="G890" s="74"/>
      <c r="I890" s="71"/>
      <c r="L890" s="74"/>
      <c r="M890" s="74"/>
      <c r="N890" s="74"/>
      <c r="O890" s="74"/>
      <c r="Q890" s="74"/>
      <c r="R890" s="74"/>
      <c r="S890" s="74"/>
      <c r="T890" s="74"/>
      <c r="U890" s="75"/>
    </row>
    <row r="891" spans="1:21" ht="15.75" customHeight="1" x14ac:dyDescent="0.25">
      <c r="A891" s="74"/>
      <c r="B891" s="74"/>
      <c r="C891" s="74"/>
      <c r="D891" s="74"/>
      <c r="E891" s="74"/>
      <c r="F891" s="74"/>
      <c r="G891" s="74"/>
      <c r="I891" s="71"/>
      <c r="L891" s="74"/>
      <c r="M891" s="74"/>
      <c r="N891" s="74"/>
      <c r="O891" s="74"/>
      <c r="Q891" s="74"/>
      <c r="R891" s="74"/>
      <c r="S891" s="74"/>
      <c r="T891" s="74"/>
      <c r="U891" s="75"/>
    </row>
    <row r="892" spans="1:21" ht="15.75" customHeight="1" x14ac:dyDescent="0.25">
      <c r="A892" s="74"/>
      <c r="B892" s="74"/>
      <c r="C892" s="74"/>
      <c r="D892" s="74"/>
      <c r="E892" s="74"/>
      <c r="F892" s="74"/>
      <c r="G892" s="74"/>
      <c r="I892" s="71"/>
      <c r="L892" s="74"/>
      <c r="M892" s="74"/>
      <c r="N892" s="74"/>
      <c r="O892" s="74"/>
      <c r="Q892" s="74"/>
      <c r="R892" s="74"/>
      <c r="S892" s="74"/>
      <c r="T892" s="74"/>
      <c r="U892" s="75"/>
    </row>
    <row r="893" spans="1:21" ht="15.75" customHeight="1" x14ac:dyDescent="0.25">
      <c r="A893" s="74"/>
      <c r="B893" s="74"/>
      <c r="C893" s="74"/>
      <c r="D893" s="74"/>
      <c r="E893" s="74"/>
      <c r="F893" s="74"/>
      <c r="G893" s="74"/>
      <c r="I893" s="71"/>
      <c r="L893" s="74"/>
      <c r="M893" s="74"/>
      <c r="N893" s="74"/>
      <c r="O893" s="74"/>
      <c r="Q893" s="74"/>
      <c r="R893" s="74"/>
      <c r="S893" s="74"/>
      <c r="T893" s="74"/>
      <c r="U893" s="75"/>
    </row>
    <row r="894" spans="1:21" ht="15.75" customHeight="1" x14ac:dyDescent="0.25">
      <c r="A894" s="74"/>
      <c r="B894" s="74"/>
      <c r="C894" s="74"/>
      <c r="D894" s="74"/>
      <c r="E894" s="74"/>
      <c r="F894" s="74"/>
      <c r="G894" s="74"/>
      <c r="I894" s="71"/>
      <c r="L894" s="74"/>
      <c r="M894" s="74"/>
      <c r="N894" s="74"/>
      <c r="O894" s="74"/>
      <c r="Q894" s="74"/>
      <c r="R894" s="74"/>
      <c r="S894" s="74"/>
      <c r="T894" s="74"/>
      <c r="U894" s="75"/>
    </row>
    <row r="895" spans="1:21" ht="15.75" customHeight="1" x14ac:dyDescent="0.25">
      <c r="A895" s="74"/>
      <c r="B895" s="74"/>
      <c r="C895" s="74"/>
      <c r="D895" s="74"/>
      <c r="E895" s="74"/>
      <c r="F895" s="74"/>
      <c r="G895" s="74"/>
      <c r="I895" s="71"/>
      <c r="L895" s="74"/>
      <c r="M895" s="74"/>
      <c r="N895" s="74"/>
      <c r="O895" s="74"/>
      <c r="Q895" s="74"/>
      <c r="R895" s="74"/>
      <c r="S895" s="74"/>
      <c r="T895" s="74"/>
      <c r="U895" s="75"/>
    </row>
    <row r="896" spans="1:21" ht="15.75" customHeight="1" x14ac:dyDescent="0.25">
      <c r="A896" s="74"/>
      <c r="B896" s="74"/>
      <c r="C896" s="74"/>
      <c r="D896" s="74"/>
      <c r="E896" s="74"/>
      <c r="F896" s="74"/>
      <c r="G896" s="74"/>
      <c r="I896" s="71"/>
      <c r="L896" s="74"/>
      <c r="M896" s="74"/>
      <c r="N896" s="74"/>
      <c r="O896" s="74"/>
      <c r="Q896" s="74"/>
      <c r="R896" s="74"/>
      <c r="S896" s="74"/>
      <c r="T896" s="74"/>
      <c r="U896" s="75"/>
    </row>
    <row r="897" spans="1:21" ht="15.75" customHeight="1" x14ac:dyDescent="0.25">
      <c r="A897" s="74"/>
      <c r="B897" s="74"/>
      <c r="C897" s="74"/>
      <c r="D897" s="74"/>
      <c r="E897" s="74"/>
      <c r="F897" s="74"/>
      <c r="G897" s="74"/>
      <c r="I897" s="71"/>
      <c r="L897" s="74"/>
      <c r="M897" s="74"/>
      <c r="N897" s="74"/>
      <c r="O897" s="74"/>
      <c r="Q897" s="74"/>
      <c r="R897" s="74"/>
      <c r="S897" s="74"/>
      <c r="T897" s="74"/>
      <c r="U897" s="75"/>
    </row>
    <row r="898" spans="1:21" ht="15.75" customHeight="1" x14ac:dyDescent="0.25">
      <c r="A898" s="74"/>
      <c r="B898" s="74"/>
      <c r="C898" s="74"/>
      <c r="D898" s="74"/>
      <c r="E898" s="74"/>
      <c r="F898" s="74"/>
      <c r="G898" s="74"/>
      <c r="I898" s="71"/>
      <c r="L898" s="74"/>
      <c r="M898" s="74"/>
      <c r="N898" s="74"/>
      <c r="O898" s="74"/>
      <c r="Q898" s="74"/>
      <c r="R898" s="74"/>
      <c r="S898" s="74"/>
      <c r="T898" s="74"/>
      <c r="U898" s="75"/>
    </row>
    <row r="899" spans="1:21" ht="15.75" customHeight="1" x14ac:dyDescent="0.25">
      <c r="A899" s="74"/>
      <c r="B899" s="74"/>
      <c r="C899" s="74"/>
      <c r="D899" s="74"/>
      <c r="E899" s="74"/>
      <c r="F899" s="74"/>
      <c r="G899" s="74"/>
      <c r="I899" s="71"/>
      <c r="L899" s="74"/>
      <c r="M899" s="74"/>
      <c r="N899" s="74"/>
      <c r="O899" s="74"/>
      <c r="Q899" s="74"/>
      <c r="R899" s="74"/>
      <c r="S899" s="74"/>
      <c r="T899" s="74"/>
      <c r="U899" s="75"/>
    </row>
    <row r="900" spans="1:21" ht="15.75" customHeight="1" x14ac:dyDescent="0.25">
      <c r="A900" s="74"/>
      <c r="B900" s="74"/>
      <c r="C900" s="74"/>
      <c r="D900" s="74"/>
      <c r="E900" s="74"/>
      <c r="F900" s="74"/>
      <c r="G900" s="74"/>
      <c r="I900" s="71"/>
      <c r="L900" s="74"/>
      <c r="M900" s="74"/>
      <c r="N900" s="74"/>
      <c r="O900" s="74"/>
      <c r="Q900" s="74"/>
      <c r="R900" s="74"/>
      <c r="S900" s="74"/>
      <c r="T900" s="74"/>
      <c r="U900" s="75"/>
    </row>
    <row r="901" spans="1:21" ht="15.75" customHeight="1" x14ac:dyDescent="0.25">
      <c r="A901" s="74"/>
      <c r="B901" s="74"/>
      <c r="C901" s="74"/>
      <c r="D901" s="74"/>
      <c r="E901" s="74"/>
      <c r="F901" s="74"/>
      <c r="G901" s="74"/>
      <c r="I901" s="71"/>
      <c r="L901" s="74"/>
      <c r="M901" s="74"/>
      <c r="N901" s="74"/>
      <c r="O901" s="74"/>
      <c r="Q901" s="74"/>
      <c r="R901" s="74"/>
      <c r="S901" s="74"/>
      <c r="T901" s="74"/>
      <c r="U901" s="75"/>
    </row>
    <row r="902" spans="1:21" ht="15.75" customHeight="1" x14ac:dyDescent="0.25">
      <c r="A902" s="74"/>
      <c r="B902" s="74"/>
      <c r="C902" s="74"/>
      <c r="D902" s="74"/>
      <c r="E902" s="74"/>
      <c r="F902" s="74"/>
      <c r="G902" s="74"/>
      <c r="I902" s="71"/>
      <c r="L902" s="74"/>
      <c r="M902" s="74"/>
      <c r="N902" s="74"/>
      <c r="O902" s="74"/>
      <c r="Q902" s="74"/>
      <c r="R902" s="74"/>
      <c r="S902" s="74"/>
      <c r="T902" s="74"/>
      <c r="U902" s="75"/>
    </row>
    <row r="903" spans="1:21" ht="15.75" customHeight="1" x14ac:dyDescent="0.25">
      <c r="A903" s="74"/>
      <c r="B903" s="74"/>
      <c r="C903" s="74"/>
      <c r="D903" s="74"/>
      <c r="E903" s="74"/>
      <c r="F903" s="74"/>
      <c r="G903" s="74"/>
      <c r="I903" s="71"/>
      <c r="L903" s="74"/>
      <c r="M903" s="74"/>
      <c r="N903" s="74"/>
      <c r="O903" s="74"/>
      <c r="Q903" s="74"/>
      <c r="R903" s="74"/>
      <c r="S903" s="74"/>
      <c r="T903" s="74"/>
      <c r="U903" s="75"/>
    </row>
    <row r="904" spans="1:21" ht="15.75" customHeight="1" x14ac:dyDescent="0.25">
      <c r="A904" s="74"/>
      <c r="B904" s="74"/>
      <c r="C904" s="74"/>
      <c r="D904" s="74"/>
      <c r="E904" s="74"/>
      <c r="F904" s="74"/>
      <c r="G904" s="74"/>
      <c r="I904" s="71"/>
      <c r="L904" s="74"/>
      <c r="M904" s="74"/>
      <c r="N904" s="74"/>
      <c r="O904" s="74"/>
      <c r="Q904" s="74"/>
      <c r="R904" s="74"/>
      <c r="S904" s="74"/>
      <c r="T904" s="74"/>
      <c r="U904" s="75"/>
    </row>
    <row r="905" spans="1:21" ht="15.75" customHeight="1" x14ac:dyDescent="0.25">
      <c r="A905" s="74"/>
      <c r="B905" s="74"/>
      <c r="C905" s="74"/>
      <c r="D905" s="74"/>
      <c r="E905" s="74"/>
      <c r="F905" s="74"/>
      <c r="G905" s="74"/>
      <c r="I905" s="71"/>
      <c r="L905" s="74"/>
      <c r="M905" s="74"/>
      <c r="N905" s="74"/>
      <c r="O905" s="74"/>
      <c r="Q905" s="74"/>
      <c r="R905" s="74"/>
      <c r="S905" s="74"/>
      <c r="T905" s="74"/>
      <c r="U905" s="75"/>
    </row>
    <row r="906" spans="1:21" ht="15.75" customHeight="1" x14ac:dyDescent="0.25">
      <c r="A906" s="74"/>
      <c r="B906" s="74"/>
      <c r="C906" s="74"/>
      <c r="D906" s="74"/>
      <c r="E906" s="74"/>
      <c r="F906" s="74"/>
      <c r="G906" s="74"/>
      <c r="I906" s="71"/>
      <c r="L906" s="74"/>
      <c r="M906" s="74"/>
      <c r="N906" s="74"/>
      <c r="O906" s="74"/>
      <c r="Q906" s="74"/>
      <c r="R906" s="74"/>
      <c r="S906" s="74"/>
      <c r="T906" s="74"/>
      <c r="U906" s="75"/>
    </row>
    <row r="907" spans="1:21" ht="15.75" customHeight="1" x14ac:dyDescent="0.25">
      <c r="A907" s="74"/>
      <c r="B907" s="74"/>
      <c r="C907" s="74"/>
      <c r="D907" s="74"/>
      <c r="E907" s="74"/>
      <c r="F907" s="74"/>
      <c r="G907" s="74"/>
      <c r="I907" s="71"/>
      <c r="L907" s="74"/>
      <c r="M907" s="74"/>
      <c r="N907" s="74"/>
      <c r="O907" s="74"/>
      <c r="Q907" s="74"/>
      <c r="R907" s="74"/>
      <c r="S907" s="74"/>
      <c r="T907" s="74"/>
      <c r="U907" s="75"/>
    </row>
    <row r="908" spans="1:21" ht="15.75" customHeight="1" x14ac:dyDescent="0.25">
      <c r="A908" s="74"/>
      <c r="B908" s="74"/>
      <c r="C908" s="74"/>
      <c r="D908" s="74"/>
      <c r="E908" s="74"/>
      <c r="F908" s="74"/>
      <c r="G908" s="74"/>
      <c r="I908" s="71"/>
      <c r="L908" s="74"/>
      <c r="M908" s="74"/>
      <c r="N908" s="74"/>
      <c r="O908" s="74"/>
      <c r="Q908" s="74"/>
      <c r="R908" s="74"/>
      <c r="S908" s="74"/>
      <c r="T908" s="74"/>
      <c r="U908" s="75"/>
    </row>
    <row r="909" spans="1:21" ht="15.75" customHeight="1" x14ac:dyDescent="0.25">
      <c r="A909" s="74"/>
      <c r="B909" s="74"/>
      <c r="C909" s="74"/>
      <c r="D909" s="74"/>
      <c r="E909" s="74"/>
      <c r="F909" s="74"/>
      <c r="G909" s="74"/>
      <c r="I909" s="71"/>
      <c r="L909" s="74"/>
      <c r="M909" s="74"/>
      <c r="N909" s="74"/>
      <c r="O909" s="74"/>
      <c r="Q909" s="74"/>
      <c r="R909" s="74"/>
      <c r="S909" s="74"/>
      <c r="T909" s="74"/>
      <c r="U909" s="75"/>
    </row>
    <row r="910" spans="1:21" ht="15.75" customHeight="1" x14ac:dyDescent="0.25">
      <c r="A910" s="74"/>
      <c r="B910" s="74"/>
      <c r="C910" s="74"/>
      <c r="D910" s="74"/>
      <c r="E910" s="74"/>
      <c r="F910" s="74"/>
      <c r="G910" s="74"/>
      <c r="I910" s="71"/>
      <c r="L910" s="74"/>
      <c r="M910" s="74"/>
      <c r="N910" s="74"/>
      <c r="O910" s="74"/>
      <c r="Q910" s="74"/>
      <c r="R910" s="74"/>
      <c r="S910" s="74"/>
      <c r="T910" s="74"/>
      <c r="U910" s="75"/>
    </row>
    <row r="911" spans="1:21" ht="15.75" customHeight="1" x14ac:dyDescent="0.25">
      <c r="A911" s="74"/>
      <c r="B911" s="74"/>
      <c r="C911" s="74"/>
      <c r="D911" s="74"/>
      <c r="E911" s="74"/>
      <c r="F911" s="74"/>
      <c r="G911" s="74"/>
      <c r="I911" s="71"/>
      <c r="L911" s="74"/>
      <c r="M911" s="74"/>
      <c r="N911" s="74"/>
      <c r="O911" s="74"/>
      <c r="Q911" s="74"/>
      <c r="R911" s="74"/>
      <c r="S911" s="74"/>
      <c r="T911" s="74"/>
      <c r="U911" s="75"/>
    </row>
    <row r="912" spans="1:21" ht="15.75" customHeight="1" x14ac:dyDescent="0.25">
      <c r="A912" s="74"/>
      <c r="B912" s="74"/>
      <c r="C912" s="74"/>
      <c r="D912" s="74"/>
      <c r="E912" s="74"/>
      <c r="F912" s="74"/>
      <c r="G912" s="74"/>
      <c r="I912" s="71"/>
      <c r="L912" s="74"/>
      <c r="M912" s="74"/>
      <c r="N912" s="74"/>
      <c r="O912" s="74"/>
      <c r="Q912" s="74"/>
      <c r="R912" s="74"/>
      <c r="S912" s="74"/>
      <c r="T912" s="74"/>
      <c r="U912" s="75"/>
    </row>
    <row r="913" spans="1:21" ht="15.75" customHeight="1" x14ac:dyDescent="0.25">
      <c r="A913" s="74"/>
      <c r="B913" s="74"/>
      <c r="C913" s="74"/>
      <c r="D913" s="74"/>
      <c r="E913" s="74"/>
      <c r="F913" s="74"/>
      <c r="G913" s="74"/>
      <c r="I913" s="71"/>
      <c r="L913" s="74"/>
      <c r="M913" s="74"/>
      <c r="N913" s="74"/>
      <c r="O913" s="74"/>
      <c r="Q913" s="74"/>
      <c r="R913" s="74"/>
      <c r="S913" s="74"/>
      <c r="T913" s="74"/>
      <c r="U913" s="75"/>
    </row>
    <row r="914" spans="1:21" ht="15.75" customHeight="1" x14ac:dyDescent="0.25">
      <c r="A914" s="74"/>
      <c r="B914" s="74"/>
      <c r="C914" s="74"/>
      <c r="D914" s="74"/>
      <c r="E914" s="74"/>
      <c r="F914" s="74"/>
      <c r="G914" s="74"/>
      <c r="I914" s="71"/>
      <c r="L914" s="74"/>
      <c r="M914" s="74"/>
      <c r="N914" s="74"/>
      <c r="O914" s="74"/>
      <c r="Q914" s="74"/>
      <c r="R914" s="74"/>
      <c r="S914" s="74"/>
      <c r="T914" s="74"/>
      <c r="U914" s="75"/>
    </row>
    <row r="915" spans="1:21" ht="15.75" customHeight="1" x14ac:dyDescent="0.25">
      <c r="A915" s="74"/>
      <c r="B915" s="74"/>
      <c r="C915" s="74"/>
      <c r="D915" s="74"/>
      <c r="E915" s="74"/>
      <c r="F915" s="74"/>
      <c r="G915" s="74"/>
      <c r="I915" s="71"/>
      <c r="L915" s="74"/>
      <c r="M915" s="74"/>
      <c r="N915" s="74"/>
      <c r="O915" s="74"/>
      <c r="Q915" s="74"/>
      <c r="R915" s="74"/>
      <c r="S915" s="74"/>
      <c r="T915" s="74"/>
      <c r="U915" s="75"/>
    </row>
    <row r="916" spans="1:21" ht="15.75" customHeight="1" x14ac:dyDescent="0.25">
      <c r="A916" s="74"/>
      <c r="B916" s="74"/>
      <c r="C916" s="74"/>
      <c r="D916" s="74"/>
      <c r="E916" s="74"/>
      <c r="F916" s="74"/>
      <c r="G916" s="74"/>
      <c r="I916" s="71"/>
      <c r="L916" s="74"/>
      <c r="M916" s="74"/>
      <c r="N916" s="74"/>
      <c r="O916" s="74"/>
      <c r="Q916" s="74"/>
      <c r="R916" s="74"/>
      <c r="S916" s="74"/>
      <c r="T916" s="74"/>
      <c r="U916" s="75"/>
    </row>
    <row r="917" spans="1:21" ht="15.75" customHeight="1" x14ac:dyDescent="0.25">
      <c r="A917" s="74"/>
      <c r="B917" s="74"/>
      <c r="C917" s="74"/>
      <c r="D917" s="74"/>
      <c r="E917" s="74"/>
      <c r="F917" s="74"/>
      <c r="G917" s="74"/>
      <c r="I917" s="71"/>
      <c r="L917" s="74"/>
      <c r="M917" s="74"/>
      <c r="N917" s="74"/>
      <c r="O917" s="74"/>
      <c r="Q917" s="74"/>
      <c r="R917" s="74"/>
      <c r="S917" s="74"/>
      <c r="T917" s="74"/>
      <c r="U917" s="75"/>
    </row>
    <row r="918" spans="1:21" ht="15.75" customHeight="1" x14ac:dyDescent="0.25">
      <c r="A918" s="74"/>
      <c r="B918" s="74"/>
      <c r="C918" s="74"/>
      <c r="D918" s="74"/>
      <c r="E918" s="74"/>
      <c r="F918" s="74"/>
      <c r="G918" s="74"/>
      <c r="I918" s="71"/>
      <c r="L918" s="74"/>
      <c r="M918" s="74"/>
      <c r="N918" s="74"/>
      <c r="O918" s="74"/>
      <c r="Q918" s="74"/>
      <c r="R918" s="74"/>
      <c r="S918" s="74"/>
      <c r="T918" s="74"/>
      <c r="U918" s="75"/>
    </row>
    <row r="919" spans="1:21" ht="15.75" customHeight="1" x14ac:dyDescent="0.25">
      <c r="A919" s="74"/>
      <c r="B919" s="74"/>
      <c r="C919" s="74"/>
      <c r="D919" s="74"/>
      <c r="E919" s="74"/>
      <c r="F919" s="74"/>
      <c r="G919" s="74"/>
      <c r="I919" s="71"/>
      <c r="L919" s="74"/>
      <c r="M919" s="74"/>
      <c r="N919" s="74"/>
      <c r="O919" s="74"/>
      <c r="Q919" s="74"/>
      <c r="R919" s="74"/>
      <c r="S919" s="74"/>
      <c r="T919" s="74"/>
      <c r="U919" s="75"/>
    </row>
    <row r="920" spans="1:21" ht="15.75" customHeight="1" x14ac:dyDescent="0.25">
      <c r="A920" s="74"/>
      <c r="B920" s="74"/>
      <c r="C920" s="74"/>
      <c r="D920" s="74"/>
      <c r="E920" s="74"/>
      <c r="F920" s="74"/>
      <c r="G920" s="74"/>
      <c r="I920" s="71"/>
      <c r="L920" s="74"/>
      <c r="M920" s="74"/>
      <c r="N920" s="74"/>
      <c r="O920" s="74"/>
      <c r="Q920" s="74"/>
      <c r="R920" s="74"/>
      <c r="S920" s="74"/>
      <c r="T920" s="74"/>
      <c r="U920" s="75"/>
    </row>
    <row r="921" spans="1:21" ht="15.75" customHeight="1" x14ac:dyDescent="0.25">
      <c r="A921" s="74"/>
      <c r="B921" s="74"/>
      <c r="C921" s="74"/>
      <c r="D921" s="74"/>
      <c r="E921" s="74"/>
      <c r="F921" s="74"/>
      <c r="G921" s="74"/>
      <c r="I921" s="71"/>
      <c r="L921" s="74"/>
      <c r="M921" s="74"/>
      <c r="N921" s="74"/>
      <c r="O921" s="74"/>
      <c r="Q921" s="74"/>
      <c r="R921" s="74"/>
      <c r="S921" s="74"/>
      <c r="T921" s="74"/>
      <c r="U921" s="75"/>
    </row>
    <row r="922" spans="1:21" ht="15.75" customHeight="1" x14ac:dyDescent="0.25">
      <c r="A922" s="74"/>
      <c r="B922" s="74"/>
      <c r="C922" s="74"/>
      <c r="D922" s="74"/>
      <c r="E922" s="74"/>
      <c r="F922" s="74"/>
      <c r="G922" s="74"/>
      <c r="I922" s="71"/>
      <c r="L922" s="74"/>
      <c r="M922" s="74"/>
      <c r="N922" s="74"/>
      <c r="O922" s="74"/>
      <c r="Q922" s="74"/>
      <c r="R922" s="74"/>
      <c r="S922" s="74"/>
      <c r="T922" s="74"/>
      <c r="U922" s="75"/>
    </row>
    <row r="923" spans="1:21" ht="15.75" customHeight="1" x14ac:dyDescent="0.25">
      <c r="A923" s="74"/>
      <c r="B923" s="74"/>
      <c r="C923" s="74"/>
      <c r="D923" s="74"/>
      <c r="E923" s="74"/>
      <c r="F923" s="74"/>
      <c r="G923" s="74"/>
      <c r="I923" s="71"/>
      <c r="L923" s="74"/>
      <c r="M923" s="74"/>
      <c r="N923" s="74"/>
      <c r="O923" s="74"/>
      <c r="Q923" s="74"/>
      <c r="R923" s="74"/>
      <c r="S923" s="74"/>
      <c r="T923" s="74"/>
      <c r="U923" s="75"/>
    </row>
    <row r="924" spans="1:21" ht="15.75" customHeight="1" x14ac:dyDescent="0.25">
      <c r="A924" s="74"/>
      <c r="B924" s="74"/>
      <c r="C924" s="74"/>
      <c r="D924" s="74"/>
      <c r="E924" s="74"/>
      <c r="F924" s="74"/>
      <c r="G924" s="74"/>
      <c r="I924" s="71"/>
      <c r="L924" s="74"/>
      <c r="M924" s="74"/>
      <c r="N924" s="74"/>
      <c r="O924" s="74"/>
      <c r="Q924" s="74"/>
      <c r="R924" s="74"/>
      <c r="S924" s="74"/>
      <c r="T924" s="74"/>
      <c r="U924" s="75"/>
    </row>
    <row r="925" spans="1:21" ht="15.75" customHeight="1" x14ac:dyDescent="0.25">
      <c r="A925" s="74"/>
      <c r="B925" s="74"/>
      <c r="C925" s="74"/>
      <c r="D925" s="74"/>
      <c r="E925" s="74"/>
      <c r="F925" s="74"/>
      <c r="G925" s="74"/>
      <c r="I925" s="71"/>
      <c r="L925" s="74"/>
      <c r="M925" s="74"/>
      <c r="N925" s="74"/>
      <c r="O925" s="74"/>
      <c r="Q925" s="74"/>
      <c r="R925" s="74"/>
      <c r="S925" s="74"/>
      <c r="T925" s="74"/>
      <c r="U925" s="75"/>
    </row>
    <row r="926" spans="1:21" ht="15.75" customHeight="1" x14ac:dyDescent="0.25">
      <c r="A926" s="74"/>
      <c r="B926" s="74"/>
      <c r="C926" s="74"/>
      <c r="D926" s="74"/>
      <c r="E926" s="74"/>
      <c r="F926" s="74"/>
      <c r="G926" s="74"/>
      <c r="I926" s="71"/>
      <c r="L926" s="74"/>
      <c r="M926" s="74"/>
      <c r="N926" s="74"/>
      <c r="O926" s="74"/>
      <c r="Q926" s="74"/>
      <c r="R926" s="74"/>
      <c r="S926" s="74"/>
      <c r="T926" s="74"/>
      <c r="U926" s="75"/>
    </row>
    <row r="927" spans="1:21" ht="15.75" customHeight="1" x14ac:dyDescent="0.25">
      <c r="A927" s="74"/>
      <c r="B927" s="74"/>
      <c r="C927" s="74"/>
      <c r="D927" s="74"/>
      <c r="E927" s="74"/>
      <c r="F927" s="74"/>
      <c r="G927" s="74"/>
      <c r="I927" s="71"/>
      <c r="L927" s="74"/>
      <c r="M927" s="74"/>
      <c r="N927" s="74"/>
      <c r="O927" s="74"/>
      <c r="Q927" s="74"/>
      <c r="R927" s="74"/>
      <c r="S927" s="74"/>
      <c r="T927" s="74"/>
      <c r="U927" s="75"/>
    </row>
    <row r="928" spans="1:21" ht="15.75" customHeight="1" x14ac:dyDescent="0.25">
      <c r="A928" s="74"/>
      <c r="B928" s="74"/>
      <c r="C928" s="74"/>
      <c r="D928" s="74"/>
      <c r="E928" s="74"/>
      <c r="F928" s="74"/>
      <c r="G928" s="74"/>
      <c r="I928" s="71"/>
      <c r="L928" s="74"/>
      <c r="M928" s="74"/>
      <c r="N928" s="74"/>
      <c r="O928" s="74"/>
      <c r="Q928" s="74"/>
      <c r="R928" s="74"/>
      <c r="S928" s="74"/>
      <c r="T928" s="74"/>
      <c r="U928" s="75"/>
    </row>
    <row r="929" spans="1:21" ht="15.75" customHeight="1" x14ac:dyDescent="0.25">
      <c r="A929" s="74"/>
      <c r="B929" s="74"/>
      <c r="C929" s="74"/>
      <c r="D929" s="74"/>
      <c r="E929" s="74"/>
      <c r="F929" s="74"/>
      <c r="G929" s="74"/>
      <c r="I929" s="71"/>
      <c r="L929" s="74"/>
      <c r="M929" s="74"/>
      <c r="N929" s="74"/>
      <c r="O929" s="74"/>
      <c r="Q929" s="74"/>
      <c r="R929" s="74"/>
      <c r="S929" s="74"/>
      <c r="T929" s="74"/>
      <c r="U929" s="75"/>
    </row>
    <row r="930" spans="1:21" ht="15.75" customHeight="1" x14ac:dyDescent="0.25">
      <c r="A930" s="74"/>
      <c r="B930" s="74"/>
      <c r="C930" s="74"/>
      <c r="D930" s="74"/>
      <c r="E930" s="74"/>
      <c r="F930" s="74"/>
      <c r="G930" s="74"/>
      <c r="I930" s="71"/>
      <c r="L930" s="74"/>
      <c r="M930" s="74"/>
      <c r="N930" s="74"/>
      <c r="O930" s="74"/>
      <c r="Q930" s="74"/>
      <c r="R930" s="74"/>
      <c r="S930" s="74"/>
      <c r="T930" s="74"/>
      <c r="U930" s="75"/>
    </row>
    <row r="931" spans="1:21" ht="15.75" customHeight="1" x14ac:dyDescent="0.25">
      <c r="A931" s="74"/>
      <c r="B931" s="74"/>
      <c r="C931" s="74"/>
      <c r="D931" s="74"/>
      <c r="E931" s="74"/>
      <c r="F931" s="74"/>
      <c r="G931" s="74"/>
      <c r="I931" s="71"/>
      <c r="L931" s="74"/>
      <c r="M931" s="74"/>
      <c r="N931" s="74"/>
      <c r="O931" s="74"/>
      <c r="Q931" s="74"/>
      <c r="R931" s="74"/>
      <c r="S931" s="74"/>
      <c r="T931" s="74"/>
      <c r="U931" s="75"/>
    </row>
    <row r="932" spans="1:21" ht="15.75" customHeight="1" x14ac:dyDescent="0.25">
      <c r="A932" s="74"/>
      <c r="B932" s="74"/>
      <c r="C932" s="74"/>
      <c r="D932" s="74"/>
      <c r="E932" s="74"/>
      <c r="F932" s="74"/>
      <c r="G932" s="74"/>
      <c r="I932" s="71"/>
      <c r="L932" s="74"/>
      <c r="M932" s="74"/>
      <c r="N932" s="74"/>
      <c r="O932" s="74"/>
      <c r="Q932" s="74"/>
      <c r="R932" s="74"/>
      <c r="S932" s="74"/>
      <c r="T932" s="74"/>
      <c r="U932" s="75"/>
    </row>
    <row r="933" spans="1:21" ht="15.75" customHeight="1" x14ac:dyDescent="0.25">
      <c r="A933" s="74"/>
      <c r="B933" s="74"/>
      <c r="C933" s="74"/>
      <c r="D933" s="74"/>
      <c r="E933" s="74"/>
      <c r="F933" s="74"/>
      <c r="G933" s="74"/>
      <c r="I933" s="71"/>
      <c r="L933" s="74"/>
      <c r="M933" s="74"/>
      <c r="N933" s="74"/>
      <c r="O933" s="74"/>
      <c r="Q933" s="74"/>
      <c r="R933" s="74"/>
      <c r="S933" s="74"/>
      <c r="T933" s="74"/>
      <c r="U933" s="75"/>
    </row>
    <row r="934" spans="1:21" ht="15.75" customHeight="1" x14ac:dyDescent="0.25">
      <c r="A934" s="74"/>
      <c r="B934" s="74"/>
      <c r="C934" s="74"/>
      <c r="D934" s="74"/>
      <c r="E934" s="74"/>
      <c r="F934" s="74"/>
      <c r="G934" s="74"/>
      <c r="I934" s="71"/>
      <c r="L934" s="74"/>
      <c r="M934" s="74"/>
      <c r="N934" s="74"/>
      <c r="O934" s="74"/>
      <c r="Q934" s="74"/>
      <c r="R934" s="74"/>
      <c r="S934" s="74"/>
      <c r="T934" s="74"/>
      <c r="U934" s="75"/>
    </row>
    <row r="935" spans="1:21" ht="15.75" customHeight="1" x14ac:dyDescent="0.25">
      <c r="A935" s="74"/>
      <c r="B935" s="74"/>
      <c r="C935" s="74"/>
      <c r="D935" s="74"/>
      <c r="E935" s="74"/>
      <c r="F935" s="74"/>
      <c r="G935" s="74"/>
      <c r="I935" s="71"/>
      <c r="L935" s="74"/>
      <c r="M935" s="74"/>
      <c r="N935" s="74"/>
      <c r="O935" s="74"/>
      <c r="Q935" s="74"/>
      <c r="R935" s="74"/>
      <c r="S935" s="74"/>
      <c r="T935" s="74"/>
      <c r="U935" s="75"/>
    </row>
    <row r="936" spans="1:21" ht="15.75" customHeight="1" x14ac:dyDescent="0.25">
      <c r="A936" s="74"/>
      <c r="B936" s="74"/>
      <c r="C936" s="74"/>
      <c r="D936" s="74"/>
      <c r="E936" s="74"/>
      <c r="F936" s="74"/>
      <c r="G936" s="74"/>
      <c r="I936" s="71"/>
      <c r="L936" s="74"/>
      <c r="M936" s="74"/>
      <c r="N936" s="74"/>
      <c r="O936" s="74"/>
      <c r="Q936" s="74"/>
      <c r="R936" s="74"/>
      <c r="S936" s="74"/>
      <c r="T936" s="74"/>
      <c r="U936" s="75"/>
    </row>
    <row r="937" spans="1:21" ht="15.75" customHeight="1" x14ac:dyDescent="0.25">
      <c r="A937" s="74"/>
      <c r="B937" s="74"/>
      <c r="C937" s="74"/>
      <c r="D937" s="74"/>
      <c r="E937" s="74"/>
      <c r="F937" s="74"/>
      <c r="G937" s="74"/>
      <c r="I937" s="71"/>
      <c r="L937" s="74"/>
      <c r="M937" s="74"/>
      <c r="N937" s="74"/>
      <c r="O937" s="74"/>
      <c r="Q937" s="74"/>
      <c r="R937" s="74"/>
      <c r="S937" s="74"/>
      <c r="T937" s="74"/>
      <c r="U937" s="75"/>
    </row>
    <row r="938" spans="1:21" ht="15.75" customHeight="1" x14ac:dyDescent="0.25">
      <c r="A938" s="74"/>
      <c r="B938" s="74"/>
      <c r="C938" s="74"/>
      <c r="D938" s="74"/>
      <c r="E938" s="74"/>
      <c r="F938" s="74"/>
      <c r="G938" s="74"/>
      <c r="I938" s="71"/>
      <c r="L938" s="74"/>
      <c r="M938" s="74"/>
      <c r="N938" s="74"/>
      <c r="O938" s="74"/>
      <c r="Q938" s="74"/>
      <c r="R938" s="74"/>
      <c r="S938" s="74"/>
      <c r="T938" s="74"/>
      <c r="U938" s="75"/>
    </row>
    <row r="939" spans="1:21" ht="15.75" customHeight="1" x14ac:dyDescent="0.25">
      <c r="A939" s="74"/>
      <c r="B939" s="74"/>
      <c r="C939" s="74"/>
      <c r="D939" s="74"/>
      <c r="E939" s="74"/>
      <c r="F939" s="74"/>
      <c r="G939" s="74"/>
      <c r="I939" s="71"/>
      <c r="L939" s="74"/>
      <c r="M939" s="74"/>
      <c r="N939" s="74"/>
      <c r="O939" s="74"/>
      <c r="Q939" s="74"/>
      <c r="R939" s="74"/>
      <c r="S939" s="74"/>
      <c r="T939" s="74"/>
      <c r="U939" s="75"/>
    </row>
    <row r="940" spans="1:21" ht="15.75" customHeight="1" x14ac:dyDescent="0.25">
      <c r="A940" s="74"/>
      <c r="B940" s="74"/>
      <c r="C940" s="74"/>
      <c r="D940" s="74"/>
      <c r="E940" s="74"/>
      <c r="F940" s="74"/>
      <c r="G940" s="74"/>
      <c r="I940" s="71"/>
      <c r="L940" s="74"/>
      <c r="M940" s="74"/>
      <c r="N940" s="74"/>
      <c r="O940" s="74"/>
      <c r="Q940" s="74"/>
      <c r="R940" s="74"/>
      <c r="S940" s="74"/>
      <c r="T940" s="74"/>
      <c r="U940" s="75"/>
    </row>
    <row r="941" spans="1:21" ht="15.75" customHeight="1" x14ac:dyDescent="0.25">
      <c r="A941" s="74"/>
      <c r="B941" s="74"/>
      <c r="C941" s="74"/>
      <c r="D941" s="74"/>
      <c r="E941" s="74"/>
      <c r="F941" s="74"/>
      <c r="G941" s="74"/>
      <c r="I941" s="71"/>
      <c r="L941" s="74"/>
      <c r="M941" s="74"/>
      <c r="N941" s="74"/>
      <c r="O941" s="74"/>
      <c r="Q941" s="74"/>
      <c r="R941" s="74"/>
      <c r="S941" s="74"/>
      <c r="T941" s="74"/>
      <c r="U941" s="75"/>
    </row>
    <row r="942" spans="1:21" ht="15.75" customHeight="1" x14ac:dyDescent="0.25">
      <c r="A942" s="74"/>
      <c r="B942" s="74"/>
      <c r="C942" s="74"/>
      <c r="D942" s="74"/>
      <c r="E942" s="74"/>
      <c r="F942" s="74"/>
      <c r="G942" s="74"/>
      <c r="I942" s="71"/>
      <c r="L942" s="74"/>
      <c r="M942" s="74"/>
      <c r="N942" s="74"/>
      <c r="O942" s="74"/>
      <c r="Q942" s="74"/>
      <c r="R942" s="74"/>
      <c r="S942" s="74"/>
      <c r="T942" s="74"/>
      <c r="U942" s="75"/>
    </row>
    <row r="943" spans="1:21" ht="15.75" customHeight="1" x14ac:dyDescent="0.25">
      <c r="A943" s="74"/>
      <c r="B943" s="74"/>
      <c r="C943" s="74"/>
      <c r="D943" s="74"/>
      <c r="E943" s="74"/>
      <c r="F943" s="74"/>
      <c r="G943" s="74"/>
      <c r="I943" s="71"/>
      <c r="L943" s="74"/>
      <c r="M943" s="74"/>
      <c r="N943" s="74"/>
      <c r="O943" s="74"/>
      <c r="Q943" s="74"/>
      <c r="R943" s="74"/>
      <c r="S943" s="74"/>
      <c r="T943" s="74"/>
      <c r="U943" s="75"/>
    </row>
    <row r="944" spans="1:21" ht="15.75" customHeight="1" x14ac:dyDescent="0.25">
      <c r="A944" s="74"/>
      <c r="B944" s="74"/>
      <c r="C944" s="74"/>
      <c r="D944" s="74"/>
      <c r="E944" s="74"/>
      <c r="F944" s="74"/>
      <c r="G944" s="74"/>
      <c r="I944" s="71"/>
      <c r="L944" s="74"/>
      <c r="M944" s="74"/>
      <c r="N944" s="74"/>
      <c r="O944" s="74"/>
      <c r="Q944" s="74"/>
      <c r="R944" s="74"/>
      <c r="S944" s="74"/>
      <c r="T944" s="74"/>
      <c r="U944" s="75"/>
    </row>
    <row r="945" spans="1:21" ht="15.75" customHeight="1" x14ac:dyDescent="0.25">
      <c r="A945" s="74"/>
      <c r="B945" s="74"/>
      <c r="C945" s="74"/>
      <c r="D945" s="74"/>
      <c r="E945" s="74"/>
      <c r="F945" s="74"/>
      <c r="G945" s="74"/>
      <c r="I945" s="71"/>
      <c r="L945" s="74"/>
      <c r="M945" s="74"/>
      <c r="N945" s="74"/>
      <c r="O945" s="74"/>
      <c r="Q945" s="74"/>
      <c r="R945" s="74"/>
      <c r="S945" s="74"/>
      <c r="T945" s="74"/>
      <c r="U945" s="75"/>
    </row>
    <row r="946" spans="1:21" ht="15.75" customHeight="1" x14ac:dyDescent="0.25">
      <c r="A946" s="74"/>
      <c r="B946" s="74"/>
      <c r="C946" s="74"/>
      <c r="D946" s="74"/>
      <c r="E946" s="74"/>
      <c r="F946" s="74"/>
      <c r="G946" s="74"/>
      <c r="I946" s="71"/>
      <c r="L946" s="74"/>
      <c r="M946" s="74"/>
      <c r="N946" s="74"/>
      <c r="O946" s="74"/>
      <c r="Q946" s="74"/>
      <c r="R946" s="74"/>
      <c r="S946" s="74"/>
      <c r="T946" s="74"/>
      <c r="U946" s="75"/>
    </row>
    <row r="947" spans="1:21" ht="15.75" customHeight="1" x14ac:dyDescent="0.25">
      <c r="A947" s="74"/>
      <c r="B947" s="74"/>
      <c r="C947" s="74"/>
      <c r="D947" s="74"/>
      <c r="E947" s="74"/>
      <c r="F947" s="74"/>
      <c r="G947" s="74"/>
      <c r="I947" s="71"/>
      <c r="L947" s="74"/>
      <c r="M947" s="74"/>
      <c r="N947" s="74"/>
      <c r="O947" s="74"/>
      <c r="Q947" s="74"/>
      <c r="R947" s="74"/>
      <c r="S947" s="74"/>
      <c r="T947" s="74"/>
      <c r="U947" s="75"/>
    </row>
    <row r="948" spans="1:21" ht="15.75" customHeight="1" x14ac:dyDescent="0.25">
      <c r="A948" s="74"/>
      <c r="B948" s="74"/>
      <c r="C948" s="74"/>
      <c r="D948" s="74"/>
      <c r="E948" s="74"/>
      <c r="F948" s="74"/>
      <c r="G948" s="74"/>
      <c r="I948" s="71"/>
      <c r="L948" s="74"/>
      <c r="M948" s="74"/>
      <c r="N948" s="74"/>
      <c r="O948" s="74"/>
      <c r="Q948" s="74"/>
      <c r="R948" s="74"/>
      <c r="S948" s="74"/>
      <c r="T948" s="74"/>
      <c r="U948" s="75"/>
    </row>
    <row r="949" spans="1:21" ht="15.75" customHeight="1" x14ac:dyDescent="0.25">
      <c r="A949" s="74"/>
      <c r="B949" s="74"/>
      <c r="C949" s="74"/>
      <c r="D949" s="74"/>
      <c r="E949" s="74"/>
      <c r="F949" s="74"/>
      <c r="G949" s="74"/>
      <c r="I949" s="71"/>
      <c r="L949" s="74"/>
      <c r="M949" s="74"/>
      <c r="N949" s="74"/>
      <c r="O949" s="74"/>
      <c r="Q949" s="74"/>
      <c r="R949" s="74"/>
      <c r="S949" s="74"/>
      <c r="T949" s="74"/>
      <c r="U949" s="75"/>
    </row>
    <row r="950" spans="1:21" ht="15.75" customHeight="1" x14ac:dyDescent="0.25">
      <c r="A950" s="74"/>
      <c r="B950" s="74"/>
      <c r="C950" s="74"/>
      <c r="D950" s="74"/>
      <c r="E950" s="74"/>
      <c r="F950" s="74"/>
      <c r="G950" s="74"/>
      <c r="I950" s="71"/>
      <c r="L950" s="74"/>
      <c r="M950" s="74"/>
      <c r="N950" s="74"/>
      <c r="O950" s="74"/>
      <c r="Q950" s="74"/>
      <c r="R950" s="74"/>
      <c r="S950" s="74"/>
      <c r="T950" s="74"/>
      <c r="U950" s="75"/>
    </row>
    <row r="951" spans="1:21" ht="15.75" customHeight="1" x14ac:dyDescent="0.25">
      <c r="A951" s="74"/>
      <c r="B951" s="74"/>
      <c r="C951" s="74"/>
      <c r="D951" s="74"/>
      <c r="E951" s="74"/>
      <c r="F951" s="74"/>
      <c r="G951" s="74"/>
      <c r="I951" s="71"/>
      <c r="L951" s="74"/>
      <c r="M951" s="74"/>
      <c r="N951" s="74"/>
      <c r="O951" s="74"/>
      <c r="Q951" s="74"/>
      <c r="R951" s="74"/>
      <c r="S951" s="74"/>
      <c r="T951" s="74"/>
      <c r="U951" s="75"/>
    </row>
    <row r="952" spans="1:21" ht="15.75" customHeight="1" x14ac:dyDescent="0.25">
      <c r="A952" s="74"/>
      <c r="B952" s="74"/>
      <c r="C952" s="74"/>
      <c r="D952" s="74"/>
      <c r="E952" s="74"/>
      <c r="F952" s="74"/>
      <c r="G952" s="74"/>
      <c r="I952" s="71"/>
      <c r="L952" s="74"/>
      <c r="M952" s="74"/>
      <c r="N952" s="74"/>
      <c r="O952" s="74"/>
      <c r="Q952" s="74"/>
      <c r="R952" s="74"/>
      <c r="S952" s="74"/>
      <c r="T952" s="74"/>
      <c r="U952" s="75"/>
    </row>
    <row r="953" spans="1:21" ht="15.75" customHeight="1" x14ac:dyDescent="0.25">
      <c r="A953" s="74"/>
      <c r="B953" s="74"/>
      <c r="C953" s="74"/>
      <c r="D953" s="74"/>
      <c r="E953" s="74"/>
      <c r="F953" s="74"/>
      <c r="G953" s="74"/>
      <c r="I953" s="71"/>
      <c r="L953" s="74"/>
      <c r="M953" s="74"/>
      <c r="N953" s="74"/>
      <c r="O953" s="74"/>
      <c r="Q953" s="74"/>
      <c r="R953" s="74"/>
      <c r="S953" s="74"/>
      <c r="T953" s="74"/>
      <c r="U953" s="75"/>
    </row>
    <row r="954" spans="1:21" ht="15.75" customHeight="1" x14ac:dyDescent="0.25">
      <c r="A954" s="74"/>
      <c r="B954" s="74"/>
      <c r="C954" s="74"/>
      <c r="D954" s="74"/>
      <c r="E954" s="74"/>
      <c r="F954" s="74"/>
      <c r="G954" s="74"/>
      <c r="I954" s="71"/>
      <c r="L954" s="74"/>
      <c r="M954" s="74"/>
      <c r="N954" s="74"/>
      <c r="O954" s="74"/>
      <c r="Q954" s="74"/>
      <c r="R954" s="74"/>
      <c r="S954" s="74"/>
      <c r="T954" s="74"/>
      <c r="U954" s="75"/>
    </row>
    <row r="955" spans="1:21" ht="15.75" customHeight="1" x14ac:dyDescent="0.25">
      <c r="A955" s="74"/>
      <c r="B955" s="74"/>
      <c r="C955" s="74"/>
      <c r="D955" s="74"/>
      <c r="E955" s="74"/>
      <c r="F955" s="74"/>
      <c r="G955" s="74"/>
      <c r="I955" s="71"/>
      <c r="L955" s="74"/>
      <c r="M955" s="74"/>
      <c r="N955" s="74"/>
      <c r="O955" s="74"/>
      <c r="Q955" s="74"/>
      <c r="R955" s="74"/>
      <c r="S955" s="74"/>
      <c r="T955" s="74"/>
      <c r="U955" s="75"/>
    </row>
    <row r="956" spans="1:21" ht="15.75" customHeight="1" x14ac:dyDescent="0.25">
      <c r="A956" s="74"/>
      <c r="B956" s="74"/>
      <c r="C956" s="74"/>
      <c r="D956" s="74"/>
      <c r="E956" s="74"/>
      <c r="F956" s="74"/>
      <c r="G956" s="74"/>
      <c r="I956" s="71"/>
      <c r="L956" s="74"/>
      <c r="M956" s="74"/>
      <c r="N956" s="74"/>
      <c r="O956" s="74"/>
      <c r="Q956" s="74"/>
      <c r="R956" s="74"/>
      <c r="S956" s="74"/>
      <c r="T956" s="74"/>
      <c r="U956" s="75"/>
    </row>
    <row r="957" spans="1:21" ht="15.75" customHeight="1" x14ac:dyDescent="0.25">
      <c r="A957" s="74"/>
      <c r="B957" s="74"/>
      <c r="C957" s="74"/>
      <c r="D957" s="74"/>
      <c r="E957" s="74"/>
      <c r="F957" s="74"/>
      <c r="G957" s="74"/>
      <c r="I957" s="71"/>
      <c r="L957" s="74"/>
      <c r="M957" s="74"/>
      <c r="N957" s="74"/>
      <c r="O957" s="74"/>
      <c r="Q957" s="74"/>
      <c r="R957" s="74"/>
      <c r="S957" s="74"/>
      <c r="T957" s="74"/>
      <c r="U957" s="75"/>
    </row>
    <row r="958" spans="1:21" ht="15.75" customHeight="1" x14ac:dyDescent="0.25">
      <c r="A958" s="74"/>
      <c r="B958" s="74"/>
      <c r="C958" s="74"/>
      <c r="D958" s="74"/>
      <c r="E958" s="74"/>
      <c r="F958" s="74"/>
      <c r="G958" s="74"/>
      <c r="I958" s="71"/>
      <c r="L958" s="74"/>
      <c r="M958" s="74"/>
      <c r="N958" s="74"/>
      <c r="O958" s="74"/>
      <c r="Q958" s="74"/>
      <c r="R958" s="74"/>
      <c r="S958" s="74"/>
      <c r="T958" s="74"/>
      <c r="U958" s="75"/>
    </row>
    <row r="959" spans="1:21" ht="15.75" customHeight="1" x14ac:dyDescent="0.25">
      <c r="A959" s="74"/>
      <c r="B959" s="74"/>
      <c r="C959" s="74"/>
      <c r="D959" s="74"/>
      <c r="E959" s="74"/>
      <c r="F959" s="74"/>
      <c r="G959" s="74"/>
      <c r="I959" s="71"/>
      <c r="L959" s="74"/>
      <c r="M959" s="74"/>
      <c r="N959" s="74"/>
      <c r="O959" s="74"/>
      <c r="Q959" s="74"/>
      <c r="R959" s="74"/>
      <c r="S959" s="74"/>
      <c r="T959" s="74"/>
      <c r="U959" s="75"/>
    </row>
    <row r="960" spans="1:21" ht="15.75" customHeight="1" x14ac:dyDescent="0.25">
      <c r="A960" s="74"/>
      <c r="B960" s="74"/>
      <c r="C960" s="74"/>
      <c r="D960" s="74"/>
      <c r="E960" s="74"/>
      <c r="F960" s="74"/>
      <c r="G960" s="74"/>
      <c r="I960" s="71"/>
      <c r="L960" s="74"/>
      <c r="M960" s="74"/>
      <c r="N960" s="74"/>
      <c r="O960" s="74"/>
      <c r="Q960" s="74"/>
      <c r="R960" s="74"/>
      <c r="S960" s="74"/>
      <c r="T960" s="74"/>
      <c r="U960" s="75"/>
    </row>
    <row r="961" spans="1:21" ht="15.75" customHeight="1" x14ac:dyDescent="0.25">
      <c r="A961" s="74"/>
      <c r="B961" s="74"/>
      <c r="C961" s="74"/>
      <c r="D961" s="74"/>
      <c r="E961" s="74"/>
      <c r="F961" s="74"/>
      <c r="G961" s="74"/>
      <c r="I961" s="71"/>
      <c r="L961" s="74"/>
      <c r="M961" s="74"/>
      <c r="N961" s="74"/>
      <c r="O961" s="74"/>
      <c r="Q961" s="74"/>
      <c r="R961" s="74"/>
      <c r="S961" s="74"/>
      <c r="T961" s="74"/>
      <c r="U961" s="75"/>
    </row>
    <row r="962" spans="1:21" ht="15.75" customHeight="1" x14ac:dyDescent="0.25">
      <c r="A962" s="74"/>
      <c r="B962" s="74"/>
      <c r="C962" s="74"/>
      <c r="D962" s="74"/>
      <c r="E962" s="74"/>
      <c r="F962" s="74"/>
      <c r="G962" s="74"/>
      <c r="I962" s="71"/>
      <c r="L962" s="74"/>
      <c r="M962" s="74"/>
      <c r="N962" s="74"/>
      <c r="O962" s="74"/>
      <c r="Q962" s="74"/>
      <c r="R962" s="74"/>
      <c r="S962" s="74"/>
      <c r="T962" s="74"/>
      <c r="U962" s="75"/>
    </row>
    <row r="963" spans="1:21" ht="15.75" customHeight="1" x14ac:dyDescent="0.25">
      <c r="A963" s="74"/>
      <c r="B963" s="74"/>
      <c r="C963" s="74"/>
      <c r="D963" s="74"/>
      <c r="E963" s="74"/>
      <c r="F963" s="74"/>
      <c r="G963" s="74"/>
      <c r="I963" s="71"/>
      <c r="L963" s="74"/>
      <c r="M963" s="74"/>
      <c r="N963" s="74"/>
      <c r="O963" s="74"/>
      <c r="Q963" s="74"/>
      <c r="R963" s="74"/>
      <c r="S963" s="74"/>
      <c r="T963" s="74"/>
      <c r="U963" s="75"/>
    </row>
    <row r="964" spans="1:21" ht="15.75" customHeight="1" x14ac:dyDescent="0.25">
      <c r="A964" s="74"/>
      <c r="B964" s="74"/>
      <c r="C964" s="74"/>
      <c r="D964" s="74"/>
      <c r="E964" s="74"/>
      <c r="F964" s="74"/>
      <c r="G964" s="74"/>
      <c r="I964" s="71"/>
      <c r="L964" s="74"/>
      <c r="M964" s="74"/>
      <c r="N964" s="74"/>
      <c r="O964" s="74"/>
      <c r="Q964" s="74"/>
      <c r="R964" s="74"/>
      <c r="S964" s="74"/>
      <c r="T964" s="74"/>
      <c r="U964" s="75"/>
    </row>
    <row r="965" spans="1:21" ht="15.75" customHeight="1" x14ac:dyDescent="0.25">
      <c r="A965" s="74"/>
      <c r="B965" s="74"/>
      <c r="C965" s="74"/>
      <c r="D965" s="74"/>
      <c r="E965" s="74"/>
      <c r="F965" s="74"/>
      <c r="G965" s="74"/>
      <c r="I965" s="71"/>
      <c r="L965" s="74"/>
      <c r="M965" s="74"/>
      <c r="N965" s="74"/>
      <c r="O965" s="74"/>
      <c r="Q965" s="74"/>
      <c r="R965" s="74"/>
      <c r="S965" s="74"/>
      <c r="T965" s="74"/>
      <c r="U965" s="75"/>
    </row>
    <row r="966" spans="1:21" ht="15.75" customHeight="1" x14ac:dyDescent="0.25">
      <c r="A966" s="74"/>
      <c r="B966" s="74"/>
      <c r="C966" s="74"/>
      <c r="D966" s="74"/>
      <c r="E966" s="74"/>
      <c r="F966" s="74"/>
      <c r="G966" s="74"/>
      <c r="I966" s="71"/>
      <c r="L966" s="74"/>
      <c r="M966" s="74"/>
      <c r="N966" s="74"/>
      <c r="O966" s="74"/>
      <c r="Q966" s="74"/>
      <c r="R966" s="74"/>
      <c r="S966" s="74"/>
      <c r="T966" s="74"/>
      <c r="U966" s="75"/>
    </row>
    <row r="967" spans="1:21" ht="15.75" customHeight="1" x14ac:dyDescent="0.25">
      <c r="A967" s="74"/>
      <c r="B967" s="74"/>
      <c r="C967" s="74"/>
      <c r="D967" s="74"/>
      <c r="E967" s="74"/>
      <c r="F967" s="74"/>
      <c r="G967" s="74"/>
      <c r="I967" s="71"/>
      <c r="L967" s="74"/>
      <c r="M967" s="74"/>
      <c r="N967" s="74"/>
      <c r="O967" s="74"/>
      <c r="Q967" s="74"/>
      <c r="R967" s="74"/>
      <c r="S967" s="74"/>
      <c r="T967" s="74"/>
      <c r="U967" s="75"/>
    </row>
    <row r="968" spans="1:21" ht="15.75" customHeight="1" x14ac:dyDescent="0.25">
      <c r="A968" s="74"/>
      <c r="B968" s="74"/>
      <c r="C968" s="74"/>
      <c r="D968" s="74"/>
      <c r="E968" s="74"/>
      <c r="F968" s="74"/>
      <c r="G968" s="74"/>
      <c r="I968" s="71"/>
      <c r="L968" s="74"/>
      <c r="M968" s="74"/>
      <c r="N968" s="74"/>
      <c r="O968" s="74"/>
      <c r="Q968" s="74"/>
      <c r="R968" s="74"/>
      <c r="S968" s="74"/>
      <c r="T968" s="74"/>
      <c r="U968" s="75"/>
    </row>
    <row r="969" spans="1:21" ht="15.75" customHeight="1" x14ac:dyDescent="0.25">
      <c r="A969" s="74"/>
      <c r="B969" s="74"/>
      <c r="C969" s="74"/>
      <c r="D969" s="74"/>
      <c r="E969" s="74"/>
      <c r="F969" s="74"/>
      <c r="G969" s="74"/>
      <c r="I969" s="71"/>
      <c r="L969" s="74"/>
      <c r="M969" s="74"/>
      <c r="N969" s="74"/>
      <c r="O969" s="74"/>
      <c r="Q969" s="74"/>
      <c r="R969" s="74"/>
      <c r="S969" s="74"/>
      <c r="T969" s="74"/>
      <c r="U969" s="75"/>
    </row>
    <row r="970" spans="1:21" ht="15.75" customHeight="1" x14ac:dyDescent="0.25">
      <c r="A970" s="74"/>
      <c r="B970" s="74"/>
      <c r="C970" s="74"/>
      <c r="D970" s="74"/>
      <c r="E970" s="74"/>
      <c r="F970" s="74"/>
      <c r="G970" s="74"/>
      <c r="I970" s="71"/>
      <c r="L970" s="74"/>
      <c r="M970" s="74"/>
      <c r="N970" s="74"/>
      <c r="O970" s="74"/>
      <c r="Q970" s="74"/>
      <c r="R970" s="74"/>
      <c r="S970" s="74"/>
      <c r="T970" s="74"/>
      <c r="U970" s="75"/>
    </row>
    <row r="971" spans="1:21" ht="15.75" customHeight="1" x14ac:dyDescent="0.25">
      <c r="A971" s="74"/>
      <c r="B971" s="74"/>
      <c r="C971" s="74"/>
      <c r="D971" s="74"/>
      <c r="E971" s="74"/>
      <c r="F971" s="74"/>
      <c r="G971" s="74"/>
      <c r="I971" s="71"/>
      <c r="L971" s="74"/>
      <c r="M971" s="74"/>
      <c r="N971" s="74"/>
      <c r="O971" s="74"/>
      <c r="Q971" s="74"/>
      <c r="R971" s="74"/>
      <c r="S971" s="74"/>
      <c r="T971" s="74"/>
      <c r="U971" s="75"/>
    </row>
    <row r="972" spans="1:21" ht="15.75" customHeight="1" x14ac:dyDescent="0.25">
      <c r="A972" s="74"/>
      <c r="B972" s="74"/>
      <c r="C972" s="74"/>
      <c r="D972" s="74"/>
      <c r="E972" s="74"/>
      <c r="F972" s="74"/>
      <c r="G972" s="74"/>
      <c r="I972" s="71"/>
      <c r="L972" s="74"/>
      <c r="M972" s="74"/>
      <c r="N972" s="74"/>
      <c r="O972" s="74"/>
      <c r="Q972" s="74"/>
      <c r="R972" s="74"/>
      <c r="S972" s="74"/>
      <c r="T972" s="74"/>
      <c r="U972" s="75"/>
    </row>
    <row r="973" spans="1:21" ht="15.75" customHeight="1" x14ac:dyDescent="0.25">
      <c r="A973" s="74"/>
      <c r="B973" s="74"/>
      <c r="C973" s="74"/>
      <c r="D973" s="74"/>
      <c r="E973" s="74"/>
      <c r="F973" s="74"/>
      <c r="G973" s="74"/>
      <c r="I973" s="71"/>
      <c r="L973" s="74"/>
      <c r="M973" s="74"/>
      <c r="N973" s="74"/>
      <c r="O973" s="74"/>
      <c r="Q973" s="74"/>
      <c r="R973" s="74"/>
      <c r="S973" s="74"/>
      <c r="T973" s="74"/>
      <c r="U973" s="75"/>
    </row>
    <row r="974" spans="1:21" ht="15.75" customHeight="1" x14ac:dyDescent="0.25">
      <c r="A974" s="74"/>
      <c r="B974" s="74"/>
      <c r="C974" s="74"/>
      <c r="D974" s="74"/>
      <c r="E974" s="74"/>
      <c r="F974" s="74"/>
      <c r="G974" s="74"/>
      <c r="I974" s="71"/>
      <c r="L974" s="74"/>
      <c r="M974" s="74"/>
      <c r="N974" s="74"/>
      <c r="O974" s="74"/>
      <c r="Q974" s="74"/>
      <c r="R974" s="74"/>
      <c r="S974" s="74"/>
      <c r="T974" s="74"/>
      <c r="U974" s="75"/>
    </row>
    <row r="975" spans="1:21" ht="15.75" customHeight="1" x14ac:dyDescent="0.25">
      <c r="A975" s="74"/>
      <c r="B975" s="74"/>
      <c r="C975" s="74"/>
      <c r="D975" s="74"/>
      <c r="E975" s="74"/>
      <c r="F975" s="74"/>
      <c r="G975" s="74"/>
      <c r="I975" s="71"/>
      <c r="L975" s="74"/>
      <c r="M975" s="74"/>
      <c r="N975" s="74"/>
      <c r="O975" s="74"/>
      <c r="Q975" s="74"/>
      <c r="R975" s="74"/>
      <c r="S975" s="74"/>
      <c r="T975" s="74"/>
      <c r="U975" s="75"/>
    </row>
    <row r="976" spans="1:21" ht="15.75" customHeight="1" x14ac:dyDescent="0.25">
      <c r="A976" s="74"/>
      <c r="B976" s="74"/>
      <c r="C976" s="74"/>
      <c r="D976" s="74"/>
      <c r="E976" s="74"/>
      <c r="F976" s="74"/>
      <c r="G976" s="74"/>
      <c r="I976" s="71"/>
      <c r="L976" s="74"/>
      <c r="M976" s="74"/>
      <c r="N976" s="74"/>
      <c r="O976" s="74"/>
      <c r="Q976" s="74"/>
      <c r="R976" s="74"/>
      <c r="S976" s="74"/>
      <c r="T976" s="74"/>
      <c r="U976" s="75"/>
    </row>
    <row r="977" spans="1:21" ht="15.75" customHeight="1" x14ac:dyDescent="0.25">
      <c r="A977" s="74"/>
      <c r="B977" s="74"/>
      <c r="C977" s="74"/>
      <c r="D977" s="74"/>
      <c r="E977" s="74"/>
      <c r="F977" s="74"/>
      <c r="G977" s="74"/>
      <c r="I977" s="71"/>
      <c r="L977" s="74"/>
      <c r="M977" s="74"/>
      <c r="N977" s="74"/>
      <c r="O977" s="74"/>
      <c r="Q977" s="74"/>
      <c r="R977" s="74"/>
      <c r="S977" s="74"/>
      <c r="T977" s="74"/>
      <c r="U977" s="75"/>
    </row>
    <row r="978" spans="1:21" ht="15.75" customHeight="1" x14ac:dyDescent="0.25">
      <c r="A978" s="74"/>
      <c r="B978" s="74"/>
      <c r="C978" s="74"/>
      <c r="D978" s="74"/>
      <c r="E978" s="74"/>
      <c r="F978" s="74"/>
      <c r="G978" s="74"/>
      <c r="I978" s="71"/>
      <c r="L978" s="74"/>
      <c r="M978" s="74"/>
      <c r="N978" s="74"/>
      <c r="O978" s="74"/>
      <c r="Q978" s="74"/>
      <c r="R978" s="74"/>
      <c r="S978" s="74"/>
      <c r="T978" s="74"/>
      <c r="U978" s="75"/>
    </row>
    <row r="979" spans="1:21" ht="15.75" customHeight="1" x14ac:dyDescent="0.25">
      <c r="A979" s="74"/>
      <c r="B979" s="74"/>
      <c r="C979" s="74"/>
      <c r="D979" s="74"/>
      <c r="E979" s="74"/>
      <c r="F979" s="74"/>
      <c r="G979" s="74"/>
      <c r="I979" s="71"/>
      <c r="L979" s="74"/>
      <c r="M979" s="74"/>
      <c r="N979" s="74"/>
      <c r="O979" s="74"/>
      <c r="Q979" s="74"/>
      <c r="R979" s="74"/>
      <c r="S979" s="74"/>
      <c r="T979" s="74"/>
      <c r="U979" s="75"/>
    </row>
    <row r="980" spans="1:21" ht="15.75" customHeight="1" x14ac:dyDescent="0.25">
      <c r="A980" s="74"/>
      <c r="B980" s="74"/>
      <c r="C980" s="74"/>
      <c r="D980" s="74"/>
      <c r="E980" s="74"/>
      <c r="F980" s="74"/>
      <c r="G980" s="74"/>
      <c r="I980" s="71"/>
      <c r="L980" s="74"/>
      <c r="M980" s="74"/>
      <c r="N980" s="74"/>
      <c r="O980" s="74"/>
      <c r="Q980" s="74"/>
      <c r="R980" s="74"/>
      <c r="S980" s="74"/>
      <c r="T980" s="74"/>
      <c r="U980" s="75"/>
    </row>
    <row r="981" spans="1:21" ht="15.75" customHeight="1" x14ac:dyDescent="0.25">
      <c r="A981" s="74"/>
      <c r="B981" s="74"/>
      <c r="C981" s="74"/>
      <c r="D981" s="74"/>
      <c r="E981" s="74"/>
      <c r="F981" s="74"/>
      <c r="G981" s="74"/>
      <c r="I981" s="71"/>
      <c r="L981" s="74"/>
      <c r="M981" s="74"/>
      <c r="N981" s="74"/>
      <c r="O981" s="74"/>
      <c r="Q981" s="74"/>
      <c r="R981" s="74"/>
      <c r="S981" s="74"/>
      <c r="T981" s="74"/>
      <c r="U981" s="75"/>
    </row>
    <row r="982" spans="1:21" ht="15.75" customHeight="1" x14ac:dyDescent="0.25">
      <c r="A982" s="74"/>
      <c r="B982" s="74"/>
      <c r="C982" s="74"/>
      <c r="D982" s="74"/>
      <c r="E982" s="74"/>
      <c r="F982" s="74"/>
      <c r="G982" s="74"/>
      <c r="I982" s="71"/>
      <c r="L982" s="74"/>
      <c r="M982" s="74"/>
      <c r="N982" s="74"/>
      <c r="O982" s="74"/>
      <c r="Q982" s="74"/>
      <c r="R982" s="74"/>
      <c r="S982" s="74"/>
      <c r="T982" s="74"/>
      <c r="U982" s="75"/>
    </row>
    <row r="983" spans="1:21" ht="15.75" customHeight="1" x14ac:dyDescent="0.25">
      <c r="A983" s="74"/>
      <c r="B983" s="74"/>
      <c r="C983" s="74"/>
      <c r="D983" s="74"/>
      <c r="E983" s="74"/>
      <c r="F983" s="74"/>
      <c r="G983" s="74"/>
      <c r="I983" s="71"/>
      <c r="L983" s="74"/>
      <c r="M983" s="74"/>
      <c r="N983" s="74"/>
      <c r="O983" s="74"/>
      <c r="Q983" s="74"/>
      <c r="R983" s="74"/>
      <c r="S983" s="74"/>
      <c r="T983" s="74"/>
      <c r="U983" s="75"/>
    </row>
    <row r="984" spans="1:21" ht="15.75" customHeight="1" x14ac:dyDescent="0.25">
      <c r="A984" s="74"/>
      <c r="B984" s="74"/>
      <c r="C984" s="74"/>
      <c r="D984" s="74"/>
      <c r="E984" s="74"/>
      <c r="F984" s="74"/>
      <c r="G984" s="74"/>
      <c r="I984" s="71"/>
      <c r="L984" s="74"/>
      <c r="M984" s="74"/>
      <c r="N984" s="74"/>
      <c r="O984" s="74"/>
      <c r="Q984" s="74"/>
      <c r="R984" s="74"/>
      <c r="S984" s="74"/>
      <c r="T984" s="74"/>
      <c r="U984" s="75"/>
    </row>
    <row r="985" spans="1:21" ht="15.75" customHeight="1" x14ac:dyDescent="0.25">
      <c r="A985" s="74"/>
      <c r="B985" s="74"/>
      <c r="C985" s="74"/>
      <c r="D985" s="74"/>
      <c r="E985" s="74"/>
      <c r="F985" s="74"/>
      <c r="G985" s="74"/>
      <c r="I985" s="71"/>
      <c r="L985" s="74"/>
      <c r="M985" s="74"/>
      <c r="N985" s="74"/>
      <c r="O985" s="74"/>
      <c r="Q985" s="74"/>
      <c r="R985" s="74"/>
      <c r="S985" s="74"/>
      <c r="T985" s="74"/>
      <c r="U985" s="75"/>
    </row>
    <row r="986" spans="1:21" ht="15.75" customHeight="1" x14ac:dyDescent="0.25">
      <c r="A986" s="74"/>
      <c r="B986" s="74"/>
      <c r="C986" s="74"/>
      <c r="D986" s="74"/>
      <c r="E986" s="74"/>
      <c r="F986" s="74"/>
      <c r="G986" s="74"/>
      <c r="I986" s="71"/>
      <c r="L986" s="74"/>
      <c r="M986" s="74"/>
      <c r="N986" s="74"/>
      <c r="O986" s="74"/>
      <c r="Q986" s="74"/>
      <c r="R986" s="74"/>
      <c r="S986" s="74"/>
      <c r="T986" s="74"/>
      <c r="U986" s="75"/>
    </row>
    <row r="987" spans="1:21" ht="15.75" customHeight="1" x14ac:dyDescent="0.25">
      <c r="A987" s="74"/>
      <c r="B987" s="74"/>
      <c r="C987" s="74"/>
      <c r="D987" s="74"/>
      <c r="E987" s="74"/>
      <c r="F987" s="74"/>
      <c r="G987" s="74"/>
      <c r="I987" s="71"/>
      <c r="L987" s="74"/>
      <c r="M987" s="74"/>
      <c r="N987" s="74"/>
      <c r="O987" s="74"/>
      <c r="Q987" s="74"/>
      <c r="R987" s="74"/>
      <c r="S987" s="74"/>
      <c r="T987" s="74"/>
      <c r="U987" s="75"/>
    </row>
    <row r="988" spans="1:21" ht="15.75" customHeight="1" x14ac:dyDescent="0.25">
      <c r="A988" s="74"/>
      <c r="B988" s="74"/>
      <c r="C988" s="74"/>
      <c r="D988" s="74"/>
      <c r="E988" s="74"/>
      <c r="F988" s="74"/>
      <c r="G988" s="74"/>
      <c r="I988" s="71"/>
      <c r="L988" s="74"/>
      <c r="M988" s="74"/>
      <c r="N988" s="74"/>
      <c r="O988" s="74"/>
      <c r="Q988" s="74"/>
      <c r="R988" s="74"/>
      <c r="S988" s="74"/>
      <c r="T988" s="74"/>
      <c r="U988" s="75"/>
    </row>
    <row r="989" spans="1:21" ht="15.75" customHeight="1" x14ac:dyDescent="0.25">
      <c r="A989" s="74"/>
      <c r="B989" s="74"/>
      <c r="C989" s="74"/>
      <c r="D989" s="74"/>
      <c r="E989" s="74"/>
      <c r="F989" s="74"/>
      <c r="G989" s="74"/>
      <c r="I989" s="71"/>
      <c r="L989" s="74"/>
      <c r="M989" s="74"/>
      <c r="N989" s="74"/>
      <c r="O989" s="74"/>
      <c r="Q989" s="74"/>
      <c r="R989" s="74"/>
      <c r="S989" s="74"/>
      <c r="T989" s="74"/>
      <c r="U989" s="75"/>
    </row>
    <row r="990" spans="1:21" ht="15.75" customHeight="1" x14ac:dyDescent="0.25">
      <c r="A990" s="74"/>
      <c r="B990" s="74"/>
      <c r="C990" s="74"/>
      <c r="D990" s="74"/>
      <c r="E990" s="74"/>
      <c r="F990" s="74"/>
      <c r="G990" s="74"/>
      <c r="I990" s="71"/>
      <c r="L990" s="74"/>
      <c r="M990" s="74"/>
      <c r="N990" s="74"/>
      <c r="O990" s="74"/>
      <c r="Q990" s="74"/>
      <c r="R990" s="74"/>
      <c r="S990" s="74"/>
      <c r="T990" s="74"/>
      <c r="U990" s="75"/>
    </row>
    <row r="991" spans="1:21" ht="15.75" customHeight="1" x14ac:dyDescent="0.25">
      <c r="A991" s="74"/>
      <c r="B991" s="74"/>
      <c r="C991" s="74"/>
      <c r="D991" s="74"/>
      <c r="E991" s="74"/>
      <c r="F991" s="74"/>
      <c r="G991" s="74"/>
      <c r="I991" s="71"/>
      <c r="L991" s="74"/>
      <c r="M991" s="74"/>
      <c r="N991" s="74"/>
      <c r="O991" s="74"/>
      <c r="Q991" s="74"/>
      <c r="R991" s="74"/>
      <c r="S991" s="74"/>
      <c r="T991" s="74"/>
      <c r="U991" s="75"/>
    </row>
    <row r="992" spans="1:21" ht="15.75" customHeight="1" x14ac:dyDescent="0.25">
      <c r="A992" s="74"/>
      <c r="B992" s="74"/>
      <c r="C992" s="74"/>
      <c r="D992" s="74"/>
      <c r="E992" s="74"/>
      <c r="F992" s="74"/>
      <c r="G992" s="74"/>
      <c r="I992" s="71"/>
      <c r="L992" s="74"/>
      <c r="M992" s="74"/>
      <c r="N992" s="74"/>
      <c r="O992" s="74"/>
      <c r="Q992" s="74"/>
      <c r="R992" s="74"/>
      <c r="S992" s="74"/>
      <c r="T992" s="74"/>
      <c r="U992" s="75"/>
    </row>
    <row r="993" spans="1:21" ht="15.75" customHeight="1" x14ac:dyDescent="0.25">
      <c r="A993" s="74"/>
      <c r="B993" s="74"/>
      <c r="C993" s="74"/>
      <c r="D993" s="74"/>
      <c r="E993" s="74"/>
      <c r="F993" s="74"/>
      <c r="G993" s="74"/>
      <c r="I993" s="71"/>
      <c r="L993" s="74"/>
      <c r="M993" s="74"/>
      <c r="N993" s="74"/>
      <c r="O993" s="74"/>
      <c r="Q993" s="74"/>
      <c r="R993" s="74"/>
      <c r="S993" s="74"/>
      <c r="T993" s="74"/>
      <c r="U993" s="75"/>
    </row>
    <row r="994" spans="1:21" ht="15.75" customHeight="1" x14ac:dyDescent="0.25">
      <c r="A994" s="74"/>
      <c r="B994" s="74"/>
      <c r="C994" s="74"/>
      <c r="D994" s="74"/>
      <c r="E994" s="74"/>
      <c r="F994" s="74"/>
      <c r="G994" s="74"/>
      <c r="I994" s="71"/>
      <c r="L994" s="74"/>
      <c r="M994" s="74"/>
      <c r="N994" s="74"/>
      <c r="O994" s="74"/>
      <c r="Q994" s="74"/>
      <c r="R994" s="74"/>
      <c r="S994" s="74"/>
      <c r="T994" s="74"/>
      <c r="U994" s="75"/>
    </row>
    <row r="995" spans="1:21" ht="15.75" customHeight="1" x14ac:dyDescent="0.25">
      <c r="A995" s="74"/>
      <c r="B995" s="74"/>
      <c r="C995" s="74"/>
      <c r="D995" s="74"/>
      <c r="E995" s="74"/>
      <c r="F995" s="74"/>
      <c r="G995" s="74"/>
      <c r="I995" s="71"/>
      <c r="L995" s="74"/>
      <c r="M995" s="74"/>
      <c r="N995" s="74"/>
      <c r="O995" s="74"/>
      <c r="Q995" s="74"/>
      <c r="R995" s="74"/>
      <c r="S995" s="74"/>
      <c r="T995" s="74"/>
      <c r="U995" s="75"/>
    </row>
    <row r="996" spans="1:21" ht="15.75" customHeight="1" x14ac:dyDescent="0.25">
      <c r="A996" s="74"/>
      <c r="B996" s="74"/>
      <c r="C996" s="74"/>
      <c r="D996" s="74"/>
      <c r="E996" s="74"/>
      <c r="F996" s="74"/>
      <c r="G996" s="74"/>
      <c r="I996" s="71"/>
      <c r="L996" s="74"/>
      <c r="M996" s="74"/>
      <c r="N996" s="74"/>
      <c r="O996" s="74"/>
      <c r="Q996" s="74"/>
      <c r="R996" s="74"/>
      <c r="S996" s="74"/>
      <c r="T996" s="74"/>
      <c r="U996" s="75"/>
    </row>
    <row r="997" spans="1:21" ht="15.75" customHeight="1" x14ac:dyDescent="0.25">
      <c r="A997" s="74"/>
      <c r="B997" s="74"/>
      <c r="C997" s="74"/>
      <c r="D997" s="74"/>
      <c r="E997" s="74"/>
      <c r="F997" s="74"/>
      <c r="G997" s="74"/>
      <c r="I997" s="71"/>
      <c r="L997" s="74"/>
      <c r="M997" s="74"/>
      <c r="N997" s="74"/>
      <c r="O997" s="74"/>
      <c r="Q997" s="74"/>
      <c r="R997" s="74"/>
      <c r="S997" s="74"/>
      <c r="T997" s="74"/>
      <c r="U997" s="75"/>
    </row>
    <row r="998" spans="1:21" ht="15.75" customHeight="1" x14ac:dyDescent="0.25">
      <c r="A998" s="74"/>
      <c r="B998" s="74"/>
      <c r="C998" s="74"/>
      <c r="D998" s="74"/>
      <c r="E998" s="74"/>
      <c r="F998" s="74"/>
      <c r="G998" s="74"/>
      <c r="I998" s="71"/>
      <c r="L998" s="74"/>
      <c r="M998" s="74"/>
      <c r="N998" s="74"/>
      <c r="O998" s="74"/>
      <c r="Q998" s="74"/>
      <c r="R998" s="74"/>
      <c r="S998" s="74"/>
      <c r="T998" s="74"/>
      <c r="U998" s="75"/>
    </row>
    <row r="999" spans="1:21" ht="15.75" customHeight="1" x14ac:dyDescent="0.25">
      <c r="A999" s="74"/>
      <c r="B999" s="74"/>
      <c r="C999" s="74"/>
      <c r="D999" s="74"/>
      <c r="E999" s="74"/>
      <c r="F999" s="74"/>
      <c r="G999" s="74"/>
      <c r="I999" s="71"/>
      <c r="L999" s="74"/>
      <c r="M999" s="74"/>
      <c r="N999" s="74"/>
      <c r="O999" s="74"/>
      <c r="Q999" s="74"/>
      <c r="R999" s="74"/>
      <c r="S999" s="74"/>
      <c r="T999" s="74"/>
      <c r="U999" s="75"/>
    </row>
    <row r="1000" spans="1:21" ht="15.75" customHeight="1" x14ac:dyDescent="0.25">
      <c r="A1000" s="74"/>
      <c r="B1000" s="74"/>
      <c r="C1000" s="74"/>
      <c r="D1000" s="74"/>
      <c r="E1000" s="74"/>
      <c r="F1000" s="74"/>
      <c r="G1000" s="74"/>
      <c r="I1000" s="71"/>
      <c r="L1000" s="74"/>
      <c r="M1000" s="74"/>
      <c r="N1000" s="74"/>
      <c r="O1000" s="74"/>
      <c r="Q1000" s="74"/>
      <c r="R1000" s="74"/>
      <c r="S1000" s="74"/>
      <c r="T1000" s="74"/>
      <c r="U1000" s="75"/>
    </row>
  </sheetData>
  <mergeCells count="6">
    <mergeCell ref="C6:C8"/>
    <mergeCell ref="G6:G8"/>
    <mergeCell ref="S6:S8"/>
    <mergeCell ref="T6:T8"/>
    <mergeCell ref="N6:N8"/>
    <mergeCell ref="O6:O8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8"/>
  <sheetViews>
    <sheetView zoomScale="60" zoomScaleNormal="60" workbookViewId="0">
      <pane xSplit="2" ySplit="8" topLeftCell="C99" activePane="bottomRight" state="frozen"/>
      <selection pane="topRight" activeCell="C1" sqref="C1"/>
      <selection pane="bottomLeft" activeCell="A9" sqref="A9"/>
      <selection pane="bottomRight" activeCell="C1" sqref="C1:D1048576"/>
    </sheetView>
  </sheetViews>
  <sheetFormatPr defaultColWidth="14.42578125" defaultRowHeight="15" customHeight="1" x14ac:dyDescent="0.25"/>
  <cols>
    <col min="1" max="1" width="25" customWidth="1"/>
    <col min="2" max="2" width="58" bestFit="1" customWidth="1"/>
    <col min="3" max="4" width="9.5703125" customWidth="1"/>
    <col min="5" max="5" width="5.28515625" customWidth="1"/>
    <col min="6" max="6" width="32.7109375" customWidth="1"/>
    <col min="7" max="7" width="43.7109375" customWidth="1"/>
    <col min="8" max="9" width="9.5703125" customWidth="1"/>
    <col min="10" max="10" width="9.140625" customWidth="1"/>
    <col min="11" max="11" width="2.5703125" customWidth="1"/>
    <col min="12" max="26" width="8.7109375" customWidth="1"/>
  </cols>
  <sheetData>
    <row r="1" spans="1:26" ht="18.75" x14ac:dyDescent="0.3">
      <c r="A1" s="82"/>
      <c r="B1" s="82"/>
      <c r="C1" s="83"/>
      <c r="D1" s="70"/>
      <c r="E1" s="55"/>
      <c r="F1" s="84"/>
      <c r="G1" s="84"/>
      <c r="H1" s="70"/>
      <c r="I1" s="70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x14ac:dyDescent="0.25">
      <c r="A2" s="55"/>
      <c r="B2" s="55"/>
      <c r="C2" s="55"/>
      <c r="D2" s="55"/>
      <c r="E2" s="55"/>
      <c r="F2" s="85"/>
      <c r="G2" s="48"/>
      <c r="H2" s="74"/>
      <c r="I2" s="7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x14ac:dyDescent="0.25">
      <c r="A3" s="55"/>
      <c r="B3" s="55"/>
      <c r="C3" s="55"/>
      <c r="D3" s="55"/>
      <c r="E3" s="55"/>
      <c r="F3" s="85"/>
      <c r="G3" s="48"/>
      <c r="H3" s="74"/>
      <c r="I3" s="74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x14ac:dyDescent="0.25">
      <c r="A4" s="86"/>
      <c r="B4" s="86"/>
      <c r="C4" s="74"/>
      <c r="D4" s="74"/>
      <c r="E4" s="55"/>
      <c r="F4" s="88"/>
      <c r="G4" s="88"/>
      <c r="H4" s="88"/>
      <c r="I4" s="89"/>
      <c r="J4" s="90"/>
      <c r="K4" s="90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42" x14ac:dyDescent="0.25">
      <c r="A5" s="87"/>
      <c r="B5" s="87"/>
      <c r="C5" s="88" t="s">
        <v>581</v>
      </c>
      <c r="D5" s="89"/>
      <c r="E5" s="90"/>
      <c r="F5" s="88"/>
      <c r="G5" s="88"/>
      <c r="H5" s="91" t="s">
        <v>581</v>
      </c>
      <c r="I5" s="92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 ht="21" x14ac:dyDescent="0.25">
      <c r="A6" s="87"/>
      <c r="B6" s="87"/>
      <c r="C6" s="91" t="s">
        <v>582</v>
      </c>
      <c r="D6" s="92" t="s">
        <v>583</v>
      </c>
      <c r="E6" s="90"/>
      <c r="F6" s="48"/>
      <c r="G6" s="48"/>
      <c r="H6" s="74" t="s">
        <v>582</v>
      </c>
      <c r="I6" s="74" t="s">
        <v>583</v>
      </c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 x14ac:dyDescent="0.25">
      <c r="A7" s="93" t="s">
        <v>525</v>
      </c>
      <c r="B7" s="87" t="s">
        <v>408</v>
      </c>
      <c r="C7" s="94" t="s">
        <v>584</v>
      </c>
      <c r="D7" s="94" t="s">
        <v>584</v>
      </c>
      <c r="E7" s="90"/>
      <c r="F7" s="48" t="s">
        <v>525</v>
      </c>
      <c r="G7" s="48" t="s">
        <v>408</v>
      </c>
      <c r="H7" s="74" t="s">
        <v>584</v>
      </c>
      <c r="I7" s="74" t="s">
        <v>584</v>
      </c>
      <c r="J7" s="55"/>
      <c r="K7" s="55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x14ac:dyDescent="0.25">
      <c r="A8" s="85" t="s">
        <v>409</v>
      </c>
      <c r="B8" s="85" t="s">
        <v>416</v>
      </c>
      <c r="C8" s="80">
        <v>1</v>
      </c>
      <c r="D8" s="80">
        <v>0</v>
      </c>
      <c r="E8" s="55"/>
      <c r="F8" s="48" t="s">
        <v>409</v>
      </c>
      <c r="G8" s="48" t="s">
        <v>416</v>
      </c>
      <c r="H8" s="80">
        <v>1</v>
      </c>
      <c r="I8" s="80">
        <v>0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x14ac:dyDescent="0.25">
      <c r="A9" s="85" t="s">
        <v>428</v>
      </c>
      <c r="B9" s="85" t="s">
        <v>434</v>
      </c>
      <c r="C9" s="80">
        <v>1</v>
      </c>
      <c r="D9" s="80">
        <v>0</v>
      </c>
      <c r="E9" s="55"/>
      <c r="F9" s="48" t="s">
        <v>428</v>
      </c>
      <c r="G9" s="48" t="s">
        <v>434</v>
      </c>
      <c r="H9" s="80">
        <v>1</v>
      </c>
      <c r="I9" s="80">
        <v>0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x14ac:dyDescent="0.25">
      <c r="A10" s="85" t="s">
        <v>465</v>
      </c>
      <c r="B10" s="85"/>
      <c r="C10" s="80">
        <v>0</v>
      </c>
      <c r="D10" s="80">
        <v>2</v>
      </c>
      <c r="E10" s="55"/>
      <c r="F10" s="48" t="s">
        <v>465</v>
      </c>
      <c r="G10" s="48"/>
      <c r="H10" s="80">
        <v>0</v>
      </c>
      <c r="I10" s="80">
        <v>2</v>
      </c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x14ac:dyDescent="0.25">
      <c r="A11" s="85" t="s">
        <v>409</v>
      </c>
      <c r="B11" s="85" t="s">
        <v>412</v>
      </c>
      <c r="C11" s="80"/>
      <c r="D11" s="80"/>
      <c r="E11" s="55"/>
      <c r="F11" s="48"/>
      <c r="G11" s="48"/>
      <c r="H11" s="80"/>
      <c r="I11" s="80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A12" s="85" t="s">
        <v>428</v>
      </c>
      <c r="B12" s="85" t="s">
        <v>431</v>
      </c>
      <c r="C12" s="80"/>
      <c r="D12" s="80"/>
      <c r="E12" s="55"/>
      <c r="F12" s="48"/>
      <c r="G12" s="48"/>
      <c r="H12" s="80"/>
      <c r="I12" s="80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A13" s="85" t="s">
        <v>440</v>
      </c>
      <c r="B13" s="85" t="s">
        <v>444</v>
      </c>
      <c r="C13" s="80"/>
      <c r="D13" s="80"/>
      <c r="E13" s="55"/>
      <c r="F13" s="48"/>
      <c r="G13" s="48"/>
      <c r="H13" s="80"/>
      <c r="I13" s="80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A14" s="85" t="s">
        <v>448</v>
      </c>
      <c r="B14" s="85" t="s">
        <v>449</v>
      </c>
      <c r="C14" s="80"/>
      <c r="D14" s="80"/>
      <c r="E14" s="55"/>
      <c r="F14" s="48"/>
      <c r="G14" s="48"/>
      <c r="H14" s="80"/>
      <c r="I14" s="80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A15" s="85" t="s">
        <v>463</v>
      </c>
      <c r="B15" s="85" t="s">
        <v>464</v>
      </c>
      <c r="C15" s="80"/>
      <c r="D15" s="80"/>
      <c r="E15" s="55"/>
      <c r="F15" s="48"/>
      <c r="G15" s="48"/>
      <c r="H15" s="80"/>
      <c r="I15" s="80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A16" s="85" t="s">
        <v>465</v>
      </c>
      <c r="B16" s="85"/>
      <c r="C16" s="80">
        <v>0</v>
      </c>
      <c r="D16" s="80">
        <v>1</v>
      </c>
      <c r="E16" s="55"/>
      <c r="F16" s="48" t="s">
        <v>465</v>
      </c>
      <c r="G16" s="48"/>
      <c r="H16" s="80">
        <v>0</v>
      </c>
      <c r="I16" s="80">
        <v>1</v>
      </c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x14ac:dyDescent="0.25">
      <c r="A17" s="85" t="s">
        <v>478</v>
      </c>
      <c r="B17" s="85" t="s">
        <v>479</v>
      </c>
      <c r="C17" s="80"/>
      <c r="D17" s="80"/>
      <c r="E17" s="55"/>
      <c r="F17" s="48"/>
      <c r="G17" s="48"/>
      <c r="H17" s="80"/>
      <c r="I17" s="80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x14ac:dyDescent="0.25">
      <c r="A18" s="85" t="s">
        <v>488</v>
      </c>
      <c r="B18" s="85" t="s">
        <v>489</v>
      </c>
      <c r="C18" s="80"/>
      <c r="D18" s="80"/>
      <c r="E18" s="55"/>
      <c r="F18" s="48"/>
      <c r="G18" s="48"/>
      <c r="H18" s="80"/>
      <c r="I18" s="80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x14ac:dyDescent="0.25">
      <c r="A19" s="85" t="s">
        <v>515</v>
      </c>
      <c r="B19" s="85" t="s">
        <v>516</v>
      </c>
      <c r="C19" s="80"/>
      <c r="D19" s="80"/>
      <c r="E19" s="55"/>
      <c r="F19" s="48"/>
      <c r="G19" s="48"/>
      <c r="H19" s="80"/>
      <c r="I19" s="80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x14ac:dyDescent="0.25">
      <c r="A20" s="85" t="s">
        <v>523</v>
      </c>
      <c r="B20" s="85" t="s">
        <v>526</v>
      </c>
      <c r="C20" s="80"/>
      <c r="D20" s="80"/>
      <c r="E20" s="55"/>
      <c r="F20" s="48"/>
      <c r="G20" s="48"/>
      <c r="H20" s="80"/>
      <c r="I20" s="80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5.75" customHeight="1" x14ac:dyDescent="0.25">
      <c r="A21" s="85" t="s">
        <v>409</v>
      </c>
      <c r="B21" s="85" t="s">
        <v>410</v>
      </c>
      <c r="C21" s="80"/>
      <c r="D21" s="80"/>
      <c r="E21" s="55"/>
      <c r="F21" s="48"/>
      <c r="G21" s="48"/>
      <c r="H21" s="80"/>
      <c r="I21" s="80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5.75" customHeight="1" x14ac:dyDescent="0.25">
      <c r="A22" s="85" t="s">
        <v>428</v>
      </c>
      <c r="B22" s="85" t="s">
        <v>430</v>
      </c>
      <c r="C22" s="80"/>
      <c r="D22" s="80"/>
      <c r="E22" s="55"/>
      <c r="F22" s="48"/>
      <c r="G22" s="48"/>
      <c r="H22" s="80"/>
      <c r="I22" s="80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5.75" customHeight="1" x14ac:dyDescent="0.25">
      <c r="A23" s="85" t="s">
        <v>440</v>
      </c>
      <c r="B23" s="85" t="s">
        <v>443</v>
      </c>
      <c r="C23" s="80">
        <v>0</v>
      </c>
      <c r="D23" s="80">
        <v>3</v>
      </c>
      <c r="E23" s="55"/>
      <c r="F23" s="48" t="s">
        <v>440</v>
      </c>
      <c r="G23" s="48" t="s">
        <v>443</v>
      </c>
      <c r="H23" s="80">
        <v>0</v>
      </c>
      <c r="I23" s="80">
        <v>3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5.75" customHeight="1" x14ac:dyDescent="0.25">
      <c r="A24" s="55" t="s">
        <v>448</v>
      </c>
      <c r="B24" s="55" t="s">
        <v>456</v>
      </c>
      <c r="C24" s="80"/>
      <c r="D24" s="80"/>
      <c r="E24" s="55"/>
      <c r="F24" s="48"/>
      <c r="G24" s="48"/>
      <c r="H24" s="80"/>
      <c r="I24" s="80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5.75" customHeight="1" x14ac:dyDescent="0.25">
      <c r="A25" s="85" t="s">
        <v>465</v>
      </c>
      <c r="B25" s="85" t="s">
        <v>468</v>
      </c>
      <c r="C25" s="80">
        <v>0</v>
      </c>
      <c r="D25" s="80">
        <v>1</v>
      </c>
      <c r="E25" s="55"/>
      <c r="F25" s="48" t="s">
        <v>465</v>
      </c>
      <c r="G25" s="48"/>
      <c r="H25" s="80">
        <v>0</v>
      </c>
      <c r="I25" s="80">
        <v>1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.75" customHeight="1" x14ac:dyDescent="0.25">
      <c r="A26" s="55" t="s">
        <v>478</v>
      </c>
      <c r="B26" s="55" t="s">
        <v>485</v>
      </c>
      <c r="C26" s="80"/>
      <c r="D26" s="80"/>
      <c r="E26" s="55"/>
      <c r="F26" s="48"/>
      <c r="G26" s="48"/>
      <c r="H26" s="80"/>
      <c r="I26" s="80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5.75" customHeight="1" x14ac:dyDescent="0.25">
      <c r="A27" s="85" t="s">
        <v>520</v>
      </c>
      <c r="B27" s="85" t="s">
        <v>521</v>
      </c>
      <c r="C27" s="80"/>
      <c r="D27" s="80"/>
      <c r="E27" s="55"/>
      <c r="F27" s="48"/>
      <c r="G27" s="48"/>
      <c r="H27" s="80"/>
      <c r="I27" s="80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5.75" customHeight="1" x14ac:dyDescent="0.25">
      <c r="A28" s="85" t="s">
        <v>523</v>
      </c>
      <c r="B28" s="85" t="s">
        <v>524</v>
      </c>
      <c r="C28" s="80"/>
      <c r="D28" s="80"/>
      <c r="E28" s="55"/>
      <c r="F28" s="48"/>
      <c r="G28" s="48"/>
      <c r="H28" s="80"/>
      <c r="I28" s="80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.75" customHeight="1" x14ac:dyDescent="0.25">
      <c r="A29" s="85" t="s">
        <v>509</v>
      </c>
      <c r="B29" s="85" t="s">
        <v>510</v>
      </c>
      <c r="C29" s="80">
        <v>0</v>
      </c>
      <c r="D29" s="80">
        <v>1</v>
      </c>
      <c r="E29" s="55"/>
      <c r="F29" s="48" t="s">
        <v>509</v>
      </c>
      <c r="G29" s="48" t="s">
        <v>510</v>
      </c>
      <c r="H29" s="80">
        <v>0</v>
      </c>
      <c r="I29" s="80">
        <v>1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5.75" customHeight="1" x14ac:dyDescent="0.25">
      <c r="A30" s="85" t="s">
        <v>512</v>
      </c>
      <c r="B30" s="85" t="s">
        <v>513</v>
      </c>
      <c r="C30" s="80"/>
      <c r="D30" s="80"/>
      <c r="E30" s="55"/>
      <c r="F30" s="48"/>
      <c r="G30" s="48"/>
      <c r="H30" s="80"/>
      <c r="I30" s="80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.75" customHeight="1" x14ac:dyDescent="0.25">
      <c r="A31" s="85" t="s">
        <v>531</v>
      </c>
      <c r="B31" s="85" t="s">
        <v>532</v>
      </c>
      <c r="C31" s="80">
        <v>0</v>
      </c>
      <c r="D31" s="80">
        <v>1</v>
      </c>
      <c r="E31" s="55"/>
      <c r="F31" s="48" t="s">
        <v>531</v>
      </c>
      <c r="G31" s="48" t="s">
        <v>532</v>
      </c>
      <c r="H31" s="80">
        <v>0</v>
      </c>
      <c r="I31" s="80">
        <v>1</v>
      </c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5.75" customHeight="1" x14ac:dyDescent="0.25">
      <c r="A32" s="85" t="s">
        <v>534</v>
      </c>
      <c r="B32" s="85" t="s">
        <v>535</v>
      </c>
      <c r="C32" s="80">
        <v>0</v>
      </c>
      <c r="D32" s="80">
        <v>1</v>
      </c>
      <c r="E32" s="55"/>
      <c r="F32" s="48" t="s">
        <v>534</v>
      </c>
      <c r="G32" s="48" t="s">
        <v>535</v>
      </c>
      <c r="H32" s="80">
        <v>0</v>
      </c>
      <c r="I32" s="80">
        <v>1</v>
      </c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5.75" customHeight="1" x14ac:dyDescent="0.25">
      <c r="A33" s="85" t="s">
        <v>537</v>
      </c>
      <c r="B33" s="85" t="s">
        <v>383</v>
      </c>
      <c r="C33" s="80"/>
      <c r="D33" s="80"/>
      <c r="E33" s="55"/>
      <c r="F33" s="48"/>
      <c r="G33" s="48"/>
      <c r="H33" s="80"/>
      <c r="I33" s="80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5.75" customHeight="1" x14ac:dyDescent="0.25">
      <c r="A34" s="85"/>
      <c r="B34" s="85" t="s">
        <v>385</v>
      </c>
      <c r="C34" s="80"/>
      <c r="D34" s="80"/>
      <c r="E34" s="55"/>
      <c r="F34" s="48"/>
      <c r="G34" s="48"/>
      <c r="H34" s="80"/>
      <c r="I34" s="80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customHeight="1" x14ac:dyDescent="0.25">
      <c r="A35" s="55"/>
      <c r="B35" s="55" t="s">
        <v>538</v>
      </c>
      <c r="C35" s="80"/>
      <c r="D35" s="80"/>
      <c r="E35" s="55"/>
      <c r="F35" s="48"/>
      <c r="G35" s="48"/>
      <c r="H35" s="80"/>
      <c r="I35" s="80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5.75" customHeight="1" x14ac:dyDescent="0.25">
      <c r="A36" s="55"/>
      <c r="B36" s="55" t="s">
        <v>384</v>
      </c>
      <c r="C36" s="80"/>
      <c r="D36" s="80"/>
      <c r="E36" s="55"/>
      <c r="F36" s="48"/>
      <c r="G36" s="48"/>
      <c r="H36" s="80"/>
      <c r="I36" s="80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5.75" customHeight="1" x14ac:dyDescent="0.25">
      <c r="A37" s="55"/>
      <c r="B37" s="55" t="s">
        <v>386</v>
      </c>
      <c r="C37" s="80"/>
      <c r="D37" s="80"/>
      <c r="E37" s="55"/>
      <c r="F37" s="48"/>
      <c r="G37" s="48"/>
      <c r="H37" s="80"/>
      <c r="I37" s="80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5.75" customHeight="1" x14ac:dyDescent="0.25">
      <c r="A38" s="85" t="s">
        <v>409</v>
      </c>
      <c r="B38" s="85" t="s">
        <v>415</v>
      </c>
      <c r="C38" s="80">
        <v>1</v>
      </c>
      <c r="D38" s="80">
        <v>9</v>
      </c>
      <c r="E38" s="55"/>
      <c r="F38" s="48" t="s">
        <v>409</v>
      </c>
      <c r="G38" s="48" t="s">
        <v>415</v>
      </c>
      <c r="H38" s="80">
        <v>1</v>
      </c>
      <c r="I38" s="80">
        <v>9</v>
      </c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5.75" customHeight="1" x14ac:dyDescent="0.25">
      <c r="A39" s="85" t="s">
        <v>423</v>
      </c>
      <c r="B39" s="85" t="s">
        <v>425</v>
      </c>
      <c r="C39" s="80">
        <v>0</v>
      </c>
      <c r="D39" s="80">
        <v>1</v>
      </c>
      <c r="E39" s="55"/>
      <c r="F39" s="48" t="s">
        <v>423</v>
      </c>
      <c r="G39" s="48" t="s">
        <v>425</v>
      </c>
      <c r="H39" s="80">
        <v>0</v>
      </c>
      <c r="I39" s="80">
        <v>1</v>
      </c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5.75" customHeight="1" x14ac:dyDescent="0.25">
      <c r="A40" s="85" t="s">
        <v>428</v>
      </c>
      <c r="B40" s="85" t="s">
        <v>433</v>
      </c>
      <c r="C40" s="80">
        <v>0</v>
      </c>
      <c r="D40" s="80">
        <v>3</v>
      </c>
      <c r="E40" s="55"/>
      <c r="F40" s="48" t="s">
        <v>428</v>
      </c>
      <c r="G40" s="48" t="s">
        <v>433</v>
      </c>
      <c r="H40" s="80">
        <v>0</v>
      </c>
      <c r="I40" s="80">
        <v>3</v>
      </c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5.75" customHeight="1" x14ac:dyDescent="0.25">
      <c r="A41" s="85" t="s">
        <v>440</v>
      </c>
      <c r="B41" s="85" t="s">
        <v>446</v>
      </c>
      <c r="C41" s="80"/>
      <c r="D41" s="80"/>
      <c r="E41" s="55"/>
      <c r="F41" s="48"/>
      <c r="G41" s="48"/>
      <c r="H41" s="80"/>
      <c r="I41" s="80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5.75" customHeight="1" x14ac:dyDescent="0.25">
      <c r="A42" s="85" t="s">
        <v>448</v>
      </c>
      <c r="B42" s="85" t="s">
        <v>452</v>
      </c>
      <c r="C42" s="80">
        <v>0</v>
      </c>
      <c r="D42" s="80">
        <v>2</v>
      </c>
      <c r="E42" s="55"/>
      <c r="F42" s="48" t="s">
        <v>448</v>
      </c>
      <c r="G42" s="48" t="s">
        <v>452</v>
      </c>
      <c r="H42" s="80">
        <v>0</v>
      </c>
      <c r="I42" s="80">
        <v>2</v>
      </c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5.75" customHeight="1" x14ac:dyDescent="0.25">
      <c r="A43" s="85" t="s">
        <v>457</v>
      </c>
      <c r="B43" s="85" t="s">
        <v>460</v>
      </c>
      <c r="C43" s="80"/>
      <c r="D43" s="80"/>
      <c r="E43" s="55"/>
      <c r="F43" s="48"/>
      <c r="G43" s="48"/>
      <c r="H43" s="80"/>
      <c r="I43" s="80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5.75" customHeight="1" x14ac:dyDescent="0.25">
      <c r="A44" s="85" t="s">
        <v>465</v>
      </c>
      <c r="B44" s="85"/>
      <c r="C44" s="80">
        <v>1</v>
      </c>
      <c r="D44" s="80">
        <v>0</v>
      </c>
      <c r="E44" s="55"/>
      <c r="F44" s="48" t="s">
        <v>465</v>
      </c>
      <c r="G44" s="48"/>
      <c r="H44" s="80">
        <v>1</v>
      </c>
      <c r="I44" s="80">
        <v>0</v>
      </c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5.75" customHeight="1" x14ac:dyDescent="0.25">
      <c r="A45" s="85" t="s">
        <v>478</v>
      </c>
      <c r="B45" s="85" t="s">
        <v>481</v>
      </c>
      <c r="C45" s="80"/>
      <c r="D45" s="80"/>
      <c r="E45" s="55"/>
      <c r="F45" s="48"/>
      <c r="G45" s="48"/>
      <c r="H45" s="80"/>
      <c r="I45" s="80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5.75" customHeight="1" x14ac:dyDescent="0.25">
      <c r="A46" s="85" t="s">
        <v>488</v>
      </c>
      <c r="B46" s="85" t="s">
        <v>492</v>
      </c>
      <c r="C46" s="80">
        <v>0</v>
      </c>
      <c r="D46" s="80">
        <v>1</v>
      </c>
      <c r="E46" s="55"/>
      <c r="F46" s="48" t="s">
        <v>488</v>
      </c>
      <c r="G46" s="48" t="s">
        <v>492</v>
      </c>
      <c r="H46" s="80">
        <v>0</v>
      </c>
      <c r="I46" s="80">
        <v>1</v>
      </c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.75" customHeight="1" x14ac:dyDescent="0.25">
      <c r="A47" s="85" t="s">
        <v>515</v>
      </c>
      <c r="B47" s="85" t="s">
        <v>518</v>
      </c>
      <c r="C47" s="80">
        <v>0</v>
      </c>
      <c r="D47" s="80">
        <v>1</v>
      </c>
      <c r="E47" s="55"/>
      <c r="F47" s="48" t="s">
        <v>515</v>
      </c>
      <c r="G47" s="48" t="s">
        <v>518</v>
      </c>
      <c r="H47" s="80">
        <v>0</v>
      </c>
      <c r="I47" s="80">
        <v>1</v>
      </c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5.75" customHeight="1" x14ac:dyDescent="0.25">
      <c r="A48" s="85" t="s">
        <v>523</v>
      </c>
      <c r="B48" s="85" t="s">
        <v>529</v>
      </c>
      <c r="C48" s="80"/>
      <c r="D48" s="80"/>
      <c r="E48" s="55"/>
      <c r="F48" s="48"/>
      <c r="G48" s="48"/>
      <c r="H48" s="80"/>
      <c r="I48" s="80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5.75" customHeight="1" x14ac:dyDescent="0.25">
      <c r="A49" s="85" t="s">
        <v>409</v>
      </c>
      <c r="B49" s="85" t="s">
        <v>414</v>
      </c>
      <c r="C49" s="80">
        <v>14022</v>
      </c>
      <c r="D49" s="80">
        <v>537</v>
      </c>
      <c r="E49" s="55"/>
      <c r="F49" s="48" t="s">
        <v>409</v>
      </c>
      <c r="G49" s="48" t="s">
        <v>414</v>
      </c>
      <c r="H49" s="80">
        <v>14022</v>
      </c>
      <c r="I49" s="80">
        <v>537</v>
      </c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5.75" customHeight="1" x14ac:dyDescent="0.25">
      <c r="A50" s="85" t="s">
        <v>428</v>
      </c>
      <c r="B50" s="85" t="s">
        <v>432</v>
      </c>
      <c r="C50" s="80">
        <v>0</v>
      </c>
      <c r="D50" s="80">
        <v>33</v>
      </c>
      <c r="E50" s="55"/>
      <c r="F50" s="48" t="s">
        <v>428</v>
      </c>
      <c r="G50" s="48" t="s">
        <v>432</v>
      </c>
      <c r="H50" s="80">
        <v>0</v>
      </c>
      <c r="I50" s="80">
        <v>33</v>
      </c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5.75" customHeight="1" x14ac:dyDescent="0.25">
      <c r="A51" s="85" t="s">
        <v>440</v>
      </c>
      <c r="B51" s="85" t="s">
        <v>445</v>
      </c>
      <c r="C51" s="80">
        <v>156</v>
      </c>
      <c r="D51" s="80">
        <v>17</v>
      </c>
      <c r="E51" s="55"/>
      <c r="F51" s="48" t="s">
        <v>440</v>
      </c>
      <c r="G51" s="48" t="s">
        <v>445</v>
      </c>
      <c r="H51" s="80">
        <v>156</v>
      </c>
      <c r="I51" s="80">
        <v>17</v>
      </c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5.75" customHeight="1" x14ac:dyDescent="0.25">
      <c r="A52" s="85" t="s">
        <v>448</v>
      </c>
      <c r="B52" s="85" t="s">
        <v>450</v>
      </c>
      <c r="C52" s="80">
        <v>684</v>
      </c>
      <c r="D52" s="80">
        <v>13099</v>
      </c>
      <c r="E52" s="55"/>
      <c r="F52" s="48" t="s">
        <v>448</v>
      </c>
      <c r="G52" s="48" t="s">
        <v>450</v>
      </c>
      <c r="H52" s="80">
        <v>684</v>
      </c>
      <c r="I52" s="80">
        <v>13099</v>
      </c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5.75" customHeight="1" x14ac:dyDescent="0.25">
      <c r="A53" s="85" t="s">
        <v>457</v>
      </c>
      <c r="B53" s="85" t="s">
        <v>458</v>
      </c>
      <c r="C53" s="80"/>
      <c r="D53" s="80"/>
      <c r="E53" s="55"/>
      <c r="F53" s="48"/>
      <c r="G53" s="48"/>
      <c r="H53" s="80"/>
      <c r="I53" s="80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5.75" customHeight="1" x14ac:dyDescent="0.25">
      <c r="A54" s="85" t="s">
        <v>465</v>
      </c>
      <c r="B54" s="85"/>
      <c r="C54" s="80">
        <v>11327</v>
      </c>
      <c r="D54" s="80">
        <v>1839</v>
      </c>
      <c r="E54" s="55"/>
      <c r="F54" s="48" t="s">
        <v>465</v>
      </c>
      <c r="G54" s="48"/>
      <c r="H54" s="80">
        <v>11327</v>
      </c>
      <c r="I54" s="80">
        <v>1839</v>
      </c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5.75" customHeight="1" x14ac:dyDescent="0.25">
      <c r="A55" s="85" t="s">
        <v>478</v>
      </c>
      <c r="B55" s="85" t="s">
        <v>480</v>
      </c>
      <c r="C55" s="80">
        <v>2951</v>
      </c>
      <c r="D55" s="80">
        <v>2799</v>
      </c>
      <c r="E55" s="55"/>
      <c r="F55" s="48" t="s">
        <v>478</v>
      </c>
      <c r="G55" s="48" t="s">
        <v>480</v>
      </c>
      <c r="H55" s="80">
        <v>2951</v>
      </c>
      <c r="I55" s="80">
        <v>2799</v>
      </c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5.75" customHeight="1" x14ac:dyDescent="0.25">
      <c r="A56" s="85" t="s">
        <v>488</v>
      </c>
      <c r="B56" s="85" t="s">
        <v>490</v>
      </c>
      <c r="C56" s="80">
        <v>0</v>
      </c>
      <c r="D56" s="80">
        <v>55</v>
      </c>
      <c r="E56" s="55"/>
      <c r="F56" s="48" t="s">
        <v>488</v>
      </c>
      <c r="G56" s="48" t="s">
        <v>490</v>
      </c>
      <c r="H56" s="80">
        <v>0</v>
      </c>
      <c r="I56" s="80">
        <v>55</v>
      </c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5.75" customHeight="1" x14ac:dyDescent="0.25">
      <c r="A57" s="85" t="s">
        <v>515</v>
      </c>
      <c r="B57" s="85" t="s">
        <v>517</v>
      </c>
      <c r="C57" s="80"/>
      <c r="D57" s="80"/>
      <c r="E57" s="55"/>
      <c r="F57" s="48"/>
      <c r="G57" s="48"/>
      <c r="H57" s="80"/>
      <c r="I57" s="80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5.75" customHeight="1" x14ac:dyDescent="0.25">
      <c r="A58" s="85" t="s">
        <v>523</v>
      </c>
      <c r="B58" s="85" t="s">
        <v>527</v>
      </c>
      <c r="C58" s="80">
        <v>796</v>
      </c>
      <c r="D58" s="80">
        <v>0</v>
      </c>
      <c r="E58" s="55"/>
      <c r="F58" s="48" t="s">
        <v>523</v>
      </c>
      <c r="G58" s="48" t="s">
        <v>527</v>
      </c>
      <c r="H58" s="80">
        <v>796</v>
      </c>
      <c r="I58" s="80">
        <v>0</v>
      </c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5.75" customHeight="1" x14ac:dyDescent="0.25">
      <c r="A59" s="85" t="s">
        <v>409</v>
      </c>
      <c r="B59" s="85" t="s">
        <v>418</v>
      </c>
      <c r="C59" s="80">
        <v>21</v>
      </c>
      <c r="D59" s="80">
        <v>7</v>
      </c>
      <c r="E59" s="55"/>
      <c r="F59" s="48" t="s">
        <v>409</v>
      </c>
      <c r="G59" s="48" t="s">
        <v>418</v>
      </c>
      <c r="H59" s="80">
        <v>21</v>
      </c>
      <c r="I59" s="80">
        <v>7</v>
      </c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5.75" customHeight="1" x14ac:dyDescent="0.25">
      <c r="A60" s="85" t="s">
        <v>421</v>
      </c>
      <c r="B60" s="85" t="s">
        <v>422</v>
      </c>
      <c r="C60" s="80">
        <v>48</v>
      </c>
      <c r="D60" s="80">
        <v>1</v>
      </c>
      <c r="E60" s="55"/>
      <c r="F60" s="48" t="s">
        <v>421</v>
      </c>
      <c r="G60" s="48" t="s">
        <v>422</v>
      </c>
      <c r="H60" s="80">
        <v>48</v>
      </c>
      <c r="I60" s="80">
        <v>1</v>
      </c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5.75" customHeight="1" x14ac:dyDescent="0.25">
      <c r="A61" s="85" t="s">
        <v>423</v>
      </c>
      <c r="B61" s="85" t="s">
        <v>424</v>
      </c>
      <c r="C61" s="80">
        <v>1</v>
      </c>
      <c r="D61" s="80">
        <v>16</v>
      </c>
      <c r="E61" s="55"/>
      <c r="F61" s="48" t="s">
        <v>423</v>
      </c>
      <c r="G61" s="48" t="s">
        <v>424</v>
      </c>
      <c r="H61" s="80">
        <v>1</v>
      </c>
      <c r="I61" s="80">
        <v>16</v>
      </c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5.75" customHeight="1" x14ac:dyDescent="0.25">
      <c r="A62" s="85" t="s">
        <v>428</v>
      </c>
      <c r="B62" s="85" t="s">
        <v>429</v>
      </c>
      <c r="C62" s="80">
        <v>256</v>
      </c>
      <c r="D62" s="80">
        <v>2</v>
      </c>
      <c r="E62" s="55"/>
      <c r="F62" s="48" t="s">
        <v>428</v>
      </c>
      <c r="G62" s="48" t="s">
        <v>429</v>
      </c>
      <c r="H62" s="80">
        <v>256</v>
      </c>
      <c r="I62" s="80">
        <v>2</v>
      </c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5.75" customHeight="1" x14ac:dyDescent="0.25">
      <c r="A63" s="85" t="s">
        <v>440</v>
      </c>
      <c r="B63" s="85" t="s">
        <v>442</v>
      </c>
      <c r="C63" s="80">
        <v>1</v>
      </c>
      <c r="D63" s="80">
        <v>0</v>
      </c>
      <c r="E63" s="55"/>
      <c r="F63" s="48" t="s">
        <v>440</v>
      </c>
      <c r="G63" s="48" t="s">
        <v>442</v>
      </c>
      <c r="H63" s="80">
        <v>1</v>
      </c>
      <c r="I63" s="80">
        <v>0</v>
      </c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5.75" customHeight="1" x14ac:dyDescent="0.25">
      <c r="A64" s="85" t="s">
        <v>448</v>
      </c>
      <c r="B64" s="85" t="s">
        <v>451</v>
      </c>
      <c r="C64" s="80">
        <v>2352</v>
      </c>
      <c r="D64" s="80">
        <v>2885</v>
      </c>
      <c r="E64" s="55"/>
      <c r="F64" s="48" t="s">
        <v>465</v>
      </c>
      <c r="G64" s="48"/>
      <c r="H64" s="80">
        <v>2352</v>
      </c>
      <c r="I64" s="80">
        <v>2885</v>
      </c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5.75" customHeight="1" x14ac:dyDescent="0.25">
      <c r="A65" s="85" t="s">
        <v>457</v>
      </c>
      <c r="B65" s="85" t="s">
        <v>459</v>
      </c>
      <c r="C65" s="80"/>
      <c r="D65" s="80"/>
      <c r="E65" s="55"/>
      <c r="F65" s="48"/>
      <c r="G65" s="48"/>
      <c r="H65" s="80"/>
      <c r="I65" s="80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5.75" customHeight="1" x14ac:dyDescent="0.25">
      <c r="A66" s="85" t="s">
        <v>465</v>
      </c>
      <c r="B66" s="85"/>
      <c r="C66" s="80"/>
      <c r="D66" s="80"/>
      <c r="E66" s="55"/>
      <c r="F66" s="48"/>
      <c r="G66" s="48"/>
      <c r="H66" s="80"/>
      <c r="I66" s="80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.75" customHeight="1" x14ac:dyDescent="0.25">
      <c r="A67" s="85" t="s">
        <v>478</v>
      </c>
      <c r="B67" s="85" t="s">
        <v>484</v>
      </c>
      <c r="C67" s="80"/>
      <c r="D67" s="80"/>
      <c r="E67" s="55"/>
      <c r="F67" s="48"/>
      <c r="G67" s="48"/>
      <c r="H67" s="80"/>
      <c r="I67" s="80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5.75" customHeight="1" x14ac:dyDescent="0.25">
      <c r="A68" s="85" t="s">
        <v>488</v>
      </c>
      <c r="B68" s="85" t="s">
        <v>491</v>
      </c>
      <c r="C68" s="80"/>
      <c r="D68" s="80"/>
      <c r="E68" s="55"/>
      <c r="F68" s="48"/>
      <c r="G68" s="48"/>
      <c r="H68" s="80"/>
      <c r="I68" s="80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5.75" customHeight="1" x14ac:dyDescent="0.25">
      <c r="A69" s="85" t="s">
        <v>428</v>
      </c>
      <c r="B69" s="85" t="s">
        <v>436</v>
      </c>
      <c r="C69" s="80"/>
      <c r="D69" s="80"/>
      <c r="E69" s="55"/>
      <c r="F69" s="48"/>
      <c r="G69" s="48"/>
      <c r="H69" s="80"/>
      <c r="I69" s="80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5.75" customHeight="1" x14ac:dyDescent="0.25">
      <c r="A70" s="85" t="s">
        <v>409</v>
      </c>
      <c r="B70" s="85" t="s">
        <v>419</v>
      </c>
      <c r="C70" s="80">
        <v>810</v>
      </c>
      <c r="D70" s="80">
        <v>0</v>
      </c>
      <c r="E70" s="55"/>
      <c r="F70" s="48" t="s">
        <v>409</v>
      </c>
      <c r="G70" s="48" t="s">
        <v>419</v>
      </c>
      <c r="H70" s="80">
        <v>810</v>
      </c>
      <c r="I70" s="80">
        <v>0</v>
      </c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5.75" customHeight="1" x14ac:dyDescent="0.25">
      <c r="A71" s="85" t="s">
        <v>423</v>
      </c>
      <c r="B71" s="85" t="s">
        <v>427</v>
      </c>
      <c r="C71" s="80">
        <v>0</v>
      </c>
      <c r="D71" s="80">
        <v>1</v>
      </c>
      <c r="E71" s="55"/>
      <c r="F71" s="48" t="s">
        <v>423</v>
      </c>
      <c r="G71" s="48" t="s">
        <v>427</v>
      </c>
      <c r="H71" s="80">
        <v>0</v>
      </c>
      <c r="I71" s="80">
        <v>1</v>
      </c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5.75" customHeight="1" x14ac:dyDescent="0.25">
      <c r="A72" s="85" t="s">
        <v>428</v>
      </c>
      <c r="B72" s="85" t="s">
        <v>437</v>
      </c>
      <c r="C72" s="80"/>
      <c r="D72" s="80"/>
      <c r="E72" s="55"/>
      <c r="F72" s="48"/>
      <c r="G72" s="48"/>
      <c r="H72" s="80"/>
      <c r="I72" s="80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5.75" customHeight="1" x14ac:dyDescent="0.25">
      <c r="A73" s="85" t="s">
        <v>440</v>
      </c>
      <c r="B73" s="85" t="s">
        <v>441</v>
      </c>
      <c r="C73" s="80"/>
      <c r="D73" s="80"/>
      <c r="E73" s="55"/>
      <c r="F73" s="48"/>
      <c r="G73" s="48"/>
      <c r="H73" s="80"/>
      <c r="I73" s="80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5.75" customHeight="1" x14ac:dyDescent="0.25">
      <c r="A74" s="85" t="s">
        <v>448</v>
      </c>
      <c r="B74" s="85" t="s">
        <v>454</v>
      </c>
      <c r="C74" s="80">
        <v>159</v>
      </c>
      <c r="D74" s="80">
        <v>0</v>
      </c>
      <c r="E74" s="55"/>
      <c r="F74" s="48" t="s">
        <v>448</v>
      </c>
      <c r="G74" s="48" t="s">
        <v>454</v>
      </c>
      <c r="H74" s="80">
        <v>159</v>
      </c>
      <c r="I74" s="80">
        <v>0</v>
      </c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5.75" customHeight="1" x14ac:dyDescent="0.25">
      <c r="A75" s="85" t="s">
        <v>457</v>
      </c>
      <c r="B75" s="85" t="s">
        <v>462</v>
      </c>
      <c r="C75" s="80"/>
      <c r="D75" s="80"/>
      <c r="E75" s="55"/>
      <c r="F75" s="48"/>
      <c r="G75" s="48"/>
      <c r="H75" s="80"/>
      <c r="I75" s="80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5.75" customHeight="1" x14ac:dyDescent="0.25">
      <c r="A76" s="85" t="s">
        <v>465</v>
      </c>
      <c r="B76" s="85"/>
      <c r="C76" s="80">
        <v>1021</v>
      </c>
      <c r="D76" s="80">
        <v>4</v>
      </c>
      <c r="E76" s="55"/>
      <c r="F76" s="48" t="s">
        <v>465</v>
      </c>
      <c r="G76" s="48"/>
      <c r="H76" s="80">
        <v>1021</v>
      </c>
      <c r="I76" s="80">
        <v>4</v>
      </c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5.75" customHeight="1" x14ac:dyDescent="0.25">
      <c r="A77" s="85" t="s">
        <v>478</v>
      </c>
      <c r="B77" s="85" t="s">
        <v>483</v>
      </c>
      <c r="C77" s="80"/>
      <c r="D77" s="80"/>
      <c r="E77" s="55"/>
      <c r="F77" s="48"/>
      <c r="G77" s="48"/>
      <c r="H77" s="80"/>
      <c r="I77" s="80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5.75" customHeight="1" x14ac:dyDescent="0.25">
      <c r="A78" s="85" t="s">
        <v>488</v>
      </c>
      <c r="B78" s="85" t="s">
        <v>494</v>
      </c>
      <c r="C78" s="80">
        <v>0</v>
      </c>
      <c r="D78" s="80">
        <v>1</v>
      </c>
      <c r="E78" s="55"/>
      <c r="F78" s="48" t="s">
        <v>488</v>
      </c>
      <c r="G78" s="48" t="s">
        <v>494</v>
      </c>
      <c r="H78" s="80">
        <v>0</v>
      </c>
      <c r="I78" s="80">
        <v>1</v>
      </c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5.75" customHeight="1" x14ac:dyDescent="0.25">
      <c r="A79" s="85" t="s">
        <v>520</v>
      </c>
      <c r="B79" s="85" t="s">
        <v>522</v>
      </c>
      <c r="C79" s="80"/>
      <c r="D79" s="80"/>
      <c r="E79" s="55"/>
      <c r="F79" s="48"/>
      <c r="G79" s="48"/>
      <c r="H79" s="80"/>
      <c r="I79" s="80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5.75" customHeight="1" x14ac:dyDescent="0.25">
      <c r="A80" s="85" t="s">
        <v>523</v>
      </c>
      <c r="B80" s="85" t="s">
        <v>528</v>
      </c>
      <c r="C80" s="80">
        <v>0</v>
      </c>
      <c r="D80" s="80">
        <v>1</v>
      </c>
      <c r="E80" s="55"/>
      <c r="F80" s="48" t="s">
        <v>523</v>
      </c>
      <c r="G80" s="48" t="s">
        <v>528</v>
      </c>
      <c r="H80" s="80">
        <v>0</v>
      </c>
      <c r="I80" s="80">
        <v>1</v>
      </c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5.75" customHeight="1" x14ac:dyDescent="0.25">
      <c r="A81" s="85" t="s">
        <v>498</v>
      </c>
      <c r="B81" s="85" t="s">
        <v>499</v>
      </c>
      <c r="C81" s="80"/>
      <c r="D81" s="80"/>
      <c r="E81" s="55"/>
      <c r="F81" s="48"/>
      <c r="G81" s="48"/>
      <c r="H81" s="80"/>
      <c r="I81" s="80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5.75" customHeight="1" x14ac:dyDescent="0.25">
      <c r="A82" s="85" t="s">
        <v>506</v>
      </c>
      <c r="B82" s="85" t="s">
        <v>507</v>
      </c>
      <c r="C82" s="80"/>
      <c r="D82" s="80"/>
      <c r="E82" s="55"/>
      <c r="F82" s="48"/>
      <c r="G82" s="48"/>
      <c r="H82" s="80"/>
      <c r="I82" s="80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5.75" customHeight="1" x14ac:dyDescent="0.25">
      <c r="A83" s="85" t="s">
        <v>549</v>
      </c>
      <c r="B83" s="85" t="s">
        <v>550</v>
      </c>
      <c r="C83" s="80"/>
      <c r="D83" s="80"/>
      <c r="E83" s="55"/>
      <c r="F83" s="48"/>
      <c r="G83" s="48"/>
      <c r="H83" s="80"/>
      <c r="I83" s="80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5.75" customHeight="1" x14ac:dyDescent="0.25">
      <c r="A84" s="85"/>
      <c r="B84" s="85" t="s">
        <v>552</v>
      </c>
      <c r="C84" s="80">
        <v>0</v>
      </c>
      <c r="D84" s="80">
        <v>10</v>
      </c>
      <c r="E84" s="55"/>
      <c r="F84" s="48" t="s">
        <v>549</v>
      </c>
      <c r="G84" s="48" t="s">
        <v>552</v>
      </c>
      <c r="H84" s="80">
        <v>0</v>
      </c>
      <c r="I84" s="80">
        <v>10</v>
      </c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5.75" customHeight="1" x14ac:dyDescent="0.25">
      <c r="A85" s="85"/>
      <c r="B85" s="85" t="s">
        <v>553</v>
      </c>
      <c r="C85" s="80"/>
      <c r="D85" s="80"/>
      <c r="E85" s="55"/>
      <c r="F85" s="48"/>
      <c r="G85" s="48"/>
      <c r="H85" s="80"/>
      <c r="I85" s="80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5.75" customHeight="1" x14ac:dyDescent="0.25">
      <c r="A86" s="85" t="s">
        <v>502</v>
      </c>
      <c r="B86" s="85" t="s">
        <v>504</v>
      </c>
      <c r="C86" s="80">
        <v>33</v>
      </c>
      <c r="D86" s="80">
        <v>0</v>
      </c>
      <c r="E86" s="55"/>
      <c r="F86" s="48" t="s">
        <v>502</v>
      </c>
      <c r="G86" s="48" t="s">
        <v>504</v>
      </c>
      <c r="H86" s="80">
        <v>33</v>
      </c>
      <c r="I86" s="80">
        <v>0</v>
      </c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5.75" customHeight="1" x14ac:dyDescent="0.25">
      <c r="A87" s="85" t="s">
        <v>554</v>
      </c>
      <c r="B87" s="85" t="s">
        <v>558</v>
      </c>
      <c r="C87" s="80">
        <v>28</v>
      </c>
      <c r="D87" s="80">
        <v>23</v>
      </c>
      <c r="E87" s="55"/>
      <c r="F87" s="48" t="s">
        <v>554</v>
      </c>
      <c r="G87" s="48" t="s">
        <v>558</v>
      </c>
      <c r="H87" s="80">
        <v>28</v>
      </c>
      <c r="I87" s="80">
        <v>23</v>
      </c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5.75" customHeight="1" x14ac:dyDescent="0.25">
      <c r="A88" s="85" t="s">
        <v>409</v>
      </c>
      <c r="B88" s="85" t="s">
        <v>417</v>
      </c>
      <c r="C88" s="80">
        <v>7744</v>
      </c>
      <c r="D88" s="80">
        <v>21102</v>
      </c>
      <c r="E88" s="55"/>
      <c r="F88" s="48" t="s">
        <v>409</v>
      </c>
      <c r="G88" s="48" t="s">
        <v>417</v>
      </c>
      <c r="H88" s="80">
        <v>7744</v>
      </c>
      <c r="I88" s="80">
        <v>21102</v>
      </c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5.75" customHeight="1" x14ac:dyDescent="0.25">
      <c r="A89" s="85" t="s">
        <v>423</v>
      </c>
      <c r="B89" s="85" t="s">
        <v>426</v>
      </c>
      <c r="C89" s="80">
        <v>2</v>
      </c>
      <c r="D89" s="80">
        <v>1</v>
      </c>
      <c r="E89" s="55"/>
      <c r="F89" s="48" t="s">
        <v>423</v>
      </c>
      <c r="G89" s="48" t="s">
        <v>426</v>
      </c>
      <c r="H89" s="80">
        <v>2</v>
      </c>
      <c r="I89" s="80">
        <v>1</v>
      </c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5.75" customHeight="1" x14ac:dyDescent="0.25">
      <c r="A90" s="85" t="s">
        <v>428</v>
      </c>
      <c r="B90" s="85" t="s">
        <v>435</v>
      </c>
      <c r="C90" s="80">
        <v>0</v>
      </c>
      <c r="D90" s="80">
        <v>22</v>
      </c>
      <c r="E90" s="55"/>
      <c r="F90" s="48" t="s">
        <v>428</v>
      </c>
      <c r="G90" s="48" t="s">
        <v>435</v>
      </c>
      <c r="H90" s="80">
        <v>0</v>
      </c>
      <c r="I90" s="80">
        <v>22</v>
      </c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5.75" customHeight="1" x14ac:dyDescent="0.25">
      <c r="A91" s="85" t="s">
        <v>440</v>
      </c>
      <c r="B91" s="85" t="s">
        <v>447</v>
      </c>
      <c r="C91" s="80">
        <v>0</v>
      </c>
      <c r="D91" s="80">
        <v>1</v>
      </c>
      <c r="E91" s="55"/>
      <c r="F91" s="48" t="s">
        <v>440</v>
      </c>
      <c r="G91" s="48" t="s">
        <v>447</v>
      </c>
      <c r="H91" s="80">
        <v>0</v>
      </c>
      <c r="I91" s="80">
        <v>1</v>
      </c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5.75" customHeight="1" x14ac:dyDescent="0.25">
      <c r="A92" s="85" t="s">
        <v>448</v>
      </c>
      <c r="B92" s="85" t="s">
        <v>453</v>
      </c>
      <c r="C92" s="80">
        <v>394</v>
      </c>
      <c r="D92" s="80">
        <v>0</v>
      </c>
      <c r="E92" s="55"/>
      <c r="F92" s="48" t="s">
        <v>448</v>
      </c>
      <c r="G92" s="48" t="s">
        <v>453</v>
      </c>
      <c r="H92" s="80">
        <v>394</v>
      </c>
      <c r="I92" s="80">
        <v>0</v>
      </c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5.75" customHeight="1" x14ac:dyDescent="0.25">
      <c r="A93" s="85" t="s">
        <v>457</v>
      </c>
      <c r="B93" s="85" t="s">
        <v>461</v>
      </c>
      <c r="C93" s="80"/>
      <c r="D93" s="80"/>
      <c r="E93" s="55"/>
      <c r="F93" s="48"/>
      <c r="G93" s="48"/>
      <c r="H93" s="80"/>
      <c r="I93" s="80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5.75" customHeight="1" x14ac:dyDescent="0.25">
      <c r="A94" s="85" t="s">
        <v>465</v>
      </c>
      <c r="B94" s="85"/>
      <c r="C94" s="80">
        <v>7</v>
      </c>
      <c r="D94" s="80">
        <v>1</v>
      </c>
      <c r="E94" s="55"/>
      <c r="F94" s="48" t="s">
        <v>465</v>
      </c>
      <c r="G94" s="48"/>
      <c r="H94" s="80">
        <v>7</v>
      </c>
      <c r="I94" s="80">
        <v>1</v>
      </c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5.75" customHeight="1" x14ac:dyDescent="0.25">
      <c r="A95" s="85" t="s">
        <v>478</v>
      </c>
      <c r="B95" s="85" t="s">
        <v>482</v>
      </c>
      <c r="C95" s="80">
        <v>0</v>
      </c>
      <c r="D95" s="80">
        <v>1</v>
      </c>
      <c r="E95" s="55"/>
      <c r="F95" s="48" t="s">
        <v>478</v>
      </c>
      <c r="G95" s="48" t="s">
        <v>482</v>
      </c>
      <c r="H95" s="80">
        <v>0</v>
      </c>
      <c r="I95" s="80">
        <v>1</v>
      </c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5.75" customHeight="1" x14ac:dyDescent="0.25">
      <c r="A96" s="85" t="s">
        <v>488</v>
      </c>
      <c r="B96" s="85" t="s">
        <v>493</v>
      </c>
      <c r="C96" s="80">
        <v>0</v>
      </c>
      <c r="D96" s="80">
        <v>68</v>
      </c>
      <c r="E96" s="55"/>
      <c r="F96" s="48" t="s">
        <v>488</v>
      </c>
      <c r="G96" s="48" t="s">
        <v>493</v>
      </c>
      <c r="H96" s="80">
        <v>0</v>
      </c>
      <c r="I96" s="80">
        <v>68</v>
      </c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5.75" customHeight="1" x14ac:dyDescent="0.25">
      <c r="A97" s="85" t="s">
        <v>509</v>
      </c>
      <c r="B97" s="85" t="s">
        <v>511</v>
      </c>
      <c r="C97" s="80">
        <v>1917</v>
      </c>
      <c r="D97" s="80">
        <v>0</v>
      </c>
      <c r="E97" s="55"/>
      <c r="F97" s="48" t="s">
        <v>509</v>
      </c>
      <c r="G97" s="48" t="s">
        <v>511</v>
      </c>
      <c r="H97" s="80">
        <v>1917</v>
      </c>
      <c r="I97" s="80">
        <v>0</v>
      </c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5.75" customHeight="1" x14ac:dyDescent="0.25">
      <c r="A98" s="85" t="s">
        <v>512</v>
      </c>
      <c r="B98" s="85" t="s">
        <v>514</v>
      </c>
      <c r="C98" s="80">
        <v>0</v>
      </c>
      <c r="D98" s="80">
        <v>1</v>
      </c>
      <c r="E98" s="55"/>
      <c r="F98" s="48" t="s">
        <v>512</v>
      </c>
      <c r="G98" s="48" t="s">
        <v>514</v>
      </c>
      <c r="H98" s="80">
        <v>0</v>
      </c>
      <c r="I98" s="80">
        <v>1</v>
      </c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5.75" customHeight="1" x14ac:dyDescent="0.25">
      <c r="A99" s="85" t="s">
        <v>515</v>
      </c>
      <c r="B99" s="85" t="s">
        <v>519</v>
      </c>
      <c r="C99" s="80">
        <v>0</v>
      </c>
      <c r="D99" s="80">
        <v>27</v>
      </c>
      <c r="E99" s="55"/>
      <c r="F99" s="48" t="s">
        <v>515</v>
      </c>
      <c r="G99" s="48" t="s">
        <v>519</v>
      </c>
      <c r="H99" s="80">
        <v>0</v>
      </c>
      <c r="I99" s="80">
        <v>27</v>
      </c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5.75" customHeight="1" x14ac:dyDescent="0.25">
      <c r="A100" s="85" t="s">
        <v>523</v>
      </c>
      <c r="B100" s="85" t="s">
        <v>530</v>
      </c>
      <c r="C100" s="80"/>
      <c r="D100" s="80"/>
      <c r="E100" s="55"/>
      <c r="F100" s="48"/>
      <c r="G100" s="48"/>
      <c r="H100" s="80"/>
      <c r="I100" s="80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5.75" customHeight="1" x14ac:dyDescent="0.25">
      <c r="A101" s="85" t="s">
        <v>531</v>
      </c>
      <c r="B101" s="85" t="s">
        <v>533</v>
      </c>
      <c r="C101" s="80">
        <v>6079</v>
      </c>
      <c r="D101" s="80">
        <v>0</v>
      </c>
      <c r="E101" s="55"/>
      <c r="F101" s="48" t="s">
        <v>531</v>
      </c>
      <c r="G101" s="48" t="s">
        <v>533</v>
      </c>
      <c r="H101" s="80">
        <v>6079</v>
      </c>
      <c r="I101" s="80">
        <v>0</v>
      </c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5.75" customHeight="1" x14ac:dyDescent="0.25">
      <c r="A102" s="85" t="s">
        <v>534</v>
      </c>
      <c r="B102" s="85" t="s">
        <v>536</v>
      </c>
      <c r="C102" s="80">
        <v>3949</v>
      </c>
      <c r="D102" s="80">
        <v>1</v>
      </c>
      <c r="E102" s="55"/>
      <c r="F102" s="48" t="s">
        <v>534</v>
      </c>
      <c r="G102" s="48" t="s">
        <v>536</v>
      </c>
      <c r="H102" s="80">
        <v>3949</v>
      </c>
      <c r="I102" s="80">
        <v>1</v>
      </c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5.75" customHeight="1" x14ac:dyDescent="0.25">
      <c r="A103" s="85" t="s">
        <v>554</v>
      </c>
      <c r="B103" s="85" t="s">
        <v>555</v>
      </c>
      <c r="C103" s="80">
        <v>30</v>
      </c>
      <c r="D103" s="80">
        <v>28</v>
      </c>
      <c r="E103" s="55"/>
      <c r="F103" s="48" t="s">
        <v>554</v>
      </c>
      <c r="G103" s="48" t="s">
        <v>555</v>
      </c>
      <c r="H103" s="80">
        <v>30</v>
      </c>
      <c r="I103" s="80">
        <v>28</v>
      </c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5.75" customHeight="1" x14ac:dyDescent="0.25">
      <c r="A104" s="85"/>
      <c r="B104" s="85" t="s">
        <v>557</v>
      </c>
      <c r="C104" s="80">
        <v>1323</v>
      </c>
      <c r="D104" s="80">
        <v>19</v>
      </c>
      <c r="E104" s="55"/>
      <c r="F104" s="48"/>
      <c r="G104" s="48" t="s">
        <v>557</v>
      </c>
      <c r="H104" s="80">
        <v>1323</v>
      </c>
      <c r="I104" s="80">
        <v>19</v>
      </c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5.75" customHeight="1" x14ac:dyDescent="0.25">
      <c r="A105" s="85" t="s">
        <v>409</v>
      </c>
      <c r="B105" s="85" t="s">
        <v>420</v>
      </c>
      <c r="C105" s="80"/>
      <c r="D105" s="80"/>
      <c r="E105" s="55"/>
      <c r="F105" s="48"/>
      <c r="G105" s="48"/>
      <c r="H105" s="80"/>
      <c r="I105" s="80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5.75" customHeight="1" x14ac:dyDescent="0.25">
      <c r="A106" s="85" t="s">
        <v>428</v>
      </c>
      <c r="B106" s="85" t="s">
        <v>438</v>
      </c>
      <c r="C106" s="80">
        <v>15683</v>
      </c>
      <c r="D106" s="80">
        <v>6385</v>
      </c>
      <c r="E106" s="55"/>
      <c r="F106" s="48" t="s">
        <v>428</v>
      </c>
      <c r="G106" s="48" t="s">
        <v>438</v>
      </c>
      <c r="H106" s="80">
        <v>15683</v>
      </c>
      <c r="I106" s="80">
        <v>6385</v>
      </c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5.75" customHeight="1" x14ac:dyDescent="0.25">
      <c r="A107" s="85" t="s">
        <v>465</v>
      </c>
      <c r="B107" s="85"/>
      <c r="C107" s="80"/>
      <c r="D107" s="80"/>
      <c r="E107" s="55"/>
      <c r="F107" s="48"/>
      <c r="G107" s="48"/>
      <c r="H107" s="80"/>
      <c r="I107" s="80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5.75" customHeight="1" x14ac:dyDescent="0.25">
      <c r="A108" s="85" t="s">
        <v>488</v>
      </c>
      <c r="B108" s="85" t="s">
        <v>495</v>
      </c>
      <c r="C108" s="80"/>
      <c r="D108" s="80"/>
      <c r="E108" s="55"/>
      <c r="F108" s="48"/>
      <c r="G108" s="48"/>
      <c r="H108" s="80"/>
      <c r="I108" s="80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5.75" customHeight="1" x14ac:dyDescent="0.25">
      <c r="A109" s="85" t="s">
        <v>537</v>
      </c>
      <c r="B109" s="85" t="s">
        <v>539</v>
      </c>
      <c r="C109" s="80">
        <v>1</v>
      </c>
      <c r="D109" s="80">
        <v>9</v>
      </c>
      <c r="E109" s="55"/>
      <c r="F109" s="48" t="s">
        <v>537</v>
      </c>
      <c r="G109" s="48" t="s">
        <v>539</v>
      </c>
      <c r="H109" s="80">
        <v>1</v>
      </c>
      <c r="I109" s="80">
        <v>9</v>
      </c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5.75" customHeight="1" x14ac:dyDescent="0.25">
      <c r="A110" s="85"/>
      <c r="B110" s="85" t="s">
        <v>541</v>
      </c>
      <c r="C110" s="80">
        <v>0</v>
      </c>
      <c r="D110" s="80">
        <v>1</v>
      </c>
      <c r="E110" s="55"/>
      <c r="F110" s="48"/>
      <c r="G110" s="48" t="s">
        <v>541</v>
      </c>
      <c r="H110" s="80">
        <v>0</v>
      </c>
      <c r="I110" s="80">
        <v>1</v>
      </c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5.75" customHeight="1" x14ac:dyDescent="0.25">
      <c r="A111" s="85"/>
      <c r="B111" s="85" t="s">
        <v>542</v>
      </c>
      <c r="C111" s="80">
        <v>7385</v>
      </c>
      <c r="D111" s="80">
        <v>11189</v>
      </c>
      <c r="E111" s="55"/>
      <c r="F111" s="48"/>
      <c r="G111" s="48" t="s">
        <v>542</v>
      </c>
      <c r="H111" s="80">
        <v>7385</v>
      </c>
      <c r="I111" s="80">
        <v>11189</v>
      </c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5.75" customHeight="1" x14ac:dyDescent="0.25">
      <c r="A112" s="85"/>
      <c r="B112" s="85" t="s">
        <v>543</v>
      </c>
      <c r="C112" s="80">
        <v>402</v>
      </c>
      <c r="D112" s="80">
        <v>66</v>
      </c>
      <c r="E112" s="55"/>
      <c r="F112" s="48"/>
      <c r="G112" s="48" t="s">
        <v>543</v>
      </c>
      <c r="H112" s="80">
        <v>402</v>
      </c>
      <c r="I112" s="80">
        <v>66</v>
      </c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5.75" customHeight="1" x14ac:dyDescent="0.25">
      <c r="A113" s="85"/>
      <c r="B113" s="85" t="s">
        <v>544</v>
      </c>
      <c r="C113" s="80">
        <v>686</v>
      </c>
      <c r="D113" s="80">
        <v>993</v>
      </c>
      <c r="E113" s="55"/>
      <c r="F113" s="48"/>
      <c r="G113" s="48" t="s">
        <v>544</v>
      </c>
      <c r="H113" s="80">
        <v>686</v>
      </c>
      <c r="I113" s="80">
        <v>993</v>
      </c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5.75" customHeight="1" x14ac:dyDescent="0.25">
      <c r="A114" s="85"/>
      <c r="B114" s="85" t="s">
        <v>545</v>
      </c>
      <c r="C114" s="80"/>
      <c r="D114" s="80"/>
      <c r="E114" s="55"/>
      <c r="F114" s="48"/>
      <c r="G114" s="48"/>
      <c r="H114" s="80"/>
      <c r="I114" s="80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5.75" customHeight="1" x14ac:dyDescent="0.25">
      <c r="A115" s="85"/>
      <c r="B115" s="85" t="s">
        <v>546</v>
      </c>
      <c r="C115" s="80">
        <v>40</v>
      </c>
      <c r="D115" s="80">
        <v>18</v>
      </c>
      <c r="E115" s="55"/>
      <c r="F115" s="48"/>
      <c r="G115" s="48" t="s">
        <v>546</v>
      </c>
      <c r="H115" s="80">
        <v>40</v>
      </c>
      <c r="I115" s="80">
        <v>18</v>
      </c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5.75" customHeight="1" x14ac:dyDescent="0.25">
      <c r="A116" s="85" t="s">
        <v>409</v>
      </c>
      <c r="B116" s="85" t="s">
        <v>420</v>
      </c>
      <c r="C116" s="74"/>
      <c r="D116" s="74"/>
      <c r="E116" s="55"/>
      <c r="F116" s="48"/>
      <c r="G116" s="48"/>
      <c r="H116" s="74"/>
      <c r="I116" s="74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5.75" customHeight="1" x14ac:dyDescent="0.25">
      <c r="A117" s="85" t="s">
        <v>465</v>
      </c>
      <c r="B117" s="85"/>
      <c r="C117" s="74"/>
      <c r="D117" s="74"/>
      <c r="E117" s="55"/>
      <c r="F117" s="48"/>
      <c r="G117" s="48"/>
      <c r="H117" s="74"/>
      <c r="I117" s="74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5.75" customHeight="1" x14ac:dyDescent="0.25">
      <c r="A118" s="85" t="s">
        <v>488</v>
      </c>
      <c r="B118" s="85" t="s">
        <v>495</v>
      </c>
      <c r="C118" s="74"/>
      <c r="D118" s="74"/>
      <c r="E118" s="55"/>
      <c r="F118" s="48"/>
      <c r="G118" s="48"/>
      <c r="H118" s="74"/>
      <c r="I118" s="74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5.75" customHeight="1" x14ac:dyDescent="0.25">
      <c r="A119" s="85" t="s">
        <v>559</v>
      </c>
      <c r="B119" s="85" t="s">
        <v>560</v>
      </c>
      <c r="C119" s="74"/>
      <c r="D119" s="74"/>
      <c r="E119" s="55"/>
      <c r="F119" s="48"/>
      <c r="G119" s="48"/>
      <c r="H119" s="74"/>
      <c r="I119" s="74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5.75" customHeight="1" x14ac:dyDescent="0.25">
      <c r="A120" s="85"/>
      <c r="B120" s="85" t="s">
        <v>562</v>
      </c>
      <c r="C120" s="74"/>
      <c r="D120" s="74"/>
      <c r="E120" s="55"/>
      <c r="F120" s="48"/>
      <c r="G120" s="48"/>
      <c r="H120" s="74"/>
      <c r="I120" s="74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5.75" customHeight="1" x14ac:dyDescent="0.25">
      <c r="A121" s="85"/>
      <c r="B121" s="85" t="s">
        <v>563</v>
      </c>
      <c r="C121" s="74"/>
      <c r="D121" s="74"/>
      <c r="E121" s="55"/>
      <c r="F121" s="48"/>
      <c r="G121" s="48"/>
      <c r="H121" s="74"/>
      <c r="I121" s="74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5.75" customHeight="1" x14ac:dyDescent="0.25">
      <c r="A122" s="85"/>
      <c r="B122" s="85" t="s">
        <v>564</v>
      </c>
      <c r="C122" s="74"/>
      <c r="D122" s="74"/>
      <c r="E122" s="55"/>
      <c r="F122" s="48"/>
      <c r="G122" s="48"/>
      <c r="H122" s="74"/>
      <c r="I122" s="74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5.75" customHeight="1" x14ac:dyDescent="0.25">
      <c r="A123" s="55" t="s">
        <v>565</v>
      </c>
      <c r="B123" s="55" t="s">
        <v>566</v>
      </c>
      <c r="C123" s="74"/>
      <c r="D123" s="74"/>
      <c r="E123" s="55"/>
      <c r="F123" s="48"/>
      <c r="G123" s="48"/>
      <c r="H123" s="74"/>
      <c r="I123" s="74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5.75" customHeight="1" x14ac:dyDescent="0.25">
      <c r="A124" s="55" t="s">
        <v>568</v>
      </c>
      <c r="B124" s="55" t="s">
        <v>569</v>
      </c>
      <c r="C124" s="80">
        <v>266</v>
      </c>
      <c r="D124" s="80">
        <v>342</v>
      </c>
      <c r="E124" s="55"/>
      <c r="F124" s="157" t="s">
        <v>568</v>
      </c>
      <c r="G124" s="157" t="s">
        <v>569</v>
      </c>
      <c r="H124" s="158">
        <v>266</v>
      </c>
      <c r="I124" s="158">
        <v>342</v>
      </c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5.75" customHeight="1" x14ac:dyDescent="0.25">
      <c r="A125" s="55" t="s">
        <v>570</v>
      </c>
      <c r="B125" s="55" t="s">
        <v>571</v>
      </c>
      <c r="C125" s="80">
        <v>665</v>
      </c>
      <c r="D125" s="80">
        <v>353</v>
      </c>
      <c r="E125" s="55"/>
      <c r="F125" s="157" t="s">
        <v>570</v>
      </c>
      <c r="G125" s="157" t="s">
        <v>571</v>
      </c>
      <c r="H125" s="158">
        <v>665</v>
      </c>
      <c r="I125" s="158">
        <v>353</v>
      </c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5.75" customHeight="1" x14ac:dyDescent="0.25">
      <c r="A126" s="55" t="s">
        <v>572</v>
      </c>
      <c r="B126" s="55" t="s">
        <v>573</v>
      </c>
      <c r="C126" s="80">
        <v>779</v>
      </c>
      <c r="D126" s="80">
        <v>342</v>
      </c>
      <c r="E126" s="55"/>
      <c r="F126" s="157" t="s">
        <v>572</v>
      </c>
      <c r="G126" s="157" t="s">
        <v>573</v>
      </c>
      <c r="H126" s="158">
        <v>779</v>
      </c>
      <c r="I126" s="158">
        <v>342</v>
      </c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5.75" customHeight="1" x14ac:dyDescent="0.25">
      <c r="A127" s="55"/>
      <c r="B127" s="55"/>
      <c r="C127" s="74"/>
      <c r="D127" s="74"/>
      <c r="E127" s="55"/>
      <c r="F127" s="48"/>
      <c r="G127" s="48"/>
      <c r="H127" s="74"/>
      <c r="I127" s="74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5.75" customHeight="1" x14ac:dyDescent="0.25">
      <c r="A128" s="55"/>
      <c r="B128" s="55"/>
      <c r="C128" s="74"/>
      <c r="D128" s="74"/>
      <c r="E128" s="55"/>
      <c r="F128" s="48"/>
      <c r="G128" s="48"/>
      <c r="H128" s="74"/>
      <c r="I128" s="74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5.75" customHeight="1" x14ac:dyDescent="0.25">
      <c r="A129" s="55"/>
      <c r="B129" s="55"/>
      <c r="C129" s="74"/>
      <c r="D129" s="74"/>
      <c r="E129" s="55"/>
      <c r="F129" s="48"/>
      <c r="G129" s="48"/>
      <c r="H129" s="74"/>
      <c r="I129" s="74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5.75" customHeight="1" x14ac:dyDescent="0.25">
      <c r="A130" s="55"/>
      <c r="B130" s="55"/>
      <c r="C130" s="74"/>
      <c r="D130" s="74"/>
      <c r="E130" s="55"/>
      <c r="F130" s="48"/>
      <c r="G130" s="48"/>
      <c r="H130" s="74"/>
      <c r="I130" s="74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5.75" customHeight="1" x14ac:dyDescent="0.25">
      <c r="A131" s="55"/>
      <c r="B131" s="55"/>
      <c r="C131" s="74"/>
      <c r="D131" s="74"/>
      <c r="E131" s="55"/>
      <c r="F131" s="48"/>
      <c r="G131" s="48"/>
      <c r="H131" s="74"/>
      <c r="I131" s="74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5.75" customHeight="1" x14ac:dyDescent="0.25">
      <c r="A132" s="55"/>
      <c r="B132" s="55"/>
      <c r="C132" s="74"/>
      <c r="D132" s="74"/>
      <c r="E132" s="55"/>
      <c r="F132" s="48"/>
      <c r="G132" s="48"/>
      <c r="H132" s="74"/>
      <c r="I132" s="74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5.75" customHeight="1" x14ac:dyDescent="0.25">
      <c r="A133" s="55"/>
      <c r="B133" s="55"/>
      <c r="C133" s="74"/>
      <c r="D133" s="74"/>
      <c r="E133" s="55"/>
      <c r="F133" s="48"/>
      <c r="G133" s="48"/>
      <c r="H133" s="74"/>
      <c r="I133" s="74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5.75" customHeight="1" x14ac:dyDescent="0.25">
      <c r="A134" s="55"/>
      <c r="B134" s="55"/>
      <c r="C134" s="74"/>
      <c r="D134" s="74"/>
      <c r="E134" s="55"/>
      <c r="F134" s="48"/>
      <c r="G134" s="48"/>
      <c r="H134" s="74"/>
      <c r="I134" s="74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5.75" customHeight="1" x14ac:dyDescent="0.25">
      <c r="A135" s="55"/>
      <c r="B135" s="55"/>
      <c r="C135" s="74"/>
      <c r="D135" s="74"/>
      <c r="E135" s="55"/>
      <c r="F135" s="48"/>
      <c r="G135" s="48"/>
      <c r="H135" s="74"/>
      <c r="I135" s="74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5.75" customHeight="1" x14ac:dyDescent="0.25">
      <c r="A136" s="55"/>
      <c r="B136" s="55"/>
      <c r="C136" s="74"/>
      <c r="D136" s="74"/>
      <c r="E136" s="55"/>
      <c r="F136" s="48"/>
      <c r="G136" s="48"/>
      <c r="H136" s="74"/>
      <c r="I136" s="74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5.75" customHeight="1" x14ac:dyDescent="0.25">
      <c r="A137" s="55"/>
      <c r="B137" s="55"/>
      <c r="C137" s="74"/>
      <c r="D137" s="74"/>
      <c r="E137" s="55"/>
      <c r="F137" s="48"/>
      <c r="G137" s="48"/>
      <c r="H137" s="74"/>
      <c r="I137" s="74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5.75" customHeight="1" x14ac:dyDescent="0.25">
      <c r="A138" s="55"/>
      <c r="B138" s="55"/>
      <c r="C138" s="102"/>
      <c r="D138" s="102"/>
      <c r="E138" s="55"/>
      <c r="F138" s="48"/>
      <c r="G138" s="48"/>
      <c r="H138" s="74"/>
      <c r="I138" s="74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5.75" customHeight="1" x14ac:dyDescent="0.25">
      <c r="A139" s="55"/>
      <c r="B139" s="55"/>
      <c r="C139" s="102"/>
      <c r="D139" s="102"/>
      <c r="E139" s="55"/>
      <c r="F139" s="48"/>
      <c r="G139" s="48"/>
      <c r="H139" s="74"/>
      <c r="I139" s="74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5.75" customHeight="1" x14ac:dyDescent="0.25">
      <c r="A140" s="55"/>
      <c r="B140" s="55"/>
      <c r="C140" s="102"/>
      <c r="D140" s="102"/>
      <c r="E140" s="55"/>
      <c r="F140" s="48"/>
      <c r="G140" s="48"/>
      <c r="H140" s="74"/>
      <c r="I140" s="74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5.75" customHeight="1" x14ac:dyDescent="0.25">
      <c r="A141" s="55"/>
      <c r="B141" s="55"/>
      <c r="C141" s="102"/>
      <c r="D141" s="102"/>
      <c r="E141" s="55"/>
      <c r="F141" s="48"/>
      <c r="G141" s="48"/>
      <c r="H141" s="74"/>
      <c r="I141" s="74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5.75" customHeight="1" x14ac:dyDescent="0.25">
      <c r="A142" s="55"/>
      <c r="B142" s="55"/>
      <c r="C142" s="102"/>
      <c r="D142" s="102"/>
      <c r="E142" s="55"/>
      <c r="F142" s="48"/>
      <c r="G142" s="48"/>
      <c r="H142" s="74"/>
      <c r="I142" s="74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5.75" customHeight="1" x14ac:dyDescent="0.25">
      <c r="A143" s="55"/>
      <c r="B143" s="55"/>
      <c r="C143" s="102"/>
      <c r="D143" s="102"/>
      <c r="E143" s="55"/>
      <c r="F143" s="48"/>
      <c r="G143" s="48"/>
      <c r="H143" s="74"/>
      <c r="I143" s="74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5.75" customHeight="1" x14ac:dyDescent="0.25">
      <c r="A144" s="55"/>
      <c r="B144" s="55"/>
      <c r="C144" s="103"/>
      <c r="D144" s="103"/>
      <c r="E144" s="55"/>
      <c r="F144" s="48"/>
      <c r="G144" s="48"/>
      <c r="H144" s="74"/>
      <c r="I144" s="74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5.75" customHeight="1" x14ac:dyDescent="0.25">
      <c r="A145" s="55"/>
      <c r="B145" s="55"/>
      <c r="C145" s="103"/>
      <c r="D145" s="103"/>
      <c r="E145" s="55"/>
      <c r="F145" s="48"/>
      <c r="G145" s="48"/>
      <c r="H145" s="74"/>
      <c r="I145" s="74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5.75" customHeight="1" x14ac:dyDescent="0.25">
      <c r="A146" s="55"/>
      <c r="B146" s="55"/>
      <c r="C146" s="103"/>
      <c r="D146" s="103"/>
      <c r="E146" s="55"/>
      <c r="F146" s="48"/>
      <c r="G146" s="48"/>
      <c r="H146" s="74"/>
      <c r="I146" s="74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5.75" customHeight="1" x14ac:dyDescent="0.25">
      <c r="A147" s="55"/>
      <c r="B147" s="55"/>
      <c r="C147" s="103"/>
      <c r="D147" s="103"/>
      <c r="E147" s="55"/>
      <c r="F147" s="48"/>
      <c r="G147" s="48"/>
      <c r="H147" s="74"/>
      <c r="I147" s="74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5.75" customHeight="1" x14ac:dyDescent="0.25">
      <c r="A148" s="55"/>
      <c r="B148" s="55"/>
      <c r="C148" s="102"/>
      <c r="D148" s="102"/>
      <c r="E148" s="55"/>
      <c r="F148" s="48"/>
      <c r="G148" s="48"/>
      <c r="H148" s="74"/>
      <c r="I148" s="74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5.75" customHeight="1" x14ac:dyDescent="0.25">
      <c r="A149" s="55"/>
      <c r="B149" s="55"/>
      <c r="C149" s="102"/>
      <c r="D149" s="102"/>
      <c r="E149" s="55"/>
      <c r="F149" s="48"/>
      <c r="G149" s="48"/>
      <c r="H149" s="74"/>
      <c r="I149" s="74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5.75" customHeight="1" x14ac:dyDescent="0.25">
      <c r="A150" s="55"/>
      <c r="B150" s="55"/>
      <c r="C150" s="102"/>
      <c r="D150" s="102"/>
      <c r="E150" s="55"/>
      <c r="F150" s="48"/>
      <c r="G150" s="48"/>
      <c r="H150" s="74"/>
      <c r="I150" s="74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5.75" customHeight="1" x14ac:dyDescent="0.25">
      <c r="A151" s="55"/>
      <c r="B151" s="55"/>
      <c r="C151" s="102"/>
      <c r="D151" s="102"/>
      <c r="E151" s="55"/>
      <c r="F151" s="48"/>
      <c r="G151" s="48"/>
      <c r="H151" s="74"/>
      <c r="I151" s="74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5.75" customHeight="1" x14ac:dyDescent="0.25">
      <c r="A152" s="55"/>
      <c r="B152" s="55"/>
      <c r="C152" s="102"/>
      <c r="D152" s="102"/>
      <c r="E152" s="55"/>
      <c r="F152" s="48"/>
      <c r="G152" s="48"/>
      <c r="H152" s="74"/>
      <c r="I152" s="74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5.75" customHeight="1" x14ac:dyDescent="0.25">
      <c r="A153" s="55"/>
      <c r="B153" s="55"/>
      <c r="C153" s="102"/>
      <c r="D153" s="102"/>
      <c r="E153" s="55"/>
      <c r="F153" s="48"/>
      <c r="G153" s="48"/>
      <c r="H153" s="74"/>
      <c r="I153" s="74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5.75" customHeight="1" x14ac:dyDescent="0.25">
      <c r="A154" s="55"/>
      <c r="B154" s="55"/>
      <c r="C154" s="102"/>
      <c r="D154" s="102"/>
      <c r="E154" s="55"/>
      <c r="F154" s="48"/>
      <c r="G154" s="48"/>
      <c r="H154" s="74"/>
      <c r="I154" s="74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5.75" customHeight="1" x14ac:dyDescent="0.25">
      <c r="A155" s="55"/>
      <c r="B155" s="55"/>
      <c r="C155" s="102"/>
      <c r="D155" s="102"/>
      <c r="E155" s="55"/>
      <c r="F155" s="48"/>
      <c r="G155" s="48"/>
      <c r="H155" s="74"/>
      <c r="I155" s="74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5.75" customHeight="1" x14ac:dyDescent="0.25">
      <c r="A156" s="55"/>
      <c r="B156" s="55"/>
      <c r="C156" s="74"/>
      <c r="D156" s="74"/>
      <c r="E156" s="55"/>
      <c r="F156" s="48"/>
      <c r="G156" s="48"/>
      <c r="H156" s="74"/>
      <c r="I156" s="74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5.75" customHeight="1" x14ac:dyDescent="0.25">
      <c r="A157" s="55"/>
      <c r="B157" s="55"/>
      <c r="C157" s="74"/>
      <c r="D157" s="74"/>
      <c r="E157" s="55"/>
      <c r="F157" s="48"/>
      <c r="G157" s="48"/>
      <c r="H157" s="74"/>
      <c r="I157" s="74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5.75" customHeight="1" x14ac:dyDescent="0.25">
      <c r="A158" s="55"/>
      <c r="B158" s="55"/>
      <c r="C158" s="74"/>
      <c r="D158" s="74"/>
      <c r="E158" s="55"/>
      <c r="F158" s="48"/>
      <c r="G158" s="48"/>
      <c r="H158" s="74"/>
      <c r="I158" s="74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5.75" customHeight="1" x14ac:dyDescent="0.25">
      <c r="A159" s="55"/>
      <c r="B159" s="55"/>
      <c r="C159" s="74"/>
      <c r="D159" s="74"/>
      <c r="E159" s="55"/>
      <c r="F159" s="48"/>
      <c r="G159" s="48"/>
      <c r="H159" s="74"/>
      <c r="I159" s="74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5.75" customHeight="1" x14ac:dyDescent="0.25">
      <c r="A160" s="55"/>
      <c r="B160" s="55"/>
      <c r="C160" s="74"/>
      <c r="D160" s="74"/>
      <c r="E160" s="55"/>
      <c r="F160" s="48"/>
      <c r="G160" s="48"/>
      <c r="H160" s="74"/>
      <c r="I160" s="74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5.75" customHeight="1" x14ac:dyDescent="0.25">
      <c r="A161" s="55"/>
      <c r="B161" s="55"/>
      <c r="C161" s="74"/>
      <c r="D161" s="74"/>
      <c r="E161" s="55"/>
      <c r="F161" s="48"/>
      <c r="G161" s="48"/>
      <c r="H161" s="74"/>
      <c r="I161" s="74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5.75" customHeight="1" x14ac:dyDescent="0.25">
      <c r="A162" s="55"/>
      <c r="B162" s="55"/>
      <c r="C162" s="74"/>
      <c r="D162" s="74"/>
      <c r="E162" s="55"/>
      <c r="F162" s="48"/>
      <c r="G162" s="48"/>
      <c r="H162" s="74"/>
      <c r="I162" s="74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5.75" customHeight="1" x14ac:dyDescent="0.25">
      <c r="A163" s="55"/>
      <c r="B163" s="55"/>
      <c r="C163" s="74"/>
      <c r="D163" s="74"/>
      <c r="E163" s="55"/>
      <c r="F163" s="48"/>
      <c r="G163" s="48"/>
      <c r="H163" s="74"/>
      <c r="I163" s="74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5.75" customHeight="1" x14ac:dyDescent="0.25">
      <c r="A164" s="55"/>
      <c r="B164" s="55"/>
      <c r="C164" s="74"/>
      <c r="D164" s="74"/>
      <c r="E164" s="55"/>
      <c r="F164" s="48"/>
      <c r="G164" s="48"/>
      <c r="H164" s="74"/>
      <c r="I164" s="74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5.75" customHeight="1" x14ac:dyDescent="0.25">
      <c r="A165" s="55"/>
      <c r="B165" s="55"/>
      <c r="C165" s="74"/>
      <c r="D165" s="74"/>
      <c r="E165" s="55"/>
      <c r="F165" s="48"/>
      <c r="G165" s="48"/>
      <c r="H165" s="74"/>
      <c r="I165" s="74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5.75" customHeight="1" x14ac:dyDescent="0.25">
      <c r="A166" s="55"/>
      <c r="B166" s="55"/>
      <c r="C166" s="74"/>
      <c r="D166" s="74"/>
      <c r="E166" s="55"/>
      <c r="F166" s="48"/>
      <c r="G166" s="48"/>
      <c r="H166" s="74"/>
      <c r="I166" s="74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5.75" customHeight="1" x14ac:dyDescent="0.25">
      <c r="A167" s="55"/>
      <c r="B167" s="55"/>
      <c r="C167" s="74"/>
      <c r="D167" s="74"/>
      <c r="E167" s="55"/>
      <c r="F167" s="48"/>
      <c r="G167" s="48"/>
      <c r="H167" s="74"/>
      <c r="I167" s="74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5.75" customHeight="1" x14ac:dyDescent="0.25">
      <c r="A168" s="55"/>
      <c r="B168" s="55"/>
      <c r="C168" s="74"/>
      <c r="D168" s="74"/>
      <c r="E168" s="55"/>
      <c r="F168" s="48"/>
      <c r="G168" s="48"/>
      <c r="H168" s="74"/>
      <c r="I168" s="74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5.75" customHeight="1" x14ac:dyDescent="0.25">
      <c r="A169" s="55"/>
      <c r="B169" s="55"/>
      <c r="C169" s="74"/>
      <c r="D169" s="74"/>
      <c r="E169" s="55"/>
      <c r="F169" s="48"/>
      <c r="G169" s="48"/>
      <c r="H169" s="74"/>
      <c r="I169" s="74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5.75" customHeight="1" x14ac:dyDescent="0.25">
      <c r="A170" s="55"/>
      <c r="B170" s="55"/>
      <c r="C170" s="74"/>
      <c r="D170" s="74"/>
      <c r="E170" s="55"/>
      <c r="F170" s="48"/>
      <c r="G170" s="48"/>
      <c r="H170" s="74"/>
      <c r="I170" s="74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5.75" customHeight="1" x14ac:dyDescent="0.25">
      <c r="A171" s="55"/>
      <c r="B171" s="55"/>
      <c r="C171" s="55"/>
      <c r="D171" s="55"/>
      <c r="E171" s="55"/>
      <c r="F171" s="48"/>
      <c r="G171" s="48"/>
      <c r="H171" s="74"/>
      <c r="I171" s="74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5.75" customHeight="1" x14ac:dyDescent="0.25">
      <c r="A172" s="55"/>
      <c r="B172" s="55"/>
      <c r="C172" s="55"/>
      <c r="D172" s="55"/>
      <c r="E172" s="55"/>
      <c r="F172" s="48"/>
      <c r="G172" s="48"/>
      <c r="H172" s="74"/>
      <c r="I172" s="74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5.75" customHeight="1" x14ac:dyDescent="0.25">
      <c r="A173" s="55"/>
      <c r="B173" s="55"/>
      <c r="C173" s="55"/>
      <c r="D173" s="55"/>
      <c r="E173" s="55"/>
      <c r="F173" s="48"/>
      <c r="G173" s="48"/>
      <c r="H173" s="74"/>
      <c r="I173" s="74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5.75" customHeight="1" x14ac:dyDescent="0.25">
      <c r="A174" s="55"/>
      <c r="B174" s="55"/>
      <c r="C174" s="55"/>
      <c r="D174" s="55"/>
      <c r="E174" s="55"/>
      <c r="F174" s="48"/>
      <c r="G174" s="48"/>
      <c r="H174" s="74"/>
      <c r="I174" s="74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5.75" customHeight="1" x14ac:dyDescent="0.25">
      <c r="A175" s="55"/>
      <c r="B175" s="55"/>
      <c r="C175" s="55"/>
      <c r="D175" s="55"/>
      <c r="E175" s="55"/>
      <c r="F175" s="48"/>
      <c r="G175" s="48"/>
      <c r="H175" s="74"/>
      <c r="I175" s="74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5.75" customHeight="1" x14ac:dyDescent="0.25">
      <c r="A176" s="55"/>
      <c r="B176" s="55"/>
      <c r="C176" s="55"/>
      <c r="D176" s="55"/>
      <c r="E176" s="55"/>
      <c r="F176" s="48"/>
      <c r="G176" s="48"/>
      <c r="H176" s="74"/>
      <c r="I176" s="74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5.75" customHeight="1" x14ac:dyDescent="0.25">
      <c r="A177" s="55"/>
      <c r="B177" s="55"/>
      <c r="C177" s="55"/>
      <c r="D177" s="55"/>
      <c r="E177" s="55"/>
      <c r="F177" s="48"/>
      <c r="G177" s="48"/>
      <c r="H177" s="74"/>
      <c r="I177" s="74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5.75" customHeight="1" x14ac:dyDescent="0.25">
      <c r="A178" s="55"/>
      <c r="B178" s="55"/>
      <c r="C178" s="55"/>
      <c r="D178" s="55"/>
      <c r="E178" s="55"/>
      <c r="F178" s="48"/>
      <c r="G178" s="48"/>
      <c r="H178" s="74"/>
      <c r="I178" s="74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5.75" customHeight="1" x14ac:dyDescent="0.25">
      <c r="A179" s="55"/>
      <c r="B179" s="55"/>
      <c r="C179" s="55"/>
      <c r="D179" s="55"/>
      <c r="E179" s="55"/>
      <c r="F179" s="48"/>
      <c r="G179" s="48"/>
      <c r="H179" s="74"/>
      <c r="I179" s="74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5.75" customHeight="1" x14ac:dyDescent="0.25">
      <c r="A180" s="55"/>
      <c r="B180" s="55"/>
      <c r="C180" s="55"/>
      <c r="D180" s="55"/>
      <c r="E180" s="55"/>
      <c r="F180" s="48"/>
      <c r="G180" s="48"/>
      <c r="H180" s="74"/>
      <c r="I180" s="74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5.75" customHeight="1" x14ac:dyDescent="0.25">
      <c r="A181" s="55"/>
      <c r="B181" s="55"/>
      <c r="C181" s="55"/>
      <c r="D181" s="55"/>
      <c r="E181" s="55"/>
      <c r="F181" s="48"/>
      <c r="G181" s="48"/>
      <c r="H181" s="74"/>
      <c r="I181" s="74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5.75" customHeight="1" x14ac:dyDescent="0.25">
      <c r="A182" s="55"/>
      <c r="B182" s="55"/>
      <c r="C182" s="55"/>
      <c r="D182" s="55"/>
      <c r="E182" s="55"/>
      <c r="F182" s="48"/>
      <c r="G182" s="48"/>
      <c r="H182" s="74"/>
      <c r="I182" s="74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5.75" customHeight="1" x14ac:dyDescent="0.25">
      <c r="A183" s="55"/>
      <c r="B183" s="55"/>
      <c r="C183" s="55"/>
      <c r="D183" s="55"/>
      <c r="E183" s="55"/>
      <c r="F183" s="48"/>
      <c r="G183" s="48"/>
      <c r="H183" s="74"/>
      <c r="I183" s="74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5.75" customHeight="1" x14ac:dyDescent="0.25">
      <c r="A184" s="55"/>
      <c r="B184" s="55"/>
      <c r="C184" s="55"/>
      <c r="D184" s="55"/>
      <c r="E184" s="55"/>
      <c r="F184" s="48"/>
      <c r="G184" s="48"/>
      <c r="H184" s="74"/>
      <c r="I184" s="74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5.75" customHeight="1" x14ac:dyDescent="0.25">
      <c r="A185" s="55"/>
      <c r="B185" s="55"/>
      <c r="C185" s="55"/>
      <c r="D185" s="55"/>
      <c r="E185" s="55"/>
      <c r="F185" s="48"/>
      <c r="G185" s="48"/>
      <c r="H185" s="74"/>
      <c r="I185" s="74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5.75" customHeight="1" x14ac:dyDescent="0.25">
      <c r="A186" s="55"/>
      <c r="B186" s="55"/>
      <c r="C186" s="55"/>
      <c r="D186" s="55"/>
      <c r="E186" s="55"/>
      <c r="F186" s="48"/>
      <c r="G186" s="48"/>
      <c r="H186" s="74"/>
      <c r="I186" s="74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5.75" customHeight="1" x14ac:dyDescent="0.25">
      <c r="A187" s="55"/>
      <c r="B187" s="55"/>
      <c r="C187" s="55"/>
      <c r="D187" s="55"/>
      <c r="E187" s="55"/>
      <c r="F187" s="48"/>
      <c r="G187" s="48"/>
      <c r="H187" s="74"/>
      <c r="I187" s="74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5.75" customHeight="1" x14ac:dyDescent="0.25">
      <c r="A188" s="55"/>
      <c r="B188" s="55"/>
      <c r="C188" s="55"/>
      <c r="D188" s="55"/>
      <c r="E188" s="55"/>
      <c r="F188" s="48"/>
      <c r="G188" s="48"/>
      <c r="H188" s="74"/>
      <c r="I188" s="74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5.75" customHeight="1" x14ac:dyDescent="0.25">
      <c r="A189" s="55"/>
      <c r="B189" s="55"/>
      <c r="C189" s="55"/>
      <c r="D189" s="55"/>
      <c r="E189" s="55"/>
      <c r="F189" s="48"/>
      <c r="G189" s="48"/>
      <c r="H189" s="74"/>
      <c r="I189" s="74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5.75" customHeight="1" x14ac:dyDescent="0.25">
      <c r="A190" s="55"/>
      <c r="B190" s="55"/>
      <c r="C190" s="55"/>
      <c r="D190" s="55"/>
      <c r="E190" s="55"/>
      <c r="F190" s="48"/>
      <c r="G190" s="48"/>
      <c r="H190" s="74"/>
      <c r="I190" s="74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5.75" customHeight="1" x14ac:dyDescent="0.25">
      <c r="A191" s="55"/>
      <c r="B191" s="55"/>
      <c r="C191" s="55"/>
      <c r="D191" s="55"/>
      <c r="E191" s="55"/>
      <c r="F191" s="48"/>
      <c r="G191" s="48"/>
      <c r="H191" s="74"/>
      <c r="I191" s="74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5.75" customHeight="1" x14ac:dyDescent="0.25">
      <c r="A192" s="55"/>
      <c r="B192" s="55"/>
      <c r="C192" s="55"/>
      <c r="D192" s="55"/>
      <c r="E192" s="55"/>
      <c r="F192" s="48"/>
      <c r="G192" s="48"/>
      <c r="H192" s="74"/>
      <c r="I192" s="74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5.75" customHeight="1" x14ac:dyDescent="0.25">
      <c r="A193" s="55"/>
      <c r="B193" s="55"/>
      <c r="C193" s="55"/>
      <c r="D193" s="55"/>
      <c r="E193" s="55"/>
      <c r="F193" s="48"/>
      <c r="G193" s="48"/>
      <c r="H193" s="74"/>
      <c r="I193" s="74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5.75" customHeight="1" x14ac:dyDescent="0.25">
      <c r="A194" s="55"/>
      <c r="B194" s="55"/>
      <c r="C194" s="55"/>
      <c r="D194" s="55"/>
      <c r="E194" s="55"/>
      <c r="F194" s="48"/>
      <c r="G194" s="48"/>
      <c r="H194" s="74"/>
      <c r="I194" s="74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5.75" customHeight="1" x14ac:dyDescent="0.25">
      <c r="A195" s="55"/>
      <c r="B195" s="55"/>
      <c r="C195" s="55"/>
      <c r="D195" s="55"/>
      <c r="E195" s="55"/>
      <c r="F195" s="48"/>
      <c r="G195" s="48"/>
      <c r="H195" s="74"/>
      <c r="I195" s="74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5.75" customHeight="1" x14ac:dyDescent="0.25">
      <c r="A196" s="55"/>
      <c r="B196" s="55"/>
      <c r="C196" s="55"/>
      <c r="D196" s="55"/>
      <c r="E196" s="55"/>
      <c r="F196" s="48"/>
      <c r="G196" s="48"/>
      <c r="H196" s="74"/>
      <c r="I196" s="74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5.75" customHeight="1" x14ac:dyDescent="0.25">
      <c r="A197" s="55"/>
      <c r="B197" s="55"/>
      <c r="C197" s="55"/>
      <c r="D197" s="55"/>
      <c r="E197" s="55"/>
      <c r="F197" s="48"/>
      <c r="G197" s="48"/>
      <c r="H197" s="74"/>
      <c r="I197" s="74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5.75" customHeight="1" x14ac:dyDescent="0.25">
      <c r="A198" s="55"/>
      <c r="B198" s="55"/>
      <c r="C198" s="55"/>
      <c r="D198" s="55"/>
      <c r="E198" s="55"/>
      <c r="F198" s="48"/>
      <c r="G198" s="48"/>
      <c r="H198" s="74"/>
      <c r="I198" s="74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5.75" customHeight="1" x14ac:dyDescent="0.25">
      <c r="A199" s="55"/>
      <c r="B199" s="55"/>
      <c r="C199" s="55"/>
      <c r="D199" s="55"/>
      <c r="E199" s="55"/>
      <c r="F199" s="48"/>
      <c r="G199" s="48"/>
      <c r="H199" s="74"/>
      <c r="I199" s="74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5.75" customHeight="1" x14ac:dyDescent="0.25">
      <c r="A200" s="55"/>
      <c r="B200" s="55"/>
      <c r="C200" s="55"/>
      <c r="D200" s="55"/>
      <c r="E200" s="55"/>
      <c r="F200" s="48"/>
      <c r="G200" s="48"/>
      <c r="H200" s="74"/>
      <c r="I200" s="74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5.75" customHeight="1" x14ac:dyDescent="0.25">
      <c r="A201" s="55"/>
      <c r="B201" s="55"/>
      <c r="C201" s="55"/>
      <c r="D201" s="55"/>
      <c r="E201" s="55"/>
      <c r="F201" s="48"/>
      <c r="G201" s="48"/>
      <c r="H201" s="74"/>
      <c r="I201" s="74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5.75" customHeight="1" x14ac:dyDescent="0.25">
      <c r="A202" s="55"/>
      <c r="B202" s="55"/>
      <c r="C202" s="55"/>
      <c r="D202" s="55"/>
      <c r="E202" s="55"/>
      <c r="F202" s="48"/>
      <c r="G202" s="48"/>
      <c r="H202" s="74"/>
      <c r="I202" s="74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5.75" customHeight="1" x14ac:dyDescent="0.25">
      <c r="A203" s="55"/>
      <c r="B203" s="55"/>
      <c r="C203" s="55"/>
      <c r="D203" s="55"/>
      <c r="E203" s="55"/>
      <c r="F203" s="48"/>
      <c r="G203" s="48"/>
      <c r="H203" s="74"/>
      <c r="I203" s="74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5.75" customHeight="1" x14ac:dyDescent="0.25">
      <c r="A204" s="55"/>
      <c r="B204" s="55"/>
      <c r="C204" s="55"/>
      <c r="D204" s="55"/>
      <c r="E204" s="55"/>
      <c r="F204" s="48"/>
      <c r="G204" s="48"/>
      <c r="H204" s="74"/>
      <c r="I204" s="74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5.75" customHeight="1" x14ac:dyDescent="0.25">
      <c r="A205" s="55"/>
      <c r="B205" s="55"/>
      <c r="C205" s="55"/>
      <c r="D205" s="55"/>
      <c r="E205" s="55"/>
      <c r="F205" s="48"/>
      <c r="G205" s="48"/>
      <c r="H205" s="74"/>
      <c r="I205" s="74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5.75" customHeight="1" x14ac:dyDescent="0.25">
      <c r="A206" s="55"/>
      <c r="B206" s="55"/>
      <c r="C206" s="55"/>
      <c r="D206" s="55"/>
      <c r="E206" s="55"/>
      <c r="F206" s="48"/>
      <c r="G206" s="48"/>
      <c r="H206" s="74"/>
      <c r="I206" s="74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5.75" customHeight="1" x14ac:dyDescent="0.25">
      <c r="A207" s="55"/>
      <c r="B207" s="55"/>
      <c r="C207" s="55"/>
      <c r="D207" s="55"/>
      <c r="E207" s="55"/>
      <c r="F207" s="48"/>
      <c r="G207" s="48"/>
      <c r="H207" s="74"/>
      <c r="I207" s="74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5.75" customHeight="1" x14ac:dyDescent="0.25">
      <c r="A208" s="55"/>
      <c r="B208" s="55"/>
      <c r="C208" s="55"/>
      <c r="D208" s="55"/>
      <c r="E208" s="55"/>
      <c r="F208" s="48"/>
      <c r="G208" s="48"/>
      <c r="H208" s="74"/>
      <c r="I208" s="74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5.75" customHeight="1" x14ac:dyDescent="0.25">
      <c r="A209" s="55"/>
      <c r="B209" s="55"/>
      <c r="C209" s="55"/>
      <c r="D209" s="55"/>
      <c r="E209" s="55"/>
      <c r="F209" s="48"/>
      <c r="G209" s="48"/>
      <c r="H209" s="74"/>
      <c r="I209" s="74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5.75" customHeight="1" x14ac:dyDescent="0.25">
      <c r="A210" s="55"/>
      <c r="B210" s="55"/>
      <c r="C210" s="55"/>
      <c r="D210" s="55"/>
      <c r="E210" s="55"/>
      <c r="F210" s="48"/>
      <c r="G210" s="48"/>
      <c r="H210" s="74"/>
      <c r="I210" s="74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5.75" customHeight="1" x14ac:dyDescent="0.25">
      <c r="A211" s="55"/>
      <c r="B211" s="55"/>
      <c r="C211" s="55"/>
      <c r="D211" s="55"/>
      <c r="E211" s="55"/>
      <c r="F211" s="48"/>
      <c r="G211" s="48"/>
      <c r="H211" s="74"/>
      <c r="I211" s="74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5.75" customHeight="1" x14ac:dyDescent="0.25">
      <c r="A212" s="55"/>
      <c r="B212" s="55"/>
      <c r="C212" s="55"/>
      <c r="D212" s="55"/>
      <c r="E212" s="55"/>
      <c r="F212" s="48"/>
      <c r="G212" s="48"/>
      <c r="H212" s="74"/>
      <c r="I212" s="74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5.75" customHeight="1" x14ac:dyDescent="0.25">
      <c r="A213" s="55"/>
      <c r="B213" s="55"/>
      <c r="C213" s="55"/>
      <c r="D213" s="55"/>
      <c r="E213" s="55"/>
      <c r="F213" s="48"/>
      <c r="G213" s="48"/>
      <c r="H213" s="74"/>
      <c r="I213" s="74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5.75" customHeight="1" x14ac:dyDescent="0.25">
      <c r="A214" s="55"/>
      <c r="B214" s="55"/>
      <c r="C214" s="55"/>
      <c r="D214" s="55"/>
      <c r="E214" s="55"/>
      <c r="F214" s="48"/>
      <c r="G214" s="48"/>
      <c r="H214" s="74"/>
      <c r="I214" s="74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5.75" customHeight="1" x14ac:dyDescent="0.25">
      <c r="A215" s="55"/>
      <c r="B215" s="55"/>
      <c r="C215" s="55"/>
      <c r="D215" s="55"/>
      <c r="E215" s="55"/>
      <c r="F215" s="48"/>
      <c r="G215" s="48"/>
      <c r="H215" s="74"/>
      <c r="I215" s="74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5.75" customHeight="1" x14ac:dyDescent="0.25">
      <c r="A216" s="55"/>
      <c r="B216" s="55"/>
      <c r="C216" s="74"/>
      <c r="D216" s="74"/>
      <c r="E216" s="55"/>
      <c r="F216" s="48"/>
      <c r="G216" s="48"/>
      <c r="H216" s="74"/>
      <c r="I216" s="74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5.75" customHeight="1" x14ac:dyDescent="0.25">
      <c r="A217" s="55"/>
      <c r="B217" s="55"/>
      <c r="C217" s="74"/>
      <c r="D217" s="74"/>
      <c r="E217" s="55"/>
      <c r="F217" s="48"/>
      <c r="G217" s="48"/>
      <c r="H217" s="74"/>
      <c r="I217" s="74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5.75" customHeight="1" x14ac:dyDescent="0.25">
      <c r="A218" s="55"/>
      <c r="B218" s="55"/>
      <c r="C218" s="74"/>
      <c r="D218" s="74"/>
      <c r="E218" s="55"/>
      <c r="F218" s="48"/>
      <c r="G218" s="48"/>
      <c r="H218" s="74"/>
      <c r="I218" s="74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5.75" customHeight="1" x14ac:dyDescent="0.25">
      <c r="A219" s="55"/>
      <c r="B219" s="55"/>
      <c r="C219" s="74"/>
      <c r="D219" s="74"/>
      <c r="E219" s="55"/>
      <c r="F219" s="48"/>
      <c r="G219" s="48"/>
      <c r="H219" s="74"/>
      <c r="I219" s="74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5.75" customHeight="1" x14ac:dyDescent="0.25">
      <c r="A220" s="55"/>
      <c r="B220" s="55"/>
      <c r="C220" s="74"/>
      <c r="D220" s="74"/>
      <c r="E220" s="55"/>
      <c r="F220" s="48"/>
      <c r="G220" s="48"/>
      <c r="H220" s="74"/>
      <c r="I220" s="74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5.75" customHeight="1" x14ac:dyDescent="0.25">
      <c r="A221" s="55"/>
      <c r="B221" s="55"/>
      <c r="C221" s="74"/>
      <c r="D221" s="74"/>
      <c r="E221" s="55"/>
      <c r="F221" s="48"/>
      <c r="G221" s="48"/>
      <c r="H221" s="74"/>
      <c r="I221" s="74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5.75" customHeight="1" x14ac:dyDescent="0.25">
      <c r="A222" s="55"/>
      <c r="B222" s="55"/>
      <c r="C222" s="74"/>
      <c r="D222" s="74"/>
      <c r="E222" s="55"/>
      <c r="F222" s="48"/>
      <c r="G222" s="48"/>
      <c r="H222" s="74"/>
      <c r="I222" s="74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5.75" customHeight="1" x14ac:dyDescent="0.25">
      <c r="A223" s="55"/>
      <c r="B223" s="55"/>
      <c r="C223" s="74"/>
      <c r="D223" s="74"/>
      <c r="E223" s="55"/>
      <c r="F223" s="48"/>
      <c r="G223" s="48"/>
      <c r="H223" s="74"/>
      <c r="I223" s="74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5.75" customHeight="1" x14ac:dyDescent="0.25">
      <c r="A224" s="55"/>
      <c r="B224" s="55"/>
      <c r="C224" s="74"/>
      <c r="D224" s="74"/>
      <c r="E224" s="55"/>
      <c r="F224" s="48"/>
      <c r="G224" s="48"/>
      <c r="H224" s="74"/>
      <c r="I224" s="74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5.75" customHeight="1" x14ac:dyDescent="0.25">
      <c r="A225" s="55"/>
      <c r="B225" s="55"/>
      <c r="C225" s="74"/>
      <c r="D225" s="74"/>
      <c r="E225" s="55"/>
      <c r="F225" s="48"/>
      <c r="G225" s="48"/>
      <c r="H225" s="74"/>
      <c r="I225" s="74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5.75" customHeight="1" x14ac:dyDescent="0.25">
      <c r="A226" s="55"/>
      <c r="B226" s="55"/>
      <c r="C226" s="74"/>
      <c r="D226" s="74"/>
      <c r="E226" s="55"/>
      <c r="F226" s="48"/>
      <c r="G226" s="48"/>
      <c r="H226" s="74"/>
      <c r="I226" s="74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5.75" customHeight="1" x14ac:dyDescent="0.25">
      <c r="A227" s="55"/>
      <c r="B227" s="55"/>
      <c r="C227" s="74"/>
      <c r="D227" s="74"/>
      <c r="E227" s="55"/>
      <c r="F227" s="48"/>
      <c r="G227" s="48"/>
      <c r="H227" s="74"/>
      <c r="I227" s="74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5.75" customHeight="1" x14ac:dyDescent="0.25">
      <c r="A228" s="55"/>
      <c r="B228" s="55"/>
      <c r="C228" s="74"/>
      <c r="D228" s="74"/>
      <c r="E228" s="55"/>
      <c r="F228" s="48"/>
      <c r="G228" s="48"/>
      <c r="H228" s="74"/>
      <c r="I228" s="74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5.75" customHeight="1" x14ac:dyDescent="0.25">
      <c r="A229" s="55"/>
      <c r="B229" s="55"/>
      <c r="C229" s="74"/>
      <c r="D229" s="74"/>
      <c r="E229" s="55"/>
      <c r="F229" s="48"/>
      <c r="G229" s="48"/>
      <c r="H229" s="74"/>
      <c r="I229" s="74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5.75" customHeight="1" x14ac:dyDescent="0.25">
      <c r="A230" s="55"/>
      <c r="B230" s="55"/>
      <c r="C230" s="74"/>
      <c r="D230" s="74"/>
      <c r="E230" s="55"/>
      <c r="F230" s="48"/>
      <c r="G230" s="48"/>
      <c r="H230" s="74"/>
      <c r="I230" s="74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5.75" customHeight="1" x14ac:dyDescent="0.25">
      <c r="A231" s="55"/>
      <c r="B231" s="55"/>
      <c r="C231" s="74"/>
      <c r="D231" s="74"/>
      <c r="E231" s="55"/>
      <c r="F231" s="48"/>
      <c r="G231" s="48"/>
      <c r="H231" s="74"/>
      <c r="I231" s="74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5.75" customHeight="1" x14ac:dyDescent="0.25">
      <c r="A232" s="55"/>
      <c r="B232" s="55"/>
      <c r="C232" s="74"/>
      <c r="D232" s="74"/>
      <c r="E232" s="55"/>
      <c r="F232" s="48"/>
      <c r="G232" s="48"/>
      <c r="H232" s="74"/>
      <c r="I232" s="74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5.75" customHeight="1" x14ac:dyDescent="0.25">
      <c r="A233" s="55"/>
      <c r="B233" s="55"/>
      <c r="C233" s="74"/>
      <c r="D233" s="74"/>
      <c r="E233" s="55"/>
      <c r="F233" s="48"/>
      <c r="G233" s="48"/>
      <c r="H233" s="74"/>
      <c r="I233" s="74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5.75" customHeight="1" x14ac:dyDescent="0.25">
      <c r="A234" s="55"/>
      <c r="B234" s="55"/>
      <c r="C234" s="74"/>
      <c r="D234" s="74"/>
      <c r="E234" s="55"/>
      <c r="F234" s="48"/>
      <c r="G234" s="48"/>
      <c r="H234" s="74"/>
      <c r="I234" s="74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5.75" customHeight="1" x14ac:dyDescent="0.25">
      <c r="A235" s="55"/>
      <c r="B235" s="55"/>
      <c r="C235" s="74"/>
      <c r="D235" s="74"/>
      <c r="E235" s="55"/>
      <c r="F235" s="48"/>
      <c r="G235" s="48"/>
      <c r="H235" s="74"/>
      <c r="I235" s="74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5.75" customHeight="1" x14ac:dyDescent="0.25">
      <c r="A236" s="55"/>
      <c r="B236" s="55"/>
      <c r="C236" s="74"/>
      <c r="D236" s="74"/>
      <c r="E236" s="55"/>
      <c r="F236" s="48"/>
      <c r="G236" s="48"/>
      <c r="H236" s="74"/>
      <c r="I236" s="74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5.75" customHeight="1" x14ac:dyDescent="0.25">
      <c r="A237" s="55"/>
      <c r="B237" s="55"/>
      <c r="C237" s="74"/>
      <c r="D237" s="74"/>
      <c r="E237" s="55"/>
      <c r="F237" s="48"/>
      <c r="G237" s="48"/>
      <c r="H237" s="74"/>
      <c r="I237" s="74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5.75" customHeight="1" x14ac:dyDescent="0.25">
      <c r="A238" s="55"/>
      <c r="B238" s="55"/>
      <c r="C238" s="74"/>
      <c r="D238" s="74"/>
      <c r="E238" s="55"/>
      <c r="F238" s="48"/>
      <c r="G238" s="48"/>
      <c r="H238" s="74"/>
      <c r="I238" s="74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5.75" customHeight="1" x14ac:dyDescent="0.25">
      <c r="A239" s="55"/>
      <c r="B239" s="55"/>
      <c r="C239" s="74"/>
      <c r="D239" s="74"/>
      <c r="E239" s="55"/>
      <c r="F239" s="48"/>
      <c r="G239" s="48"/>
      <c r="H239" s="74"/>
      <c r="I239" s="74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5.75" customHeight="1" x14ac:dyDescent="0.25">
      <c r="A240" s="55"/>
      <c r="B240" s="55"/>
      <c r="C240" s="74"/>
      <c r="D240" s="74"/>
      <c r="E240" s="55"/>
      <c r="F240" s="48"/>
      <c r="G240" s="48"/>
      <c r="H240" s="74"/>
      <c r="I240" s="74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5.75" customHeight="1" x14ac:dyDescent="0.25">
      <c r="A241" s="55"/>
      <c r="B241" s="55"/>
      <c r="C241" s="74"/>
      <c r="D241" s="74"/>
      <c r="E241" s="55"/>
      <c r="F241" s="48"/>
      <c r="G241" s="48"/>
      <c r="H241" s="74"/>
      <c r="I241" s="74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5.75" customHeight="1" x14ac:dyDescent="0.25">
      <c r="A242" s="55"/>
      <c r="B242" s="55"/>
      <c r="C242" s="74"/>
      <c r="D242" s="74"/>
      <c r="E242" s="55"/>
      <c r="F242" s="48"/>
      <c r="G242" s="48"/>
      <c r="H242" s="74"/>
      <c r="I242" s="74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5.75" customHeight="1" x14ac:dyDescent="0.25">
      <c r="A243" s="55"/>
      <c r="B243" s="55"/>
      <c r="C243" s="74"/>
      <c r="D243" s="74"/>
      <c r="E243" s="55"/>
      <c r="F243" s="48"/>
      <c r="G243" s="48"/>
      <c r="H243" s="74"/>
      <c r="I243" s="74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5.75" customHeight="1" x14ac:dyDescent="0.25">
      <c r="A244" s="55"/>
      <c r="B244" s="55"/>
      <c r="C244" s="74"/>
      <c r="D244" s="74"/>
      <c r="E244" s="55"/>
      <c r="F244" s="48"/>
      <c r="G244" s="48"/>
      <c r="H244" s="74"/>
      <c r="I244" s="74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5.75" customHeight="1" x14ac:dyDescent="0.25">
      <c r="A245" s="55"/>
      <c r="B245" s="55"/>
      <c r="C245" s="74"/>
      <c r="D245" s="74"/>
      <c r="E245" s="55"/>
      <c r="F245" s="48"/>
      <c r="G245" s="48"/>
      <c r="H245" s="74"/>
      <c r="I245" s="74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5.75" customHeight="1" x14ac:dyDescent="0.25">
      <c r="A246" s="55"/>
      <c r="B246" s="55"/>
      <c r="C246" s="74"/>
      <c r="D246" s="74"/>
      <c r="E246" s="55"/>
      <c r="F246" s="48"/>
      <c r="G246" s="48"/>
      <c r="H246" s="74"/>
      <c r="I246" s="74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5.75" customHeight="1" x14ac:dyDescent="0.25">
      <c r="A247" s="55"/>
      <c r="B247" s="55"/>
      <c r="C247" s="74"/>
      <c r="D247" s="74"/>
      <c r="E247" s="55"/>
      <c r="F247" s="48"/>
      <c r="G247" s="48"/>
      <c r="H247" s="74"/>
      <c r="I247" s="74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5.75" customHeight="1" x14ac:dyDescent="0.25">
      <c r="A248" s="55"/>
      <c r="B248" s="55"/>
      <c r="C248" s="74"/>
      <c r="D248" s="74"/>
      <c r="E248" s="55"/>
      <c r="F248" s="137"/>
      <c r="G248" s="48"/>
      <c r="H248" s="74"/>
      <c r="I248" s="74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5.75" customHeight="1" x14ac:dyDescent="0.25">
      <c r="A249" s="55"/>
      <c r="B249" s="55"/>
      <c r="C249" s="74"/>
      <c r="D249" s="74"/>
      <c r="E249" s="55"/>
      <c r="F249" s="137"/>
      <c r="G249" s="137"/>
      <c r="H249" s="137"/>
      <c r="I249" s="137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5.75" customHeight="1" x14ac:dyDescent="0.25">
      <c r="A250" s="55"/>
      <c r="B250" s="55"/>
      <c r="C250" s="74"/>
      <c r="D250" s="74"/>
      <c r="E250" s="55"/>
      <c r="F250" s="120"/>
      <c r="G250" s="137"/>
      <c r="H250" s="137"/>
      <c r="I250" s="137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5.75" customHeight="1" x14ac:dyDescent="0.25">
      <c r="A251" s="55"/>
      <c r="B251" s="55"/>
      <c r="C251" s="74"/>
      <c r="D251" s="74"/>
      <c r="E251" s="55"/>
      <c r="F251" s="48"/>
      <c r="G251" s="120"/>
      <c r="H251" s="121"/>
      <c r="I251" s="121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5.75" customHeight="1" x14ac:dyDescent="0.25">
      <c r="A252" s="55"/>
      <c r="B252" s="55"/>
      <c r="C252" s="74"/>
      <c r="D252" s="74"/>
      <c r="E252" s="55"/>
      <c r="F252" s="48"/>
      <c r="G252" s="48"/>
      <c r="H252" s="74"/>
      <c r="I252" s="74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5.75" customHeight="1" x14ac:dyDescent="0.25">
      <c r="A253" s="55"/>
      <c r="B253" s="55"/>
      <c r="C253" s="74"/>
      <c r="D253" s="74"/>
      <c r="E253" s="55"/>
      <c r="F253" s="48"/>
      <c r="G253" s="48"/>
      <c r="H253" s="74"/>
      <c r="I253" s="74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5.75" customHeight="1" x14ac:dyDescent="0.25">
      <c r="A254" s="55"/>
      <c r="B254" s="55"/>
      <c r="C254" s="74"/>
      <c r="D254" s="74"/>
      <c r="E254" s="55"/>
      <c r="F254" s="48"/>
      <c r="G254" s="48"/>
      <c r="H254" s="74"/>
      <c r="I254" s="74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5.75" customHeight="1" x14ac:dyDescent="0.25">
      <c r="A255" s="55"/>
      <c r="B255" s="55"/>
      <c r="C255" s="74"/>
      <c r="D255" s="74"/>
      <c r="E255" s="55"/>
      <c r="F255" s="48"/>
      <c r="G255" s="48"/>
      <c r="H255" s="74"/>
      <c r="I255" s="74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5.75" customHeight="1" x14ac:dyDescent="0.25">
      <c r="A256" s="55"/>
      <c r="B256" s="55"/>
      <c r="C256" s="74"/>
      <c r="D256" s="74"/>
      <c r="E256" s="55"/>
      <c r="F256" s="48"/>
      <c r="G256" s="48"/>
      <c r="H256" s="74"/>
      <c r="I256" s="74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5.75" customHeight="1" x14ac:dyDescent="0.25">
      <c r="A257" s="55"/>
      <c r="B257" s="55"/>
      <c r="C257" s="74"/>
      <c r="D257" s="74"/>
      <c r="E257" s="55"/>
      <c r="F257" s="48"/>
      <c r="G257" s="48"/>
      <c r="H257" s="74"/>
      <c r="I257" s="74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5.75" customHeight="1" x14ac:dyDescent="0.25">
      <c r="A258" s="55"/>
      <c r="B258" s="55"/>
      <c r="C258" s="74"/>
      <c r="D258" s="74"/>
      <c r="E258" s="55"/>
      <c r="F258" s="48"/>
      <c r="G258" s="48"/>
      <c r="H258" s="74"/>
      <c r="I258" s="74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5.75" customHeight="1" x14ac:dyDescent="0.25">
      <c r="A259" s="55"/>
      <c r="B259" s="55"/>
      <c r="C259" s="74"/>
      <c r="D259" s="74"/>
      <c r="E259" s="55"/>
      <c r="F259" s="48"/>
      <c r="G259" s="48"/>
      <c r="H259" s="74"/>
      <c r="I259" s="74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5.75" customHeight="1" x14ac:dyDescent="0.25">
      <c r="A260" s="55"/>
      <c r="B260" s="55"/>
      <c r="C260" s="74"/>
      <c r="D260" s="74"/>
      <c r="E260" s="55"/>
      <c r="F260" s="48"/>
      <c r="G260" s="48"/>
      <c r="H260" s="74"/>
      <c r="I260" s="74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5.75" customHeight="1" x14ac:dyDescent="0.25">
      <c r="A261" s="55"/>
      <c r="B261" s="55"/>
      <c r="C261" s="74"/>
      <c r="D261" s="74"/>
      <c r="E261" s="55"/>
      <c r="F261" s="48"/>
      <c r="G261" s="48"/>
      <c r="H261" s="74"/>
      <c r="I261" s="74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5.75" customHeight="1" x14ac:dyDescent="0.25">
      <c r="A262" s="55"/>
      <c r="B262" s="55"/>
      <c r="C262" s="74"/>
      <c r="D262" s="74"/>
      <c r="E262" s="55"/>
      <c r="F262" s="120"/>
      <c r="G262" s="48"/>
      <c r="H262" s="74"/>
      <c r="I262" s="74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5.75" customHeight="1" x14ac:dyDescent="0.25">
      <c r="A263" s="55"/>
      <c r="B263" s="55"/>
      <c r="C263" s="74"/>
      <c r="D263" s="74"/>
      <c r="E263" s="55"/>
      <c r="F263" s="120"/>
      <c r="G263" s="120"/>
      <c r="H263" s="121"/>
      <c r="I263" s="121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5.75" customHeight="1" x14ac:dyDescent="0.25">
      <c r="A264" s="55"/>
      <c r="B264" s="55"/>
      <c r="C264" s="74"/>
      <c r="D264" s="74"/>
      <c r="E264" s="55"/>
      <c r="F264" s="48"/>
      <c r="G264" s="120"/>
      <c r="H264" s="121"/>
      <c r="I264" s="121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5.75" customHeight="1" x14ac:dyDescent="0.25">
      <c r="A265" s="55"/>
      <c r="B265" s="55"/>
      <c r="C265" s="74"/>
      <c r="D265" s="74"/>
      <c r="E265" s="55"/>
      <c r="F265" s="48"/>
      <c r="G265" s="48"/>
      <c r="H265" s="74"/>
      <c r="I265" s="74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5.75" customHeight="1" x14ac:dyDescent="0.25">
      <c r="A266" s="55"/>
      <c r="B266" s="55"/>
      <c r="C266" s="74"/>
      <c r="D266" s="74"/>
      <c r="E266" s="55"/>
      <c r="F266" s="48"/>
      <c r="G266" s="48"/>
      <c r="H266" s="74"/>
      <c r="I266" s="74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5.75" customHeight="1" x14ac:dyDescent="0.25">
      <c r="A267" s="55"/>
      <c r="B267" s="55"/>
      <c r="C267" s="74"/>
      <c r="D267" s="74"/>
      <c r="E267" s="55"/>
      <c r="F267" s="48"/>
      <c r="G267" s="48"/>
      <c r="H267" s="74"/>
      <c r="I267" s="74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5.75" customHeight="1" x14ac:dyDescent="0.25">
      <c r="A268" s="55"/>
      <c r="B268" s="55"/>
      <c r="C268" s="74"/>
      <c r="D268" s="74"/>
      <c r="E268" s="55"/>
      <c r="F268" s="48"/>
      <c r="G268" s="48"/>
      <c r="H268" s="74"/>
      <c r="I268" s="74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5.75" customHeight="1" x14ac:dyDescent="0.25">
      <c r="A269" s="55"/>
      <c r="B269" s="55"/>
      <c r="C269" s="74"/>
      <c r="D269" s="74"/>
      <c r="E269" s="55"/>
      <c r="F269" s="48"/>
      <c r="G269" s="48"/>
      <c r="H269" s="74"/>
      <c r="I269" s="74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5.75" customHeight="1" x14ac:dyDescent="0.25">
      <c r="A270" s="55"/>
      <c r="B270" s="55"/>
      <c r="C270" s="74"/>
      <c r="D270" s="74"/>
      <c r="E270" s="55"/>
      <c r="F270" s="48"/>
      <c r="G270" s="48"/>
      <c r="H270" s="74"/>
      <c r="I270" s="74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5.75" customHeight="1" x14ac:dyDescent="0.25">
      <c r="A271" s="55"/>
      <c r="B271" s="55"/>
      <c r="C271" s="74"/>
      <c r="D271" s="74"/>
      <c r="E271" s="55"/>
      <c r="F271" s="48"/>
      <c r="G271" s="48"/>
      <c r="H271" s="74"/>
      <c r="I271" s="74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5.75" customHeight="1" x14ac:dyDescent="0.25">
      <c r="A272" s="55"/>
      <c r="B272" s="55"/>
      <c r="C272" s="74"/>
      <c r="D272" s="74"/>
      <c r="E272" s="55"/>
      <c r="F272" s="48"/>
      <c r="G272" s="48"/>
      <c r="H272" s="74"/>
      <c r="I272" s="74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5.75" customHeight="1" x14ac:dyDescent="0.25">
      <c r="A273" s="55"/>
      <c r="B273" s="55"/>
      <c r="C273" s="74"/>
      <c r="D273" s="74"/>
      <c r="E273" s="55"/>
      <c r="F273" s="48"/>
      <c r="G273" s="48"/>
      <c r="H273" s="74"/>
      <c r="I273" s="74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5.75" customHeight="1" x14ac:dyDescent="0.25">
      <c r="A274" s="55"/>
      <c r="B274" s="55"/>
      <c r="C274" s="74"/>
      <c r="D274" s="74"/>
      <c r="E274" s="55"/>
      <c r="F274" s="48"/>
      <c r="G274" s="48"/>
      <c r="H274" s="74"/>
      <c r="I274" s="74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5.75" customHeight="1" x14ac:dyDescent="0.25">
      <c r="A275" s="55"/>
      <c r="B275" s="55"/>
      <c r="C275" s="74"/>
      <c r="D275" s="74"/>
      <c r="E275" s="55"/>
      <c r="F275" s="48"/>
      <c r="G275" s="48"/>
      <c r="H275" s="74"/>
      <c r="I275" s="74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5.75" customHeight="1" x14ac:dyDescent="0.25">
      <c r="A276" s="55"/>
      <c r="B276" s="55"/>
      <c r="C276" s="74"/>
      <c r="D276" s="74"/>
      <c r="E276" s="55"/>
      <c r="F276" s="48"/>
      <c r="G276" s="48"/>
      <c r="H276" s="74"/>
      <c r="I276" s="74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5.75" customHeight="1" x14ac:dyDescent="0.25">
      <c r="A277" s="55"/>
      <c r="B277" s="55"/>
      <c r="C277" s="74"/>
      <c r="D277" s="74"/>
      <c r="E277" s="55"/>
      <c r="F277" s="48"/>
      <c r="G277" s="48"/>
      <c r="H277" s="74"/>
      <c r="I277" s="74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5.75" customHeight="1" x14ac:dyDescent="0.25">
      <c r="A278" s="55"/>
      <c r="B278" s="55"/>
      <c r="C278" s="74"/>
      <c r="D278" s="74"/>
      <c r="E278" s="55"/>
      <c r="F278" s="48"/>
      <c r="G278" s="48"/>
      <c r="H278" s="74"/>
      <c r="I278" s="74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5.75" customHeight="1" x14ac:dyDescent="0.25">
      <c r="A279" s="55"/>
      <c r="B279" s="55"/>
      <c r="C279" s="74"/>
      <c r="D279" s="74"/>
      <c r="E279" s="55"/>
      <c r="F279" s="48"/>
      <c r="G279" s="48"/>
      <c r="H279" s="74"/>
      <c r="I279" s="74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5.75" customHeight="1" x14ac:dyDescent="0.25">
      <c r="A280" s="55"/>
      <c r="B280" s="55"/>
      <c r="C280" s="74"/>
      <c r="D280" s="74"/>
      <c r="E280" s="55"/>
      <c r="F280" s="48"/>
      <c r="G280" s="48"/>
      <c r="H280" s="74"/>
      <c r="I280" s="74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5.75" customHeight="1" x14ac:dyDescent="0.25">
      <c r="A281" s="55"/>
      <c r="B281" s="55"/>
      <c r="C281" s="74"/>
      <c r="D281" s="74"/>
      <c r="E281" s="55"/>
      <c r="F281" s="48"/>
      <c r="G281" s="48"/>
      <c r="H281" s="74"/>
      <c r="I281" s="74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5.75" customHeight="1" x14ac:dyDescent="0.25">
      <c r="A282" s="55"/>
      <c r="B282" s="55"/>
      <c r="C282" s="74"/>
      <c r="D282" s="74"/>
      <c r="E282" s="55"/>
      <c r="F282" s="48"/>
      <c r="G282" s="48"/>
      <c r="H282" s="74"/>
      <c r="I282" s="74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5.75" customHeight="1" x14ac:dyDescent="0.25">
      <c r="A283" s="55"/>
      <c r="B283" s="55"/>
      <c r="C283" s="74"/>
      <c r="D283" s="74"/>
      <c r="E283" s="55"/>
      <c r="F283" s="48"/>
      <c r="G283" s="48"/>
      <c r="H283" s="74"/>
      <c r="I283" s="74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5.75" customHeight="1" x14ac:dyDescent="0.25">
      <c r="A284" s="55"/>
      <c r="B284" s="55"/>
      <c r="C284" s="74"/>
      <c r="D284" s="74"/>
      <c r="E284" s="55"/>
      <c r="F284" s="48"/>
      <c r="G284" s="48"/>
      <c r="H284" s="74"/>
      <c r="I284" s="74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5.75" customHeight="1" x14ac:dyDescent="0.25">
      <c r="A285" s="55"/>
      <c r="B285" s="55"/>
      <c r="C285" s="74"/>
      <c r="D285" s="74"/>
      <c r="E285" s="55"/>
      <c r="F285" s="48"/>
      <c r="G285" s="48"/>
      <c r="H285" s="74"/>
      <c r="I285" s="74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5.75" customHeight="1" x14ac:dyDescent="0.25">
      <c r="A286" s="55"/>
      <c r="B286" s="55"/>
      <c r="C286" s="74"/>
      <c r="D286" s="74"/>
      <c r="E286" s="55"/>
      <c r="F286" s="48"/>
      <c r="G286" s="48"/>
      <c r="H286" s="74"/>
      <c r="I286" s="74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5.75" customHeight="1" x14ac:dyDescent="0.25">
      <c r="A287" s="55"/>
      <c r="B287" s="55"/>
      <c r="C287" s="74"/>
      <c r="D287" s="74"/>
      <c r="E287" s="55"/>
      <c r="F287" s="48"/>
      <c r="G287" s="48"/>
      <c r="H287" s="74"/>
      <c r="I287" s="74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5.75" customHeight="1" x14ac:dyDescent="0.25">
      <c r="A288" s="55"/>
      <c r="B288" s="55"/>
      <c r="C288" s="74"/>
      <c r="D288" s="74"/>
      <c r="E288" s="55"/>
      <c r="F288" s="48"/>
      <c r="G288" s="48"/>
      <c r="H288" s="74"/>
      <c r="I288" s="74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5.75" customHeight="1" x14ac:dyDescent="0.25">
      <c r="A289" s="55"/>
      <c r="B289" s="55"/>
      <c r="C289" s="74"/>
      <c r="D289" s="74"/>
      <c r="E289" s="55"/>
      <c r="F289" s="48"/>
      <c r="G289" s="48"/>
      <c r="H289" s="74"/>
      <c r="I289" s="74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5.75" customHeight="1" x14ac:dyDescent="0.25">
      <c r="A290" s="55"/>
      <c r="B290" s="55"/>
      <c r="C290" s="74"/>
      <c r="D290" s="74"/>
      <c r="E290" s="55"/>
      <c r="F290" s="48"/>
      <c r="G290" s="48"/>
      <c r="H290" s="74"/>
      <c r="I290" s="74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5.75" customHeight="1" x14ac:dyDescent="0.25">
      <c r="A291" s="55"/>
      <c r="B291" s="55"/>
      <c r="C291" s="74"/>
      <c r="D291" s="74"/>
      <c r="E291" s="55"/>
      <c r="F291" s="48"/>
      <c r="G291" s="48"/>
      <c r="H291" s="74"/>
      <c r="I291" s="74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5.75" customHeight="1" x14ac:dyDescent="0.25">
      <c r="A292" s="55"/>
      <c r="B292" s="55"/>
      <c r="C292" s="74"/>
      <c r="D292" s="74"/>
      <c r="E292" s="55"/>
      <c r="F292" s="48"/>
      <c r="G292" s="48"/>
      <c r="H292" s="74"/>
      <c r="I292" s="74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5.75" customHeight="1" x14ac:dyDescent="0.25">
      <c r="A293" s="55"/>
      <c r="B293" s="55"/>
      <c r="C293" s="74"/>
      <c r="D293" s="74"/>
      <c r="E293" s="55"/>
      <c r="F293" s="48"/>
      <c r="G293" s="48"/>
      <c r="H293" s="74"/>
      <c r="I293" s="74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5.75" customHeight="1" x14ac:dyDescent="0.25">
      <c r="A294" s="55"/>
      <c r="B294" s="55"/>
      <c r="C294" s="74"/>
      <c r="D294" s="74"/>
      <c r="E294" s="55"/>
      <c r="F294" s="48"/>
      <c r="G294" s="48"/>
      <c r="H294" s="74"/>
      <c r="I294" s="74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5.75" customHeight="1" x14ac:dyDescent="0.25">
      <c r="A295" s="55"/>
      <c r="B295" s="55"/>
      <c r="C295" s="74"/>
      <c r="D295" s="74"/>
      <c r="E295" s="55"/>
      <c r="F295" s="48"/>
      <c r="G295" s="48"/>
      <c r="H295" s="74"/>
      <c r="I295" s="74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5.75" customHeight="1" x14ac:dyDescent="0.25">
      <c r="A296" s="55"/>
      <c r="B296" s="55"/>
      <c r="C296" s="74"/>
      <c r="D296" s="74"/>
      <c r="E296" s="55"/>
      <c r="F296" s="48"/>
      <c r="G296" s="48"/>
      <c r="H296" s="74"/>
      <c r="I296" s="74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5.75" customHeight="1" x14ac:dyDescent="0.25">
      <c r="A297" s="55"/>
      <c r="B297" s="55"/>
      <c r="C297" s="74"/>
      <c r="D297" s="74"/>
      <c r="E297" s="55"/>
      <c r="F297" s="48"/>
      <c r="G297" s="48"/>
      <c r="H297" s="74"/>
      <c r="I297" s="74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5.75" customHeight="1" x14ac:dyDescent="0.25">
      <c r="A298" s="55"/>
      <c r="B298" s="55"/>
      <c r="C298" s="74"/>
      <c r="D298" s="74"/>
      <c r="E298" s="55"/>
      <c r="F298" s="48"/>
      <c r="G298" s="48"/>
      <c r="H298" s="74"/>
      <c r="I298" s="74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5.75" customHeight="1" x14ac:dyDescent="0.25">
      <c r="A299" s="55"/>
      <c r="B299" s="55"/>
      <c r="C299" s="74"/>
      <c r="D299" s="74"/>
      <c r="E299" s="55"/>
      <c r="F299" s="48"/>
      <c r="G299" s="48"/>
      <c r="H299" s="74"/>
      <c r="I299" s="74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5.75" customHeight="1" x14ac:dyDescent="0.25">
      <c r="A300" s="55"/>
      <c r="B300" s="55"/>
      <c r="C300" s="74"/>
      <c r="D300" s="74"/>
      <c r="E300" s="55"/>
      <c r="F300" s="48"/>
      <c r="G300" s="48"/>
      <c r="H300" s="74"/>
      <c r="I300" s="74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5.75" customHeight="1" x14ac:dyDescent="0.25">
      <c r="A301" s="55"/>
      <c r="B301" s="55"/>
      <c r="C301" s="74"/>
      <c r="D301" s="74"/>
      <c r="E301" s="55"/>
      <c r="F301" s="48"/>
      <c r="G301" s="48"/>
      <c r="H301" s="74"/>
      <c r="I301" s="74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5.75" customHeight="1" x14ac:dyDescent="0.25">
      <c r="A302" s="55"/>
      <c r="B302" s="55"/>
      <c r="C302" s="74"/>
      <c r="D302" s="74"/>
      <c r="E302" s="55"/>
      <c r="F302" s="48"/>
      <c r="G302" s="48"/>
      <c r="H302" s="74"/>
      <c r="I302" s="74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5.75" customHeight="1" x14ac:dyDescent="0.25">
      <c r="A303" s="55"/>
      <c r="B303" s="55"/>
      <c r="C303" s="74"/>
      <c r="D303" s="74"/>
      <c r="E303" s="55"/>
      <c r="F303" s="48"/>
      <c r="G303" s="48"/>
      <c r="H303" s="74"/>
      <c r="I303" s="74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5.75" customHeight="1" x14ac:dyDescent="0.25">
      <c r="A304" s="55"/>
      <c r="B304" s="55"/>
      <c r="C304" s="74"/>
      <c r="D304" s="74"/>
      <c r="E304" s="55"/>
      <c r="F304" s="48"/>
      <c r="G304" s="48"/>
      <c r="H304" s="74"/>
      <c r="I304" s="74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5.75" customHeight="1" x14ac:dyDescent="0.25">
      <c r="A305" s="55"/>
      <c r="B305" s="55"/>
      <c r="C305" s="74"/>
      <c r="D305" s="74"/>
      <c r="E305" s="55"/>
      <c r="F305" s="48"/>
      <c r="G305" s="48"/>
      <c r="H305" s="74"/>
      <c r="I305" s="74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5.75" customHeight="1" x14ac:dyDescent="0.25">
      <c r="A306" s="55"/>
      <c r="B306" s="55"/>
      <c r="C306" s="74"/>
      <c r="D306" s="74"/>
      <c r="E306" s="55"/>
      <c r="F306" s="48"/>
      <c r="G306" s="48"/>
      <c r="H306" s="74"/>
      <c r="I306" s="74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5.75" customHeight="1" x14ac:dyDescent="0.25">
      <c r="A307" s="55"/>
      <c r="B307" s="55"/>
      <c r="C307" s="74"/>
      <c r="D307" s="74"/>
      <c r="E307" s="55"/>
      <c r="F307" s="48"/>
      <c r="G307" s="48"/>
      <c r="H307" s="74"/>
      <c r="I307" s="74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5.75" customHeight="1" x14ac:dyDescent="0.25">
      <c r="A308" s="55"/>
      <c r="B308" s="55"/>
      <c r="C308" s="74"/>
      <c r="D308" s="74"/>
      <c r="E308" s="55"/>
      <c r="F308" s="48"/>
      <c r="G308" s="48"/>
      <c r="H308" s="74"/>
      <c r="I308" s="74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5.75" customHeight="1" x14ac:dyDescent="0.25">
      <c r="A309" s="55"/>
      <c r="B309" s="55"/>
      <c r="C309" s="74"/>
      <c r="D309" s="74"/>
      <c r="E309" s="55"/>
      <c r="F309" s="48"/>
      <c r="G309" s="48"/>
      <c r="H309" s="74"/>
      <c r="I309" s="74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5.75" customHeight="1" x14ac:dyDescent="0.25">
      <c r="A310" s="55"/>
      <c r="B310" s="55"/>
      <c r="C310" s="74"/>
      <c r="D310" s="74"/>
      <c r="E310" s="55"/>
      <c r="F310" s="48"/>
      <c r="G310" s="48"/>
      <c r="H310" s="74"/>
      <c r="I310" s="74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5.75" customHeight="1" x14ac:dyDescent="0.25">
      <c r="A311" s="55"/>
      <c r="B311" s="55"/>
      <c r="C311" s="74"/>
      <c r="D311" s="74"/>
      <c r="E311" s="55"/>
      <c r="F311" s="48"/>
      <c r="G311" s="48"/>
      <c r="H311" s="74"/>
      <c r="I311" s="74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5.75" customHeight="1" x14ac:dyDescent="0.25">
      <c r="A312" s="55"/>
      <c r="B312" s="55"/>
      <c r="C312" s="74"/>
      <c r="D312" s="74"/>
      <c r="E312" s="55"/>
      <c r="F312" s="48"/>
      <c r="G312" s="48"/>
      <c r="H312" s="74"/>
      <c r="I312" s="74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5.75" customHeight="1" x14ac:dyDescent="0.25">
      <c r="A313" s="55"/>
      <c r="B313" s="55"/>
      <c r="C313" s="74"/>
      <c r="D313" s="74"/>
      <c r="E313" s="55"/>
      <c r="F313" s="48"/>
      <c r="G313" s="48"/>
      <c r="H313" s="74"/>
      <c r="I313" s="74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5.75" customHeight="1" x14ac:dyDescent="0.25">
      <c r="A314" s="55"/>
      <c r="B314" s="55"/>
      <c r="C314" s="74"/>
      <c r="D314" s="74"/>
      <c r="E314" s="55"/>
      <c r="F314" s="48"/>
      <c r="G314" s="48"/>
      <c r="H314" s="74"/>
      <c r="I314" s="74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5.75" customHeight="1" x14ac:dyDescent="0.25">
      <c r="A315" s="55"/>
      <c r="B315" s="55"/>
      <c r="C315" s="74"/>
      <c r="D315" s="74"/>
      <c r="E315" s="55"/>
      <c r="F315" s="48"/>
      <c r="G315" s="48"/>
      <c r="H315" s="74"/>
      <c r="I315" s="74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5.75" customHeight="1" x14ac:dyDescent="0.25">
      <c r="A316" s="55"/>
      <c r="B316" s="55"/>
      <c r="C316" s="74"/>
      <c r="D316" s="74"/>
      <c r="E316" s="55"/>
      <c r="F316" s="48"/>
      <c r="G316" s="48"/>
      <c r="H316" s="74"/>
      <c r="I316" s="74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5.75" customHeight="1" x14ac:dyDescent="0.25">
      <c r="A317" s="55"/>
      <c r="B317" s="55"/>
      <c r="C317" s="74"/>
      <c r="D317" s="74"/>
      <c r="E317" s="55"/>
      <c r="F317" s="48"/>
      <c r="G317" s="48"/>
      <c r="H317" s="74"/>
      <c r="I317" s="74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5.75" customHeight="1" x14ac:dyDescent="0.25">
      <c r="A318" s="55"/>
      <c r="B318" s="55"/>
      <c r="C318" s="74"/>
      <c r="D318" s="74"/>
      <c r="E318" s="55"/>
      <c r="F318" s="48"/>
      <c r="G318" s="48"/>
      <c r="H318" s="74"/>
      <c r="I318" s="74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5.75" customHeight="1" x14ac:dyDescent="0.25">
      <c r="A319" s="55"/>
      <c r="B319" s="55"/>
      <c r="C319" s="74"/>
      <c r="D319" s="74"/>
      <c r="E319" s="55"/>
      <c r="F319" s="48"/>
      <c r="G319" s="48"/>
      <c r="H319" s="74"/>
      <c r="I319" s="74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5.75" customHeight="1" x14ac:dyDescent="0.25">
      <c r="A320" s="55"/>
      <c r="B320" s="55"/>
      <c r="C320" s="74"/>
      <c r="D320" s="74"/>
      <c r="E320" s="55"/>
      <c r="F320" s="48"/>
      <c r="G320" s="48"/>
      <c r="H320" s="74"/>
      <c r="I320" s="74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5.75" customHeight="1" x14ac:dyDescent="0.25">
      <c r="A321" s="55"/>
      <c r="B321" s="55"/>
      <c r="C321" s="74"/>
      <c r="D321" s="74"/>
      <c r="E321" s="55"/>
      <c r="F321" s="48"/>
      <c r="G321" s="48"/>
      <c r="H321" s="74"/>
      <c r="I321" s="74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5.75" customHeight="1" x14ac:dyDescent="0.25">
      <c r="A322" s="55"/>
      <c r="B322" s="55"/>
      <c r="C322" s="74"/>
      <c r="D322" s="74"/>
      <c r="E322" s="55"/>
      <c r="F322" s="48"/>
      <c r="G322" s="48"/>
      <c r="H322" s="74"/>
      <c r="I322" s="74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5.75" customHeight="1" x14ac:dyDescent="0.25">
      <c r="A323" s="55"/>
      <c r="B323" s="55"/>
      <c r="C323" s="74"/>
      <c r="D323" s="74"/>
      <c r="E323" s="55"/>
      <c r="F323" s="48"/>
      <c r="G323" s="48"/>
      <c r="H323" s="74"/>
      <c r="I323" s="74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5.75" customHeight="1" x14ac:dyDescent="0.25">
      <c r="A324" s="55"/>
      <c r="B324" s="55"/>
      <c r="C324" s="74"/>
      <c r="D324" s="74"/>
      <c r="E324" s="55"/>
      <c r="F324" s="48"/>
      <c r="G324" s="48"/>
      <c r="H324" s="74"/>
      <c r="I324" s="74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5.75" customHeight="1" x14ac:dyDescent="0.25">
      <c r="A325" s="55"/>
      <c r="B325" s="55"/>
      <c r="C325" s="74"/>
      <c r="D325" s="74"/>
      <c r="E325" s="55"/>
      <c r="F325" s="48"/>
      <c r="G325" s="48"/>
      <c r="H325" s="74"/>
      <c r="I325" s="74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5.75" customHeight="1" x14ac:dyDescent="0.25">
      <c r="A326" s="55"/>
      <c r="B326" s="55"/>
      <c r="C326" s="74"/>
      <c r="D326" s="74"/>
      <c r="E326" s="55"/>
      <c r="F326" s="48"/>
      <c r="G326" s="48"/>
      <c r="H326" s="74"/>
      <c r="I326" s="74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5.75" customHeight="1" x14ac:dyDescent="0.25">
      <c r="A327" s="55"/>
      <c r="B327" s="55"/>
      <c r="C327" s="74"/>
      <c r="D327" s="74"/>
      <c r="E327" s="55"/>
      <c r="F327" s="48"/>
      <c r="G327" s="48"/>
      <c r="H327" s="74"/>
      <c r="I327" s="74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5.75" customHeight="1" x14ac:dyDescent="0.25">
      <c r="A328" s="55"/>
      <c r="B328" s="55"/>
      <c r="C328" s="74"/>
      <c r="D328" s="74"/>
      <c r="E328" s="55"/>
      <c r="F328" s="48"/>
      <c r="G328" s="48"/>
      <c r="H328" s="74"/>
      <c r="I328" s="74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5.75" customHeight="1" x14ac:dyDescent="0.25">
      <c r="A329" s="55"/>
      <c r="B329" s="55"/>
      <c r="C329" s="74"/>
      <c r="D329" s="74"/>
      <c r="E329" s="55"/>
      <c r="F329" s="48"/>
      <c r="G329" s="48"/>
      <c r="H329" s="74"/>
      <c r="I329" s="74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5.75" customHeight="1" x14ac:dyDescent="0.25">
      <c r="A330" s="55"/>
      <c r="B330" s="55"/>
      <c r="C330" s="74"/>
      <c r="D330" s="74"/>
      <c r="E330" s="55"/>
      <c r="F330" s="48"/>
      <c r="G330" s="48"/>
      <c r="H330" s="74"/>
      <c r="I330" s="74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5.75" customHeight="1" x14ac:dyDescent="0.25">
      <c r="A331" s="55"/>
      <c r="B331" s="55"/>
      <c r="C331" s="74"/>
      <c r="D331" s="74"/>
      <c r="E331" s="55"/>
      <c r="F331" s="48"/>
      <c r="G331" s="48"/>
      <c r="H331" s="74"/>
      <c r="I331" s="74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5.75" customHeight="1" x14ac:dyDescent="0.25">
      <c r="A332" s="55"/>
      <c r="B332" s="55"/>
      <c r="C332" s="74"/>
      <c r="D332" s="74"/>
      <c r="E332" s="55"/>
      <c r="F332" s="48"/>
      <c r="G332" s="48"/>
      <c r="H332" s="74"/>
      <c r="I332" s="74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5.75" customHeight="1" x14ac:dyDescent="0.25">
      <c r="A333" s="55"/>
      <c r="B333" s="55"/>
      <c r="C333" s="74"/>
      <c r="D333" s="74"/>
      <c r="E333" s="55"/>
      <c r="F333" s="48"/>
      <c r="G333" s="48"/>
      <c r="H333" s="74"/>
      <c r="I333" s="74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5.75" customHeight="1" x14ac:dyDescent="0.25">
      <c r="A334" s="55"/>
      <c r="B334" s="55"/>
      <c r="C334" s="74"/>
      <c r="D334" s="74"/>
      <c r="E334" s="55"/>
      <c r="F334" s="48"/>
      <c r="G334" s="48"/>
      <c r="H334" s="74"/>
      <c r="I334" s="74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5.75" customHeight="1" x14ac:dyDescent="0.25">
      <c r="A335" s="55"/>
      <c r="B335" s="55"/>
      <c r="C335" s="74"/>
      <c r="D335" s="74"/>
      <c r="E335" s="55"/>
      <c r="F335" s="48"/>
      <c r="G335" s="48"/>
      <c r="H335" s="74"/>
      <c r="I335" s="74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5.75" customHeight="1" x14ac:dyDescent="0.25">
      <c r="A336" s="55"/>
      <c r="B336" s="55"/>
      <c r="C336" s="74"/>
      <c r="D336" s="74"/>
      <c r="E336" s="55"/>
      <c r="F336" s="48"/>
      <c r="G336" s="48"/>
      <c r="H336" s="74"/>
      <c r="I336" s="74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5.75" customHeight="1" x14ac:dyDescent="0.25">
      <c r="A337" s="55"/>
      <c r="B337" s="55"/>
      <c r="C337" s="74"/>
      <c r="D337" s="74"/>
      <c r="E337" s="55"/>
      <c r="F337" s="48"/>
      <c r="G337" s="48"/>
      <c r="H337" s="74"/>
      <c r="I337" s="74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5.75" customHeight="1" x14ac:dyDescent="0.25">
      <c r="A338" s="55"/>
      <c r="B338" s="55"/>
      <c r="C338" s="74"/>
      <c r="D338" s="74"/>
      <c r="E338" s="55"/>
      <c r="F338" s="48"/>
      <c r="G338" s="48"/>
      <c r="H338" s="74"/>
      <c r="I338" s="74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5.75" customHeight="1" x14ac:dyDescent="0.25">
      <c r="A339" s="55"/>
      <c r="B339" s="55"/>
      <c r="C339" s="74"/>
      <c r="D339" s="74"/>
      <c r="E339" s="55"/>
      <c r="F339" s="48"/>
      <c r="G339" s="48"/>
      <c r="H339" s="74"/>
      <c r="I339" s="74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5.75" customHeight="1" x14ac:dyDescent="0.25">
      <c r="A340" s="55"/>
      <c r="B340" s="55"/>
      <c r="C340" s="74"/>
      <c r="D340" s="74"/>
      <c r="E340" s="55"/>
      <c r="F340" s="48"/>
      <c r="G340" s="48"/>
      <c r="H340" s="74"/>
      <c r="I340" s="74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5.75" customHeight="1" x14ac:dyDescent="0.25">
      <c r="A341" s="55"/>
      <c r="B341" s="55"/>
      <c r="C341" s="74"/>
      <c r="D341" s="74"/>
      <c r="E341" s="55"/>
      <c r="F341" s="48"/>
      <c r="G341" s="48"/>
      <c r="H341" s="74"/>
      <c r="I341" s="74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5.75" customHeight="1" x14ac:dyDescent="0.25">
      <c r="A342" s="55"/>
      <c r="B342" s="55"/>
      <c r="C342" s="74"/>
      <c r="D342" s="74"/>
      <c r="E342" s="55"/>
      <c r="F342" s="48"/>
      <c r="G342" s="48"/>
      <c r="H342" s="74"/>
      <c r="I342" s="74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5.75" customHeight="1" x14ac:dyDescent="0.25">
      <c r="A343" s="55"/>
      <c r="B343" s="55"/>
      <c r="C343" s="74"/>
      <c r="D343" s="74"/>
      <c r="E343" s="55"/>
      <c r="F343" s="48"/>
      <c r="G343" s="48"/>
      <c r="H343" s="74"/>
      <c r="I343" s="74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5.75" customHeight="1" x14ac:dyDescent="0.25">
      <c r="A344" s="55"/>
      <c r="B344" s="55"/>
      <c r="C344" s="74"/>
      <c r="D344" s="74"/>
      <c r="E344" s="55"/>
      <c r="F344" s="48"/>
      <c r="G344" s="48"/>
      <c r="H344" s="74"/>
      <c r="I344" s="74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5.75" customHeight="1" x14ac:dyDescent="0.25">
      <c r="A345" s="55"/>
      <c r="B345" s="55"/>
      <c r="C345" s="74"/>
      <c r="D345" s="74"/>
      <c r="E345" s="55"/>
      <c r="F345" s="48"/>
      <c r="G345" s="48"/>
      <c r="H345" s="74"/>
      <c r="I345" s="74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5.75" customHeight="1" x14ac:dyDescent="0.25">
      <c r="A346" s="55"/>
      <c r="B346" s="55"/>
      <c r="C346" s="74"/>
      <c r="D346" s="74"/>
      <c r="E346" s="55"/>
      <c r="F346" s="48"/>
      <c r="G346" s="48"/>
      <c r="H346" s="74"/>
      <c r="I346" s="74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5.75" customHeight="1" x14ac:dyDescent="0.25">
      <c r="A347" s="55"/>
      <c r="B347" s="55"/>
      <c r="C347" s="74"/>
      <c r="D347" s="74"/>
      <c r="E347" s="55"/>
      <c r="F347" s="48"/>
      <c r="G347" s="48"/>
      <c r="H347" s="74"/>
      <c r="I347" s="74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5.75" customHeight="1" x14ac:dyDescent="0.25">
      <c r="A348" s="55"/>
      <c r="B348" s="55"/>
      <c r="C348" s="74"/>
      <c r="D348" s="74"/>
      <c r="E348" s="55"/>
      <c r="F348" s="48"/>
      <c r="G348" s="48"/>
      <c r="H348" s="74"/>
      <c r="I348" s="74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5.75" customHeight="1" x14ac:dyDescent="0.25">
      <c r="A349" s="55"/>
      <c r="B349" s="55"/>
      <c r="C349" s="74"/>
      <c r="D349" s="74"/>
      <c r="E349" s="55"/>
      <c r="F349" s="48"/>
      <c r="G349" s="48"/>
      <c r="H349" s="74"/>
      <c r="I349" s="74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5.75" customHeight="1" x14ac:dyDescent="0.25">
      <c r="A350" s="55"/>
      <c r="B350" s="55"/>
      <c r="C350" s="74"/>
      <c r="D350" s="74"/>
      <c r="E350" s="55"/>
      <c r="F350" s="48"/>
      <c r="G350" s="48"/>
      <c r="H350" s="74"/>
      <c r="I350" s="74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5.75" customHeight="1" x14ac:dyDescent="0.25">
      <c r="A351" s="55"/>
      <c r="B351" s="55"/>
      <c r="C351" s="74"/>
      <c r="D351" s="74"/>
      <c r="E351" s="55"/>
      <c r="F351" s="48"/>
      <c r="G351" s="48"/>
      <c r="H351" s="74"/>
      <c r="I351" s="74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5.75" customHeight="1" x14ac:dyDescent="0.25">
      <c r="A352" s="55"/>
      <c r="B352" s="55"/>
      <c r="C352" s="74"/>
      <c r="D352" s="74"/>
      <c r="E352" s="55"/>
      <c r="F352" s="48"/>
      <c r="G352" s="48"/>
      <c r="H352" s="74"/>
      <c r="I352" s="74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5.75" customHeight="1" x14ac:dyDescent="0.25">
      <c r="A353" s="55"/>
      <c r="B353" s="55"/>
      <c r="C353" s="74"/>
      <c r="D353" s="74"/>
      <c r="E353" s="55"/>
      <c r="F353" s="48"/>
      <c r="G353" s="48"/>
      <c r="H353" s="74"/>
      <c r="I353" s="74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5.75" customHeight="1" x14ac:dyDescent="0.25">
      <c r="A354" s="55"/>
      <c r="B354" s="55"/>
      <c r="C354" s="74"/>
      <c r="D354" s="74"/>
      <c r="E354" s="55"/>
      <c r="F354" s="48"/>
      <c r="G354" s="48"/>
      <c r="H354" s="74"/>
      <c r="I354" s="74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5.75" customHeight="1" x14ac:dyDescent="0.25">
      <c r="A355" s="55"/>
      <c r="B355" s="55"/>
      <c r="C355" s="74"/>
      <c r="D355" s="74"/>
      <c r="E355" s="55"/>
      <c r="F355" s="48"/>
      <c r="G355" s="48"/>
      <c r="H355" s="74"/>
      <c r="I355" s="74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5.75" customHeight="1" x14ac:dyDescent="0.25">
      <c r="A356" s="55"/>
      <c r="B356" s="55"/>
      <c r="C356" s="74"/>
      <c r="D356" s="74"/>
      <c r="E356" s="55"/>
      <c r="F356" s="48"/>
      <c r="G356" s="48"/>
      <c r="H356" s="74"/>
      <c r="I356" s="74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5.75" customHeight="1" x14ac:dyDescent="0.25">
      <c r="A357" s="55"/>
      <c r="B357" s="55"/>
      <c r="C357" s="74"/>
      <c r="D357" s="74"/>
      <c r="E357" s="55"/>
      <c r="F357" s="48"/>
      <c r="G357" s="48"/>
      <c r="H357" s="74"/>
      <c r="I357" s="74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5.75" customHeight="1" x14ac:dyDescent="0.25">
      <c r="A358" s="55"/>
      <c r="B358" s="55"/>
      <c r="C358" s="74"/>
      <c r="D358" s="74"/>
      <c r="E358" s="55"/>
      <c r="F358" s="48"/>
      <c r="G358" s="48"/>
      <c r="H358" s="74"/>
      <c r="I358" s="74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5.75" customHeight="1" x14ac:dyDescent="0.25">
      <c r="A359" s="55"/>
      <c r="B359" s="55"/>
      <c r="C359" s="74"/>
      <c r="D359" s="74"/>
      <c r="E359" s="55"/>
      <c r="F359" s="48"/>
      <c r="G359" s="48"/>
      <c r="H359" s="74"/>
      <c r="I359" s="74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5.75" customHeight="1" x14ac:dyDescent="0.25">
      <c r="A360" s="55"/>
      <c r="B360" s="55"/>
      <c r="C360" s="74"/>
      <c r="D360" s="74"/>
      <c r="E360" s="55"/>
      <c r="F360" s="48"/>
      <c r="G360" s="48"/>
      <c r="H360" s="74"/>
      <c r="I360" s="74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5.75" customHeight="1" x14ac:dyDescent="0.25">
      <c r="A361" s="55"/>
      <c r="B361" s="55"/>
      <c r="C361" s="74"/>
      <c r="D361" s="74"/>
      <c r="E361" s="55"/>
      <c r="F361" s="48"/>
      <c r="G361" s="48"/>
      <c r="H361" s="74"/>
      <c r="I361" s="74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5.75" customHeight="1" x14ac:dyDescent="0.25">
      <c r="A362" s="55"/>
      <c r="B362" s="55"/>
      <c r="C362" s="74"/>
      <c r="D362" s="74"/>
      <c r="E362" s="55"/>
      <c r="F362" s="48"/>
      <c r="G362" s="48"/>
      <c r="H362" s="74"/>
      <c r="I362" s="74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5.75" customHeight="1" x14ac:dyDescent="0.25">
      <c r="A363" s="55"/>
      <c r="B363" s="55"/>
      <c r="C363" s="74"/>
      <c r="D363" s="74"/>
      <c r="E363" s="55"/>
      <c r="F363" s="48"/>
      <c r="G363" s="48"/>
      <c r="H363" s="74"/>
      <c r="I363" s="74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5.75" customHeight="1" x14ac:dyDescent="0.25">
      <c r="A364" s="55"/>
      <c r="B364" s="55"/>
      <c r="C364" s="74"/>
      <c r="D364" s="74"/>
      <c r="E364" s="55"/>
      <c r="F364" s="48"/>
      <c r="G364" s="48"/>
      <c r="H364" s="74"/>
      <c r="I364" s="74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 x14ac:dyDescent="0.25">
      <c r="A365" s="55"/>
      <c r="B365" s="55"/>
      <c r="C365" s="74"/>
      <c r="D365" s="74"/>
      <c r="E365" s="55"/>
      <c r="F365" s="48"/>
      <c r="G365" s="48"/>
      <c r="H365" s="74"/>
      <c r="I365" s="74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5.75" customHeight="1" x14ac:dyDescent="0.25">
      <c r="A366" s="55"/>
      <c r="B366" s="55"/>
      <c r="C366" s="74"/>
      <c r="D366" s="74"/>
      <c r="E366" s="55"/>
      <c r="F366" s="48"/>
      <c r="G366" s="48"/>
      <c r="H366" s="74"/>
      <c r="I366" s="74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5.75" customHeight="1" x14ac:dyDescent="0.25">
      <c r="A367" s="55"/>
      <c r="B367" s="55"/>
      <c r="C367" s="74"/>
      <c r="D367" s="74"/>
      <c r="E367" s="55"/>
      <c r="F367" s="48"/>
      <c r="G367" s="48"/>
      <c r="H367" s="74"/>
      <c r="I367" s="74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5.75" customHeight="1" x14ac:dyDescent="0.25">
      <c r="A368" s="55"/>
      <c r="B368" s="55"/>
      <c r="C368" s="74"/>
      <c r="D368" s="74"/>
      <c r="E368" s="55"/>
      <c r="F368" s="48"/>
      <c r="G368" s="48"/>
      <c r="H368" s="74"/>
      <c r="I368" s="74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5.75" customHeight="1" x14ac:dyDescent="0.25">
      <c r="A369" s="55"/>
      <c r="B369" s="55"/>
      <c r="C369" s="74"/>
      <c r="D369" s="74"/>
      <c r="E369" s="55"/>
      <c r="F369" s="48"/>
      <c r="G369" s="48"/>
      <c r="H369" s="74"/>
      <c r="I369" s="74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5.75" customHeight="1" x14ac:dyDescent="0.25">
      <c r="A370" s="55"/>
      <c r="B370" s="55"/>
      <c r="C370" s="74"/>
      <c r="D370" s="74"/>
      <c r="E370" s="55"/>
      <c r="F370" s="48"/>
      <c r="G370" s="48"/>
      <c r="H370" s="74"/>
      <c r="I370" s="74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5.75" customHeight="1" x14ac:dyDescent="0.25">
      <c r="A371" s="55"/>
      <c r="B371" s="55"/>
      <c r="C371" s="74"/>
      <c r="D371" s="74"/>
      <c r="E371" s="55"/>
      <c r="F371" s="48"/>
      <c r="G371" s="48"/>
      <c r="H371" s="74"/>
      <c r="I371" s="74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5.75" customHeight="1" x14ac:dyDescent="0.25">
      <c r="A372" s="55"/>
      <c r="B372" s="55"/>
      <c r="C372" s="74"/>
      <c r="D372" s="74"/>
      <c r="E372" s="55"/>
      <c r="F372" s="48"/>
      <c r="G372" s="48"/>
      <c r="H372" s="74"/>
      <c r="I372" s="74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5.75" customHeight="1" x14ac:dyDescent="0.25">
      <c r="A373" s="55"/>
      <c r="B373" s="55"/>
      <c r="C373" s="74"/>
      <c r="D373" s="74"/>
      <c r="E373" s="55"/>
      <c r="F373" s="48"/>
      <c r="G373" s="48"/>
      <c r="H373" s="74"/>
      <c r="I373" s="74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5.75" customHeight="1" x14ac:dyDescent="0.25">
      <c r="A374" s="55"/>
      <c r="B374" s="55"/>
      <c r="C374" s="74"/>
      <c r="D374" s="74"/>
      <c r="E374" s="55"/>
      <c r="F374" s="48"/>
      <c r="G374" s="48"/>
      <c r="H374" s="74"/>
      <c r="I374" s="74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5.75" customHeight="1" x14ac:dyDescent="0.25">
      <c r="A375" s="55"/>
      <c r="B375" s="55"/>
      <c r="C375" s="74"/>
      <c r="D375" s="74"/>
      <c r="E375" s="55"/>
      <c r="F375" s="48"/>
      <c r="G375" s="48"/>
      <c r="H375" s="74"/>
      <c r="I375" s="74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5.75" customHeight="1" x14ac:dyDescent="0.25">
      <c r="A376" s="55"/>
      <c r="B376" s="55"/>
      <c r="C376" s="74"/>
      <c r="D376" s="74"/>
      <c r="E376" s="55"/>
      <c r="F376" s="48"/>
      <c r="G376" s="48"/>
      <c r="H376" s="74"/>
      <c r="I376" s="74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5.75" customHeight="1" x14ac:dyDescent="0.25">
      <c r="A377" s="55"/>
      <c r="B377" s="55"/>
      <c r="C377" s="74"/>
      <c r="D377" s="74"/>
      <c r="E377" s="55"/>
      <c r="F377" s="48"/>
      <c r="G377" s="48"/>
      <c r="H377" s="74"/>
      <c r="I377" s="74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5.75" customHeight="1" x14ac:dyDescent="0.25">
      <c r="A378" s="55"/>
      <c r="B378" s="55"/>
      <c r="C378" s="74"/>
      <c r="D378" s="74"/>
      <c r="E378" s="55"/>
      <c r="F378" s="48"/>
      <c r="G378" s="48"/>
      <c r="H378" s="74"/>
      <c r="I378" s="74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5.75" customHeight="1" x14ac:dyDescent="0.25">
      <c r="A379" s="55"/>
      <c r="B379" s="55"/>
      <c r="C379" s="74"/>
      <c r="D379" s="74"/>
      <c r="E379" s="55"/>
      <c r="F379" s="48"/>
      <c r="G379" s="48"/>
      <c r="H379" s="74"/>
      <c r="I379" s="74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5.75" customHeight="1" x14ac:dyDescent="0.25">
      <c r="A380" s="55"/>
      <c r="B380" s="55"/>
      <c r="C380" s="74"/>
      <c r="D380" s="74"/>
      <c r="E380" s="55"/>
      <c r="F380" s="48"/>
      <c r="G380" s="48"/>
      <c r="H380" s="74"/>
      <c r="I380" s="74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5.75" customHeight="1" x14ac:dyDescent="0.25">
      <c r="A381" s="55"/>
      <c r="B381" s="55"/>
      <c r="C381" s="74"/>
      <c r="D381" s="74"/>
      <c r="E381" s="55"/>
      <c r="F381" s="48"/>
      <c r="G381" s="48"/>
      <c r="H381" s="74"/>
      <c r="I381" s="74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5.75" customHeight="1" x14ac:dyDescent="0.25">
      <c r="A382" s="55"/>
      <c r="B382" s="55"/>
      <c r="C382" s="74"/>
      <c r="D382" s="74"/>
      <c r="E382" s="55"/>
      <c r="F382" s="48"/>
      <c r="G382" s="48"/>
      <c r="H382" s="74"/>
      <c r="I382" s="74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5.75" customHeight="1" x14ac:dyDescent="0.25">
      <c r="A383" s="55"/>
      <c r="B383" s="55"/>
      <c r="C383" s="74"/>
      <c r="D383" s="74"/>
      <c r="E383" s="55"/>
      <c r="F383" s="48"/>
      <c r="G383" s="48"/>
      <c r="H383" s="74"/>
      <c r="I383" s="74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5.75" customHeight="1" x14ac:dyDescent="0.25">
      <c r="A384" s="55"/>
      <c r="B384" s="55"/>
      <c r="C384" s="74"/>
      <c r="D384" s="74"/>
      <c r="E384" s="55"/>
      <c r="F384" s="48"/>
      <c r="G384" s="48"/>
      <c r="H384" s="74"/>
      <c r="I384" s="74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5.75" customHeight="1" x14ac:dyDescent="0.25">
      <c r="A385" s="55"/>
      <c r="B385" s="55"/>
      <c r="C385" s="74"/>
      <c r="D385" s="74"/>
      <c r="E385" s="55"/>
      <c r="F385" s="48"/>
      <c r="G385" s="48"/>
      <c r="H385" s="74"/>
      <c r="I385" s="74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5.75" customHeight="1" x14ac:dyDescent="0.25">
      <c r="A386" s="55"/>
      <c r="B386" s="55"/>
      <c r="C386" s="74"/>
      <c r="D386" s="74"/>
      <c r="E386" s="55"/>
      <c r="F386" s="48"/>
      <c r="G386" s="48"/>
      <c r="H386" s="74"/>
      <c r="I386" s="74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5.75" customHeight="1" x14ac:dyDescent="0.25">
      <c r="A387" s="55"/>
      <c r="B387" s="55"/>
      <c r="C387" s="74"/>
      <c r="D387" s="74"/>
      <c r="E387" s="55"/>
      <c r="F387" s="48"/>
      <c r="G387" s="48"/>
      <c r="H387" s="74"/>
      <c r="I387" s="74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5.75" customHeight="1" x14ac:dyDescent="0.25">
      <c r="A388" s="55"/>
      <c r="B388" s="55"/>
      <c r="C388" s="74"/>
      <c r="D388" s="74"/>
      <c r="E388" s="55"/>
      <c r="F388" s="48"/>
      <c r="G388" s="48"/>
      <c r="H388" s="74"/>
      <c r="I388" s="74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5.75" customHeight="1" x14ac:dyDescent="0.25">
      <c r="A389" s="55"/>
      <c r="B389" s="55"/>
      <c r="C389" s="74"/>
      <c r="D389" s="74"/>
      <c r="E389" s="55"/>
      <c r="F389" s="48"/>
      <c r="G389" s="48"/>
      <c r="H389" s="74"/>
      <c r="I389" s="74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5.75" customHeight="1" x14ac:dyDescent="0.25">
      <c r="A390" s="55"/>
      <c r="B390" s="55"/>
      <c r="C390" s="74"/>
      <c r="D390" s="74"/>
      <c r="E390" s="55"/>
      <c r="F390" s="48"/>
      <c r="G390" s="48"/>
      <c r="H390" s="74"/>
      <c r="I390" s="74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5.75" customHeight="1" x14ac:dyDescent="0.25">
      <c r="A391" s="55"/>
      <c r="B391" s="55"/>
      <c r="C391" s="74"/>
      <c r="D391" s="74"/>
      <c r="E391" s="55"/>
      <c r="F391" s="48"/>
      <c r="G391" s="48"/>
      <c r="H391" s="74"/>
      <c r="I391" s="74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5.75" customHeight="1" x14ac:dyDescent="0.25">
      <c r="A392" s="55"/>
      <c r="B392" s="55"/>
      <c r="C392" s="74"/>
      <c r="D392" s="74"/>
      <c r="E392" s="55"/>
      <c r="F392" s="48"/>
      <c r="G392" s="48"/>
      <c r="H392" s="74"/>
      <c r="I392" s="74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5.75" customHeight="1" x14ac:dyDescent="0.25">
      <c r="A393" s="55"/>
      <c r="B393" s="55"/>
      <c r="C393" s="74"/>
      <c r="D393" s="74"/>
      <c r="E393" s="55"/>
      <c r="F393" s="48"/>
      <c r="G393" s="48"/>
      <c r="H393" s="74"/>
      <c r="I393" s="74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5.75" customHeight="1" x14ac:dyDescent="0.25">
      <c r="A394" s="55"/>
      <c r="B394" s="55"/>
      <c r="C394" s="74"/>
      <c r="D394" s="74"/>
      <c r="E394" s="55"/>
      <c r="F394" s="48"/>
      <c r="G394" s="48"/>
      <c r="H394" s="74"/>
      <c r="I394" s="74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5.75" customHeight="1" x14ac:dyDescent="0.25">
      <c r="A395" s="55"/>
      <c r="B395" s="55"/>
      <c r="C395" s="74"/>
      <c r="D395" s="74"/>
      <c r="E395" s="55"/>
      <c r="F395" s="48"/>
      <c r="G395" s="48"/>
      <c r="H395" s="74"/>
      <c r="I395" s="74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5.75" customHeight="1" x14ac:dyDescent="0.25">
      <c r="A396" s="55"/>
      <c r="B396" s="55"/>
      <c r="C396" s="74"/>
      <c r="D396" s="74"/>
      <c r="E396" s="55"/>
      <c r="F396" s="48"/>
      <c r="G396" s="48"/>
      <c r="H396" s="74"/>
      <c r="I396" s="74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5.75" customHeight="1" x14ac:dyDescent="0.25">
      <c r="A397" s="55"/>
      <c r="B397" s="55"/>
      <c r="C397" s="74"/>
      <c r="D397" s="74"/>
      <c r="E397" s="55"/>
      <c r="F397" s="48"/>
      <c r="G397" s="48"/>
      <c r="H397" s="74"/>
      <c r="I397" s="74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5.75" customHeight="1" x14ac:dyDescent="0.25">
      <c r="A398" s="55"/>
      <c r="B398" s="55"/>
      <c r="C398" s="74"/>
      <c r="D398" s="74"/>
      <c r="E398" s="55"/>
      <c r="F398" s="48"/>
      <c r="G398" s="48"/>
      <c r="H398" s="74"/>
      <c r="I398" s="74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5.75" customHeight="1" x14ac:dyDescent="0.25">
      <c r="A399" s="55"/>
      <c r="B399" s="55"/>
      <c r="C399" s="74"/>
      <c r="D399" s="74"/>
      <c r="E399" s="55"/>
      <c r="F399" s="48"/>
      <c r="G399" s="48"/>
      <c r="H399" s="74"/>
      <c r="I399" s="74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5.75" customHeight="1" x14ac:dyDescent="0.25">
      <c r="A400" s="55"/>
      <c r="B400" s="55"/>
      <c r="C400" s="74"/>
      <c r="D400" s="74"/>
      <c r="E400" s="55"/>
      <c r="F400" s="48"/>
      <c r="G400" s="48"/>
      <c r="H400" s="74"/>
      <c r="I400" s="74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5.75" customHeight="1" x14ac:dyDescent="0.25">
      <c r="A401" s="55"/>
      <c r="B401" s="55"/>
      <c r="C401" s="74"/>
      <c r="D401" s="74"/>
      <c r="E401" s="55"/>
      <c r="F401" s="48"/>
      <c r="G401" s="48"/>
      <c r="H401" s="74"/>
      <c r="I401" s="74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5.75" customHeight="1" x14ac:dyDescent="0.25">
      <c r="A402" s="55"/>
      <c r="B402" s="55"/>
      <c r="C402" s="74"/>
      <c r="D402" s="74"/>
      <c r="E402" s="55"/>
      <c r="F402" s="48"/>
      <c r="G402" s="48"/>
      <c r="H402" s="74"/>
      <c r="I402" s="74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5.75" customHeight="1" x14ac:dyDescent="0.25">
      <c r="A403" s="55"/>
      <c r="B403" s="55"/>
      <c r="C403" s="74"/>
      <c r="D403" s="74"/>
      <c r="E403" s="55"/>
      <c r="F403" s="48"/>
      <c r="G403" s="48"/>
      <c r="H403" s="74"/>
      <c r="I403" s="74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5.75" customHeight="1" x14ac:dyDescent="0.25">
      <c r="A404" s="55"/>
      <c r="B404" s="55"/>
      <c r="C404" s="74"/>
      <c r="D404" s="74"/>
      <c r="E404" s="55"/>
      <c r="F404" s="48"/>
      <c r="G404" s="48"/>
      <c r="H404" s="74"/>
      <c r="I404" s="74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5.75" customHeight="1" x14ac:dyDescent="0.25">
      <c r="A405" s="55"/>
      <c r="B405" s="55"/>
      <c r="C405" s="74"/>
      <c r="D405" s="74"/>
      <c r="E405" s="55"/>
      <c r="F405" s="48"/>
      <c r="G405" s="48"/>
      <c r="H405" s="74"/>
      <c r="I405" s="74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5.75" customHeight="1" x14ac:dyDescent="0.25">
      <c r="A406" s="55"/>
      <c r="B406" s="55"/>
      <c r="C406" s="74"/>
      <c r="D406" s="74"/>
      <c r="E406" s="55"/>
      <c r="F406" s="48"/>
      <c r="G406" s="48"/>
      <c r="H406" s="74"/>
      <c r="I406" s="74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5.75" customHeight="1" x14ac:dyDescent="0.25">
      <c r="A407" s="55"/>
      <c r="B407" s="55"/>
      <c r="C407" s="74"/>
      <c r="D407" s="74"/>
      <c r="E407" s="55"/>
      <c r="F407" s="48"/>
      <c r="G407" s="48"/>
      <c r="H407" s="74"/>
      <c r="I407" s="74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5.75" customHeight="1" x14ac:dyDescent="0.25">
      <c r="A408" s="55"/>
      <c r="B408" s="55"/>
      <c r="C408" s="74"/>
      <c r="D408" s="74"/>
      <c r="E408" s="55"/>
      <c r="F408" s="48"/>
      <c r="G408" s="48"/>
      <c r="H408" s="74"/>
      <c r="I408" s="74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5.75" customHeight="1" x14ac:dyDescent="0.25">
      <c r="A409" s="55"/>
      <c r="B409" s="55"/>
      <c r="C409" s="74"/>
      <c r="D409" s="74"/>
      <c r="E409" s="55"/>
      <c r="F409" s="48"/>
      <c r="G409" s="48"/>
      <c r="H409" s="74"/>
      <c r="I409" s="74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5.75" customHeight="1" x14ac:dyDescent="0.25">
      <c r="A410" s="55"/>
      <c r="B410" s="55"/>
      <c r="C410" s="74"/>
      <c r="D410" s="74"/>
      <c r="E410" s="55"/>
      <c r="F410" s="48"/>
      <c r="G410" s="48"/>
      <c r="H410" s="74"/>
      <c r="I410" s="74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5.75" customHeight="1" x14ac:dyDescent="0.25">
      <c r="A411" s="55"/>
      <c r="B411" s="55"/>
      <c r="C411" s="74"/>
      <c r="D411" s="74"/>
      <c r="E411" s="55"/>
      <c r="F411" s="48"/>
      <c r="G411" s="48"/>
      <c r="H411" s="74"/>
      <c r="I411" s="74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5.75" customHeight="1" x14ac:dyDescent="0.25">
      <c r="A412" s="55"/>
      <c r="B412" s="55"/>
      <c r="C412" s="74"/>
      <c r="D412" s="74"/>
      <c r="E412" s="55"/>
      <c r="F412" s="48"/>
      <c r="G412" s="48"/>
      <c r="H412" s="74"/>
      <c r="I412" s="74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5.75" customHeight="1" x14ac:dyDescent="0.25">
      <c r="A413" s="55"/>
      <c r="B413" s="55"/>
      <c r="C413" s="74"/>
      <c r="D413" s="74"/>
      <c r="E413" s="55"/>
      <c r="F413" s="48"/>
      <c r="G413" s="48"/>
      <c r="H413" s="74"/>
      <c r="I413" s="74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5.75" customHeight="1" x14ac:dyDescent="0.25">
      <c r="A414" s="55"/>
      <c r="B414" s="55"/>
      <c r="C414" s="74"/>
      <c r="D414" s="74"/>
      <c r="E414" s="55"/>
      <c r="F414" s="48"/>
      <c r="G414" s="48"/>
      <c r="H414" s="74"/>
      <c r="I414" s="74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5.75" customHeight="1" x14ac:dyDescent="0.25">
      <c r="A415" s="55"/>
      <c r="B415" s="55"/>
      <c r="C415" s="74"/>
      <c r="D415" s="74"/>
      <c r="E415" s="55"/>
      <c r="F415" s="48"/>
      <c r="G415" s="48"/>
      <c r="H415" s="74"/>
      <c r="I415" s="74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5.75" customHeight="1" x14ac:dyDescent="0.25">
      <c r="A416" s="55"/>
      <c r="B416" s="55"/>
      <c r="C416" s="74"/>
      <c r="D416" s="74"/>
      <c r="E416" s="55"/>
      <c r="F416" s="48"/>
      <c r="G416" s="48"/>
      <c r="H416" s="74"/>
      <c r="I416" s="74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5.75" customHeight="1" x14ac:dyDescent="0.25">
      <c r="A417" s="55"/>
      <c r="B417" s="55"/>
      <c r="C417" s="74"/>
      <c r="D417" s="74"/>
      <c r="E417" s="55"/>
      <c r="F417" s="48"/>
      <c r="G417" s="48"/>
      <c r="H417" s="74"/>
      <c r="I417" s="74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5.75" customHeight="1" x14ac:dyDescent="0.25">
      <c r="A418" s="55"/>
      <c r="B418" s="55"/>
      <c r="C418" s="74"/>
      <c r="D418" s="74"/>
      <c r="E418" s="55"/>
      <c r="F418" s="48"/>
      <c r="G418" s="48"/>
      <c r="H418" s="74"/>
      <c r="I418" s="74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5.75" customHeight="1" x14ac:dyDescent="0.25">
      <c r="A419" s="55"/>
      <c r="B419" s="55"/>
      <c r="C419" s="74"/>
      <c r="D419" s="74"/>
      <c r="E419" s="55"/>
      <c r="F419" s="48"/>
      <c r="G419" s="48"/>
      <c r="H419" s="74"/>
      <c r="I419" s="74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5.75" customHeight="1" x14ac:dyDescent="0.25">
      <c r="A420" s="55"/>
      <c r="B420" s="55"/>
      <c r="C420" s="74"/>
      <c r="D420" s="74"/>
      <c r="E420" s="55"/>
      <c r="F420" s="48"/>
      <c r="G420" s="48"/>
      <c r="H420" s="74"/>
      <c r="I420" s="74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5.75" customHeight="1" x14ac:dyDescent="0.25">
      <c r="A421" s="55"/>
      <c r="B421" s="55"/>
      <c r="C421" s="74"/>
      <c r="D421" s="74"/>
      <c r="E421" s="55"/>
      <c r="F421" s="48"/>
      <c r="G421" s="48"/>
      <c r="H421" s="74"/>
      <c r="I421" s="74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5.75" customHeight="1" x14ac:dyDescent="0.25">
      <c r="A422" s="55"/>
      <c r="B422" s="55"/>
      <c r="C422" s="74"/>
      <c r="D422" s="74"/>
      <c r="E422" s="55"/>
      <c r="F422" s="48"/>
      <c r="G422" s="48"/>
      <c r="H422" s="74"/>
      <c r="I422" s="74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5.75" customHeight="1" x14ac:dyDescent="0.25">
      <c r="A423" s="55"/>
      <c r="B423" s="55"/>
      <c r="C423" s="74"/>
      <c r="D423" s="74"/>
      <c r="E423" s="55"/>
      <c r="F423" s="48"/>
      <c r="G423" s="48"/>
      <c r="H423" s="74"/>
      <c r="I423" s="74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5.75" customHeight="1" x14ac:dyDescent="0.25">
      <c r="A424" s="55"/>
      <c r="B424" s="55"/>
      <c r="C424" s="74"/>
      <c r="D424" s="74"/>
      <c r="E424" s="55"/>
      <c r="F424" s="48"/>
      <c r="G424" s="48"/>
      <c r="H424" s="74"/>
      <c r="I424" s="74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5.75" customHeight="1" x14ac:dyDescent="0.25">
      <c r="A425" s="55"/>
      <c r="B425" s="55"/>
      <c r="C425" s="74"/>
      <c r="D425" s="74"/>
      <c r="E425" s="55"/>
      <c r="F425" s="48"/>
      <c r="G425" s="48"/>
      <c r="H425" s="74"/>
      <c r="I425" s="74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5.75" customHeight="1" x14ac:dyDescent="0.25">
      <c r="A426" s="55"/>
      <c r="B426" s="55"/>
      <c r="C426" s="74"/>
      <c r="D426" s="74"/>
      <c r="E426" s="55"/>
      <c r="F426" s="48"/>
      <c r="G426" s="48"/>
      <c r="H426" s="74"/>
      <c r="I426" s="74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5.75" customHeight="1" x14ac:dyDescent="0.25">
      <c r="A427" s="55"/>
      <c r="B427" s="55"/>
      <c r="C427" s="74"/>
      <c r="D427" s="74"/>
      <c r="E427" s="55"/>
      <c r="F427" s="48"/>
      <c r="G427" s="48"/>
      <c r="H427" s="74"/>
      <c r="I427" s="74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5.75" customHeight="1" x14ac:dyDescent="0.25">
      <c r="A428" s="55"/>
      <c r="B428" s="55"/>
      <c r="C428" s="74"/>
      <c r="D428" s="74"/>
      <c r="E428" s="55"/>
      <c r="F428" s="48"/>
      <c r="G428" s="48"/>
      <c r="H428" s="74"/>
      <c r="I428" s="74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5.75" customHeight="1" x14ac:dyDescent="0.25">
      <c r="A429" s="55"/>
      <c r="B429" s="55"/>
      <c r="C429" s="74"/>
      <c r="D429" s="74"/>
      <c r="E429" s="55"/>
      <c r="F429" s="48"/>
      <c r="G429" s="48"/>
      <c r="H429" s="74"/>
      <c r="I429" s="74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5.75" customHeight="1" x14ac:dyDescent="0.25">
      <c r="A430" s="55"/>
      <c r="B430" s="55"/>
      <c r="C430" s="74"/>
      <c r="D430" s="74"/>
      <c r="E430" s="55"/>
      <c r="F430" s="48"/>
      <c r="G430" s="48"/>
      <c r="H430" s="74"/>
      <c r="I430" s="74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5.75" customHeight="1" x14ac:dyDescent="0.25">
      <c r="A431" s="55"/>
      <c r="B431" s="55"/>
      <c r="C431" s="74"/>
      <c r="D431" s="74"/>
      <c r="E431" s="55"/>
      <c r="F431" s="48"/>
      <c r="G431" s="48"/>
      <c r="H431" s="74"/>
      <c r="I431" s="74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5.75" customHeight="1" x14ac:dyDescent="0.25">
      <c r="A432" s="55"/>
      <c r="B432" s="55"/>
      <c r="C432" s="74"/>
      <c r="D432" s="74"/>
      <c r="E432" s="55"/>
      <c r="F432" s="48"/>
      <c r="G432" s="48"/>
      <c r="H432" s="74"/>
      <c r="I432" s="74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5.75" customHeight="1" x14ac:dyDescent="0.25">
      <c r="A433" s="55"/>
      <c r="B433" s="55"/>
      <c r="C433" s="74"/>
      <c r="D433" s="74"/>
      <c r="E433" s="55"/>
      <c r="F433" s="48"/>
      <c r="G433" s="48"/>
      <c r="H433" s="74"/>
      <c r="I433" s="74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5.75" customHeight="1" x14ac:dyDescent="0.25">
      <c r="A434" s="55"/>
      <c r="B434" s="55"/>
      <c r="C434" s="74"/>
      <c r="D434" s="74"/>
      <c r="E434" s="55"/>
      <c r="F434" s="48"/>
      <c r="G434" s="48"/>
      <c r="H434" s="74"/>
      <c r="I434" s="74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5.75" customHeight="1" x14ac:dyDescent="0.25">
      <c r="A435" s="55"/>
      <c r="B435" s="55"/>
      <c r="C435" s="74"/>
      <c r="D435" s="74"/>
      <c r="E435" s="55"/>
      <c r="F435" s="48"/>
      <c r="G435" s="48"/>
      <c r="H435" s="74"/>
      <c r="I435" s="74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5.75" customHeight="1" x14ac:dyDescent="0.25">
      <c r="A436" s="55"/>
      <c r="B436" s="55"/>
      <c r="C436" s="74"/>
      <c r="D436" s="74"/>
      <c r="E436" s="55"/>
      <c r="F436" s="48"/>
      <c r="G436" s="48"/>
      <c r="H436" s="74"/>
      <c r="I436" s="74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5.75" customHeight="1" x14ac:dyDescent="0.25">
      <c r="A437" s="55"/>
      <c r="B437" s="55"/>
      <c r="C437" s="74"/>
      <c r="D437" s="74"/>
      <c r="E437" s="55"/>
      <c r="F437" s="48"/>
      <c r="G437" s="48"/>
      <c r="H437" s="74"/>
      <c r="I437" s="74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5.75" customHeight="1" x14ac:dyDescent="0.25">
      <c r="A438" s="55"/>
      <c r="B438" s="55"/>
      <c r="C438" s="74"/>
      <c r="D438" s="74"/>
      <c r="E438" s="55"/>
      <c r="F438" s="48"/>
      <c r="G438" s="48"/>
      <c r="H438" s="74"/>
      <c r="I438" s="74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5.75" customHeight="1" x14ac:dyDescent="0.25">
      <c r="A439" s="55"/>
      <c r="B439" s="55"/>
      <c r="C439" s="74"/>
      <c r="D439" s="74"/>
      <c r="E439" s="55"/>
      <c r="F439" s="48"/>
      <c r="G439" s="48"/>
      <c r="H439" s="74"/>
      <c r="I439" s="74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5.75" customHeight="1" x14ac:dyDescent="0.25">
      <c r="A440" s="55"/>
      <c r="B440" s="55"/>
      <c r="C440" s="74"/>
      <c r="D440" s="74"/>
      <c r="E440" s="55"/>
      <c r="F440" s="48"/>
      <c r="G440" s="48"/>
      <c r="H440" s="74"/>
      <c r="I440" s="74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5.75" customHeight="1" x14ac:dyDescent="0.25">
      <c r="A441" s="55"/>
      <c r="B441" s="55"/>
      <c r="C441" s="74"/>
      <c r="D441" s="74"/>
      <c r="E441" s="55"/>
      <c r="F441" s="48"/>
      <c r="G441" s="48"/>
      <c r="H441" s="74"/>
      <c r="I441" s="74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5.75" customHeight="1" x14ac:dyDescent="0.25">
      <c r="A442" s="55"/>
      <c r="B442" s="55"/>
      <c r="C442" s="74"/>
      <c r="D442" s="74"/>
      <c r="E442" s="55"/>
      <c r="F442" s="48"/>
      <c r="G442" s="48"/>
      <c r="H442" s="74"/>
      <c r="I442" s="74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5.75" customHeight="1" x14ac:dyDescent="0.25">
      <c r="A443" s="55"/>
      <c r="B443" s="55"/>
      <c r="C443" s="74"/>
      <c r="D443" s="74"/>
      <c r="E443" s="55"/>
      <c r="F443" s="48"/>
      <c r="G443" s="48"/>
      <c r="H443" s="74"/>
      <c r="I443" s="74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5.75" customHeight="1" x14ac:dyDescent="0.25">
      <c r="A444" s="55"/>
      <c r="B444" s="55"/>
      <c r="C444" s="74"/>
      <c r="D444" s="74"/>
      <c r="E444" s="55"/>
      <c r="F444" s="48"/>
      <c r="G444" s="48"/>
      <c r="H444" s="74"/>
      <c r="I444" s="74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5.75" customHeight="1" x14ac:dyDescent="0.25">
      <c r="A445" s="55"/>
      <c r="B445" s="55"/>
      <c r="C445" s="74"/>
      <c r="D445" s="74"/>
      <c r="E445" s="55"/>
      <c r="F445" s="48"/>
      <c r="G445" s="48"/>
      <c r="H445" s="74"/>
      <c r="I445" s="74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5.75" customHeight="1" x14ac:dyDescent="0.25">
      <c r="A446" s="55"/>
      <c r="B446" s="55"/>
      <c r="C446" s="74"/>
      <c r="D446" s="74"/>
      <c r="E446" s="55"/>
      <c r="F446" s="48"/>
      <c r="G446" s="48"/>
      <c r="H446" s="74"/>
      <c r="I446" s="74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5.75" customHeight="1" x14ac:dyDescent="0.25">
      <c r="A447" s="55"/>
      <c r="B447" s="55"/>
      <c r="C447" s="74"/>
      <c r="D447" s="74"/>
      <c r="E447" s="55"/>
      <c r="F447" s="48"/>
      <c r="G447" s="48"/>
      <c r="H447" s="74"/>
      <c r="I447" s="74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5.75" customHeight="1" x14ac:dyDescent="0.25">
      <c r="A448" s="55"/>
      <c r="B448" s="55"/>
      <c r="C448" s="74"/>
      <c r="D448" s="74"/>
      <c r="E448" s="55"/>
      <c r="F448" s="48"/>
      <c r="G448" s="48"/>
      <c r="H448" s="74"/>
      <c r="I448" s="74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5.75" customHeight="1" x14ac:dyDescent="0.25">
      <c r="A449" s="55"/>
      <c r="B449" s="55"/>
      <c r="C449" s="74"/>
      <c r="D449" s="74"/>
      <c r="E449" s="55"/>
      <c r="F449" s="48"/>
      <c r="G449" s="48"/>
      <c r="H449" s="74"/>
      <c r="I449" s="74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5.75" customHeight="1" x14ac:dyDescent="0.25">
      <c r="A450" s="55"/>
      <c r="B450" s="55"/>
      <c r="C450" s="74"/>
      <c r="D450" s="74"/>
      <c r="E450" s="55"/>
      <c r="F450" s="48"/>
      <c r="G450" s="48"/>
      <c r="H450" s="74"/>
      <c r="I450" s="74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5.75" customHeight="1" x14ac:dyDescent="0.25">
      <c r="A451" s="55"/>
      <c r="B451" s="55"/>
      <c r="C451" s="74"/>
      <c r="D451" s="74"/>
      <c r="E451" s="55"/>
      <c r="F451" s="48"/>
      <c r="G451" s="48"/>
      <c r="H451" s="74"/>
      <c r="I451" s="74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5.75" customHeight="1" x14ac:dyDescent="0.25">
      <c r="A452" s="55"/>
      <c r="B452" s="55"/>
      <c r="C452" s="74"/>
      <c r="D452" s="74"/>
      <c r="E452" s="55"/>
      <c r="F452" s="48"/>
      <c r="G452" s="48"/>
      <c r="H452" s="74"/>
      <c r="I452" s="74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5.75" customHeight="1" x14ac:dyDescent="0.25">
      <c r="A453" s="55"/>
      <c r="B453" s="55"/>
      <c r="C453" s="74"/>
      <c r="D453" s="74"/>
      <c r="E453" s="55"/>
      <c r="F453" s="48"/>
      <c r="G453" s="48"/>
      <c r="H453" s="74"/>
      <c r="I453" s="74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5.75" customHeight="1" x14ac:dyDescent="0.25">
      <c r="A454" s="55"/>
      <c r="B454" s="55"/>
      <c r="C454" s="74"/>
      <c r="D454" s="74"/>
      <c r="E454" s="55"/>
      <c r="F454" s="48"/>
      <c r="G454" s="48"/>
      <c r="H454" s="74"/>
      <c r="I454" s="74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5.75" customHeight="1" x14ac:dyDescent="0.25">
      <c r="A455" s="55"/>
      <c r="B455" s="55"/>
      <c r="C455" s="74"/>
      <c r="D455" s="74"/>
      <c r="E455" s="55"/>
      <c r="F455" s="48"/>
      <c r="G455" s="48"/>
      <c r="H455" s="74"/>
      <c r="I455" s="74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5.75" customHeight="1" x14ac:dyDescent="0.25">
      <c r="A456" s="55"/>
      <c r="B456" s="55"/>
      <c r="C456" s="74"/>
      <c r="D456" s="74"/>
      <c r="E456" s="55"/>
      <c r="F456" s="48"/>
      <c r="G456" s="48"/>
      <c r="H456" s="74"/>
      <c r="I456" s="74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5.75" customHeight="1" x14ac:dyDescent="0.25">
      <c r="A457" s="55"/>
      <c r="B457" s="55"/>
      <c r="C457" s="74"/>
      <c r="D457" s="74"/>
      <c r="E457" s="55"/>
      <c r="F457" s="48"/>
      <c r="G457" s="48"/>
      <c r="H457" s="74"/>
      <c r="I457" s="74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5.75" customHeight="1" x14ac:dyDescent="0.25">
      <c r="A458" s="55"/>
      <c r="B458" s="55"/>
      <c r="C458" s="74"/>
      <c r="D458" s="74"/>
      <c r="E458" s="55"/>
      <c r="F458" s="48"/>
      <c r="G458" s="48"/>
      <c r="H458" s="74"/>
      <c r="I458" s="74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5.75" customHeight="1" x14ac:dyDescent="0.25">
      <c r="A459" s="55"/>
      <c r="B459" s="55"/>
      <c r="C459" s="74"/>
      <c r="D459" s="74"/>
      <c r="E459" s="55"/>
      <c r="F459" s="48"/>
      <c r="G459" s="48"/>
      <c r="H459" s="74"/>
      <c r="I459" s="74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5.75" customHeight="1" x14ac:dyDescent="0.25">
      <c r="A460" s="55"/>
      <c r="B460" s="55"/>
      <c r="C460" s="74"/>
      <c r="D460" s="74"/>
      <c r="E460" s="55"/>
      <c r="F460" s="48"/>
      <c r="G460" s="48"/>
      <c r="H460" s="74"/>
      <c r="I460" s="74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5.75" customHeight="1" x14ac:dyDescent="0.25">
      <c r="A461" s="55"/>
      <c r="B461" s="55"/>
      <c r="C461" s="74"/>
      <c r="D461" s="74"/>
      <c r="E461" s="55"/>
      <c r="F461" s="48"/>
      <c r="G461" s="48"/>
      <c r="H461" s="74"/>
      <c r="I461" s="74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5.75" customHeight="1" x14ac:dyDescent="0.25">
      <c r="A462" s="55"/>
      <c r="B462" s="55"/>
      <c r="C462" s="74"/>
      <c r="D462" s="74"/>
      <c r="E462" s="55"/>
      <c r="F462" s="48"/>
      <c r="G462" s="48"/>
      <c r="H462" s="74"/>
      <c r="I462" s="74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5.75" customHeight="1" x14ac:dyDescent="0.25">
      <c r="A463" s="55"/>
      <c r="B463" s="55"/>
      <c r="C463" s="74"/>
      <c r="D463" s="74"/>
      <c r="E463" s="55"/>
      <c r="F463" s="48"/>
      <c r="G463" s="48"/>
      <c r="H463" s="74"/>
      <c r="I463" s="74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5.75" customHeight="1" x14ac:dyDescent="0.25">
      <c r="A464" s="55"/>
      <c r="B464" s="55"/>
      <c r="C464" s="74"/>
      <c r="D464" s="74"/>
      <c r="E464" s="55"/>
      <c r="F464" s="48"/>
      <c r="G464" s="48"/>
      <c r="H464" s="74"/>
      <c r="I464" s="74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5.75" customHeight="1" x14ac:dyDescent="0.25">
      <c r="A465" s="55"/>
      <c r="B465" s="55"/>
      <c r="C465" s="74"/>
      <c r="D465" s="74"/>
      <c r="E465" s="55"/>
      <c r="F465" s="48"/>
      <c r="G465" s="48"/>
      <c r="H465" s="74"/>
      <c r="I465" s="74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5.75" customHeight="1" x14ac:dyDescent="0.25">
      <c r="A466" s="55"/>
      <c r="B466" s="55"/>
      <c r="C466" s="74"/>
      <c r="D466" s="74"/>
      <c r="E466" s="55"/>
      <c r="F466" s="48"/>
      <c r="G466" s="48"/>
      <c r="H466" s="74"/>
      <c r="I466" s="74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5.75" customHeight="1" x14ac:dyDescent="0.25">
      <c r="A467" s="55"/>
      <c r="B467" s="55"/>
      <c r="C467" s="74"/>
      <c r="D467" s="74"/>
      <c r="E467" s="55"/>
      <c r="F467" s="48"/>
      <c r="G467" s="48"/>
      <c r="H467" s="74"/>
      <c r="I467" s="74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5.75" customHeight="1" x14ac:dyDescent="0.25">
      <c r="A468" s="55"/>
      <c r="B468" s="55"/>
      <c r="C468" s="74"/>
      <c r="D468" s="74"/>
      <c r="E468" s="55"/>
      <c r="F468" s="48"/>
      <c r="G468" s="48"/>
      <c r="H468" s="74"/>
      <c r="I468" s="74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5.75" customHeight="1" x14ac:dyDescent="0.25">
      <c r="A469" s="55"/>
      <c r="B469" s="55"/>
      <c r="C469" s="74"/>
      <c r="D469" s="74"/>
      <c r="E469" s="55"/>
      <c r="F469" s="48"/>
      <c r="G469" s="48"/>
      <c r="H469" s="74"/>
      <c r="I469" s="74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5.75" customHeight="1" x14ac:dyDescent="0.25">
      <c r="A470" s="55"/>
      <c r="B470" s="55"/>
      <c r="C470" s="74"/>
      <c r="D470" s="74"/>
      <c r="E470" s="55"/>
      <c r="F470" s="48"/>
      <c r="G470" s="48"/>
      <c r="H470" s="74"/>
      <c r="I470" s="74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5.75" customHeight="1" x14ac:dyDescent="0.25">
      <c r="A471" s="55"/>
      <c r="B471" s="55"/>
      <c r="C471" s="74"/>
      <c r="D471" s="74"/>
      <c r="E471" s="55"/>
      <c r="F471" s="48"/>
      <c r="G471" s="48"/>
      <c r="H471" s="74"/>
      <c r="I471" s="74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5.75" customHeight="1" x14ac:dyDescent="0.25">
      <c r="A472" s="55"/>
      <c r="B472" s="55"/>
      <c r="C472" s="74"/>
      <c r="D472" s="74"/>
      <c r="E472" s="55"/>
      <c r="F472" s="48"/>
      <c r="G472" s="48"/>
      <c r="H472" s="74"/>
      <c r="I472" s="74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5.75" customHeight="1" x14ac:dyDescent="0.25">
      <c r="A473" s="55"/>
      <c r="B473" s="55"/>
      <c r="C473" s="74"/>
      <c r="D473" s="74"/>
      <c r="E473" s="55"/>
      <c r="F473" s="48"/>
      <c r="G473" s="48"/>
      <c r="H473" s="74"/>
      <c r="I473" s="74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5.75" customHeight="1" x14ac:dyDescent="0.25">
      <c r="A474" s="55"/>
      <c r="B474" s="55"/>
      <c r="C474" s="74"/>
      <c r="D474" s="74"/>
      <c r="E474" s="55"/>
      <c r="F474" s="48"/>
      <c r="G474" s="48"/>
      <c r="H474" s="74"/>
      <c r="I474" s="74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5.75" customHeight="1" x14ac:dyDescent="0.25">
      <c r="A475" s="55"/>
      <c r="B475" s="55"/>
      <c r="C475" s="74"/>
      <c r="D475" s="74"/>
      <c r="E475" s="55"/>
      <c r="F475" s="48"/>
      <c r="G475" s="48"/>
      <c r="H475" s="74"/>
      <c r="I475" s="74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5.75" customHeight="1" x14ac:dyDescent="0.25">
      <c r="A476" s="55"/>
      <c r="B476" s="55"/>
      <c r="C476" s="74"/>
      <c r="D476" s="74"/>
      <c r="E476" s="55"/>
      <c r="F476" s="48"/>
      <c r="G476" s="48"/>
      <c r="H476" s="74"/>
      <c r="I476" s="74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5.75" customHeight="1" x14ac:dyDescent="0.25">
      <c r="A477" s="55"/>
      <c r="B477" s="55"/>
      <c r="C477" s="74"/>
      <c r="D477" s="74"/>
      <c r="E477" s="55"/>
      <c r="F477" s="48"/>
      <c r="G477" s="48"/>
      <c r="H477" s="74"/>
      <c r="I477" s="74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5.75" customHeight="1" x14ac:dyDescent="0.25">
      <c r="A478" s="55"/>
      <c r="B478" s="55"/>
      <c r="C478" s="74"/>
      <c r="D478" s="74"/>
      <c r="E478" s="55"/>
      <c r="F478" s="48"/>
      <c r="G478" s="48"/>
      <c r="H478" s="74"/>
      <c r="I478" s="74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5.75" customHeight="1" x14ac:dyDescent="0.25">
      <c r="A479" s="55"/>
      <c r="B479" s="55"/>
      <c r="C479" s="74"/>
      <c r="D479" s="74"/>
      <c r="E479" s="55"/>
      <c r="F479" s="48"/>
      <c r="G479" s="48"/>
      <c r="H479" s="74"/>
      <c r="I479" s="74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5.75" customHeight="1" x14ac:dyDescent="0.25">
      <c r="A480" s="55"/>
      <c r="B480" s="55"/>
      <c r="C480" s="74"/>
      <c r="D480" s="74"/>
      <c r="E480" s="55"/>
      <c r="F480" s="48"/>
      <c r="G480" s="48"/>
      <c r="H480" s="74"/>
      <c r="I480" s="74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5.75" customHeight="1" x14ac:dyDescent="0.25">
      <c r="A481" s="55"/>
      <c r="B481" s="55"/>
      <c r="C481" s="74"/>
      <c r="D481" s="74"/>
      <c r="E481" s="55"/>
      <c r="F481" s="48"/>
      <c r="G481" s="48"/>
      <c r="H481" s="74"/>
      <c r="I481" s="74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5.75" customHeight="1" x14ac:dyDescent="0.25">
      <c r="A482" s="55"/>
      <c r="B482" s="55"/>
      <c r="C482" s="74"/>
      <c r="D482" s="74"/>
      <c r="E482" s="55"/>
      <c r="F482" s="48"/>
      <c r="G482" s="48"/>
      <c r="H482" s="74"/>
      <c r="I482" s="74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5.75" customHeight="1" x14ac:dyDescent="0.25">
      <c r="A483" s="55"/>
      <c r="B483" s="55"/>
      <c r="C483" s="74"/>
      <c r="D483" s="74"/>
      <c r="E483" s="55"/>
      <c r="F483" s="48"/>
      <c r="G483" s="48"/>
      <c r="H483" s="74"/>
      <c r="I483" s="74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5.75" customHeight="1" x14ac:dyDescent="0.25">
      <c r="A484" s="55"/>
      <c r="B484" s="55"/>
      <c r="C484" s="74"/>
      <c r="D484" s="74"/>
      <c r="E484" s="55"/>
      <c r="F484" s="48"/>
      <c r="G484" s="48"/>
      <c r="H484" s="74"/>
      <c r="I484" s="74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5.75" customHeight="1" x14ac:dyDescent="0.25">
      <c r="A485" s="55"/>
      <c r="B485" s="55"/>
      <c r="C485" s="74"/>
      <c r="D485" s="74"/>
      <c r="E485" s="55"/>
      <c r="F485" s="48"/>
      <c r="G485" s="48"/>
      <c r="H485" s="74"/>
      <c r="I485" s="74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5.75" customHeight="1" x14ac:dyDescent="0.25">
      <c r="A486" s="55"/>
      <c r="B486" s="55"/>
      <c r="C486" s="74"/>
      <c r="D486" s="74"/>
      <c r="E486" s="55"/>
      <c r="F486" s="48"/>
      <c r="G486" s="48"/>
      <c r="H486" s="74"/>
      <c r="I486" s="74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5.75" customHeight="1" x14ac:dyDescent="0.25">
      <c r="A487" s="55"/>
      <c r="B487" s="55"/>
      <c r="C487" s="74"/>
      <c r="D487" s="74"/>
      <c r="E487" s="55"/>
      <c r="F487" s="48"/>
      <c r="G487" s="48"/>
      <c r="H487" s="74"/>
      <c r="I487" s="74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5.75" customHeight="1" x14ac:dyDescent="0.25">
      <c r="A488" s="55"/>
      <c r="B488" s="55"/>
      <c r="C488" s="74"/>
      <c r="D488" s="74"/>
      <c r="E488" s="55"/>
      <c r="F488" s="48"/>
      <c r="G488" s="48"/>
      <c r="H488" s="74"/>
      <c r="I488" s="74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5.75" customHeight="1" x14ac:dyDescent="0.25">
      <c r="A489" s="55"/>
      <c r="B489" s="55"/>
      <c r="C489" s="74"/>
      <c r="D489" s="74"/>
      <c r="E489" s="55"/>
      <c r="F489" s="48"/>
      <c r="G489" s="48"/>
      <c r="H489" s="74"/>
      <c r="I489" s="74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5.75" customHeight="1" x14ac:dyDescent="0.25">
      <c r="A490" s="55"/>
      <c r="B490" s="55"/>
      <c r="C490" s="74"/>
      <c r="D490" s="74"/>
      <c r="E490" s="55"/>
      <c r="F490" s="48"/>
      <c r="G490" s="48"/>
      <c r="H490" s="74"/>
      <c r="I490" s="74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5.75" customHeight="1" x14ac:dyDescent="0.25">
      <c r="A491" s="55"/>
      <c r="B491" s="55"/>
      <c r="C491" s="74"/>
      <c r="D491" s="74"/>
      <c r="E491" s="55"/>
      <c r="F491" s="48"/>
      <c r="G491" s="48"/>
      <c r="H491" s="74"/>
      <c r="I491" s="74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5.75" customHeight="1" x14ac:dyDescent="0.25">
      <c r="A492" s="55"/>
      <c r="B492" s="55"/>
      <c r="C492" s="74"/>
      <c r="D492" s="74"/>
      <c r="E492" s="55"/>
      <c r="F492" s="48"/>
      <c r="G492" s="48"/>
      <c r="H492" s="74"/>
      <c r="I492" s="74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5.75" customHeight="1" x14ac:dyDescent="0.25">
      <c r="A493" s="55"/>
      <c r="B493" s="55"/>
      <c r="C493" s="74"/>
      <c r="D493" s="74"/>
      <c r="E493" s="55"/>
      <c r="F493" s="48"/>
      <c r="G493" s="48"/>
      <c r="H493" s="74"/>
      <c r="I493" s="74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5.75" customHeight="1" x14ac:dyDescent="0.25">
      <c r="A494" s="55"/>
      <c r="B494" s="55"/>
      <c r="C494" s="74"/>
      <c r="D494" s="74"/>
      <c r="E494" s="55"/>
      <c r="F494" s="48"/>
      <c r="G494" s="48"/>
      <c r="H494" s="74"/>
      <c r="I494" s="74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5.75" customHeight="1" x14ac:dyDescent="0.25">
      <c r="A495" s="55"/>
      <c r="B495" s="55"/>
      <c r="C495" s="74"/>
      <c r="D495" s="74"/>
      <c r="E495" s="55"/>
      <c r="F495" s="48"/>
      <c r="G495" s="48"/>
      <c r="H495" s="74"/>
      <c r="I495" s="74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5.75" customHeight="1" x14ac:dyDescent="0.25">
      <c r="A496" s="55"/>
      <c r="B496" s="55"/>
      <c r="C496" s="74"/>
      <c r="D496" s="74"/>
      <c r="E496" s="55"/>
      <c r="F496" s="48"/>
      <c r="G496" s="48"/>
      <c r="H496" s="74"/>
      <c r="I496" s="74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5.75" customHeight="1" x14ac:dyDescent="0.25">
      <c r="A497" s="55"/>
      <c r="B497" s="55"/>
      <c r="C497" s="74"/>
      <c r="D497" s="74"/>
      <c r="E497" s="55"/>
      <c r="F497" s="48"/>
      <c r="G497" s="48"/>
      <c r="H497" s="74"/>
      <c r="I497" s="74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5.75" customHeight="1" x14ac:dyDescent="0.25">
      <c r="A498" s="55"/>
      <c r="B498" s="55"/>
      <c r="C498" s="74"/>
      <c r="D498" s="74"/>
      <c r="E498" s="55"/>
      <c r="F498" s="48"/>
      <c r="G498" s="48"/>
      <c r="H498" s="74"/>
      <c r="I498" s="74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5.75" customHeight="1" x14ac:dyDescent="0.25">
      <c r="A499" s="55"/>
      <c r="B499" s="55"/>
      <c r="C499" s="74"/>
      <c r="D499" s="74"/>
      <c r="E499" s="55"/>
      <c r="F499" s="48"/>
      <c r="G499" s="48"/>
      <c r="H499" s="74"/>
      <c r="I499" s="74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5.75" customHeight="1" x14ac:dyDescent="0.25">
      <c r="A500" s="55"/>
      <c r="B500" s="55"/>
      <c r="C500" s="74"/>
      <c r="D500" s="74"/>
      <c r="E500" s="55"/>
      <c r="F500" s="48"/>
      <c r="G500" s="48"/>
      <c r="H500" s="74"/>
      <c r="I500" s="74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5.75" customHeight="1" x14ac:dyDescent="0.25">
      <c r="A501" s="55"/>
      <c r="B501" s="55"/>
      <c r="C501" s="74"/>
      <c r="D501" s="74"/>
      <c r="E501" s="55"/>
      <c r="F501" s="48"/>
      <c r="G501" s="48"/>
      <c r="H501" s="74"/>
      <c r="I501" s="74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5.75" customHeight="1" x14ac:dyDescent="0.25">
      <c r="A502" s="55"/>
      <c r="B502" s="55"/>
      <c r="C502" s="74"/>
      <c r="D502" s="74"/>
      <c r="E502" s="55"/>
      <c r="F502" s="48"/>
      <c r="G502" s="48"/>
      <c r="H502" s="74"/>
      <c r="I502" s="74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5.75" customHeight="1" x14ac:dyDescent="0.25">
      <c r="A503" s="55"/>
      <c r="B503" s="55"/>
      <c r="C503" s="74"/>
      <c r="D503" s="74"/>
      <c r="E503" s="55"/>
      <c r="F503" s="48"/>
      <c r="G503" s="48"/>
      <c r="H503" s="74"/>
      <c r="I503" s="74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5.75" customHeight="1" x14ac:dyDescent="0.25">
      <c r="A504" s="55"/>
      <c r="B504" s="55"/>
      <c r="C504" s="74"/>
      <c r="D504" s="74"/>
      <c r="E504" s="55"/>
      <c r="F504" s="48"/>
      <c r="G504" s="48"/>
      <c r="H504" s="74"/>
      <c r="I504" s="74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5.75" customHeight="1" x14ac:dyDescent="0.25">
      <c r="A505" s="55"/>
      <c r="B505" s="55"/>
      <c r="C505" s="74"/>
      <c r="D505" s="74"/>
      <c r="E505" s="55"/>
      <c r="F505" s="48"/>
      <c r="G505" s="48"/>
      <c r="H505" s="74"/>
      <c r="I505" s="74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5.75" customHeight="1" x14ac:dyDescent="0.25">
      <c r="A506" s="55"/>
      <c r="B506" s="55"/>
      <c r="C506" s="74"/>
      <c r="D506" s="74"/>
      <c r="E506" s="55"/>
      <c r="F506" s="48"/>
      <c r="G506" s="48"/>
      <c r="H506" s="74"/>
      <c r="I506" s="74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5.75" customHeight="1" x14ac:dyDescent="0.25">
      <c r="A507" s="55"/>
      <c r="B507" s="55"/>
      <c r="C507" s="74"/>
      <c r="D507" s="74"/>
      <c r="E507" s="55"/>
      <c r="F507" s="48"/>
      <c r="G507" s="48"/>
      <c r="H507" s="74"/>
      <c r="I507" s="74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5.75" customHeight="1" x14ac:dyDescent="0.25">
      <c r="A508" s="55"/>
      <c r="B508" s="55"/>
      <c r="C508" s="74"/>
      <c r="D508" s="74"/>
      <c r="E508" s="55"/>
      <c r="F508" s="48"/>
      <c r="G508" s="48"/>
      <c r="H508" s="74"/>
      <c r="I508" s="74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5.75" customHeight="1" x14ac:dyDescent="0.25">
      <c r="A509" s="55"/>
      <c r="B509" s="55"/>
      <c r="C509" s="74"/>
      <c r="D509" s="74"/>
      <c r="E509" s="55"/>
      <c r="F509" s="48"/>
      <c r="G509" s="48"/>
      <c r="H509" s="74"/>
      <c r="I509" s="74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5.75" customHeight="1" x14ac:dyDescent="0.25">
      <c r="A510" s="55"/>
      <c r="B510" s="55"/>
      <c r="C510" s="74"/>
      <c r="D510" s="74"/>
      <c r="E510" s="55"/>
      <c r="F510" s="48"/>
      <c r="G510" s="48"/>
      <c r="H510" s="74"/>
      <c r="I510" s="74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5.75" customHeight="1" x14ac:dyDescent="0.25">
      <c r="A511" s="55"/>
      <c r="B511" s="55"/>
      <c r="C511" s="74"/>
      <c r="D511" s="74"/>
      <c r="E511" s="55"/>
      <c r="F511" s="48"/>
      <c r="G511" s="48"/>
      <c r="H511" s="74"/>
      <c r="I511" s="74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5.75" customHeight="1" x14ac:dyDescent="0.25">
      <c r="A512" s="55"/>
      <c r="B512" s="55"/>
      <c r="C512" s="74"/>
      <c r="D512" s="74"/>
      <c r="E512" s="55"/>
      <c r="F512" s="48"/>
      <c r="G512" s="48"/>
      <c r="H512" s="74"/>
      <c r="I512" s="74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5.75" customHeight="1" x14ac:dyDescent="0.25">
      <c r="A513" s="55"/>
      <c r="B513" s="55"/>
      <c r="C513" s="74"/>
      <c r="D513" s="74"/>
      <c r="E513" s="55"/>
      <c r="F513" s="48"/>
      <c r="G513" s="48"/>
      <c r="H513" s="74"/>
      <c r="I513" s="74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5.75" customHeight="1" x14ac:dyDescent="0.25">
      <c r="A514" s="55"/>
      <c r="B514" s="55"/>
      <c r="C514" s="74"/>
      <c r="D514" s="74"/>
      <c r="E514" s="55"/>
      <c r="F514" s="48"/>
      <c r="G514" s="48"/>
      <c r="H514" s="74"/>
      <c r="I514" s="74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5.75" customHeight="1" x14ac:dyDescent="0.25">
      <c r="A515" s="55"/>
      <c r="B515" s="55"/>
      <c r="C515" s="74"/>
      <c r="D515" s="74"/>
      <c r="E515" s="55"/>
      <c r="F515" s="48"/>
      <c r="G515" s="48"/>
      <c r="H515" s="74"/>
      <c r="I515" s="74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5.75" customHeight="1" x14ac:dyDescent="0.25">
      <c r="A516" s="55"/>
      <c r="B516" s="55"/>
      <c r="C516" s="74"/>
      <c r="D516" s="74"/>
      <c r="E516" s="55"/>
      <c r="F516" s="48"/>
      <c r="G516" s="48"/>
      <c r="H516" s="74"/>
      <c r="I516" s="74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5.75" customHeight="1" x14ac:dyDescent="0.25">
      <c r="A517" s="55"/>
      <c r="B517" s="55"/>
      <c r="C517" s="74"/>
      <c r="D517" s="74"/>
      <c r="E517" s="55"/>
      <c r="F517" s="48"/>
      <c r="G517" s="48"/>
      <c r="H517" s="74"/>
      <c r="I517" s="74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5.75" customHeight="1" x14ac:dyDescent="0.25">
      <c r="A518" s="55"/>
      <c r="B518" s="55"/>
      <c r="C518" s="74"/>
      <c r="D518" s="74"/>
      <c r="E518" s="55"/>
      <c r="F518" s="48"/>
      <c r="G518" s="48"/>
      <c r="H518" s="74"/>
      <c r="I518" s="74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5.75" customHeight="1" x14ac:dyDescent="0.25">
      <c r="A519" s="55"/>
      <c r="B519" s="55"/>
      <c r="C519" s="74"/>
      <c r="D519" s="74"/>
      <c r="E519" s="55"/>
      <c r="F519" s="48"/>
      <c r="G519" s="48"/>
      <c r="H519" s="74"/>
      <c r="I519" s="74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5.75" customHeight="1" x14ac:dyDescent="0.25">
      <c r="A520" s="55"/>
      <c r="B520" s="55"/>
      <c r="C520" s="74"/>
      <c r="D520" s="74"/>
      <c r="E520" s="55"/>
      <c r="F520" s="48"/>
      <c r="G520" s="48"/>
      <c r="H520" s="74"/>
      <c r="I520" s="74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5.75" customHeight="1" x14ac:dyDescent="0.25">
      <c r="A521" s="55"/>
      <c r="B521" s="55"/>
      <c r="C521" s="74"/>
      <c r="D521" s="74"/>
      <c r="E521" s="55"/>
      <c r="F521" s="85"/>
      <c r="G521" s="48"/>
      <c r="H521" s="74"/>
      <c r="I521" s="74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5.75" customHeight="1" x14ac:dyDescent="0.25">
      <c r="A522" s="55"/>
      <c r="B522" s="55"/>
      <c r="C522" s="74"/>
      <c r="D522" s="74"/>
      <c r="E522" s="55"/>
      <c r="F522" s="85"/>
      <c r="G522" s="48"/>
      <c r="H522" s="74"/>
      <c r="I522" s="74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5.75" customHeight="1" x14ac:dyDescent="0.25">
      <c r="A523" s="55"/>
      <c r="B523" s="55"/>
      <c r="C523" s="74"/>
      <c r="D523" s="74"/>
      <c r="E523" s="55"/>
      <c r="F523" s="8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5.75" customHeight="1" x14ac:dyDescent="0.25">
      <c r="A524" s="55"/>
      <c r="B524" s="55"/>
      <c r="C524" s="74"/>
      <c r="D524" s="74"/>
      <c r="E524" s="55"/>
      <c r="F524" s="8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5.75" customHeight="1" x14ac:dyDescent="0.25">
      <c r="A525" s="55"/>
      <c r="B525" s="55"/>
      <c r="C525" s="74"/>
      <c r="D525" s="74"/>
      <c r="E525" s="55"/>
      <c r="F525" s="8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5.75" customHeight="1" x14ac:dyDescent="0.25">
      <c r="A526" s="55"/>
      <c r="B526" s="55"/>
      <c r="C526" s="74"/>
      <c r="D526" s="74"/>
      <c r="E526" s="55"/>
      <c r="F526" s="48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5.75" customHeight="1" x14ac:dyDescent="0.25">
      <c r="A527" s="55"/>
      <c r="B527" s="55"/>
      <c r="C527" s="74"/>
      <c r="D527" s="74"/>
      <c r="E527" s="55"/>
      <c r="F527" s="48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5.75" customHeight="1" x14ac:dyDescent="0.25">
      <c r="A528" s="55"/>
      <c r="B528" s="55"/>
      <c r="C528" s="74"/>
      <c r="D528" s="74"/>
      <c r="E528" s="55"/>
      <c r="F528" s="48"/>
      <c r="G528" s="48"/>
      <c r="H528" s="74"/>
      <c r="I528" s="74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5.75" customHeight="1" x14ac:dyDescent="0.25">
      <c r="A529" s="55"/>
      <c r="B529" s="55"/>
      <c r="C529" s="74"/>
      <c r="D529" s="74"/>
      <c r="E529" s="55"/>
      <c r="F529" s="48"/>
      <c r="G529" s="48"/>
      <c r="H529" s="74"/>
      <c r="I529" s="74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5.75" customHeight="1" x14ac:dyDescent="0.25">
      <c r="A530" s="55"/>
      <c r="B530" s="55"/>
      <c r="C530" s="74"/>
      <c r="D530" s="74"/>
      <c r="E530" s="55"/>
      <c r="F530" s="48"/>
      <c r="G530" s="48"/>
      <c r="H530" s="74"/>
      <c r="I530" s="74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5.75" customHeight="1" x14ac:dyDescent="0.25">
      <c r="A531" s="55"/>
      <c r="B531" s="55"/>
      <c r="C531" s="74"/>
      <c r="D531" s="74"/>
      <c r="E531" s="55"/>
      <c r="F531" s="48"/>
      <c r="G531" s="48"/>
      <c r="H531" s="74"/>
      <c r="I531" s="74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5.75" customHeight="1" x14ac:dyDescent="0.25">
      <c r="A532" s="55"/>
      <c r="B532" s="55"/>
      <c r="C532" s="74"/>
      <c r="D532" s="74"/>
      <c r="E532" s="55"/>
      <c r="F532" s="48"/>
      <c r="G532" s="48"/>
      <c r="H532" s="74"/>
      <c r="I532" s="74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5.75" customHeight="1" x14ac:dyDescent="0.25">
      <c r="A533" s="55"/>
      <c r="B533" s="55"/>
      <c r="C533" s="74"/>
      <c r="D533" s="74"/>
      <c r="E533" s="55"/>
      <c r="F533" s="48"/>
      <c r="G533" s="48"/>
      <c r="H533" s="74"/>
      <c r="I533" s="74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5.75" customHeight="1" x14ac:dyDescent="0.25">
      <c r="A534" s="55"/>
      <c r="B534" s="55"/>
      <c r="C534" s="74"/>
      <c r="D534" s="74"/>
      <c r="E534" s="55"/>
      <c r="F534" s="48"/>
      <c r="G534" s="48"/>
      <c r="H534" s="74"/>
      <c r="I534" s="74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5.75" customHeight="1" x14ac:dyDescent="0.25">
      <c r="A535" s="55"/>
      <c r="B535" s="55"/>
      <c r="C535" s="74"/>
      <c r="D535" s="74"/>
      <c r="E535" s="55"/>
      <c r="F535" s="48"/>
      <c r="G535" s="48"/>
      <c r="H535" s="74"/>
      <c r="I535" s="74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5.75" customHeight="1" x14ac:dyDescent="0.25">
      <c r="A536" s="55"/>
      <c r="B536" s="55"/>
      <c r="C536" s="74"/>
      <c r="D536" s="74"/>
      <c r="E536" s="55"/>
      <c r="F536" s="48"/>
      <c r="G536" s="48"/>
      <c r="H536" s="74"/>
      <c r="I536" s="74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5.75" customHeight="1" x14ac:dyDescent="0.25">
      <c r="A537" s="55"/>
      <c r="B537" s="55"/>
      <c r="C537" s="74"/>
      <c r="D537" s="74"/>
      <c r="E537" s="55"/>
      <c r="F537" s="48"/>
      <c r="G537" s="48"/>
      <c r="H537" s="74"/>
      <c r="I537" s="74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5.75" customHeight="1" x14ac:dyDescent="0.25">
      <c r="A538" s="55"/>
      <c r="B538" s="55"/>
      <c r="C538" s="74"/>
      <c r="D538" s="74"/>
      <c r="E538" s="55"/>
      <c r="F538" s="85"/>
      <c r="G538" s="48"/>
      <c r="H538" s="74"/>
      <c r="I538" s="74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5.75" customHeight="1" x14ac:dyDescent="0.25">
      <c r="A539" s="55"/>
      <c r="B539" s="55"/>
      <c r="C539" s="74"/>
      <c r="D539" s="74"/>
      <c r="E539" s="55"/>
      <c r="F539" s="85"/>
      <c r="G539" s="48"/>
      <c r="H539" s="74"/>
      <c r="I539" s="74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5.75" customHeight="1" x14ac:dyDescent="0.25">
      <c r="A540" s="55"/>
      <c r="B540" s="55"/>
      <c r="C540" s="74"/>
      <c r="D540" s="74"/>
      <c r="E540" s="55"/>
      <c r="F540" s="8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5.75" customHeight="1" x14ac:dyDescent="0.25">
      <c r="A541" s="55"/>
      <c r="B541" s="55"/>
      <c r="C541" s="74"/>
      <c r="D541" s="74"/>
      <c r="E541" s="55"/>
      <c r="F541" s="8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5.75" customHeight="1" x14ac:dyDescent="0.25">
      <c r="A542" s="55"/>
      <c r="B542" s="55"/>
      <c r="C542" s="74"/>
      <c r="D542" s="74"/>
      <c r="E542" s="55"/>
      <c r="F542" s="48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5.75" customHeight="1" x14ac:dyDescent="0.25">
      <c r="A543" s="55"/>
      <c r="B543" s="55"/>
      <c r="C543" s="74"/>
      <c r="D543" s="74"/>
      <c r="E543" s="55"/>
      <c r="F543" s="48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5.75" customHeight="1" x14ac:dyDescent="0.25">
      <c r="A544" s="55"/>
      <c r="B544" s="55"/>
      <c r="C544" s="74"/>
      <c r="D544" s="74"/>
      <c r="E544" s="55"/>
      <c r="F544" s="48"/>
      <c r="G544" s="48"/>
      <c r="H544" s="74"/>
      <c r="I544" s="74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5.75" customHeight="1" x14ac:dyDescent="0.25">
      <c r="A545" s="55"/>
      <c r="B545" s="55"/>
      <c r="C545" s="74"/>
      <c r="D545" s="74"/>
      <c r="E545" s="55"/>
      <c r="F545" s="48"/>
      <c r="G545" s="48"/>
      <c r="H545" s="74"/>
      <c r="I545" s="74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5.75" customHeight="1" x14ac:dyDescent="0.25">
      <c r="A546" s="55"/>
      <c r="B546" s="55"/>
      <c r="C546" s="74"/>
      <c r="D546" s="74"/>
      <c r="E546" s="55"/>
      <c r="F546" s="48"/>
      <c r="G546" s="48"/>
      <c r="H546" s="74"/>
      <c r="I546" s="74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5.75" customHeight="1" x14ac:dyDescent="0.25">
      <c r="A547" s="55"/>
      <c r="B547" s="55"/>
      <c r="C547" s="74"/>
      <c r="D547" s="74"/>
      <c r="E547" s="55"/>
      <c r="F547" s="48"/>
      <c r="G547" s="48"/>
      <c r="H547" s="74"/>
      <c r="I547" s="74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5.75" customHeight="1" x14ac:dyDescent="0.25">
      <c r="A548" s="55"/>
      <c r="B548" s="55"/>
      <c r="C548" s="74"/>
      <c r="D548" s="74"/>
      <c r="E548" s="55"/>
      <c r="F548" s="48"/>
      <c r="G548" s="48"/>
      <c r="H548" s="74"/>
      <c r="I548" s="74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5.75" customHeight="1" x14ac:dyDescent="0.25">
      <c r="A549" s="55"/>
      <c r="B549" s="55"/>
      <c r="C549" s="74"/>
      <c r="D549" s="74"/>
      <c r="E549" s="55"/>
      <c r="F549" s="48"/>
      <c r="G549" s="48"/>
      <c r="H549" s="74"/>
      <c r="I549" s="74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5.75" customHeight="1" x14ac:dyDescent="0.25">
      <c r="A550" s="55"/>
      <c r="B550" s="55"/>
      <c r="C550" s="74"/>
      <c r="D550" s="74"/>
      <c r="E550" s="55"/>
      <c r="F550" s="111"/>
      <c r="G550" s="48"/>
      <c r="H550" s="74"/>
      <c r="I550" s="74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5.75" customHeight="1" x14ac:dyDescent="0.25">
      <c r="A551" s="55"/>
      <c r="B551" s="55"/>
      <c r="C551" s="74"/>
      <c r="D551" s="74"/>
      <c r="E551" s="55"/>
      <c r="F551" s="111"/>
      <c r="G551" s="48"/>
      <c r="H551" s="74"/>
      <c r="I551" s="74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5.75" customHeight="1" x14ac:dyDescent="0.25">
      <c r="A552" s="55"/>
      <c r="B552" s="55"/>
      <c r="C552" s="74"/>
      <c r="D552" s="74"/>
      <c r="E552" s="55"/>
      <c r="F552" s="111"/>
      <c r="G552" s="48"/>
      <c r="H552" s="74"/>
      <c r="I552" s="74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5.75" customHeight="1" x14ac:dyDescent="0.25">
      <c r="A553" s="55"/>
      <c r="B553" s="55"/>
      <c r="C553" s="74"/>
      <c r="D553" s="74"/>
      <c r="E553" s="55"/>
      <c r="F553" s="111"/>
      <c r="G553" s="98"/>
      <c r="H553" s="102"/>
      <c r="I553" s="102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5.75" customHeight="1" x14ac:dyDescent="0.25">
      <c r="A554" s="55"/>
      <c r="B554" s="55"/>
      <c r="C554" s="74"/>
      <c r="D554" s="74"/>
      <c r="E554" s="55"/>
      <c r="F554" s="88"/>
      <c r="G554" s="98"/>
      <c r="H554" s="102"/>
      <c r="I554" s="102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5.75" customHeight="1" x14ac:dyDescent="0.25">
      <c r="A555" s="55"/>
      <c r="B555" s="55"/>
      <c r="C555" s="74"/>
      <c r="D555" s="74"/>
      <c r="E555" s="55"/>
      <c r="F555" s="48"/>
      <c r="G555" s="98"/>
      <c r="H555" s="102"/>
      <c r="I555" s="102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5.75" customHeight="1" x14ac:dyDescent="0.25">
      <c r="A556" s="55"/>
      <c r="B556" s="55"/>
      <c r="C556" s="74"/>
      <c r="D556" s="74"/>
      <c r="E556" s="55"/>
      <c r="F556" s="48"/>
      <c r="G556" s="98"/>
      <c r="H556" s="102"/>
      <c r="I556" s="102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5.75" customHeight="1" x14ac:dyDescent="0.25">
      <c r="A557" s="55"/>
      <c r="B557" s="55"/>
      <c r="C557" s="74"/>
      <c r="D557" s="74"/>
      <c r="E557" s="55"/>
      <c r="F557" s="48"/>
      <c r="G557" s="112"/>
      <c r="H557" s="113"/>
      <c r="I557" s="113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5.75" customHeight="1" x14ac:dyDescent="0.25">
      <c r="A558" s="55"/>
      <c r="B558" s="55"/>
      <c r="C558" s="74"/>
      <c r="D558" s="74"/>
      <c r="E558" s="55"/>
      <c r="F558" s="48"/>
      <c r="G558" s="48"/>
      <c r="H558" s="74"/>
      <c r="I558" s="74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5.75" customHeight="1" x14ac:dyDescent="0.25">
      <c r="A559" s="55"/>
      <c r="B559" s="55"/>
      <c r="C559" s="74"/>
      <c r="D559" s="74"/>
      <c r="E559" s="55"/>
      <c r="F559" s="48"/>
      <c r="G559" s="48"/>
      <c r="H559" s="74"/>
      <c r="I559" s="74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5.75" customHeight="1" x14ac:dyDescent="0.25">
      <c r="A560" s="55"/>
      <c r="B560" s="55"/>
      <c r="C560" s="74"/>
      <c r="D560" s="74"/>
      <c r="E560" s="55"/>
      <c r="F560" s="48"/>
      <c r="G560" s="48"/>
      <c r="H560" s="74"/>
      <c r="I560" s="74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5.75" customHeight="1" x14ac:dyDescent="0.25">
      <c r="A561" s="55"/>
      <c r="B561" s="55"/>
      <c r="C561" s="74"/>
      <c r="D561" s="74"/>
      <c r="E561" s="55"/>
      <c r="F561" s="48"/>
      <c r="G561" s="48"/>
      <c r="H561" s="74"/>
      <c r="I561" s="74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5.75" customHeight="1" x14ac:dyDescent="0.25">
      <c r="A562" s="55"/>
      <c r="B562" s="55"/>
      <c r="C562" s="74"/>
      <c r="D562" s="74"/>
      <c r="E562" s="55"/>
      <c r="F562" s="48"/>
      <c r="G562" s="48"/>
      <c r="H562" s="74"/>
      <c r="I562" s="74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5.75" customHeight="1" x14ac:dyDescent="0.25">
      <c r="A563" s="55"/>
      <c r="B563" s="55"/>
      <c r="C563" s="74"/>
      <c r="D563" s="74"/>
      <c r="E563" s="55"/>
      <c r="F563" s="48"/>
      <c r="G563" s="48"/>
      <c r="H563" s="74"/>
      <c r="I563" s="74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5.75" customHeight="1" x14ac:dyDescent="0.25">
      <c r="A564" s="55"/>
      <c r="B564" s="55"/>
      <c r="C564" s="74"/>
      <c r="D564" s="74"/>
      <c r="E564" s="55"/>
      <c r="F564" s="48"/>
      <c r="G564" s="48"/>
      <c r="H564" s="74"/>
      <c r="I564" s="74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5.75" customHeight="1" x14ac:dyDescent="0.25">
      <c r="A565" s="55"/>
      <c r="B565" s="55"/>
      <c r="C565" s="74"/>
      <c r="D565" s="74"/>
      <c r="E565" s="55"/>
      <c r="F565" s="48"/>
      <c r="G565" s="48"/>
      <c r="H565" s="74"/>
      <c r="I565" s="74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5.75" customHeight="1" x14ac:dyDescent="0.25">
      <c r="A566" s="55"/>
      <c r="B566" s="55"/>
      <c r="C566" s="74"/>
      <c r="D566" s="74"/>
      <c r="E566" s="55"/>
      <c r="F566" s="48"/>
      <c r="G566" s="48"/>
      <c r="H566" s="74"/>
      <c r="I566" s="74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5.75" customHeight="1" x14ac:dyDescent="0.25">
      <c r="A567" s="55"/>
      <c r="B567" s="55"/>
      <c r="C567" s="74"/>
      <c r="D567" s="74"/>
      <c r="E567" s="55"/>
      <c r="F567" s="48"/>
      <c r="G567" s="48"/>
      <c r="H567" s="74"/>
      <c r="I567" s="74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5.75" customHeight="1" x14ac:dyDescent="0.25">
      <c r="A568" s="55"/>
      <c r="B568" s="55"/>
      <c r="C568" s="74"/>
      <c r="D568" s="74"/>
      <c r="E568" s="55"/>
      <c r="F568" s="111"/>
      <c r="G568" s="48"/>
      <c r="H568" s="74"/>
      <c r="I568" s="74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5.75" customHeight="1" x14ac:dyDescent="0.25">
      <c r="A569" s="55"/>
      <c r="B569" s="55"/>
      <c r="C569" s="74"/>
      <c r="D569" s="74"/>
      <c r="E569" s="55"/>
      <c r="F569" s="48"/>
      <c r="G569" s="48"/>
      <c r="H569" s="74"/>
      <c r="I569" s="74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5.75" customHeight="1" x14ac:dyDescent="0.25">
      <c r="A570" s="55"/>
      <c r="B570" s="55"/>
      <c r="C570" s="74"/>
      <c r="D570" s="74"/>
      <c r="E570" s="55"/>
      <c r="F570" s="48"/>
      <c r="G570" s="48"/>
      <c r="H570" s="74"/>
      <c r="I570" s="74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5.75" customHeight="1" x14ac:dyDescent="0.25">
      <c r="A571" s="55"/>
      <c r="B571" s="55"/>
      <c r="C571" s="74"/>
      <c r="D571" s="74"/>
      <c r="E571" s="55"/>
      <c r="F571" s="48"/>
      <c r="G571" s="48"/>
      <c r="H571" s="74"/>
      <c r="I571" s="74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5.75" customHeight="1" x14ac:dyDescent="0.25">
      <c r="A572" s="55"/>
      <c r="B572" s="55"/>
      <c r="C572" s="74"/>
      <c r="D572" s="74"/>
      <c r="E572" s="55"/>
      <c r="F572" s="48"/>
      <c r="G572" s="48"/>
      <c r="H572" s="74"/>
      <c r="I572" s="74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5.75" customHeight="1" x14ac:dyDescent="0.25">
      <c r="A573" s="55"/>
      <c r="B573" s="55"/>
      <c r="C573" s="74"/>
      <c r="D573" s="74"/>
      <c r="E573" s="55"/>
      <c r="F573" s="48"/>
      <c r="G573" s="48"/>
      <c r="H573" s="74"/>
      <c r="I573" s="74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5.75" customHeight="1" x14ac:dyDescent="0.25">
      <c r="A574" s="55"/>
      <c r="B574" s="55"/>
      <c r="C574" s="74"/>
      <c r="D574" s="74"/>
      <c r="E574" s="55"/>
      <c r="F574" s="48"/>
      <c r="G574" s="48"/>
      <c r="H574" s="74"/>
      <c r="I574" s="74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5.75" customHeight="1" x14ac:dyDescent="0.25">
      <c r="A575" s="55"/>
      <c r="B575" s="55"/>
      <c r="C575" s="74"/>
      <c r="D575" s="74"/>
      <c r="E575" s="55"/>
      <c r="F575" s="48"/>
      <c r="G575" s="48"/>
      <c r="H575" s="74"/>
      <c r="I575" s="74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5.75" customHeight="1" x14ac:dyDescent="0.25">
      <c r="A576" s="55"/>
      <c r="B576" s="55"/>
      <c r="C576" s="74"/>
      <c r="D576" s="74"/>
      <c r="E576" s="55"/>
      <c r="F576" s="48"/>
      <c r="G576" s="48"/>
      <c r="H576" s="74"/>
      <c r="I576" s="74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5.75" customHeight="1" x14ac:dyDescent="0.25">
      <c r="A577" s="55"/>
      <c r="B577" s="55"/>
      <c r="C577" s="74"/>
      <c r="D577" s="74"/>
      <c r="E577" s="55"/>
      <c r="F577" s="48"/>
      <c r="G577" s="48"/>
      <c r="H577" s="74"/>
      <c r="I577" s="74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5.75" customHeight="1" x14ac:dyDescent="0.25">
      <c r="A578" s="55"/>
      <c r="B578" s="55"/>
      <c r="C578" s="74"/>
      <c r="D578" s="74"/>
      <c r="E578" s="55"/>
      <c r="F578" s="48"/>
      <c r="G578" s="48"/>
      <c r="H578" s="74"/>
      <c r="I578" s="74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5.75" customHeight="1" x14ac:dyDescent="0.25">
      <c r="A579" s="55"/>
      <c r="B579" s="55"/>
      <c r="C579" s="74"/>
      <c r="D579" s="74"/>
      <c r="E579" s="55"/>
      <c r="F579" s="48"/>
      <c r="G579" s="48"/>
      <c r="H579" s="74"/>
      <c r="I579" s="74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5.75" customHeight="1" x14ac:dyDescent="0.25">
      <c r="A580" s="55"/>
      <c r="B580" s="55"/>
      <c r="C580" s="74"/>
      <c r="D580" s="74"/>
      <c r="E580" s="55"/>
      <c r="F580" s="48"/>
      <c r="G580" s="48"/>
      <c r="H580" s="74"/>
      <c r="I580" s="74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5.75" customHeight="1" x14ac:dyDescent="0.25">
      <c r="A581" s="55"/>
      <c r="B581" s="55"/>
      <c r="C581" s="74"/>
      <c r="D581" s="74"/>
      <c r="E581" s="55"/>
      <c r="F581" s="48"/>
      <c r="G581" s="48"/>
      <c r="H581" s="74"/>
      <c r="I581" s="74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5.75" customHeight="1" x14ac:dyDescent="0.25">
      <c r="A582" s="55"/>
      <c r="B582" s="55"/>
      <c r="C582" s="74"/>
      <c r="D582" s="74"/>
      <c r="E582" s="55"/>
      <c r="F582" s="48"/>
      <c r="G582" s="48"/>
      <c r="H582" s="74"/>
      <c r="I582" s="74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5.75" customHeight="1" x14ac:dyDescent="0.25">
      <c r="A583" s="55"/>
      <c r="B583" s="55"/>
      <c r="C583" s="74"/>
      <c r="D583" s="74"/>
      <c r="E583" s="55"/>
      <c r="F583" s="48"/>
      <c r="G583" s="48"/>
      <c r="H583" s="74"/>
      <c r="I583" s="74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5.75" customHeight="1" x14ac:dyDescent="0.25">
      <c r="A584" s="55"/>
      <c r="B584" s="55"/>
      <c r="C584" s="74"/>
      <c r="D584" s="74"/>
      <c r="E584" s="55"/>
      <c r="F584" s="48"/>
      <c r="G584" s="48"/>
      <c r="H584" s="74"/>
      <c r="I584" s="74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5.75" customHeight="1" x14ac:dyDescent="0.25">
      <c r="A585" s="55"/>
      <c r="B585" s="55"/>
      <c r="C585" s="74"/>
      <c r="D585" s="74"/>
      <c r="E585" s="55"/>
      <c r="F585" s="48"/>
      <c r="G585" s="48"/>
      <c r="H585" s="74"/>
      <c r="I585" s="74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5.75" customHeight="1" x14ac:dyDescent="0.25">
      <c r="A586" s="55"/>
      <c r="B586" s="55"/>
      <c r="C586" s="74"/>
      <c r="D586" s="74"/>
      <c r="E586" s="55"/>
      <c r="F586" s="48"/>
      <c r="G586" s="48"/>
      <c r="H586" s="74"/>
      <c r="I586" s="74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5.75" customHeight="1" x14ac:dyDescent="0.25">
      <c r="A587" s="55"/>
      <c r="B587" s="55"/>
      <c r="C587" s="74"/>
      <c r="D587" s="74"/>
      <c r="E587" s="55"/>
      <c r="F587" s="48"/>
      <c r="G587" s="48"/>
      <c r="H587" s="74"/>
      <c r="I587" s="74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5.75" customHeight="1" x14ac:dyDescent="0.25">
      <c r="A588" s="55"/>
      <c r="B588" s="55"/>
      <c r="C588" s="74"/>
      <c r="D588" s="74"/>
      <c r="E588" s="55"/>
      <c r="F588" s="48"/>
      <c r="G588" s="48"/>
      <c r="H588" s="74"/>
      <c r="I588" s="74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5.75" customHeight="1" x14ac:dyDescent="0.25">
      <c r="A589" s="55"/>
      <c r="B589" s="55"/>
      <c r="C589" s="74"/>
      <c r="D589" s="74"/>
      <c r="E589" s="55"/>
      <c r="F589" s="48"/>
      <c r="G589" s="48"/>
      <c r="H589" s="74"/>
      <c r="I589" s="74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5.75" customHeight="1" x14ac:dyDescent="0.25">
      <c r="A590" s="55"/>
      <c r="B590" s="55"/>
      <c r="C590" s="74"/>
      <c r="D590" s="74"/>
      <c r="E590" s="55"/>
      <c r="F590" s="48"/>
      <c r="G590" s="48"/>
      <c r="H590" s="74"/>
      <c r="I590" s="74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5.75" customHeight="1" x14ac:dyDescent="0.25">
      <c r="A591" s="55"/>
      <c r="B591" s="55"/>
      <c r="C591" s="74"/>
      <c r="D591" s="74"/>
      <c r="E591" s="55"/>
      <c r="F591" s="48"/>
      <c r="G591" s="48"/>
      <c r="H591" s="74"/>
      <c r="I591" s="74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5.75" customHeight="1" x14ac:dyDescent="0.25">
      <c r="A592" s="55"/>
      <c r="B592" s="55"/>
      <c r="C592" s="74"/>
      <c r="D592" s="74"/>
      <c r="E592" s="55"/>
      <c r="F592" s="48"/>
      <c r="G592" s="48"/>
      <c r="H592" s="74"/>
      <c r="I592" s="74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5.75" customHeight="1" x14ac:dyDescent="0.25">
      <c r="A593" s="55"/>
      <c r="B593" s="55"/>
      <c r="C593" s="74"/>
      <c r="D593" s="74"/>
      <c r="E593" s="55"/>
      <c r="F593" s="48"/>
      <c r="G593" s="48"/>
      <c r="H593" s="74"/>
      <c r="I593" s="74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5.75" customHeight="1" x14ac:dyDescent="0.25">
      <c r="A594" s="55"/>
      <c r="B594" s="55"/>
      <c r="C594" s="74"/>
      <c r="D594" s="74"/>
      <c r="E594" s="55"/>
      <c r="F594" s="48"/>
      <c r="G594" s="48"/>
      <c r="H594" s="74"/>
      <c r="I594" s="74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5.75" customHeight="1" x14ac:dyDescent="0.25">
      <c r="A595" s="55"/>
      <c r="B595" s="55"/>
      <c r="C595" s="74"/>
      <c r="D595" s="74"/>
      <c r="E595" s="55"/>
      <c r="F595" s="48"/>
      <c r="G595" s="48"/>
      <c r="H595" s="74"/>
      <c r="I595" s="74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5.75" customHeight="1" x14ac:dyDescent="0.25">
      <c r="A596" s="55"/>
      <c r="B596" s="55"/>
      <c r="C596" s="74"/>
      <c r="D596" s="74"/>
      <c r="E596" s="55"/>
      <c r="F596" s="48"/>
      <c r="G596" s="48"/>
      <c r="H596" s="74"/>
      <c r="I596" s="74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5.75" customHeight="1" x14ac:dyDescent="0.25">
      <c r="A597" s="55"/>
      <c r="B597" s="55"/>
      <c r="C597" s="74"/>
      <c r="D597" s="74"/>
      <c r="E597" s="55"/>
      <c r="F597" s="48"/>
      <c r="G597" s="48"/>
      <c r="H597" s="74"/>
      <c r="I597" s="74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5.75" customHeight="1" x14ac:dyDescent="0.25">
      <c r="A598" s="55"/>
      <c r="B598" s="55"/>
      <c r="C598" s="74"/>
      <c r="D598" s="74"/>
      <c r="E598" s="55"/>
      <c r="F598" s="48"/>
      <c r="G598" s="48"/>
      <c r="H598" s="74"/>
      <c r="I598" s="74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5.75" customHeight="1" x14ac:dyDescent="0.25">
      <c r="A599" s="55"/>
      <c r="B599" s="55"/>
      <c r="C599" s="74"/>
      <c r="D599" s="74"/>
      <c r="E599" s="55"/>
      <c r="F599" s="48"/>
      <c r="G599" s="48"/>
      <c r="H599" s="74"/>
      <c r="I599" s="74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5.75" customHeight="1" x14ac:dyDescent="0.25">
      <c r="A600" s="55"/>
      <c r="B600" s="55"/>
      <c r="C600" s="74"/>
      <c r="D600" s="74"/>
      <c r="E600" s="55"/>
      <c r="F600" s="48"/>
      <c r="G600" s="48"/>
      <c r="H600" s="74"/>
      <c r="I600" s="74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5.75" customHeight="1" x14ac:dyDescent="0.25">
      <c r="A601" s="55"/>
      <c r="B601" s="55"/>
      <c r="C601" s="74"/>
      <c r="D601" s="74"/>
      <c r="E601" s="55"/>
      <c r="F601" s="48"/>
      <c r="G601" s="48"/>
      <c r="H601" s="74"/>
      <c r="I601" s="74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5.75" customHeight="1" x14ac:dyDescent="0.25">
      <c r="A602" s="55"/>
      <c r="B602" s="55"/>
      <c r="C602" s="74"/>
      <c r="D602" s="74"/>
      <c r="E602" s="55"/>
      <c r="F602" s="48"/>
      <c r="G602" s="48"/>
      <c r="H602" s="74"/>
      <c r="I602" s="74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5.75" customHeight="1" x14ac:dyDescent="0.25">
      <c r="A603" s="55"/>
      <c r="B603" s="55"/>
      <c r="C603" s="74"/>
      <c r="D603" s="74"/>
      <c r="E603" s="55"/>
      <c r="F603" s="48"/>
      <c r="G603" s="48"/>
      <c r="H603" s="74"/>
      <c r="I603" s="74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5.75" customHeight="1" x14ac:dyDescent="0.25">
      <c r="A604" s="55"/>
      <c r="B604" s="55"/>
      <c r="C604" s="74"/>
      <c r="D604" s="74"/>
      <c r="E604" s="55"/>
      <c r="F604" s="48"/>
      <c r="G604" s="48"/>
      <c r="H604" s="74"/>
      <c r="I604" s="74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5.75" customHeight="1" x14ac:dyDescent="0.25">
      <c r="A605" s="55"/>
      <c r="B605" s="55"/>
      <c r="C605" s="74"/>
      <c r="D605" s="74"/>
      <c r="E605" s="55"/>
      <c r="F605" s="48"/>
      <c r="G605" s="48"/>
      <c r="H605" s="74"/>
      <c r="I605" s="74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5.75" customHeight="1" x14ac:dyDescent="0.25">
      <c r="A606" s="55"/>
      <c r="B606" s="55"/>
      <c r="C606" s="74"/>
      <c r="D606" s="74"/>
      <c r="E606" s="55"/>
      <c r="F606" s="48"/>
      <c r="G606" s="48"/>
      <c r="H606" s="74"/>
      <c r="I606" s="74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5.75" customHeight="1" x14ac:dyDescent="0.25">
      <c r="A607" s="55"/>
      <c r="B607" s="55"/>
      <c r="C607" s="74"/>
      <c r="D607" s="74"/>
      <c r="E607" s="55"/>
      <c r="F607" s="48"/>
      <c r="G607" s="48"/>
      <c r="H607" s="74"/>
      <c r="I607" s="74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5.75" customHeight="1" x14ac:dyDescent="0.25">
      <c r="A608" s="55"/>
      <c r="B608" s="55"/>
      <c r="C608" s="74"/>
      <c r="D608" s="74"/>
      <c r="E608" s="55"/>
      <c r="F608" s="48"/>
      <c r="G608" s="48"/>
      <c r="H608" s="74"/>
      <c r="I608" s="74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5.75" customHeight="1" x14ac:dyDescent="0.25">
      <c r="A609" s="55"/>
      <c r="B609" s="55"/>
      <c r="C609" s="74"/>
      <c r="D609" s="74"/>
      <c r="E609" s="55"/>
      <c r="F609" s="48"/>
      <c r="G609" s="48"/>
      <c r="H609" s="74"/>
      <c r="I609" s="74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5.75" customHeight="1" x14ac:dyDescent="0.25">
      <c r="A610" s="55"/>
      <c r="B610" s="55"/>
      <c r="C610" s="74"/>
      <c r="D610" s="74"/>
      <c r="E610" s="55"/>
      <c r="F610" s="48"/>
      <c r="G610" s="48"/>
      <c r="H610" s="74"/>
      <c r="I610" s="74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5.75" customHeight="1" x14ac:dyDescent="0.25">
      <c r="A611" s="55"/>
      <c r="B611" s="55"/>
      <c r="C611" s="74"/>
      <c r="D611" s="74"/>
      <c r="E611" s="55"/>
      <c r="F611" s="48"/>
      <c r="G611" s="48"/>
      <c r="H611" s="74"/>
      <c r="I611" s="74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5.75" customHeight="1" x14ac:dyDescent="0.25">
      <c r="A612" s="55"/>
      <c r="B612" s="55"/>
      <c r="C612" s="74"/>
      <c r="D612" s="74"/>
      <c r="E612" s="55"/>
      <c r="F612" s="48"/>
      <c r="G612" s="48"/>
      <c r="H612" s="74"/>
      <c r="I612" s="74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5.75" customHeight="1" x14ac:dyDescent="0.25">
      <c r="A613" s="55"/>
      <c r="B613" s="55"/>
      <c r="C613" s="74"/>
      <c r="D613" s="74"/>
      <c r="E613" s="55"/>
      <c r="F613" s="48"/>
      <c r="G613" s="48"/>
      <c r="H613" s="74"/>
      <c r="I613" s="74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5.75" customHeight="1" x14ac:dyDescent="0.25">
      <c r="A614" s="55"/>
      <c r="B614" s="55"/>
      <c r="C614" s="74"/>
      <c r="D614" s="74"/>
      <c r="E614" s="55"/>
      <c r="F614" s="48"/>
      <c r="G614" s="48"/>
      <c r="H614" s="74"/>
      <c r="I614" s="74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5.75" customHeight="1" x14ac:dyDescent="0.25">
      <c r="A615" s="55"/>
      <c r="B615" s="55"/>
      <c r="C615" s="74"/>
      <c r="D615" s="74"/>
      <c r="E615" s="55"/>
      <c r="F615" s="48"/>
      <c r="G615" s="48"/>
      <c r="H615" s="74"/>
      <c r="I615" s="74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5.75" customHeight="1" x14ac:dyDescent="0.25">
      <c r="A616" s="55"/>
      <c r="B616" s="55"/>
      <c r="C616" s="74"/>
      <c r="D616" s="74"/>
      <c r="E616" s="55"/>
      <c r="F616" s="48"/>
      <c r="G616" s="48"/>
      <c r="H616" s="74"/>
      <c r="I616" s="74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5.75" customHeight="1" x14ac:dyDescent="0.25">
      <c r="A617" s="55"/>
      <c r="B617" s="55"/>
      <c r="C617" s="74"/>
      <c r="D617" s="74"/>
      <c r="E617" s="55"/>
      <c r="F617" s="48"/>
      <c r="G617" s="48"/>
      <c r="H617" s="74"/>
      <c r="I617" s="74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5.75" customHeight="1" x14ac:dyDescent="0.25">
      <c r="A618" s="55"/>
      <c r="B618" s="55"/>
      <c r="C618" s="74"/>
      <c r="D618" s="74"/>
      <c r="E618" s="55"/>
      <c r="F618" s="48"/>
      <c r="G618" s="48"/>
      <c r="H618" s="74"/>
      <c r="I618" s="74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5.75" customHeight="1" x14ac:dyDescent="0.25">
      <c r="A619" s="55"/>
      <c r="B619" s="55"/>
      <c r="C619" s="74"/>
      <c r="D619" s="74"/>
      <c r="E619" s="55"/>
      <c r="F619" s="48"/>
      <c r="G619" s="48"/>
      <c r="H619" s="74"/>
      <c r="I619" s="74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5.75" customHeight="1" x14ac:dyDescent="0.25">
      <c r="A620" s="55"/>
      <c r="B620" s="55"/>
      <c r="C620" s="74"/>
      <c r="D620" s="74"/>
      <c r="E620" s="55"/>
      <c r="F620" s="48"/>
      <c r="G620" s="48"/>
      <c r="H620" s="74"/>
      <c r="I620" s="74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5.75" customHeight="1" x14ac:dyDescent="0.25">
      <c r="A621" s="55"/>
      <c r="B621" s="55"/>
      <c r="C621" s="74"/>
      <c r="D621" s="74"/>
      <c r="E621" s="55"/>
      <c r="F621" s="48"/>
      <c r="G621" s="48"/>
      <c r="H621" s="74"/>
      <c r="I621" s="74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5.75" customHeight="1" x14ac:dyDescent="0.25">
      <c r="A622" s="55"/>
      <c r="B622" s="55"/>
      <c r="C622" s="74"/>
      <c r="D622" s="74"/>
      <c r="E622" s="55"/>
      <c r="F622" s="48"/>
      <c r="G622" s="48"/>
      <c r="H622" s="74"/>
      <c r="I622" s="74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5.75" customHeight="1" x14ac:dyDescent="0.25">
      <c r="A623" s="55"/>
      <c r="B623" s="55"/>
      <c r="C623" s="74"/>
      <c r="D623" s="74"/>
      <c r="E623" s="55"/>
      <c r="F623" s="48"/>
      <c r="G623" s="48"/>
      <c r="H623" s="74"/>
      <c r="I623" s="74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5.75" customHeight="1" x14ac:dyDescent="0.25">
      <c r="A624" s="55"/>
      <c r="B624" s="55"/>
      <c r="C624" s="74"/>
      <c r="D624" s="74"/>
      <c r="E624" s="55"/>
      <c r="F624" s="48"/>
      <c r="G624" s="48"/>
      <c r="H624" s="74"/>
      <c r="I624" s="74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5.75" customHeight="1" x14ac:dyDescent="0.25">
      <c r="A625" s="55"/>
      <c r="B625" s="55"/>
      <c r="C625" s="74"/>
      <c r="D625" s="74"/>
      <c r="E625" s="55"/>
      <c r="F625" s="48"/>
      <c r="G625" s="48"/>
      <c r="H625" s="74"/>
      <c r="I625" s="74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5.75" customHeight="1" x14ac:dyDescent="0.25">
      <c r="A626" s="55"/>
      <c r="B626" s="55"/>
      <c r="C626" s="74"/>
      <c r="D626" s="74"/>
      <c r="E626" s="55"/>
      <c r="F626" s="48"/>
      <c r="G626" s="48"/>
      <c r="H626" s="74"/>
      <c r="I626" s="74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5.75" customHeight="1" x14ac:dyDescent="0.25">
      <c r="A627" s="55"/>
      <c r="B627" s="55"/>
      <c r="C627" s="74"/>
      <c r="D627" s="74"/>
      <c r="E627" s="55"/>
      <c r="F627" s="48"/>
      <c r="G627" s="48"/>
      <c r="H627" s="74"/>
      <c r="I627" s="74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5.75" customHeight="1" x14ac:dyDescent="0.25">
      <c r="A628" s="55"/>
      <c r="B628" s="55"/>
      <c r="C628" s="74"/>
      <c r="D628" s="74"/>
      <c r="E628" s="55"/>
      <c r="F628" s="48"/>
      <c r="G628" s="48"/>
      <c r="H628" s="74"/>
      <c r="I628" s="74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5.75" customHeight="1" x14ac:dyDescent="0.25">
      <c r="A629" s="55"/>
      <c r="B629" s="55"/>
      <c r="C629" s="74"/>
      <c r="D629" s="74"/>
      <c r="E629" s="55"/>
      <c r="F629" s="48"/>
      <c r="G629" s="48"/>
      <c r="H629" s="74"/>
      <c r="I629" s="74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5.75" customHeight="1" x14ac:dyDescent="0.25">
      <c r="A630" s="55"/>
      <c r="B630" s="55"/>
      <c r="C630" s="74"/>
      <c r="D630" s="74"/>
      <c r="E630" s="55"/>
      <c r="F630" s="48"/>
      <c r="G630" s="48"/>
      <c r="H630" s="74"/>
      <c r="I630" s="74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5.75" customHeight="1" x14ac:dyDescent="0.25">
      <c r="A631" s="55"/>
      <c r="B631" s="55"/>
      <c r="C631" s="74"/>
      <c r="D631" s="74"/>
      <c r="E631" s="55"/>
      <c r="F631" s="48"/>
      <c r="G631" s="48"/>
      <c r="H631" s="74"/>
      <c r="I631" s="74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5.75" customHeight="1" x14ac:dyDescent="0.25">
      <c r="A632" s="55"/>
      <c r="B632" s="55"/>
      <c r="C632" s="74"/>
      <c r="D632" s="74"/>
      <c r="E632" s="55"/>
      <c r="F632" s="48"/>
      <c r="G632" s="48"/>
      <c r="H632" s="74"/>
      <c r="I632" s="74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5.75" customHeight="1" x14ac:dyDescent="0.25">
      <c r="A633" s="55"/>
      <c r="B633" s="55"/>
      <c r="C633" s="74"/>
      <c r="D633" s="74"/>
      <c r="E633" s="55"/>
      <c r="F633" s="48"/>
      <c r="G633" s="48"/>
      <c r="H633" s="74"/>
      <c r="I633" s="74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5.75" customHeight="1" x14ac:dyDescent="0.25">
      <c r="A634" s="55"/>
      <c r="B634" s="55"/>
      <c r="C634" s="74"/>
      <c r="D634" s="74"/>
      <c r="E634" s="55"/>
      <c r="F634" s="48"/>
      <c r="G634" s="48"/>
      <c r="H634" s="74"/>
      <c r="I634" s="74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5.75" customHeight="1" x14ac:dyDescent="0.25">
      <c r="A635" s="55"/>
      <c r="B635" s="55"/>
      <c r="C635" s="74"/>
      <c r="D635" s="74"/>
      <c r="E635" s="55"/>
      <c r="F635" s="48"/>
      <c r="G635" s="48"/>
      <c r="H635" s="74"/>
      <c r="I635" s="74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5.75" customHeight="1" x14ac:dyDescent="0.25">
      <c r="A636" s="55"/>
      <c r="B636" s="55"/>
      <c r="C636" s="74"/>
      <c r="D636" s="74"/>
      <c r="E636" s="55"/>
      <c r="F636" s="48"/>
      <c r="G636" s="48"/>
      <c r="H636" s="74"/>
      <c r="I636" s="74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5.75" customHeight="1" x14ac:dyDescent="0.25">
      <c r="A637" s="55"/>
      <c r="B637" s="55"/>
      <c r="C637" s="74"/>
      <c r="D637" s="74"/>
      <c r="E637" s="55"/>
      <c r="F637" s="48"/>
      <c r="G637" s="48"/>
      <c r="H637" s="74"/>
      <c r="I637" s="74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5.75" customHeight="1" x14ac:dyDescent="0.25">
      <c r="A638" s="55"/>
      <c r="B638" s="55"/>
      <c r="C638" s="74"/>
      <c r="D638" s="74"/>
      <c r="E638" s="55"/>
      <c r="F638" s="48"/>
      <c r="G638" s="48"/>
      <c r="H638" s="74"/>
      <c r="I638" s="74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5.75" customHeight="1" x14ac:dyDescent="0.25">
      <c r="A639" s="55"/>
      <c r="B639" s="55"/>
      <c r="C639" s="74"/>
      <c r="D639" s="74"/>
      <c r="E639" s="55"/>
      <c r="F639" s="48"/>
      <c r="G639" s="48"/>
      <c r="H639" s="74"/>
      <c r="I639" s="74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5.75" customHeight="1" x14ac:dyDescent="0.25">
      <c r="A640" s="55"/>
      <c r="B640" s="55"/>
      <c r="C640" s="74"/>
      <c r="D640" s="74"/>
      <c r="E640" s="55"/>
      <c r="F640" s="48"/>
      <c r="G640" s="48"/>
      <c r="H640" s="74"/>
      <c r="I640" s="74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5.75" customHeight="1" x14ac:dyDescent="0.25">
      <c r="A641" s="55"/>
      <c r="B641" s="55"/>
      <c r="C641" s="74"/>
      <c r="D641" s="74"/>
      <c r="E641" s="55"/>
      <c r="F641" s="48"/>
      <c r="G641" s="48"/>
      <c r="H641" s="74"/>
      <c r="I641" s="74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5.75" customHeight="1" x14ac:dyDescent="0.25">
      <c r="A642" s="55"/>
      <c r="B642" s="55"/>
      <c r="C642" s="74"/>
      <c r="D642" s="74"/>
      <c r="E642" s="55"/>
      <c r="F642" s="48"/>
      <c r="G642" s="48"/>
      <c r="H642" s="74"/>
      <c r="I642" s="74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5.75" customHeight="1" x14ac:dyDescent="0.25">
      <c r="A643" s="55"/>
      <c r="B643" s="55"/>
      <c r="C643" s="74"/>
      <c r="D643" s="74"/>
      <c r="E643" s="55"/>
      <c r="F643" s="48"/>
      <c r="G643" s="48"/>
      <c r="H643" s="74"/>
      <c r="I643" s="74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5.75" customHeight="1" x14ac:dyDescent="0.25">
      <c r="A644" s="55"/>
      <c r="B644" s="55"/>
      <c r="C644" s="74"/>
      <c r="D644" s="74"/>
      <c r="E644" s="55"/>
      <c r="F644" s="48"/>
      <c r="G644" s="48"/>
      <c r="H644" s="74"/>
      <c r="I644" s="74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5.75" customHeight="1" x14ac:dyDescent="0.25">
      <c r="A645" s="55"/>
      <c r="B645" s="55"/>
      <c r="C645" s="74"/>
      <c r="D645" s="74"/>
      <c r="E645" s="55"/>
      <c r="F645" s="48"/>
      <c r="G645" s="48"/>
      <c r="H645" s="74"/>
      <c r="I645" s="74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5.75" customHeight="1" x14ac:dyDescent="0.25">
      <c r="A646" s="55"/>
      <c r="B646" s="55"/>
      <c r="C646" s="74"/>
      <c r="D646" s="74"/>
      <c r="E646" s="55"/>
      <c r="F646" s="48"/>
      <c r="G646" s="48"/>
      <c r="H646" s="74"/>
      <c r="I646" s="74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5.75" customHeight="1" x14ac:dyDescent="0.25">
      <c r="A647" s="55"/>
      <c r="B647" s="55"/>
      <c r="C647" s="74"/>
      <c r="D647" s="74"/>
      <c r="E647" s="55"/>
      <c r="F647" s="48"/>
      <c r="G647" s="48"/>
      <c r="H647" s="74"/>
      <c r="I647" s="74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5.75" customHeight="1" x14ac:dyDescent="0.25">
      <c r="A648" s="55"/>
      <c r="B648" s="55"/>
      <c r="C648" s="74"/>
      <c r="D648" s="74"/>
      <c r="E648" s="55"/>
      <c r="F648" s="48"/>
      <c r="G648" s="48"/>
      <c r="H648" s="74"/>
      <c r="I648" s="74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5.75" customHeight="1" x14ac:dyDescent="0.25">
      <c r="A649" s="55"/>
      <c r="B649" s="55"/>
      <c r="C649" s="74"/>
      <c r="D649" s="74"/>
      <c r="E649" s="55"/>
      <c r="F649" s="48"/>
      <c r="G649" s="48"/>
      <c r="H649" s="74"/>
      <c r="I649" s="74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5.75" customHeight="1" x14ac:dyDescent="0.25">
      <c r="A650" s="55"/>
      <c r="B650" s="55"/>
      <c r="C650" s="74"/>
      <c r="D650" s="74"/>
      <c r="E650" s="55"/>
      <c r="F650" s="48"/>
      <c r="G650" s="48"/>
      <c r="H650" s="74"/>
      <c r="I650" s="74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5.75" customHeight="1" x14ac:dyDescent="0.25">
      <c r="A651" s="55"/>
      <c r="B651" s="55"/>
      <c r="C651" s="74"/>
      <c r="D651" s="74"/>
      <c r="E651" s="55"/>
      <c r="F651" s="48"/>
      <c r="G651" s="48"/>
      <c r="H651" s="74"/>
      <c r="I651" s="74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5.75" customHeight="1" x14ac:dyDescent="0.25">
      <c r="A652" s="55"/>
      <c r="B652" s="55"/>
      <c r="C652" s="74"/>
      <c r="D652" s="74"/>
      <c r="E652" s="55"/>
      <c r="F652" s="48"/>
      <c r="G652" s="48"/>
      <c r="H652" s="74"/>
      <c r="I652" s="74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5.75" customHeight="1" x14ac:dyDescent="0.25">
      <c r="A653" s="55"/>
      <c r="B653" s="55"/>
      <c r="C653" s="74"/>
      <c r="D653" s="74"/>
      <c r="E653" s="55"/>
      <c r="F653" s="48"/>
      <c r="G653" s="48"/>
      <c r="H653" s="74"/>
      <c r="I653" s="74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5.75" customHeight="1" x14ac:dyDescent="0.25">
      <c r="A654" s="55"/>
      <c r="B654" s="55"/>
      <c r="C654" s="74"/>
      <c r="D654" s="74"/>
      <c r="E654" s="55"/>
      <c r="F654" s="48"/>
      <c r="G654" s="48"/>
      <c r="H654" s="74"/>
      <c r="I654" s="74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5.75" customHeight="1" x14ac:dyDescent="0.25">
      <c r="A655" s="55"/>
      <c r="B655" s="55"/>
      <c r="C655" s="74"/>
      <c r="D655" s="74"/>
      <c r="E655" s="55"/>
      <c r="F655" s="48"/>
      <c r="G655" s="48"/>
      <c r="H655" s="74"/>
      <c r="I655" s="74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5.75" customHeight="1" x14ac:dyDescent="0.25">
      <c r="A656" s="55"/>
      <c r="B656" s="55"/>
      <c r="C656" s="74"/>
      <c r="D656" s="74"/>
      <c r="E656" s="55"/>
      <c r="F656" s="48"/>
      <c r="G656" s="48"/>
      <c r="H656" s="74"/>
      <c r="I656" s="74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5.75" customHeight="1" x14ac:dyDescent="0.25">
      <c r="A657" s="55"/>
      <c r="B657" s="55"/>
      <c r="C657" s="74"/>
      <c r="D657" s="74"/>
      <c r="E657" s="55"/>
      <c r="F657" s="48"/>
      <c r="G657" s="48"/>
      <c r="H657" s="74"/>
      <c r="I657" s="74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5.75" customHeight="1" x14ac:dyDescent="0.25">
      <c r="A658" s="55"/>
      <c r="B658" s="55"/>
      <c r="C658" s="74"/>
      <c r="D658" s="74"/>
      <c r="E658" s="55"/>
      <c r="F658" s="48"/>
      <c r="G658" s="48"/>
      <c r="H658" s="74"/>
      <c r="I658" s="74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5.75" customHeight="1" x14ac:dyDescent="0.25">
      <c r="A659" s="55"/>
      <c r="B659" s="55"/>
      <c r="C659" s="74"/>
      <c r="D659" s="74"/>
      <c r="E659" s="55"/>
      <c r="F659" s="48"/>
      <c r="G659" s="48"/>
      <c r="H659" s="74"/>
      <c r="I659" s="74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5.75" customHeight="1" x14ac:dyDescent="0.25">
      <c r="A660" s="55"/>
      <c r="B660" s="55"/>
      <c r="C660" s="74"/>
      <c r="D660" s="74"/>
      <c r="E660" s="55"/>
      <c r="F660" s="48"/>
      <c r="G660" s="48"/>
      <c r="H660" s="74"/>
      <c r="I660" s="74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5.75" customHeight="1" x14ac:dyDescent="0.25">
      <c r="A661" s="55"/>
      <c r="B661" s="55"/>
      <c r="C661" s="74"/>
      <c r="D661" s="74"/>
      <c r="E661" s="55"/>
      <c r="F661" s="48"/>
      <c r="G661" s="48"/>
      <c r="H661" s="74"/>
      <c r="I661" s="74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5.75" customHeight="1" x14ac:dyDescent="0.25">
      <c r="A662" s="55"/>
      <c r="B662" s="55"/>
      <c r="C662" s="74"/>
      <c r="D662" s="74"/>
      <c r="E662" s="55"/>
      <c r="F662" s="48"/>
      <c r="G662" s="48"/>
      <c r="H662" s="74"/>
      <c r="I662" s="74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5.75" customHeight="1" x14ac:dyDescent="0.25">
      <c r="A663" s="55"/>
      <c r="B663" s="55"/>
      <c r="C663" s="74"/>
      <c r="D663" s="74"/>
      <c r="E663" s="55"/>
      <c r="F663" s="48"/>
      <c r="G663" s="48"/>
      <c r="H663" s="74"/>
      <c r="I663" s="74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5.75" customHeight="1" x14ac:dyDescent="0.25">
      <c r="A664" s="55"/>
      <c r="B664" s="55"/>
      <c r="C664" s="74"/>
      <c r="D664" s="74"/>
      <c r="E664" s="55"/>
      <c r="F664" s="48"/>
      <c r="G664" s="48"/>
      <c r="H664" s="74"/>
      <c r="I664" s="74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5.75" customHeight="1" x14ac:dyDescent="0.25">
      <c r="A665" s="55"/>
      <c r="B665" s="55"/>
      <c r="C665" s="74"/>
      <c r="D665" s="74"/>
      <c r="E665" s="55"/>
      <c r="F665" s="48"/>
      <c r="G665" s="48"/>
      <c r="H665" s="74"/>
      <c r="I665" s="74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5.75" customHeight="1" x14ac:dyDescent="0.25">
      <c r="A666" s="55"/>
      <c r="B666" s="55"/>
      <c r="C666" s="74"/>
      <c r="D666" s="74"/>
      <c r="E666" s="55"/>
      <c r="F666" s="48"/>
      <c r="G666" s="48"/>
      <c r="H666" s="74"/>
      <c r="I666" s="74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5.75" customHeight="1" x14ac:dyDescent="0.25">
      <c r="A667" s="55"/>
      <c r="B667" s="55"/>
      <c r="C667" s="74"/>
      <c r="D667" s="74"/>
      <c r="E667" s="55"/>
      <c r="F667" s="48"/>
      <c r="G667" s="48"/>
      <c r="H667" s="74"/>
      <c r="I667" s="74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5.75" customHeight="1" x14ac:dyDescent="0.25">
      <c r="A668" s="55"/>
      <c r="B668" s="55"/>
      <c r="C668" s="74"/>
      <c r="D668" s="74"/>
      <c r="E668" s="55"/>
      <c r="F668" s="48"/>
      <c r="G668" s="48"/>
      <c r="H668" s="74"/>
      <c r="I668" s="74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5.75" customHeight="1" x14ac:dyDescent="0.25">
      <c r="A669" s="55"/>
      <c r="B669" s="55"/>
      <c r="C669" s="74"/>
      <c r="D669" s="74"/>
      <c r="E669" s="55"/>
      <c r="F669" s="48"/>
      <c r="G669" s="48"/>
      <c r="H669" s="74"/>
      <c r="I669" s="74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5.75" customHeight="1" x14ac:dyDescent="0.25">
      <c r="A670" s="55"/>
      <c r="B670" s="55"/>
      <c r="C670" s="74"/>
      <c r="D670" s="74"/>
      <c r="E670" s="55"/>
      <c r="F670" s="48"/>
      <c r="G670" s="48"/>
      <c r="H670" s="74"/>
      <c r="I670" s="74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5.75" customHeight="1" x14ac:dyDescent="0.25">
      <c r="A671" s="55"/>
      <c r="B671" s="55"/>
      <c r="C671" s="74"/>
      <c r="D671" s="74"/>
      <c r="E671" s="55"/>
      <c r="F671" s="48"/>
      <c r="G671" s="48"/>
      <c r="H671" s="74"/>
      <c r="I671" s="74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5.75" customHeight="1" x14ac:dyDescent="0.25">
      <c r="A672" s="55"/>
      <c r="B672" s="55"/>
      <c r="C672" s="74"/>
      <c r="D672" s="74"/>
      <c r="E672" s="55"/>
      <c r="F672" s="48"/>
      <c r="G672" s="48"/>
      <c r="H672" s="74"/>
      <c r="I672" s="74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5.75" customHeight="1" x14ac:dyDescent="0.25">
      <c r="A673" s="55"/>
      <c r="B673" s="55"/>
      <c r="C673" s="74"/>
      <c r="D673" s="74"/>
      <c r="E673" s="55"/>
      <c r="F673" s="48"/>
      <c r="G673" s="48"/>
      <c r="H673" s="74"/>
      <c r="I673" s="74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5.75" customHeight="1" x14ac:dyDescent="0.25">
      <c r="A674" s="55"/>
      <c r="B674" s="55"/>
      <c r="C674" s="74"/>
      <c r="D674" s="74"/>
      <c r="E674" s="55"/>
      <c r="F674" s="48"/>
      <c r="G674" s="48"/>
      <c r="H674" s="74"/>
      <c r="I674" s="74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5.75" customHeight="1" x14ac:dyDescent="0.25">
      <c r="A675" s="55"/>
      <c r="B675" s="55"/>
      <c r="C675" s="74"/>
      <c r="D675" s="74"/>
      <c r="E675" s="55"/>
      <c r="F675" s="48"/>
      <c r="G675" s="48"/>
      <c r="H675" s="74"/>
      <c r="I675" s="74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5.75" customHeight="1" x14ac:dyDescent="0.25">
      <c r="A676" s="55"/>
      <c r="B676" s="55"/>
      <c r="C676" s="74"/>
      <c r="D676" s="74"/>
      <c r="E676" s="55"/>
      <c r="F676" s="48"/>
      <c r="G676" s="48"/>
      <c r="H676" s="74"/>
      <c r="I676" s="74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5.75" customHeight="1" x14ac:dyDescent="0.25">
      <c r="A677" s="55"/>
      <c r="B677" s="55"/>
      <c r="C677" s="74"/>
      <c r="D677" s="74"/>
      <c r="E677" s="55"/>
      <c r="F677" s="48"/>
      <c r="G677" s="48"/>
      <c r="H677" s="74"/>
      <c r="I677" s="74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5.75" customHeight="1" x14ac:dyDescent="0.25">
      <c r="A678" s="55"/>
      <c r="B678" s="55"/>
      <c r="C678" s="74"/>
      <c r="D678" s="74"/>
      <c r="E678" s="55"/>
      <c r="F678" s="48"/>
      <c r="G678" s="48"/>
      <c r="H678" s="74"/>
      <c r="I678" s="74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5.75" customHeight="1" x14ac:dyDescent="0.25">
      <c r="A679" s="55"/>
      <c r="B679" s="55"/>
      <c r="C679" s="74"/>
      <c r="D679" s="74"/>
      <c r="E679" s="55"/>
      <c r="F679" s="48"/>
      <c r="G679" s="48"/>
      <c r="H679" s="74"/>
      <c r="I679" s="74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5.75" customHeight="1" x14ac:dyDescent="0.25">
      <c r="A680" s="55"/>
      <c r="B680" s="55"/>
      <c r="C680" s="74"/>
      <c r="D680" s="74"/>
      <c r="E680" s="55"/>
      <c r="F680" s="48"/>
      <c r="G680" s="48"/>
      <c r="H680" s="74"/>
      <c r="I680" s="74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5.75" customHeight="1" x14ac:dyDescent="0.25">
      <c r="A681" s="55"/>
      <c r="B681" s="55"/>
      <c r="C681" s="74"/>
      <c r="D681" s="74"/>
      <c r="E681" s="55"/>
      <c r="F681" s="48"/>
      <c r="G681" s="48"/>
      <c r="H681" s="74"/>
      <c r="I681" s="74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5.75" customHeight="1" x14ac:dyDescent="0.25">
      <c r="A682" s="55"/>
      <c r="B682" s="55"/>
      <c r="C682" s="74"/>
      <c r="D682" s="74"/>
      <c r="E682" s="55"/>
      <c r="F682" s="48"/>
      <c r="G682" s="48"/>
      <c r="H682" s="74"/>
      <c r="I682" s="74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5.75" customHeight="1" x14ac:dyDescent="0.25">
      <c r="A683" s="55"/>
      <c r="B683" s="55"/>
      <c r="C683" s="74"/>
      <c r="D683" s="74"/>
      <c r="E683" s="55"/>
      <c r="F683" s="48"/>
      <c r="G683" s="48"/>
      <c r="H683" s="74"/>
      <c r="I683" s="74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5.75" customHeight="1" x14ac:dyDescent="0.25">
      <c r="A684" s="55"/>
      <c r="B684" s="55"/>
      <c r="C684" s="74"/>
      <c r="D684" s="74"/>
      <c r="E684" s="55"/>
      <c r="F684" s="48"/>
      <c r="G684" s="48"/>
      <c r="H684" s="74"/>
      <c r="I684" s="74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5.75" customHeight="1" x14ac:dyDescent="0.25">
      <c r="A685" s="55"/>
      <c r="B685" s="55"/>
      <c r="C685" s="74"/>
      <c r="D685" s="74"/>
      <c r="E685" s="55"/>
      <c r="F685" s="48"/>
      <c r="G685" s="48"/>
      <c r="H685" s="74"/>
      <c r="I685" s="74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5.75" customHeight="1" x14ac:dyDescent="0.25">
      <c r="A686" s="55"/>
      <c r="B686" s="55"/>
      <c r="C686" s="74"/>
      <c r="D686" s="74"/>
      <c r="E686" s="55"/>
      <c r="F686" s="48"/>
      <c r="G686" s="48"/>
      <c r="H686" s="74"/>
      <c r="I686" s="74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5.75" customHeight="1" x14ac:dyDescent="0.25">
      <c r="A687" s="55"/>
      <c r="B687" s="55"/>
      <c r="C687" s="74"/>
      <c r="D687" s="74"/>
      <c r="E687" s="55"/>
      <c r="F687" s="48"/>
      <c r="G687" s="48"/>
      <c r="H687" s="74"/>
      <c r="I687" s="74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5.75" customHeight="1" x14ac:dyDescent="0.25">
      <c r="A688" s="55"/>
      <c r="B688" s="55"/>
      <c r="C688" s="74"/>
      <c r="D688" s="74"/>
      <c r="E688" s="55"/>
      <c r="F688" s="48"/>
      <c r="G688" s="48"/>
      <c r="H688" s="74"/>
      <c r="I688" s="74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5.75" customHeight="1" x14ac:dyDescent="0.25">
      <c r="A689" s="55"/>
      <c r="B689" s="55"/>
      <c r="C689" s="74"/>
      <c r="D689" s="74"/>
      <c r="E689" s="55"/>
      <c r="F689" s="48"/>
      <c r="G689" s="48"/>
      <c r="H689" s="74"/>
      <c r="I689" s="74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5.75" customHeight="1" x14ac:dyDescent="0.25">
      <c r="A690" s="55"/>
      <c r="B690" s="55"/>
      <c r="C690" s="74"/>
      <c r="D690" s="74"/>
      <c r="E690" s="55"/>
      <c r="F690" s="48"/>
      <c r="G690" s="48"/>
      <c r="H690" s="74"/>
      <c r="I690" s="74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5.75" customHeight="1" x14ac:dyDescent="0.25">
      <c r="A691" s="55"/>
      <c r="B691" s="55"/>
      <c r="C691" s="74"/>
      <c r="D691" s="74"/>
      <c r="E691" s="55"/>
      <c r="F691" s="48"/>
      <c r="G691" s="48"/>
      <c r="H691" s="74"/>
      <c r="I691" s="74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5.75" customHeight="1" x14ac:dyDescent="0.25">
      <c r="A692" s="55"/>
      <c r="B692" s="55"/>
      <c r="C692" s="74"/>
      <c r="D692" s="74"/>
      <c r="E692" s="55"/>
      <c r="F692" s="48"/>
      <c r="G692" s="48"/>
      <c r="H692" s="74"/>
      <c r="I692" s="74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5.75" customHeight="1" x14ac:dyDescent="0.25">
      <c r="A693" s="55"/>
      <c r="B693" s="55"/>
      <c r="C693" s="74"/>
      <c r="D693" s="74"/>
      <c r="E693" s="55"/>
      <c r="F693" s="48"/>
      <c r="G693" s="48"/>
      <c r="H693" s="74"/>
      <c r="I693" s="74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5.75" customHeight="1" x14ac:dyDescent="0.25">
      <c r="A694" s="55"/>
      <c r="B694" s="55"/>
      <c r="C694" s="74"/>
      <c r="D694" s="74"/>
      <c r="E694" s="55"/>
      <c r="F694" s="48"/>
      <c r="G694" s="48"/>
      <c r="H694" s="74"/>
      <c r="I694" s="74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5.75" customHeight="1" x14ac:dyDescent="0.25">
      <c r="A695" s="55"/>
      <c r="B695" s="55"/>
      <c r="C695" s="74"/>
      <c r="D695" s="74"/>
      <c r="E695" s="55"/>
      <c r="F695" s="48"/>
      <c r="G695" s="48"/>
      <c r="H695" s="74"/>
      <c r="I695" s="74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5.75" customHeight="1" x14ac:dyDescent="0.25">
      <c r="A696" s="55"/>
      <c r="B696" s="55"/>
      <c r="C696" s="74"/>
      <c r="D696" s="74"/>
      <c r="E696" s="55"/>
      <c r="F696" s="48"/>
      <c r="G696" s="48"/>
      <c r="H696" s="74"/>
      <c r="I696" s="74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5.75" customHeight="1" x14ac:dyDescent="0.25">
      <c r="A697" s="55"/>
      <c r="B697" s="55"/>
      <c r="C697" s="74"/>
      <c r="D697" s="74"/>
      <c r="E697" s="55"/>
      <c r="F697" s="48"/>
      <c r="G697" s="48"/>
      <c r="H697" s="74"/>
      <c r="I697" s="74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5.75" customHeight="1" x14ac:dyDescent="0.25">
      <c r="A698" s="55"/>
      <c r="B698" s="55"/>
      <c r="C698" s="74"/>
      <c r="D698" s="74"/>
      <c r="E698" s="55"/>
      <c r="F698" s="48"/>
      <c r="G698" s="48"/>
      <c r="H698" s="74"/>
      <c r="I698" s="74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5.75" customHeight="1" x14ac:dyDescent="0.25">
      <c r="A699" s="55"/>
      <c r="B699" s="55"/>
      <c r="C699" s="74"/>
      <c r="D699" s="74"/>
      <c r="E699" s="55"/>
      <c r="F699" s="48"/>
      <c r="G699" s="48"/>
      <c r="H699" s="74"/>
      <c r="I699" s="74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5.75" customHeight="1" x14ac:dyDescent="0.25">
      <c r="A700" s="55"/>
      <c r="B700" s="55"/>
      <c r="C700" s="74"/>
      <c r="D700" s="74"/>
      <c r="E700" s="55"/>
      <c r="F700" s="48"/>
      <c r="G700" s="48"/>
      <c r="H700" s="74"/>
      <c r="I700" s="74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5.75" customHeight="1" x14ac:dyDescent="0.25">
      <c r="A701" s="55"/>
      <c r="B701" s="55"/>
      <c r="C701" s="74"/>
      <c r="D701" s="74"/>
      <c r="E701" s="55"/>
      <c r="F701" s="48"/>
      <c r="G701" s="48"/>
      <c r="H701" s="74"/>
      <c r="I701" s="74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5.75" customHeight="1" x14ac:dyDescent="0.25">
      <c r="A702" s="55"/>
      <c r="B702" s="55"/>
      <c r="C702" s="74"/>
      <c r="D702" s="74"/>
      <c r="E702" s="55"/>
      <c r="F702" s="48"/>
      <c r="G702" s="48"/>
      <c r="H702" s="74"/>
      <c r="I702" s="74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5.75" customHeight="1" x14ac:dyDescent="0.25">
      <c r="A703" s="55"/>
      <c r="B703" s="55"/>
      <c r="C703" s="74"/>
      <c r="D703" s="74"/>
      <c r="E703" s="55"/>
      <c r="F703" s="48"/>
      <c r="G703" s="48"/>
      <c r="H703" s="74"/>
      <c r="I703" s="74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5.75" customHeight="1" x14ac:dyDescent="0.25">
      <c r="A704" s="55"/>
      <c r="B704" s="55"/>
      <c r="C704" s="74"/>
      <c r="D704" s="74"/>
      <c r="E704" s="55"/>
      <c r="F704" s="48"/>
      <c r="G704" s="48"/>
      <c r="H704" s="74"/>
      <c r="I704" s="74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5.75" customHeight="1" x14ac:dyDescent="0.25">
      <c r="A705" s="55"/>
      <c r="B705" s="55"/>
      <c r="C705" s="74"/>
      <c r="D705" s="74"/>
      <c r="E705" s="55"/>
      <c r="F705" s="48"/>
      <c r="G705" s="48"/>
      <c r="H705" s="74"/>
      <c r="I705" s="74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5.75" customHeight="1" x14ac:dyDescent="0.25">
      <c r="A706" s="55"/>
      <c r="B706" s="55"/>
      <c r="C706" s="74"/>
      <c r="D706" s="74"/>
      <c r="E706" s="55"/>
      <c r="F706" s="48"/>
      <c r="G706" s="48"/>
      <c r="H706" s="74"/>
      <c r="I706" s="74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5.75" customHeight="1" x14ac:dyDescent="0.25">
      <c r="A707" s="55"/>
      <c r="B707" s="55"/>
      <c r="C707" s="74"/>
      <c r="D707" s="74"/>
      <c r="E707" s="55"/>
      <c r="F707" s="48"/>
      <c r="G707" s="48"/>
      <c r="H707" s="74"/>
      <c r="I707" s="74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5.75" customHeight="1" x14ac:dyDescent="0.25">
      <c r="A708" s="55"/>
      <c r="B708" s="55"/>
      <c r="C708" s="74"/>
      <c r="D708" s="74"/>
      <c r="E708" s="55"/>
      <c r="F708" s="48"/>
      <c r="G708" s="48"/>
      <c r="H708" s="74"/>
      <c r="I708" s="74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5.75" customHeight="1" x14ac:dyDescent="0.25">
      <c r="A709" s="55"/>
      <c r="B709" s="55"/>
      <c r="C709" s="74"/>
      <c r="D709" s="74"/>
      <c r="E709" s="55"/>
      <c r="F709" s="48"/>
      <c r="G709" s="48"/>
      <c r="H709" s="74"/>
      <c r="I709" s="74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5.75" customHeight="1" x14ac:dyDescent="0.25">
      <c r="A710" s="55"/>
      <c r="B710" s="55"/>
      <c r="C710" s="74"/>
      <c r="D710" s="74"/>
      <c r="E710" s="55"/>
      <c r="F710" s="48"/>
      <c r="G710" s="48"/>
      <c r="H710" s="74"/>
      <c r="I710" s="74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5.75" customHeight="1" x14ac:dyDescent="0.25">
      <c r="A711" s="55"/>
      <c r="B711" s="55"/>
      <c r="C711" s="74"/>
      <c r="D711" s="74"/>
      <c r="E711" s="55"/>
      <c r="F711" s="48"/>
      <c r="G711" s="48"/>
      <c r="H711" s="74"/>
      <c r="I711" s="74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5.75" customHeight="1" x14ac:dyDescent="0.25">
      <c r="A712" s="55"/>
      <c r="B712" s="55"/>
      <c r="C712" s="74"/>
      <c r="D712" s="74"/>
      <c r="E712" s="55"/>
      <c r="F712" s="48"/>
      <c r="G712" s="48"/>
      <c r="H712" s="74"/>
      <c r="I712" s="74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5.75" customHeight="1" x14ac:dyDescent="0.25">
      <c r="A713" s="55"/>
      <c r="B713" s="55"/>
      <c r="C713" s="74"/>
      <c r="D713" s="74"/>
      <c r="E713" s="55"/>
      <c r="F713" s="48"/>
      <c r="G713" s="48"/>
      <c r="H713" s="74"/>
      <c r="I713" s="74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5.75" customHeight="1" x14ac:dyDescent="0.25">
      <c r="A714" s="55"/>
      <c r="B714" s="55"/>
      <c r="C714" s="74"/>
      <c r="D714" s="74"/>
      <c r="E714" s="55"/>
      <c r="F714" s="48"/>
      <c r="G714" s="48"/>
      <c r="H714" s="74"/>
      <c r="I714" s="74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5.75" customHeight="1" x14ac:dyDescent="0.25">
      <c r="A715" s="55"/>
      <c r="B715" s="55"/>
      <c r="C715" s="74"/>
      <c r="D715" s="74"/>
      <c r="E715" s="55"/>
      <c r="F715" s="48"/>
      <c r="G715" s="48"/>
      <c r="H715" s="74"/>
      <c r="I715" s="74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5.75" customHeight="1" x14ac:dyDescent="0.25">
      <c r="A716" s="55"/>
      <c r="B716" s="55"/>
      <c r="C716" s="74"/>
      <c r="D716" s="74"/>
      <c r="E716" s="55"/>
      <c r="F716" s="48"/>
      <c r="G716" s="48"/>
      <c r="H716" s="74"/>
      <c r="I716" s="74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5.75" customHeight="1" x14ac:dyDescent="0.25">
      <c r="A717" s="55"/>
      <c r="B717" s="55"/>
      <c r="C717" s="74"/>
      <c r="D717" s="74"/>
      <c r="E717" s="55"/>
      <c r="F717" s="48"/>
      <c r="G717" s="48"/>
      <c r="H717" s="74"/>
      <c r="I717" s="74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5.75" customHeight="1" x14ac:dyDescent="0.25">
      <c r="A718" s="55"/>
      <c r="B718" s="55"/>
      <c r="C718" s="74"/>
      <c r="D718" s="74"/>
      <c r="E718" s="55"/>
      <c r="F718" s="48"/>
      <c r="G718" s="48"/>
      <c r="H718" s="74"/>
      <c r="I718" s="74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5.75" customHeight="1" x14ac:dyDescent="0.25">
      <c r="A719" s="55"/>
      <c r="B719" s="55"/>
      <c r="C719" s="74"/>
      <c r="D719" s="74"/>
      <c r="E719" s="55"/>
      <c r="F719" s="48"/>
      <c r="G719" s="48"/>
      <c r="H719" s="74"/>
      <c r="I719" s="74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5.75" customHeight="1" x14ac:dyDescent="0.25">
      <c r="A720" s="55"/>
      <c r="B720" s="55"/>
      <c r="C720" s="74"/>
      <c r="D720" s="74"/>
      <c r="E720" s="55"/>
      <c r="F720" s="48"/>
      <c r="G720" s="48"/>
      <c r="H720" s="74"/>
      <c r="I720" s="74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5.75" customHeight="1" x14ac:dyDescent="0.25">
      <c r="A721" s="55"/>
      <c r="B721" s="55"/>
      <c r="C721" s="74"/>
      <c r="D721" s="74"/>
      <c r="E721" s="55"/>
      <c r="F721" s="48"/>
      <c r="G721" s="48"/>
      <c r="H721" s="74"/>
      <c r="I721" s="74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5.75" customHeight="1" x14ac:dyDescent="0.25">
      <c r="A722" s="55"/>
      <c r="B722" s="55"/>
      <c r="C722" s="74"/>
      <c r="D722" s="74"/>
      <c r="E722" s="55"/>
      <c r="F722" s="48"/>
      <c r="G722" s="48"/>
      <c r="H722" s="74"/>
      <c r="I722" s="74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5.75" customHeight="1" x14ac:dyDescent="0.25">
      <c r="A723" s="55"/>
      <c r="B723" s="55"/>
      <c r="C723" s="74"/>
      <c r="D723" s="74"/>
      <c r="E723" s="55"/>
      <c r="F723" s="48"/>
      <c r="G723" s="48"/>
      <c r="H723" s="74"/>
      <c r="I723" s="74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5.75" customHeight="1" x14ac:dyDescent="0.25">
      <c r="A724" s="55"/>
      <c r="B724" s="55"/>
      <c r="C724" s="74"/>
      <c r="D724" s="74"/>
      <c r="E724" s="55"/>
      <c r="F724" s="48"/>
      <c r="G724" s="48"/>
      <c r="H724" s="74"/>
      <c r="I724" s="74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5.75" customHeight="1" x14ac:dyDescent="0.25">
      <c r="A725" s="55"/>
      <c r="B725" s="55"/>
      <c r="C725" s="74"/>
      <c r="D725" s="74"/>
      <c r="E725" s="55"/>
      <c r="F725" s="48"/>
      <c r="G725" s="48"/>
      <c r="H725" s="74"/>
      <c r="I725" s="74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5.75" customHeight="1" x14ac:dyDescent="0.25">
      <c r="A726" s="55"/>
      <c r="B726" s="55"/>
      <c r="C726" s="74"/>
      <c r="D726" s="74"/>
      <c r="E726" s="55"/>
      <c r="F726" s="48"/>
      <c r="G726" s="48"/>
      <c r="H726" s="74"/>
      <c r="I726" s="74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5.75" customHeight="1" x14ac:dyDescent="0.25">
      <c r="A727" s="55"/>
      <c r="B727" s="55"/>
      <c r="C727" s="74"/>
      <c r="D727" s="74"/>
      <c r="E727" s="55"/>
      <c r="F727" s="48"/>
      <c r="G727" s="48"/>
      <c r="H727" s="74"/>
      <c r="I727" s="74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5.75" customHeight="1" x14ac:dyDescent="0.25">
      <c r="A728" s="55"/>
      <c r="B728" s="55"/>
      <c r="C728" s="74"/>
      <c r="D728" s="74"/>
      <c r="E728" s="55"/>
      <c r="F728" s="48"/>
      <c r="G728" s="48"/>
      <c r="H728" s="74"/>
      <c r="I728" s="74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5.75" customHeight="1" x14ac:dyDescent="0.25">
      <c r="A729" s="55"/>
      <c r="B729" s="55"/>
      <c r="C729" s="74"/>
      <c r="D729" s="74"/>
      <c r="E729" s="55"/>
      <c r="F729" s="48"/>
      <c r="G729" s="48"/>
      <c r="H729" s="74"/>
      <c r="I729" s="74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5.75" customHeight="1" x14ac:dyDescent="0.25">
      <c r="A730" s="55"/>
      <c r="B730" s="55"/>
      <c r="C730" s="74"/>
      <c r="D730" s="74"/>
      <c r="E730" s="55"/>
      <c r="F730" s="48"/>
      <c r="G730" s="48"/>
      <c r="H730" s="74"/>
      <c r="I730" s="74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5.75" customHeight="1" x14ac:dyDescent="0.25">
      <c r="A731" s="55"/>
      <c r="B731" s="55"/>
      <c r="C731" s="74"/>
      <c r="D731" s="74"/>
      <c r="E731" s="55"/>
      <c r="F731" s="48"/>
      <c r="G731" s="48"/>
      <c r="H731" s="74"/>
      <c r="I731" s="74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5.75" customHeight="1" x14ac:dyDescent="0.25">
      <c r="A732" s="55"/>
      <c r="B732" s="55"/>
      <c r="C732" s="74"/>
      <c r="D732" s="74"/>
      <c r="E732" s="55"/>
      <c r="F732" s="48"/>
      <c r="G732" s="48"/>
      <c r="H732" s="74"/>
      <c r="I732" s="74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5.75" customHeight="1" x14ac:dyDescent="0.25">
      <c r="A733" s="55"/>
      <c r="B733" s="55"/>
      <c r="C733" s="74"/>
      <c r="D733" s="74"/>
      <c r="E733" s="55"/>
      <c r="F733" s="48"/>
      <c r="G733" s="48"/>
      <c r="H733" s="74"/>
      <c r="I733" s="74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5.75" customHeight="1" x14ac:dyDescent="0.25">
      <c r="A734" s="55"/>
      <c r="B734" s="55"/>
      <c r="C734" s="74"/>
      <c r="D734" s="74"/>
      <c r="E734" s="55"/>
      <c r="F734" s="48"/>
      <c r="G734" s="48"/>
      <c r="H734" s="74"/>
      <c r="I734" s="74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5.75" customHeight="1" x14ac:dyDescent="0.25">
      <c r="A735" s="55"/>
      <c r="B735" s="55"/>
      <c r="C735" s="74"/>
      <c r="D735" s="74"/>
      <c r="E735" s="55"/>
      <c r="F735" s="48"/>
      <c r="G735" s="48"/>
      <c r="H735" s="74"/>
      <c r="I735" s="74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5.75" customHeight="1" x14ac:dyDescent="0.25">
      <c r="A736" s="55"/>
      <c r="B736" s="55"/>
      <c r="C736" s="74"/>
      <c r="D736" s="74"/>
      <c r="E736" s="55"/>
      <c r="F736" s="48"/>
      <c r="G736" s="48"/>
      <c r="H736" s="74"/>
      <c r="I736" s="74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5.75" customHeight="1" x14ac:dyDescent="0.25">
      <c r="A737" s="55"/>
      <c r="B737" s="55"/>
      <c r="C737" s="74"/>
      <c r="D737" s="74"/>
      <c r="E737" s="55"/>
      <c r="F737" s="48"/>
      <c r="G737" s="48"/>
      <c r="H737" s="74"/>
      <c r="I737" s="74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5.75" customHeight="1" x14ac:dyDescent="0.25">
      <c r="A738" s="55"/>
      <c r="B738" s="55"/>
      <c r="C738" s="74"/>
      <c r="D738" s="74"/>
      <c r="E738" s="55"/>
      <c r="F738" s="48"/>
      <c r="G738" s="48"/>
      <c r="H738" s="74"/>
      <c r="I738" s="74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5.75" customHeight="1" x14ac:dyDescent="0.25">
      <c r="A739" s="55"/>
      <c r="B739" s="55"/>
      <c r="C739" s="74"/>
      <c r="D739" s="74"/>
      <c r="E739" s="55"/>
      <c r="F739" s="48"/>
      <c r="G739" s="48"/>
      <c r="H739" s="74"/>
      <c r="I739" s="74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5.75" customHeight="1" x14ac:dyDescent="0.25">
      <c r="A740" s="55"/>
      <c r="B740" s="55"/>
      <c r="C740" s="74"/>
      <c r="D740" s="74"/>
      <c r="E740" s="55"/>
      <c r="F740" s="48"/>
      <c r="G740" s="48"/>
      <c r="H740" s="74"/>
      <c r="I740" s="74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5.75" customHeight="1" x14ac:dyDescent="0.25">
      <c r="A741" s="55"/>
      <c r="B741" s="55"/>
      <c r="C741" s="74"/>
      <c r="D741" s="74"/>
      <c r="E741" s="55"/>
      <c r="F741" s="48"/>
      <c r="G741" s="48"/>
      <c r="H741" s="74"/>
      <c r="I741" s="74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5.75" customHeight="1" x14ac:dyDescent="0.25">
      <c r="A742" s="55"/>
      <c r="B742" s="55"/>
      <c r="C742" s="74"/>
      <c r="D742" s="74"/>
      <c r="E742" s="55"/>
      <c r="F742" s="48"/>
      <c r="G742" s="48"/>
      <c r="H742" s="74"/>
      <c r="I742" s="74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5.75" customHeight="1" x14ac:dyDescent="0.25">
      <c r="A743" s="55"/>
      <c r="B743" s="55"/>
      <c r="C743" s="74"/>
      <c r="D743" s="74"/>
      <c r="E743" s="55"/>
      <c r="F743" s="48"/>
      <c r="G743" s="48"/>
      <c r="H743" s="74"/>
      <c r="I743" s="74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5.75" customHeight="1" x14ac:dyDescent="0.25">
      <c r="A744" s="55"/>
      <c r="B744" s="55"/>
      <c r="C744" s="74"/>
      <c r="D744" s="74"/>
      <c r="E744" s="55"/>
      <c r="F744" s="48"/>
      <c r="G744" s="48"/>
      <c r="H744" s="74"/>
      <c r="I744" s="74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5.75" customHeight="1" x14ac:dyDescent="0.25">
      <c r="A745" s="55"/>
      <c r="B745" s="55"/>
      <c r="C745" s="74"/>
      <c r="D745" s="74"/>
      <c r="E745" s="55"/>
      <c r="F745" s="48"/>
      <c r="G745" s="48"/>
      <c r="H745" s="74"/>
      <c r="I745" s="74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5.75" customHeight="1" x14ac:dyDescent="0.25">
      <c r="A746" s="55"/>
      <c r="B746" s="55"/>
      <c r="C746" s="74"/>
      <c r="D746" s="74"/>
      <c r="E746" s="55"/>
      <c r="F746" s="48"/>
      <c r="G746" s="48"/>
      <c r="H746" s="74"/>
      <c r="I746" s="74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5.75" customHeight="1" x14ac:dyDescent="0.25">
      <c r="A747" s="55"/>
      <c r="B747" s="55"/>
      <c r="C747" s="74"/>
      <c r="D747" s="74"/>
      <c r="E747" s="55"/>
      <c r="F747" s="48"/>
      <c r="G747" s="48"/>
      <c r="H747" s="74"/>
      <c r="I747" s="74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5.75" customHeight="1" x14ac:dyDescent="0.25">
      <c r="A748" s="55"/>
      <c r="B748" s="55"/>
      <c r="C748" s="74"/>
      <c r="D748" s="74"/>
      <c r="E748" s="55"/>
      <c r="F748" s="48"/>
      <c r="G748" s="48"/>
      <c r="H748" s="74"/>
      <c r="I748" s="74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5.75" customHeight="1" x14ac:dyDescent="0.25">
      <c r="A749" s="55"/>
      <c r="B749" s="55"/>
      <c r="C749" s="74"/>
      <c r="D749" s="74"/>
      <c r="E749" s="55"/>
      <c r="F749" s="48"/>
      <c r="G749" s="48"/>
      <c r="H749" s="74"/>
      <c r="I749" s="74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5.75" customHeight="1" x14ac:dyDescent="0.25">
      <c r="A750" s="55"/>
      <c r="B750" s="55"/>
      <c r="C750" s="74"/>
      <c r="D750" s="74"/>
      <c r="E750" s="55"/>
      <c r="F750" s="48"/>
      <c r="G750" s="48"/>
      <c r="H750" s="74"/>
      <c r="I750" s="74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5.75" customHeight="1" x14ac:dyDescent="0.25">
      <c r="A751" s="55"/>
      <c r="B751" s="55"/>
      <c r="C751" s="74"/>
      <c r="D751" s="74"/>
      <c r="E751" s="55"/>
      <c r="F751" s="48"/>
      <c r="G751" s="48"/>
      <c r="H751" s="74"/>
      <c r="I751" s="74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5.75" customHeight="1" x14ac:dyDescent="0.25">
      <c r="A752" s="55"/>
      <c r="B752" s="55"/>
      <c r="C752" s="74"/>
      <c r="D752" s="74"/>
      <c r="E752" s="55"/>
      <c r="F752" s="48"/>
      <c r="G752" s="48"/>
      <c r="H752" s="74"/>
      <c r="I752" s="74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5.75" customHeight="1" x14ac:dyDescent="0.25">
      <c r="A753" s="55"/>
      <c r="B753" s="55"/>
      <c r="C753" s="74"/>
      <c r="D753" s="74"/>
      <c r="E753" s="55"/>
      <c r="F753" s="48"/>
      <c r="G753" s="48"/>
      <c r="H753" s="74"/>
      <c r="I753" s="74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5.75" customHeight="1" x14ac:dyDescent="0.25">
      <c r="A754" s="55"/>
      <c r="B754" s="55"/>
      <c r="C754" s="74"/>
      <c r="D754" s="74"/>
      <c r="E754" s="55"/>
      <c r="F754" s="48"/>
      <c r="G754" s="48"/>
      <c r="H754" s="74"/>
      <c r="I754" s="74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5.75" customHeight="1" x14ac:dyDescent="0.25">
      <c r="A755" s="55"/>
      <c r="B755" s="55"/>
      <c r="C755" s="74"/>
      <c r="D755" s="74"/>
      <c r="E755" s="55"/>
      <c r="F755" s="48"/>
      <c r="G755" s="48"/>
      <c r="H755" s="74"/>
      <c r="I755" s="74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5.75" customHeight="1" x14ac:dyDescent="0.25">
      <c r="A756" s="55"/>
      <c r="B756" s="55"/>
      <c r="C756" s="74"/>
      <c r="D756" s="74"/>
      <c r="E756" s="55"/>
      <c r="F756" s="48"/>
      <c r="G756" s="48"/>
      <c r="H756" s="74"/>
      <c r="I756" s="74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5.75" customHeight="1" x14ac:dyDescent="0.25">
      <c r="A757" s="55"/>
      <c r="B757" s="55"/>
      <c r="C757" s="74"/>
      <c r="D757" s="74"/>
      <c r="E757" s="55"/>
      <c r="F757" s="48"/>
      <c r="G757" s="48"/>
      <c r="H757" s="74"/>
      <c r="I757" s="74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5.75" customHeight="1" x14ac:dyDescent="0.25">
      <c r="A758" s="55"/>
      <c r="B758" s="55"/>
      <c r="C758" s="74"/>
      <c r="D758" s="74"/>
      <c r="E758" s="55"/>
      <c r="F758" s="48"/>
      <c r="G758" s="48"/>
      <c r="H758" s="74"/>
      <c r="I758" s="74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5.75" customHeight="1" x14ac:dyDescent="0.25">
      <c r="A759" s="55"/>
      <c r="B759" s="55"/>
      <c r="C759" s="74"/>
      <c r="D759" s="74"/>
      <c r="E759" s="55"/>
      <c r="F759" s="48"/>
      <c r="G759" s="48"/>
      <c r="H759" s="74"/>
      <c r="I759" s="74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5.75" customHeight="1" x14ac:dyDescent="0.25">
      <c r="A760" s="55"/>
      <c r="B760" s="55"/>
      <c r="C760" s="74"/>
      <c r="D760" s="74"/>
      <c r="E760" s="55"/>
      <c r="F760" s="48"/>
      <c r="G760" s="48"/>
      <c r="H760" s="74"/>
      <c r="I760" s="74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5.75" customHeight="1" x14ac:dyDescent="0.25">
      <c r="A761" s="55"/>
      <c r="B761" s="55"/>
      <c r="C761" s="74"/>
      <c r="D761" s="74"/>
      <c r="E761" s="55"/>
      <c r="F761" s="48"/>
      <c r="G761" s="48"/>
      <c r="H761" s="74"/>
      <c r="I761" s="74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5.75" customHeight="1" x14ac:dyDescent="0.25">
      <c r="A762" s="55"/>
      <c r="B762" s="55"/>
      <c r="C762" s="74"/>
      <c r="D762" s="74"/>
      <c r="E762" s="55"/>
      <c r="F762" s="48"/>
      <c r="G762" s="48"/>
      <c r="H762" s="74"/>
      <c r="I762" s="74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5.75" customHeight="1" x14ac:dyDescent="0.25">
      <c r="A763" s="55"/>
      <c r="B763" s="55"/>
      <c r="C763" s="74"/>
      <c r="D763" s="74"/>
      <c r="E763" s="55"/>
      <c r="F763" s="48"/>
      <c r="G763" s="48"/>
      <c r="H763" s="74"/>
      <c r="I763" s="74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5.75" customHeight="1" x14ac:dyDescent="0.25">
      <c r="A764" s="55"/>
      <c r="B764" s="55"/>
      <c r="C764" s="74"/>
      <c r="D764" s="74"/>
      <c r="E764" s="55"/>
      <c r="F764" s="48"/>
      <c r="G764" s="48"/>
      <c r="H764" s="74"/>
      <c r="I764" s="74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5.75" customHeight="1" x14ac:dyDescent="0.25">
      <c r="A765" s="55"/>
      <c r="B765" s="55"/>
      <c r="C765" s="74"/>
      <c r="D765" s="74"/>
      <c r="E765" s="55"/>
      <c r="F765" s="48"/>
      <c r="G765" s="48"/>
      <c r="H765" s="74"/>
      <c r="I765" s="74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5.75" customHeight="1" x14ac:dyDescent="0.25">
      <c r="A766" s="55"/>
      <c r="B766" s="55"/>
      <c r="C766" s="74"/>
      <c r="D766" s="74"/>
      <c r="E766" s="55"/>
      <c r="F766" s="48"/>
      <c r="G766" s="48"/>
      <c r="H766" s="74"/>
      <c r="I766" s="74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5.75" customHeight="1" x14ac:dyDescent="0.25">
      <c r="A767" s="55"/>
      <c r="B767" s="55"/>
      <c r="C767" s="74"/>
      <c r="D767" s="74"/>
      <c r="E767" s="55"/>
      <c r="F767" s="48"/>
      <c r="G767" s="48"/>
      <c r="H767" s="74"/>
      <c r="I767" s="74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5.75" customHeight="1" x14ac:dyDescent="0.25">
      <c r="A768" s="55"/>
      <c r="B768" s="55"/>
      <c r="C768" s="74"/>
      <c r="D768" s="74"/>
      <c r="E768" s="55"/>
      <c r="F768" s="48"/>
      <c r="G768" s="48"/>
      <c r="H768" s="74"/>
      <c r="I768" s="74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5.75" customHeight="1" x14ac:dyDescent="0.25">
      <c r="A769" s="55"/>
      <c r="B769" s="55"/>
      <c r="C769" s="74"/>
      <c r="D769" s="74"/>
      <c r="E769" s="55"/>
      <c r="F769" s="48"/>
      <c r="G769" s="48"/>
      <c r="H769" s="74"/>
      <c r="I769" s="74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5.75" customHeight="1" x14ac:dyDescent="0.25">
      <c r="A770" s="55"/>
      <c r="B770" s="55"/>
      <c r="C770" s="74"/>
      <c r="D770" s="74"/>
      <c r="E770" s="55"/>
      <c r="F770" s="48"/>
      <c r="G770" s="48"/>
      <c r="H770" s="74"/>
      <c r="I770" s="74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5.75" customHeight="1" x14ac:dyDescent="0.25">
      <c r="A771" s="55"/>
      <c r="B771" s="55"/>
      <c r="C771" s="74"/>
      <c r="D771" s="74"/>
      <c r="E771" s="55"/>
      <c r="F771" s="48"/>
      <c r="G771" s="48"/>
      <c r="H771" s="74"/>
      <c r="I771" s="74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5.75" customHeight="1" x14ac:dyDescent="0.25">
      <c r="A772" s="55"/>
      <c r="B772" s="55"/>
      <c r="C772" s="74"/>
      <c r="D772" s="74"/>
      <c r="E772" s="55"/>
      <c r="F772" s="48"/>
      <c r="G772" s="48"/>
      <c r="H772" s="74"/>
      <c r="I772" s="74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5.75" customHeight="1" x14ac:dyDescent="0.25">
      <c r="A773" s="55"/>
      <c r="B773" s="55"/>
      <c r="C773" s="74"/>
      <c r="D773" s="74"/>
      <c r="E773" s="55"/>
      <c r="F773" s="48"/>
      <c r="G773" s="48"/>
      <c r="H773" s="74"/>
      <c r="I773" s="74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5.75" customHeight="1" x14ac:dyDescent="0.25">
      <c r="A774" s="55"/>
      <c r="B774" s="55"/>
      <c r="C774" s="74"/>
      <c r="D774" s="74"/>
      <c r="E774" s="55"/>
      <c r="F774" s="48"/>
      <c r="G774" s="48"/>
      <c r="H774" s="74"/>
      <c r="I774" s="74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5.75" customHeight="1" x14ac:dyDescent="0.25">
      <c r="A775" s="55"/>
      <c r="B775" s="55"/>
      <c r="C775" s="74"/>
      <c r="D775" s="74"/>
      <c r="E775" s="55"/>
      <c r="F775" s="48"/>
      <c r="G775" s="48"/>
      <c r="H775" s="74"/>
      <c r="I775" s="74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5.75" customHeight="1" x14ac:dyDescent="0.25">
      <c r="A776" s="55"/>
      <c r="B776" s="55"/>
      <c r="C776" s="74"/>
      <c r="D776" s="74"/>
      <c r="E776" s="55"/>
      <c r="F776" s="48"/>
      <c r="G776" s="48"/>
      <c r="H776" s="74"/>
      <c r="I776" s="74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5.75" customHeight="1" x14ac:dyDescent="0.25">
      <c r="A777" s="55"/>
      <c r="B777" s="55"/>
      <c r="C777" s="74"/>
      <c r="D777" s="74"/>
      <c r="E777" s="55"/>
      <c r="F777" s="48"/>
      <c r="G777" s="48"/>
      <c r="H777" s="74"/>
      <c r="I777" s="74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5.75" customHeight="1" x14ac:dyDescent="0.25">
      <c r="A778" s="55"/>
      <c r="B778" s="55"/>
      <c r="C778" s="74"/>
      <c r="D778" s="74"/>
      <c r="E778" s="55"/>
      <c r="F778" s="48"/>
      <c r="G778" s="48"/>
      <c r="H778" s="74"/>
      <c r="I778" s="74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5.75" customHeight="1" x14ac:dyDescent="0.25">
      <c r="A779" s="55"/>
      <c r="B779" s="55"/>
      <c r="C779" s="74"/>
      <c r="D779" s="74"/>
      <c r="E779" s="55"/>
      <c r="F779" s="48"/>
      <c r="G779" s="48"/>
      <c r="H779" s="74"/>
      <c r="I779" s="74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5.75" customHeight="1" x14ac:dyDescent="0.25">
      <c r="A780" s="55"/>
      <c r="B780" s="55"/>
      <c r="C780" s="74"/>
      <c r="D780" s="74"/>
      <c r="E780" s="55"/>
      <c r="F780" s="48"/>
      <c r="G780" s="48"/>
      <c r="H780" s="74"/>
      <c r="I780" s="74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5.75" customHeight="1" x14ac:dyDescent="0.25">
      <c r="A781" s="55"/>
      <c r="B781" s="55"/>
      <c r="C781" s="74"/>
      <c r="D781" s="74"/>
      <c r="E781" s="55"/>
      <c r="F781" s="48"/>
      <c r="G781" s="48"/>
      <c r="H781" s="74"/>
      <c r="I781" s="74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5.75" customHeight="1" x14ac:dyDescent="0.25">
      <c r="A782" s="55"/>
      <c r="B782" s="55"/>
      <c r="C782" s="74"/>
      <c r="D782" s="74"/>
      <c r="E782" s="55"/>
      <c r="F782" s="48"/>
      <c r="G782" s="48"/>
      <c r="H782" s="74"/>
      <c r="I782" s="74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5.75" customHeight="1" x14ac:dyDescent="0.25">
      <c r="A783" s="55"/>
      <c r="B783" s="55"/>
      <c r="C783" s="74"/>
      <c r="D783" s="74"/>
      <c r="E783" s="55"/>
      <c r="F783" s="48"/>
      <c r="G783" s="48"/>
      <c r="H783" s="74"/>
      <c r="I783" s="74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5.75" customHeight="1" x14ac:dyDescent="0.25">
      <c r="A784" s="55"/>
      <c r="B784" s="55"/>
      <c r="C784" s="74"/>
      <c r="D784" s="74"/>
      <c r="E784" s="55"/>
      <c r="F784" s="48"/>
      <c r="G784" s="48"/>
      <c r="H784" s="74"/>
      <c r="I784" s="74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5.75" customHeight="1" x14ac:dyDescent="0.25">
      <c r="A785" s="55"/>
      <c r="B785" s="55"/>
      <c r="C785" s="74"/>
      <c r="D785" s="74"/>
      <c r="E785" s="55"/>
      <c r="F785" s="48"/>
      <c r="G785" s="48"/>
      <c r="H785" s="74"/>
      <c r="I785" s="74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5.75" customHeight="1" x14ac:dyDescent="0.25">
      <c r="A786" s="55"/>
      <c r="B786" s="55"/>
      <c r="C786" s="74"/>
      <c r="D786" s="74"/>
      <c r="E786" s="55"/>
      <c r="F786" s="48"/>
      <c r="G786" s="48"/>
      <c r="H786" s="74"/>
      <c r="I786" s="74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5.75" customHeight="1" x14ac:dyDescent="0.25">
      <c r="A787" s="55"/>
      <c r="B787" s="55"/>
      <c r="C787" s="74"/>
      <c r="D787" s="74"/>
      <c r="E787" s="55"/>
      <c r="F787" s="48"/>
      <c r="G787" s="48"/>
      <c r="H787" s="74"/>
      <c r="I787" s="74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5.75" customHeight="1" x14ac:dyDescent="0.25">
      <c r="A788" s="55"/>
      <c r="B788" s="55"/>
      <c r="C788" s="74"/>
      <c r="D788" s="74"/>
      <c r="E788" s="55"/>
      <c r="F788" s="48"/>
      <c r="G788" s="48"/>
      <c r="H788" s="74"/>
      <c r="I788" s="74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5.75" customHeight="1" x14ac:dyDescent="0.25">
      <c r="A789" s="55"/>
      <c r="B789" s="55"/>
      <c r="C789" s="74"/>
      <c r="D789" s="74"/>
      <c r="E789" s="55"/>
      <c r="F789" s="48"/>
      <c r="G789" s="48"/>
      <c r="H789" s="74"/>
      <c r="I789" s="74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5.75" customHeight="1" x14ac:dyDescent="0.25">
      <c r="A790" s="55"/>
      <c r="B790" s="55"/>
      <c r="C790" s="74"/>
      <c r="D790" s="74"/>
      <c r="E790" s="55"/>
      <c r="F790" s="48"/>
      <c r="G790" s="48"/>
      <c r="H790" s="74"/>
      <c r="I790" s="74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5.75" customHeight="1" x14ac:dyDescent="0.25">
      <c r="A791" s="55"/>
      <c r="B791" s="55"/>
      <c r="C791" s="74"/>
      <c r="D791" s="74"/>
      <c r="E791" s="55"/>
      <c r="F791" s="48"/>
      <c r="G791" s="48"/>
      <c r="H791" s="74"/>
      <c r="I791" s="74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5.75" customHeight="1" x14ac:dyDescent="0.25">
      <c r="A792" s="55"/>
      <c r="B792" s="55"/>
      <c r="C792" s="74"/>
      <c r="D792" s="74"/>
      <c r="E792" s="55"/>
      <c r="F792" s="48"/>
      <c r="G792" s="48"/>
      <c r="H792" s="74"/>
      <c r="I792" s="74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5.75" customHeight="1" x14ac:dyDescent="0.25">
      <c r="A793" s="55"/>
      <c r="B793" s="55"/>
      <c r="C793" s="74"/>
      <c r="D793" s="74"/>
      <c r="E793" s="55"/>
      <c r="F793" s="48"/>
      <c r="G793" s="48"/>
      <c r="H793" s="74"/>
      <c r="I793" s="74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5.75" customHeight="1" x14ac:dyDescent="0.25">
      <c r="A794" s="55"/>
      <c r="B794" s="55"/>
      <c r="C794" s="74"/>
      <c r="D794" s="74"/>
      <c r="E794" s="55"/>
      <c r="F794" s="48"/>
      <c r="G794" s="48"/>
      <c r="H794" s="74"/>
      <c r="I794" s="74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5.75" customHeight="1" x14ac:dyDescent="0.25">
      <c r="A795" s="55"/>
      <c r="B795" s="55"/>
      <c r="C795" s="74"/>
      <c r="D795" s="74"/>
      <c r="E795" s="55"/>
      <c r="F795" s="48"/>
      <c r="G795" s="48"/>
      <c r="H795" s="74"/>
      <c r="I795" s="74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5.75" customHeight="1" x14ac:dyDescent="0.25">
      <c r="A796" s="55"/>
      <c r="B796" s="55"/>
      <c r="C796" s="74"/>
      <c r="D796" s="74"/>
      <c r="E796" s="55"/>
      <c r="F796" s="48"/>
      <c r="G796" s="48"/>
      <c r="H796" s="74"/>
      <c r="I796" s="74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5.75" customHeight="1" x14ac:dyDescent="0.25">
      <c r="A797" s="55"/>
      <c r="B797" s="55"/>
      <c r="C797" s="74"/>
      <c r="D797" s="74"/>
      <c r="E797" s="55"/>
      <c r="F797" s="48"/>
      <c r="G797" s="48"/>
      <c r="H797" s="74"/>
      <c r="I797" s="74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5.75" customHeight="1" x14ac:dyDescent="0.25">
      <c r="A798" s="55"/>
      <c r="B798" s="55"/>
      <c r="C798" s="74"/>
      <c r="D798" s="74"/>
      <c r="E798" s="55"/>
      <c r="F798" s="48"/>
      <c r="G798" s="48"/>
      <c r="H798" s="74"/>
      <c r="I798" s="74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5.75" customHeight="1" x14ac:dyDescent="0.25">
      <c r="A799" s="55"/>
      <c r="B799" s="55"/>
      <c r="C799" s="74"/>
      <c r="D799" s="74"/>
      <c r="E799" s="55"/>
      <c r="F799" s="48"/>
      <c r="G799" s="48"/>
      <c r="H799" s="74"/>
      <c r="I799" s="74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5.75" customHeight="1" x14ac:dyDescent="0.25">
      <c r="A800" s="55"/>
      <c r="B800" s="55"/>
      <c r="C800" s="74"/>
      <c r="D800" s="74"/>
      <c r="E800" s="55"/>
      <c r="F800" s="48"/>
      <c r="G800" s="48"/>
      <c r="H800" s="74"/>
      <c r="I800" s="74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5.75" customHeight="1" x14ac:dyDescent="0.25">
      <c r="A801" s="55"/>
      <c r="B801" s="55"/>
      <c r="C801" s="74"/>
      <c r="D801" s="74"/>
      <c r="E801" s="55"/>
      <c r="F801" s="48"/>
      <c r="G801" s="48"/>
      <c r="H801" s="74"/>
      <c r="I801" s="74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5.75" customHeight="1" x14ac:dyDescent="0.25">
      <c r="A802" s="55"/>
      <c r="B802" s="55"/>
      <c r="C802" s="74"/>
      <c r="D802" s="74"/>
      <c r="E802" s="55"/>
      <c r="F802" s="48"/>
      <c r="G802" s="48"/>
      <c r="H802" s="74"/>
      <c r="I802" s="74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5.75" customHeight="1" x14ac:dyDescent="0.25">
      <c r="A803" s="55"/>
      <c r="B803" s="55"/>
      <c r="C803" s="74"/>
      <c r="D803" s="74"/>
      <c r="E803" s="55"/>
      <c r="F803" s="48"/>
      <c r="G803" s="48"/>
      <c r="H803" s="74"/>
      <c r="I803" s="74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5.75" customHeight="1" x14ac:dyDescent="0.25">
      <c r="A804" s="55"/>
      <c r="B804" s="55"/>
      <c r="C804" s="74"/>
      <c r="D804" s="74"/>
      <c r="E804" s="55"/>
      <c r="F804" s="48"/>
      <c r="G804" s="48"/>
      <c r="H804" s="74"/>
      <c r="I804" s="74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5.75" customHeight="1" x14ac:dyDescent="0.25">
      <c r="A805" s="55"/>
      <c r="B805" s="55"/>
      <c r="C805" s="74"/>
      <c r="D805" s="74"/>
      <c r="E805" s="55"/>
      <c r="F805" s="48"/>
      <c r="G805" s="48"/>
      <c r="H805" s="74"/>
      <c r="I805" s="74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5.75" customHeight="1" x14ac:dyDescent="0.25">
      <c r="A806" s="55"/>
      <c r="B806" s="55"/>
      <c r="C806" s="74"/>
      <c r="D806" s="74"/>
      <c r="E806" s="55"/>
      <c r="F806" s="48"/>
      <c r="G806" s="48"/>
      <c r="H806" s="74"/>
      <c r="I806" s="74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5.75" customHeight="1" x14ac:dyDescent="0.25">
      <c r="A807" s="55"/>
      <c r="B807" s="55"/>
      <c r="C807" s="74"/>
      <c r="D807" s="74"/>
      <c r="E807" s="55"/>
      <c r="F807" s="48"/>
      <c r="G807" s="48"/>
      <c r="H807" s="74"/>
      <c r="I807" s="74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5.75" customHeight="1" x14ac:dyDescent="0.25">
      <c r="A808" s="55"/>
      <c r="B808" s="55"/>
      <c r="C808" s="74"/>
      <c r="D808" s="74"/>
      <c r="E808" s="55"/>
      <c r="F808" s="48"/>
      <c r="G808" s="48"/>
      <c r="H808" s="74"/>
      <c r="I808" s="74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5.75" customHeight="1" x14ac:dyDescent="0.25">
      <c r="A809" s="55"/>
      <c r="B809" s="55"/>
      <c r="C809" s="74"/>
      <c r="D809" s="74"/>
      <c r="E809" s="55"/>
      <c r="F809" s="48"/>
      <c r="G809" s="48"/>
      <c r="H809" s="74"/>
      <c r="I809" s="74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5.75" customHeight="1" x14ac:dyDescent="0.25">
      <c r="A810" s="55"/>
      <c r="B810" s="55"/>
      <c r="C810" s="74"/>
      <c r="D810" s="74"/>
      <c r="E810" s="55"/>
      <c r="F810" s="48"/>
      <c r="G810" s="48"/>
      <c r="H810" s="74"/>
      <c r="I810" s="74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5.75" customHeight="1" x14ac:dyDescent="0.25">
      <c r="A811" s="55"/>
      <c r="B811" s="55"/>
      <c r="C811" s="74"/>
      <c r="D811" s="74"/>
      <c r="E811" s="55"/>
      <c r="F811" s="48"/>
      <c r="G811" s="48"/>
      <c r="H811" s="74"/>
      <c r="I811" s="74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5.75" customHeight="1" x14ac:dyDescent="0.25">
      <c r="A812" s="55"/>
      <c r="B812" s="55"/>
      <c r="C812" s="74"/>
      <c r="D812" s="74"/>
      <c r="E812" s="55"/>
      <c r="F812" s="48"/>
      <c r="G812" s="48"/>
      <c r="H812" s="74"/>
      <c r="I812" s="74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5.75" customHeight="1" x14ac:dyDescent="0.25">
      <c r="A813" s="55"/>
      <c r="B813" s="55"/>
      <c r="C813" s="74"/>
      <c r="D813" s="74"/>
      <c r="E813" s="55"/>
      <c r="F813" s="48"/>
      <c r="G813" s="48"/>
      <c r="H813" s="74"/>
      <c r="I813" s="74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5.75" customHeight="1" x14ac:dyDescent="0.25">
      <c r="A814" s="55"/>
      <c r="B814" s="55"/>
      <c r="C814" s="74"/>
      <c r="D814" s="74"/>
      <c r="E814" s="55"/>
      <c r="F814" s="48"/>
      <c r="G814" s="48"/>
      <c r="H814" s="74"/>
      <c r="I814" s="74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5.75" customHeight="1" x14ac:dyDescent="0.25">
      <c r="A815" s="55"/>
      <c r="B815" s="55"/>
      <c r="C815" s="74"/>
      <c r="D815" s="74"/>
      <c r="E815" s="55"/>
      <c r="F815" s="48"/>
      <c r="G815" s="48"/>
      <c r="H815" s="74"/>
      <c r="I815" s="74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5.75" customHeight="1" x14ac:dyDescent="0.25">
      <c r="A816" s="55"/>
      <c r="B816" s="55"/>
      <c r="C816" s="74"/>
      <c r="D816" s="74"/>
      <c r="E816" s="55"/>
      <c r="F816" s="48"/>
      <c r="G816" s="48"/>
      <c r="H816" s="74"/>
      <c r="I816" s="74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5.75" customHeight="1" x14ac:dyDescent="0.25">
      <c r="A817" s="55"/>
      <c r="B817" s="55"/>
      <c r="C817" s="74"/>
      <c r="D817" s="74"/>
      <c r="E817" s="55"/>
      <c r="F817" s="48"/>
      <c r="G817" s="48"/>
      <c r="H817" s="74"/>
      <c r="I817" s="74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5.75" customHeight="1" x14ac:dyDescent="0.25">
      <c r="A818" s="55"/>
      <c r="B818" s="55"/>
      <c r="C818" s="74"/>
      <c r="D818" s="74"/>
      <c r="E818" s="55"/>
      <c r="F818" s="48"/>
      <c r="G818" s="48"/>
      <c r="H818" s="74"/>
      <c r="I818" s="74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5.75" customHeight="1" x14ac:dyDescent="0.25">
      <c r="A819" s="55"/>
      <c r="B819" s="55"/>
      <c r="C819" s="74"/>
      <c r="D819" s="74"/>
      <c r="E819" s="55"/>
      <c r="F819" s="48"/>
      <c r="G819" s="48"/>
      <c r="H819" s="74"/>
      <c r="I819" s="74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5.75" customHeight="1" x14ac:dyDescent="0.25">
      <c r="A820" s="55"/>
      <c r="B820" s="55"/>
      <c r="C820" s="74"/>
      <c r="D820" s="74"/>
      <c r="E820" s="55"/>
      <c r="F820" s="48"/>
      <c r="G820" s="48"/>
      <c r="H820" s="74"/>
      <c r="I820" s="74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5.75" customHeight="1" x14ac:dyDescent="0.25">
      <c r="A821" s="55"/>
      <c r="B821" s="55"/>
      <c r="C821" s="74"/>
      <c r="D821" s="74"/>
      <c r="E821" s="55"/>
      <c r="F821" s="48"/>
      <c r="G821" s="48"/>
      <c r="H821" s="74"/>
      <c r="I821" s="74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5.75" customHeight="1" x14ac:dyDescent="0.25">
      <c r="A822" s="55"/>
      <c r="B822" s="55"/>
      <c r="C822" s="74"/>
      <c r="D822" s="74"/>
      <c r="E822" s="55"/>
      <c r="F822" s="48"/>
      <c r="G822" s="48"/>
      <c r="H822" s="74"/>
      <c r="I822" s="74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5.75" customHeight="1" x14ac:dyDescent="0.25">
      <c r="A823" s="55"/>
      <c r="B823" s="55"/>
      <c r="C823" s="74"/>
      <c r="D823" s="74"/>
      <c r="E823" s="55"/>
      <c r="F823" s="48"/>
      <c r="G823" s="48"/>
      <c r="H823" s="74"/>
      <c r="I823" s="74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5.75" customHeight="1" x14ac:dyDescent="0.25">
      <c r="A824" s="55"/>
      <c r="B824" s="55"/>
      <c r="C824" s="74"/>
      <c r="D824" s="74"/>
      <c r="E824" s="55"/>
      <c r="F824" s="48"/>
      <c r="G824" s="48"/>
      <c r="H824" s="74"/>
      <c r="I824" s="74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5.75" customHeight="1" x14ac:dyDescent="0.25">
      <c r="A825" s="55"/>
      <c r="B825" s="55"/>
      <c r="C825" s="74"/>
      <c r="D825" s="74"/>
      <c r="E825" s="55"/>
      <c r="F825" s="48"/>
      <c r="G825" s="48"/>
      <c r="H825" s="74"/>
      <c r="I825" s="74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5.75" customHeight="1" x14ac:dyDescent="0.25">
      <c r="A826" s="55"/>
      <c r="B826" s="55"/>
      <c r="C826" s="74"/>
      <c r="D826" s="74"/>
      <c r="E826" s="55"/>
      <c r="F826" s="48"/>
      <c r="G826" s="48"/>
      <c r="H826" s="74"/>
      <c r="I826" s="74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5.75" customHeight="1" x14ac:dyDescent="0.25">
      <c r="A827" s="55"/>
      <c r="B827" s="55"/>
      <c r="C827" s="74"/>
      <c r="D827" s="74"/>
      <c r="E827" s="55"/>
      <c r="F827" s="48"/>
      <c r="G827" s="48"/>
      <c r="H827" s="74"/>
      <c r="I827" s="74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5.75" customHeight="1" x14ac:dyDescent="0.25">
      <c r="A828" s="55"/>
      <c r="B828" s="55"/>
      <c r="C828" s="74"/>
      <c r="D828" s="74"/>
      <c r="E828" s="55"/>
      <c r="F828" s="48"/>
      <c r="G828" s="48"/>
      <c r="H828" s="74"/>
      <c r="I828" s="74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5.75" customHeight="1" x14ac:dyDescent="0.25">
      <c r="A829" s="55"/>
      <c r="B829" s="55"/>
      <c r="C829" s="74"/>
      <c r="D829" s="74"/>
      <c r="E829" s="55"/>
      <c r="F829" s="48"/>
      <c r="G829" s="48"/>
      <c r="H829" s="74"/>
      <c r="I829" s="74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5.75" customHeight="1" x14ac:dyDescent="0.25">
      <c r="A830" s="55"/>
      <c r="B830" s="55"/>
      <c r="C830" s="74"/>
      <c r="D830" s="74"/>
      <c r="E830" s="55"/>
      <c r="F830" s="48"/>
      <c r="G830" s="48"/>
      <c r="H830" s="74"/>
      <c r="I830" s="74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5.75" customHeight="1" x14ac:dyDescent="0.25">
      <c r="A831" s="55"/>
      <c r="B831" s="55"/>
      <c r="C831" s="74"/>
      <c r="D831" s="74"/>
      <c r="E831" s="55"/>
      <c r="F831" s="48"/>
      <c r="G831" s="48"/>
      <c r="H831" s="74"/>
      <c r="I831" s="74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5.75" customHeight="1" x14ac:dyDescent="0.25">
      <c r="A832" s="55"/>
      <c r="B832" s="55"/>
      <c r="C832" s="74"/>
      <c r="D832" s="74"/>
      <c r="E832" s="55"/>
      <c r="F832" s="48"/>
      <c r="G832" s="48"/>
      <c r="H832" s="74"/>
      <c r="I832" s="74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5.75" customHeight="1" x14ac:dyDescent="0.25">
      <c r="A833" s="55"/>
      <c r="B833" s="55"/>
      <c r="C833" s="74"/>
      <c r="D833" s="74"/>
      <c r="E833" s="55"/>
      <c r="F833" s="48"/>
      <c r="G833" s="48"/>
      <c r="H833" s="74"/>
      <c r="I833" s="74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5.75" customHeight="1" x14ac:dyDescent="0.25">
      <c r="A834" s="55"/>
      <c r="B834" s="55"/>
      <c r="C834" s="74"/>
      <c r="D834" s="74"/>
      <c r="E834" s="55"/>
      <c r="F834" s="48"/>
      <c r="G834" s="48"/>
      <c r="H834" s="74"/>
      <c r="I834" s="74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5.75" customHeight="1" x14ac:dyDescent="0.25">
      <c r="A835" s="55"/>
      <c r="B835" s="55"/>
      <c r="C835" s="74"/>
      <c r="D835" s="74"/>
      <c r="E835" s="55"/>
      <c r="F835" s="48"/>
      <c r="G835" s="48"/>
      <c r="H835" s="74"/>
      <c r="I835" s="74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5.75" customHeight="1" x14ac:dyDescent="0.25">
      <c r="A836" s="55"/>
      <c r="B836" s="55"/>
      <c r="C836" s="74"/>
      <c r="D836" s="74"/>
      <c r="E836" s="55"/>
      <c r="F836" s="48"/>
      <c r="G836" s="48"/>
      <c r="H836" s="74"/>
      <c r="I836" s="74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5.75" customHeight="1" x14ac:dyDescent="0.25">
      <c r="A837" s="55"/>
      <c r="B837" s="55"/>
      <c r="C837" s="74"/>
      <c r="D837" s="74"/>
      <c r="E837" s="55"/>
      <c r="F837" s="48"/>
      <c r="G837" s="48"/>
      <c r="H837" s="74"/>
      <c r="I837" s="74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5.75" customHeight="1" x14ac:dyDescent="0.25">
      <c r="A838" s="55"/>
      <c r="B838" s="55"/>
      <c r="C838" s="74"/>
      <c r="D838" s="74"/>
      <c r="E838" s="55"/>
      <c r="F838" s="48"/>
      <c r="G838" s="48"/>
      <c r="H838" s="74"/>
      <c r="I838" s="74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5.75" customHeight="1" x14ac:dyDescent="0.25">
      <c r="A839" s="55"/>
      <c r="B839" s="55"/>
      <c r="C839" s="74"/>
      <c r="D839" s="74"/>
      <c r="E839" s="55"/>
      <c r="F839" s="48"/>
      <c r="G839" s="48"/>
      <c r="H839" s="74"/>
      <c r="I839" s="74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5.75" customHeight="1" x14ac:dyDescent="0.25">
      <c r="A840" s="55"/>
      <c r="B840" s="55"/>
      <c r="C840" s="74"/>
      <c r="D840" s="74"/>
      <c r="E840" s="55"/>
      <c r="F840" s="48"/>
      <c r="G840" s="48"/>
      <c r="H840" s="74"/>
      <c r="I840" s="74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5.75" customHeight="1" x14ac:dyDescent="0.25">
      <c r="A841" s="55"/>
      <c r="B841" s="55"/>
      <c r="C841" s="74"/>
      <c r="D841" s="74"/>
      <c r="E841" s="55"/>
      <c r="F841" s="48"/>
      <c r="G841" s="48"/>
      <c r="H841" s="74"/>
      <c r="I841" s="74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5.75" customHeight="1" x14ac:dyDescent="0.25">
      <c r="A842" s="55"/>
      <c r="B842" s="55"/>
      <c r="C842" s="74"/>
      <c r="D842" s="74"/>
      <c r="E842" s="55"/>
      <c r="F842" s="48"/>
      <c r="G842" s="48"/>
      <c r="H842" s="74"/>
      <c r="I842" s="74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5.75" customHeight="1" x14ac:dyDescent="0.25">
      <c r="A843" s="55"/>
      <c r="B843" s="55"/>
      <c r="C843" s="74"/>
      <c r="D843" s="74"/>
      <c r="E843" s="55"/>
      <c r="F843" s="48"/>
      <c r="G843" s="48"/>
      <c r="H843" s="74"/>
      <c r="I843" s="74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5.75" customHeight="1" x14ac:dyDescent="0.25">
      <c r="A844" s="55"/>
      <c r="B844" s="55"/>
      <c r="C844" s="74"/>
      <c r="D844" s="74"/>
      <c r="E844" s="55"/>
      <c r="F844" s="48"/>
      <c r="G844" s="48"/>
      <c r="H844" s="74"/>
      <c r="I844" s="74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5.75" customHeight="1" x14ac:dyDescent="0.25">
      <c r="A845" s="55"/>
      <c r="B845" s="55"/>
      <c r="C845" s="74"/>
      <c r="D845" s="74"/>
      <c r="E845" s="55"/>
      <c r="F845" s="48"/>
      <c r="G845" s="48"/>
      <c r="H845" s="74"/>
      <c r="I845" s="74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5.75" customHeight="1" x14ac:dyDescent="0.25">
      <c r="A846" s="55"/>
      <c r="B846" s="55"/>
      <c r="C846" s="74"/>
      <c r="D846" s="74"/>
      <c r="E846" s="55"/>
      <c r="F846" s="48"/>
      <c r="G846" s="48"/>
      <c r="H846" s="74"/>
      <c r="I846" s="74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5.75" customHeight="1" x14ac:dyDescent="0.25">
      <c r="A847" s="55"/>
      <c r="B847" s="55"/>
      <c r="C847" s="74"/>
      <c r="D847" s="74"/>
      <c r="E847" s="55"/>
      <c r="F847" s="48"/>
      <c r="G847" s="48"/>
      <c r="H847" s="74"/>
      <c r="I847" s="74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5.75" customHeight="1" x14ac:dyDescent="0.25">
      <c r="A848" s="55"/>
      <c r="B848" s="55"/>
      <c r="C848" s="74"/>
      <c r="D848" s="74"/>
      <c r="E848" s="55"/>
      <c r="F848" s="48"/>
      <c r="G848" s="48"/>
      <c r="H848" s="74"/>
      <c r="I848" s="74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5.75" customHeight="1" x14ac:dyDescent="0.25">
      <c r="A849" s="55"/>
      <c r="B849" s="55"/>
      <c r="C849" s="74"/>
      <c r="D849" s="74"/>
      <c r="E849" s="55"/>
      <c r="F849" s="48"/>
      <c r="G849" s="48"/>
      <c r="H849" s="74"/>
      <c r="I849" s="74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5.75" customHeight="1" x14ac:dyDescent="0.25">
      <c r="A850" s="55"/>
      <c r="B850" s="55"/>
      <c r="C850" s="74"/>
      <c r="D850" s="74"/>
      <c r="E850" s="55"/>
      <c r="F850" s="48"/>
      <c r="G850" s="48"/>
      <c r="H850" s="74"/>
      <c r="I850" s="74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5.75" customHeight="1" x14ac:dyDescent="0.25">
      <c r="A851" s="55"/>
      <c r="B851" s="55"/>
      <c r="C851" s="74"/>
      <c r="D851" s="74"/>
      <c r="E851" s="55"/>
      <c r="F851" s="48"/>
      <c r="G851" s="48"/>
      <c r="H851" s="74"/>
      <c r="I851" s="74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5.75" customHeight="1" x14ac:dyDescent="0.25">
      <c r="A852" s="55"/>
      <c r="B852" s="55"/>
      <c r="C852" s="74"/>
      <c r="D852" s="74"/>
      <c r="E852" s="55"/>
      <c r="F852" s="48"/>
      <c r="G852" s="48"/>
      <c r="H852" s="74"/>
      <c r="I852" s="74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5.75" customHeight="1" x14ac:dyDescent="0.25">
      <c r="A853" s="55"/>
      <c r="B853" s="55"/>
      <c r="C853" s="74"/>
      <c r="D853" s="74"/>
      <c r="E853" s="55"/>
      <c r="F853" s="48"/>
      <c r="G853" s="48"/>
      <c r="H853" s="74"/>
      <c r="I853" s="74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5.75" customHeight="1" x14ac:dyDescent="0.25">
      <c r="A854" s="55"/>
      <c r="B854" s="55"/>
      <c r="C854" s="74"/>
      <c r="D854" s="74"/>
      <c r="E854" s="55"/>
      <c r="F854" s="48"/>
      <c r="G854" s="48"/>
      <c r="H854" s="74"/>
      <c r="I854" s="74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5.75" customHeight="1" x14ac:dyDescent="0.25">
      <c r="A855" s="55"/>
      <c r="B855" s="55"/>
      <c r="C855" s="74"/>
      <c r="D855" s="74"/>
      <c r="E855" s="55"/>
      <c r="F855" s="48"/>
      <c r="G855" s="48"/>
      <c r="H855" s="74"/>
      <c r="I855" s="74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5.75" customHeight="1" x14ac:dyDescent="0.25">
      <c r="A856" s="55"/>
      <c r="B856" s="55"/>
      <c r="C856" s="74"/>
      <c r="D856" s="74"/>
      <c r="E856" s="55"/>
      <c r="F856" s="48"/>
      <c r="G856" s="48"/>
      <c r="H856" s="74"/>
      <c r="I856" s="74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5.75" customHeight="1" x14ac:dyDescent="0.25">
      <c r="A857" s="55"/>
      <c r="B857" s="55"/>
      <c r="C857" s="74"/>
      <c r="D857" s="74"/>
      <c r="E857" s="55"/>
      <c r="F857" s="48"/>
      <c r="G857" s="48"/>
      <c r="H857" s="74"/>
      <c r="I857" s="74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5.75" customHeight="1" x14ac:dyDescent="0.25">
      <c r="A858" s="55"/>
      <c r="B858" s="55"/>
      <c r="C858" s="74"/>
      <c r="D858" s="74"/>
      <c r="E858" s="55"/>
      <c r="F858" s="48"/>
      <c r="G858" s="48"/>
      <c r="H858" s="74"/>
      <c r="I858" s="74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5.75" customHeight="1" x14ac:dyDescent="0.25">
      <c r="A859" s="55"/>
      <c r="B859" s="55"/>
      <c r="C859" s="74"/>
      <c r="D859" s="74"/>
      <c r="E859" s="55"/>
      <c r="F859" s="48"/>
      <c r="G859" s="48"/>
      <c r="H859" s="74"/>
      <c r="I859" s="74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5.75" customHeight="1" x14ac:dyDescent="0.25">
      <c r="A860" s="55"/>
      <c r="B860" s="55"/>
      <c r="C860" s="74"/>
      <c r="D860" s="74"/>
      <c r="E860" s="55"/>
      <c r="F860" s="48"/>
      <c r="G860" s="48"/>
      <c r="H860" s="74"/>
      <c r="I860" s="74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5.75" customHeight="1" x14ac:dyDescent="0.25">
      <c r="A861" s="55"/>
      <c r="B861" s="55"/>
      <c r="C861" s="74"/>
      <c r="D861" s="74"/>
      <c r="E861" s="55"/>
      <c r="F861" s="48"/>
      <c r="G861" s="48"/>
      <c r="H861" s="74"/>
      <c r="I861" s="74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5.75" customHeight="1" x14ac:dyDescent="0.25">
      <c r="A862" s="55"/>
      <c r="B862" s="55"/>
      <c r="C862" s="74"/>
      <c r="D862" s="74"/>
      <c r="E862" s="55"/>
      <c r="F862" s="48"/>
      <c r="G862" s="48"/>
      <c r="H862" s="74"/>
      <c r="I862" s="74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5.75" customHeight="1" x14ac:dyDescent="0.25">
      <c r="A863" s="55"/>
      <c r="B863" s="55"/>
      <c r="C863" s="74"/>
      <c r="D863" s="74"/>
      <c r="E863" s="55"/>
      <c r="F863" s="48"/>
      <c r="G863" s="48"/>
      <c r="H863" s="74"/>
      <c r="I863" s="74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5.75" customHeight="1" x14ac:dyDescent="0.25">
      <c r="A864" s="55"/>
      <c r="B864" s="55"/>
      <c r="C864" s="74"/>
      <c r="D864" s="74"/>
      <c r="E864" s="55"/>
      <c r="F864" s="48"/>
      <c r="G864" s="48"/>
      <c r="H864" s="74"/>
      <c r="I864" s="74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5.75" customHeight="1" x14ac:dyDescent="0.25">
      <c r="A865" s="55"/>
      <c r="B865" s="55"/>
      <c r="C865" s="74"/>
      <c r="D865" s="74"/>
      <c r="E865" s="55"/>
      <c r="F865" s="48"/>
      <c r="G865" s="48"/>
      <c r="H865" s="74"/>
      <c r="I865" s="74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5.75" customHeight="1" x14ac:dyDescent="0.25">
      <c r="A866" s="55"/>
      <c r="B866" s="55"/>
      <c r="C866" s="74"/>
      <c r="D866" s="74"/>
      <c r="E866" s="55"/>
      <c r="F866" s="48"/>
      <c r="G866" s="48"/>
      <c r="H866" s="74"/>
      <c r="I866" s="74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5.75" customHeight="1" x14ac:dyDescent="0.25">
      <c r="A867" s="55"/>
      <c r="B867" s="55"/>
      <c r="C867" s="74"/>
      <c r="D867" s="74"/>
      <c r="E867" s="55"/>
      <c r="F867" s="48"/>
      <c r="G867" s="48"/>
      <c r="H867" s="74"/>
      <c r="I867" s="74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5.75" customHeight="1" x14ac:dyDescent="0.25">
      <c r="A868" s="55"/>
      <c r="B868" s="55"/>
      <c r="C868" s="74"/>
      <c r="D868" s="74"/>
      <c r="E868" s="55"/>
      <c r="F868" s="48"/>
      <c r="G868" s="48"/>
      <c r="H868" s="74"/>
      <c r="I868" s="74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5.75" customHeight="1" x14ac:dyDescent="0.25">
      <c r="A869" s="55"/>
      <c r="B869" s="55"/>
      <c r="C869" s="74"/>
      <c r="D869" s="74"/>
      <c r="E869" s="55"/>
      <c r="F869" s="48"/>
      <c r="G869" s="48"/>
      <c r="H869" s="74"/>
      <c r="I869" s="74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5.75" customHeight="1" x14ac:dyDescent="0.25">
      <c r="A870" s="55"/>
      <c r="B870" s="55"/>
      <c r="C870" s="74"/>
      <c r="D870" s="74"/>
      <c r="E870" s="55"/>
      <c r="F870" s="48"/>
      <c r="G870" s="48"/>
      <c r="H870" s="74"/>
      <c r="I870" s="74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5.75" customHeight="1" x14ac:dyDescent="0.25">
      <c r="A871" s="55"/>
      <c r="B871" s="55"/>
      <c r="C871" s="74"/>
      <c r="D871" s="74"/>
      <c r="E871" s="55"/>
      <c r="F871" s="48"/>
      <c r="G871" s="48"/>
      <c r="H871" s="74"/>
      <c r="I871" s="74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5.75" customHeight="1" x14ac:dyDescent="0.25">
      <c r="A872" s="55"/>
      <c r="B872" s="55"/>
      <c r="C872" s="74"/>
      <c r="D872" s="74"/>
      <c r="E872" s="55"/>
      <c r="F872" s="48"/>
      <c r="G872" s="48"/>
      <c r="H872" s="74"/>
      <c r="I872" s="74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5.75" customHeight="1" x14ac:dyDescent="0.25">
      <c r="A873" s="55"/>
      <c r="B873" s="55"/>
      <c r="C873" s="74"/>
      <c r="D873" s="74"/>
      <c r="E873" s="55"/>
      <c r="F873" s="48"/>
      <c r="G873" s="48"/>
      <c r="H873" s="74"/>
      <c r="I873" s="74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5.75" customHeight="1" x14ac:dyDescent="0.25">
      <c r="A874" s="55"/>
      <c r="B874" s="55"/>
      <c r="C874" s="74"/>
      <c r="D874" s="74"/>
      <c r="E874" s="55"/>
      <c r="F874" s="48"/>
      <c r="G874" s="48"/>
      <c r="H874" s="74"/>
      <c r="I874" s="74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5.75" customHeight="1" x14ac:dyDescent="0.25">
      <c r="A875" s="55"/>
      <c r="B875" s="55"/>
      <c r="C875" s="74"/>
      <c r="D875" s="74"/>
      <c r="E875" s="55"/>
      <c r="F875" s="48"/>
      <c r="G875" s="48"/>
      <c r="H875" s="74"/>
      <c r="I875" s="74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5.75" customHeight="1" x14ac:dyDescent="0.25">
      <c r="A876" s="55"/>
      <c r="B876" s="55"/>
      <c r="C876" s="74"/>
      <c r="D876" s="74"/>
      <c r="E876" s="55"/>
      <c r="F876" s="48"/>
      <c r="G876" s="48"/>
      <c r="H876" s="74"/>
      <c r="I876" s="74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5.75" customHeight="1" x14ac:dyDescent="0.25">
      <c r="A877" s="55"/>
      <c r="B877" s="55"/>
      <c r="C877" s="74"/>
      <c r="D877" s="74"/>
      <c r="E877" s="55"/>
      <c r="F877" s="48"/>
      <c r="G877" s="48"/>
      <c r="H877" s="74"/>
      <c r="I877" s="74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5.75" customHeight="1" x14ac:dyDescent="0.25">
      <c r="A878" s="55"/>
      <c r="B878" s="55"/>
      <c r="C878" s="74"/>
      <c r="D878" s="74"/>
      <c r="E878" s="55"/>
      <c r="F878" s="48"/>
      <c r="G878" s="48"/>
      <c r="H878" s="74"/>
      <c r="I878" s="74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5.75" customHeight="1" x14ac:dyDescent="0.25">
      <c r="A879" s="55"/>
      <c r="B879" s="55"/>
      <c r="C879" s="74"/>
      <c r="D879" s="74"/>
      <c r="E879" s="55"/>
      <c r="F879" s="48"/>
      <c r="G879" s="48"/>
      <c r="H879" s="74"/>
      <c r="I879" s="74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5.75" customHeight="1" x14ac:dyDescent="0.25">
      <c r="A880" s="55"/>
      <c r="B880" s="55"/>
      <c r="C880" s="74"/>
      <c r="D880" s="74"/>
      <c r="E880" s="55"/>
      <c r="F880" s="48"/>
      <c r="G880" s="48"/>
      <c r="H880" s="74"/>
      <c r="I880" s="74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5.75" customHeight="1" x14ac:dyDescent="0.25">
      <c r="A881" s="55"/>
      <c r="B881" s="55"/>
      <c r="C881" s="74"/>
      <c r="D881" s="74"/>
      <c r="E881" s="55"/>
      <c r="F881" s="48"/>
      <c r="G881" s="48"/>
      <c r="H881" s="74"/>
      <c r="I881" s="74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5.75" customHeight="1" x14ac:dyDescent="0.25">
      <c r="A882" s="55"/>
      <c r="B882" s="55"/>
      <c r="C882" s="74"/>
      <c r="D882" s="74"/>
      <c r="E882" s="55"/>
      <c r="F882" s="48"/>
      <c r="G882" s="48"/>
      <c r="H882" s="74"/>
      <c r="I882" s="74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5.75" customHeight="1" x14ac:dyDescent="0.25">
      <c r="A883" s="55"/>
      <c r="B883" s="55"/>
      <c r="C883" s="74"/>
      <c r="D883" s="74"/>
      <c r="E883" s="55"/>
      <c r="F883" s="48"/>
      <c r="G883" s="48"/>
      <c r="H883" s="74"/>
      <c r="I883" s="74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5.75" customHeight="1" x14ac:dyDescent="0.25">
      <c r="A884" s="55"/>
      <c r="B884" s="55"/>
      <c r="C884" s="74"/>
      <c r="D884" s="74"/>
      <c r="E884" s="55"/>
      <c r="F884" s="48"/>
      <c r="G884" s="48"/>
      <c r="H884" s="74"/>
      <c r="I884" s="74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5.75" customHeight="1" x14ac:dyDescent="0.25">
      <c r="A885" s="55"/>
      <c r="B885" s="55"/>
      <c r="C885" s="74"/>
      <c r="D885" s="74"/>
      <c r="E885" s="55"/>
      <c r="F885" s="48"/>
      <c r="G885" s="48"/>
      <c r="H885" s="74"/>
      <c r="I885" s="74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5.75" customHeight="1" x14ac:dyDescent="0.25">
      <c r="A886" s="55"/>
      <c r="B886" s="55"/>
      <c r="C886" s="74"/>
      <c r="D886" s="74"/>
      <c r="E886" s="55"/>
      <c r="F886" s="48"/>
      <c r="G886" s="48"/>
      <c r="H886" s="74"/>
      <c r="I886" s="74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5.75" customHeight="1" x14ac:dyDescent="0.25">
      <c r="A887" s="55"/>
      <c r="B887" s="55"/>
      <c r="C887" s="74"/>
      <c r="D887" s="74"/>
      <c r="E887" s="55"/>
      <c r="F887" s="48"/>
      <c r="G887" s="48"/>
      <c r="H887" s="74"/>
      <c r="I887" s="74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5.75" customHeight="1" x14ac:dyDescent="0.25">
      <c r="A888" s="55"/>
      <c r="B888" s="55"/>
      <c r="C888" s="74"/>
      <c r="D888" s="74"/>
      <c r="E888" s="55"/>
      <c r="F888" s="48"/>
      <c r="G888" s="48"/>
      <c r="H888" s="74"/>
      <c r="I888" s="74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5.75" customHeight="1" x14ac:dyDescent="0.25">
      <c r="A889" s="55"/>
      <c r="B889" s="55"/>
      <c r="C889" s="74"/>
      <c r="D889" s="74"/>
      <c r="E889" s="55"/>
      <c r="F889" s="48"/>
      <c r="G889" s="48"/>
      <c r="H889" s="74"/>
      <c r="I889" s="74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5.75" customHeight="1" x14ac:dyDescent="0.25">
      <c r="A890" s="55"/>
      <c r="B890" s="55"/>
      <c r="C890" s="74"/>
      <c r="D890" s="74"/>
      <c r="E890" s="55"/>
      <c r="F890" s="48"/>
      <c r="G890" s="48"/>
      <c r="H890" s="74"/>
      <c r="I890" s="74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5.75" customHeight="1" x14ac:dyDescent="0.25">
      <c r="A891" s="55"/>
      <c r="B891" s="55"/>
      <c r="C891" s="74"/>
      <c r="D891" s="74"/>
      <c r="E891" s="55"/>
      <c r="F891" s="48"/>
      <c r="G891" s="48"/>
      <c r="H891" s="74"/>
      <c r="I891" s="74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5.75" customHeight="1" x14ac:dyDescent="0.25">
      <c r="A892" s="55"/>
      <c r="B892" s="55"/>
      <c r="C892" s="74"/>
      <c r="D892" s="74"/>
      <c r="E892" s="55"/>
      <c r="F892" s="48"/>
      <c r="G892" s="48"/>
      <c r="H892" s="74"/>
      <c r="I892" s="74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5.75" customHeight="1" x14ac:dyDescent="0.25">
      <c r="A893" s="55"/>
      <c r="B893" s="55"/>
      <c r="C893" s="74"/>
      <c r="D893" s="74"/>
      <c r="E893" s="55"/>
      <c r="F893" s="48"/>
      <c r="G893" s="48"/>
      <c r="H893" s="74"/>
      <c r="I893" s="74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5.75" customHeight="1" x14ac:dyDescent="0.25">
      <c r="A894" s="55"/>
      <c r="B894" s="55"/>
      <c r="C894" s="74"/>
      <c r="D894" s="74"/>
      <c r="E894" s="55"/>
      <c r="F894" s="48"/>
      <c r="G894" s="48"/>
      <c r="H894" s="74"/>
      <c r="I894" s="74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5.75" customHeight="1" x14ac:dyDescent="0.25">
      <c r="A895" s="55"/>
      <c r="B895" s="55"/>
      <c r="C895" s="74"/>
      <c r="D895" s="74"/>
      <c r="E895" s="55"/>
      <c r="F895" s="48"/>
      <c r="G895" s="48"/>
      <c r="H895" s="74"/>
      <c r="I895" s="74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5.75" customHeight="1" x14ac:dyDescent="0.25">
      <c r="A896" s="55"/>
      <c r="B896" s="55"/>
      <c r="C896" s="74"/>
      <c r="D896" s="74"/>
      <c r="E896" s="55"/>
      <c r="F896" s="48"/>
      <c r="G896" s="48"/>
      <c r="H896" s="74"/>
      <c r="I896" s="74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5.75" customHeight="1" x14ac:dyDescent="0.25">
      <c r="A897" s="55"/>
      <c r="B897" s="55"/>
      <c r="C897" s="74"/>
      <c r="D897" s="74"/>
      <c r="E897" s="55"/>
      <c r="F897" s="48"/>
      <c r="G897" s="48"/>
      <c r="H897" s="74"/>
      <c r="I897" s="74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5.75" customHeight="1" x14ac:dyDescent="0.25">
      <c r="A898" s="55"/>
      <c r="B898" s="55"/>
      <c r="C898" s="74"/>
      <c r="D898" s="74"/>
      <c r="E898" s="55"/>
      <c r="F898" s="48"/>
      <c r="G898" s="48"/>
      <c r="H898" s="74"/>
      <c r="I898" s="74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5.75" customHeight="1" x14ac:dyDescent="0.25">
      <c r="A899" s="55"/>
      <c r="B899" s="55"/>
      <c r="C899" s="74"/>
      <c r="D899" s="74"/>
      <c r="E899" s="55"/>
      <c r="F899" s="48"/>
      <c r="G899" s="48"/>
      <c r="H899" s="74"/>
      <c r="I899" s="74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5.75" customHeight="1" x14ac:dyDescent="0.25">
      <c r="A900" s="55"/>
      <c r="B900" s="55"/>
      <c r="C900" s="74"/>
      <c r="D900" s="74"/>
      <c r="E900" s="55"/>
      <c r="F900" s="48"/>
      <c r="G900" s="48"/>
      <c r="H900" s="74"/>
      <c r="I900" s="74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5.75" customHeight="1" x14ac:dyDescent="0.25">
      <c r="A901" s="55"/>
      <c r="B901" s="55"/>
      <c r="C901" s="74"/>
      <c r="D901" s="74"/>
      <c r="E901" s="55"/>
      <c r="F901" s="48"/>
      <c r="G901" s="48"/>
      <c r="H901" s="74"/>
      <c r="I901" s="74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5.75" customHeight="1" x14ac:dyDescent="0.25">
      <c r="A902" s="55"/>
      <c r="B902" s="55"/>
      <c r="C902" s="74"/>
      <c r="D902" s="74"/>
      <c r="E902" s="55"/>
      <c r="F902" s="48"/>
      <c r="G902" s="48"/>
      <c r="H902" s="74"/>
      <c r="I902" s="74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5.75" customHeight="1" x14ac:dyDescent="0.25">
      <c r="A903" s="55"/>
      <c r="B903" s="55"/>
      <c r="C903" s="74"/>
      <c r="D903" s="74"/>
      <c r="E903" s="55"/>
      <c r="F903" s="48"/>
      <c r="G903" s="48"/>
      <c r="H903" s="74"/>
      <c r="I903" s="74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5.75" customHeight="1" x14ac:dyDescent="0.25">
      <c r="A904" s="55"/>
      <c r="B904" s="55"/>
      <c r="C904" s="74"/>
      <c r="D904" s="74"/>
      <c r="E904" s="55"/>
      <c r="F904" s="48"/>
      <c r="G904" s="48"/>
      <c r="H904" s="74"/>
      <c r="I904" s="74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5.75" customHeight="1" x14ac:dyDescent="0.25">
      <c r="A905" s="55"/>
      <c r="B905" s="55"/>
      <c r="C905" s="74"/>
      <c r="D905" s="74"/>
      <c r="E905" s="55"/>
      <c r="F905" s="48"/>
      <c r="G905" s="48"/>
      <c r="H905" s="74"/>
      <c r="I905" s="74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5.75" customHeight="1" x14ac:dyDescent="0.25">
      <c r="A906" s="55"/>
      <c r="B906" s="55"/>
      <c r="C906" s="74"/>
      <c r="D906" s="74"/>
      <c r="E906" s="55"/>
      <c r="F906" s="48"/>
      <c r="G906" s="48"/>
      <c r="H906" s="74"/>
      <c r="I906" s="74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5.75" customHeight="1" x14ac:dyDescent="0.25">
      <c r="A907" s="55"/>
      <c r="B907" s="55"/>
      <c r="C907" s="74"/>
      <c r="D907" s="74"/>
      <c r="E907" s="55"/>
      <c r="F907" s="48"/>
      <c r="G907" s="48"/>
      <c r="H907" s="74"/>
      <c r="I907" s="74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5.75" customHeight="1" x14ac:dyDescent="0.25">
      <c r="A908" s="55"/>
      <c r="B908" s="55"/>
      <c r="C908" s="74"/>
      <c r="D908" s="74"/>
      <c r="E908" s="55"/>
      <c r="F908" s="48"/>
      <c r="G908" s="48"/>
      <c r="H908" s="74"/>
      <c r="I908" s="74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5.75" customHeight="1" x14ac:dyDescent="0.25">
      <c r="A909" s="55"/>
      <c r="B909" s="55"/>
      <c r="C909" s="74"/>
      <c r="D909" s="74"/>
      <c r="E909" s="55"/>
      <c r="F909" s="48"/>
      <c r="G909" s="48"/>
      <c r="H909" s="74"/>
      <c r="I909" s="74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5.75" customHeight="1" x14ac:dyDescent="0.25">
      <c r="A910" s="55"/>
      <c r="B910" s="55"/>
      <c r="C910" s="74"/>
      <c r="D910" s="74"/>
      <c r="E910" s="55"/>
      <c r="F910" s="48"/>
      <c r="G910" s="48"/>
      <c r="H910" s="74"/>
      <c r="I910" s="74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5.75" customHeight="1" x14ac:dyDescent="0.25">
      <c r="A911" s="55"/>
      <c r="B911" s="55"/>
      <c r="C911" s="74"/>
      <c r="D911" s="74"/>
      <c r="E911" s="55"/>
      <c r="F911" s="48"/>
      <c r="G911" s="48"/>
      <c r="H911" s="74"/>
      <c r="I911" s="74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5.75" customHeight="1" x14ac:dyDescent="0.25">
      <c r="A912" s="55"/>
      <c r="B912" s="55"/>
      <c r="C912" s="74"/>
      <c r="D912" s="74"/>
      <c r="E912" s="55"/>
      <c r="F912" s="48"/>
      <c r="G912" s="48"/>
      <c r="H912" s="74"/>
      <c r="I912" s="74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5.75" customHeight="1" x14ac:dyDescent="0.25">
      <c r="A913" s="55"/>
      <c r="B913" s="55"/>
      <c r="C913" s="74"/>
      <c r="D913" s="74"/>
      <c r="E913" s="55"/>
      <c r="F913" s="48"/>
      <c r="G913" s="48"/>
      <c r="H913" s="74"/>
      <c r="I913" s="74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5.75" customHeight="1" x14ac:dyDescent="0.25">
      <c r="A914" s="55"/>
      <c r="B914" s="55"/>
      <c r="C914" s="74"/>
      <c r="D914" s="74"/>
      <c r="E914" s="55"/>
      <c r="F914" s="48"/>
      <c r="G914" s="48"/>
      <c r="H914" s="74"/>
      <c r="I914" s="74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5.75" customHeight="1" x14ac:dyDescent="0.25">
      <c r="A915" s="55"/>
      <c r="B915" s="55"/>
      <c r="C915" s="74"/>
      <c r="D915" s="74"/>
      <c r="E915" s="55"/>
      <c r="F915" s="48"/>
      <c r="G915" s="48"/>
      <c r="H915" s="74"/>
      <c r="I915" s="74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5.75" customHeight="1" x14ac:dyDescent="0.25">
      <c r="A916" s="55"/>
      <c r="B916" s="55"/>
      <c r="C916" s="74"/>
      <c r="D916" s="74"/>
      <c r="E916" s="55"/>
      <c r="F916" s="48"/>
      <c r="G916" s="48"/>
      <c r="H916" s="74"/>
      <c r="I916" s="74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5.75" customHeight="1" x14ac:dyDescent="0.25">
      <c r="A917" s="55"/>
      <c r="B917" s="55"/>
      <c r="C917" s="74"/>
      <c r="D917" s="74"/>
      <c r="E917" s="55"/>
      <c r="F917" s="48"/>
      <c r="G917" s="48"/>
      <c r="H917" s="74"/>
      <c r="I917" s="74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5.75" customHeight="1" x14ac:dyDescent="0.25">
      <c r="A918" s="55"/>
      <c r="B918" s="55"/>
      <c r="C918" s="74"/>
      <c r="D918" s="74"/>
      <c r="E918" s="55"/>
      <c r="F918" s="48"/>
      <c r="G918" s="48"/>
      <c r="H918" s="74"/>
      <c r="I918" s="74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5.75" customHeight="1" x14ac:dyDescent="0.25">
      <c r="A919" s="55"/>
      <c r="B919" s="55"/>
      <c r="C919" s="74"/>
      <c r="D919" s="74"/>
      <c r="E919" s="55"/>
      <c r="F919" s="48"/>
      <c r="G919" s="48"/>
      <c r="H919" s="74"/>
      <c r="I919" s="74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5.75" customHeight="1" x14ac:dyDescent="0.25">
      <c r="A920" s="55"/>
      <c r="B920" s="55"/>
      <c r="C920" s="74"/>
      <c r="D920" s="74"/>
      <c r="E920" s="55"/>
      <c r="F920" s="48"/>
      <c r="G920" s="48"/>
      <c r="H920" s="74"/>
      <c r="I920" s="74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5.75" customHeight="1" x14ac:dyDescent="0.25">
      <c r="A921" s="55"/>
      <c r="B921" s="55"/>
      <c r="C921" s="74"/>
      <c r="D921" s="74"/>
      <c r="E921" s="55"/>
      <c r="F921" s="48"/>
      <c r="G921" s="48"/>
      <c r="H921" s="74"/>
      <c r="I921" s="74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5.75" customHeight="1" x14ac:dyDescent="0.25">
      <c r="A922" s="55"/>
      <c r="B922" s="55"/>
      <c r="C922" s="74"/>
      <c r="D922" s="74"/>
      <c r="E922" s="55"/>
      <c r="F922" s="48"/>
      <c r="G922" s="48"/>
      <c r="H922" s="74"/>
      <c r="I922" s="74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5.75" customHeight="1" x14ac:dyDescent="0.25">
      <c r="A923" s="55"/>
      <c r="B923" s="55"/>
      <c r="C923" s="74"/>
      <c r="D923" s="74"/>
      <c r="E923" s="55"/>
      <c r="F923" s="48"/>
      <c r="G923" s="48"/>
      <c r="H923" s="74"/>
      <c r="I923" s="74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5.75" customHeight="1" x14ac:dyDescent="0.25">
      <c r="A924" s="55"/>
      <c r="B924" s="55"/>
      <c r="C924" s="74"/>
      <c r="D924" s="74"/>
      <c r="E924" s="55"/>
      <c r="F924" s="48"/>
      <c r="G924" s="48"/>
      <c r="H924" s="74"/>
      <c r="I924" s="74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5.75" customHeight="1" x14ac:dyDescent="0.25">
      <c r="A925" s="55"/>
      <c r="B925" s="55"/>
      <c r="C925" s="74"/>
      <c r="D925" s="74"/>
      <c r="E925" s="55"/>
      <c r="F925" s="48"/>
      <c r="G925" s="48"/>
      <c r="H925" s="74"/>
      <c r="I925" s="74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5.75" customHeight="1" x14ac:dyDescent="0.25">
      <c r="A926" s="55"/>
      <c r="B926" s="55"/>
      <c r="C926" s="74"/>
      <c r="D926" s="74"/>
      <c r="E926" s="55"/>
      <c r="F926" s="48"/>
      <c r="G926" s="48"/>
      <c r="H926" s="74"/>
      <c r="I926" s="74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5.75" customHeight="1" x14ac:dyDescent="0.25">
      <c r="A927" s="55"/>
      <c r="B927" s="55"/>
      <c r="C927" s="74"/>
      <c r="D927" s="74"/>
      <c r="E927" s="55"/>
      <c r="F927" s="48"/>
      <c r="G927" s="48"/>
      <c r="H927" s="74"/>
      <c r="I927" s="74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5.75" customHeight="1" x14ac:dyDescent="0.25">
      <c r="A928" s="55"/>
      <c r="B928" s="55"/>
      <c r="C928" s="74"/>
      <c r="D928" s="74"/>
      <c r="E928" s="55"/>
      <c r="F928" s="48"/>
      <c r="G928" s="48"/>
      <c r="H928" s="74"/>
      <c r="I928" s="74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5.75" customHeight="1" x14ac:dyDescent="0.25">
      <c r="A929" s="55"/>
      <c r="B929" s="55"/>
      <c r="C929" s="74"/>
      <c r="D929" s="74"/>
      <c r="E929" s="55"/>
      <c r="F929" s="48"/>
      <c r="G929" s="48"/>
      <c r="H929" s="74"/>
      <c r="I929" s="74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5.75" customHeight="1" x14ac:dyDescent="0.25">
      <c r="A930" s="55"/>
      <c r="B930" s="55"/>
      <c r="C930" s="74"/>
      <c r="D930" s="74"/>
      <c r="E930" s="55"/>
      <c r="F930" s="48"/>
      <c r="G930" s="48"/>
      <c r="H930" s="74"/>
      <c r="I930" s="74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5.75" customHeight="1" x14ac:dyDescent="0.25">
      <c r="A931" s="55"/>
      <c r="B931" s="55"/>
      <c r="C931" s="74"/>
      <c r="D931" s="74"/>
      <c r="E931" s="55"/>
      <c r="F931" s="48"/>
      <c r="G931" s="48"/>
      <c r="H931" s="74"/>
      <c r="I931" s="74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5.75" customHeight="1" x14ac:dyDescent="0.25">
      <c r="A932" s="55"/>
      <c r="B932" s="55"/>
      <c r="C932" s="74"/>
      <c r="D932" s="74"/>
      <c r="E932" s="55"/>
      <c r="F932" s="48"/>
      <c r="G932" s="48"/>
      <c r="H932" s="74"/>
      <c r="I932" s="74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5.75" customHeight="1" x14ac:dyDescent="0.25">
      <c r="A933" s="55"/>
      <c r="B933" s="55"/>
      <c r="C933" s="74"/>
      <c r="D933" s="74"/>
      <c r="E933" s="55"/>
      <c r="F933" s="48"/>
      <c r="G933" s="48"/>
      <c r="H933" s="74"/>
      <c r="I933" s="74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5.75" customHeight="1" x14ac:dyDescent="0.25">
      <c r="A934" s="55"/>
      <c r="B934" s="55"/>
      <c r="C934" s="74"/>
      <c r="D934" s="74"/>
      <c r="E934" s="55"/>
      <c r="F934" s="48"/>
      <c r="G934" s="48"/>
      <c r="H934" s="74"/>
      <c r="I934" s="74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5.75" customHeight="1" x14ac:dyDescent="0.25">
      <c r="A935" s="55"/>
      <c r="B935" s="55"/>
      <c r="C935" s="74"/>
      <c r="D935" s="74"/>
      <c r="E935" s="55"/>
      <c r="F935" s="48"/>
      <c r="G935" s="48"/>
      <c r="H935" s="74"/>
      <c r="I935" s="74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5.75" customHeight="1" x14ac:dyDescent="0.25">
      <c r="A936" s="55"/>
      <c r="B936" s="55"/>
      <c r="C936" s="74"/>
      <c r="D936" s="74"/>
      <c r="E936" s="55"/>
      <c r="F936" s="48"/>
      <c r="G936" s="48"/>
      <c r="H936" s="74"/>
      <c r="I936" s="74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5.75" customHeight="1" x14ac:dyDescent="0.25">
      <c r="A937" s="55"/>
      <c r="B937" s="55"/>
      <c r="C937" s="74"/>
      <c r="D937" s="74"/>
      <c r="E937" s="55"/>
      <c r="F937" s="48"/>
      <c r="G937" s="48"/>
      <c r="H937" s="74"/>
      <c r="I937" s="74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5.75" customHeight="1" x14ac:dyDescent="0.25">
      <c r="A938" s="55"/>
      <c r="B938" s="55"/>
      <c r="C938" s="74"/>
      <c r="D938" s="74"/>
      <c r="E938" s="55"/>
      <c r="F938" s="48"/>
      <c r="G938" s="48"/>
      <c r="H938" s="74"/>
      <c r="I938" s="74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5.75" customHeight="1" x14ac:dyDescent="0.25">
      <c r="A939" s="55"/>
      <c r="B939" s="55"/>
      <c r="C939" s="74"/>
      <c r="D939" s="74"/>
      <c r="E939" s="55"/>
      <c r="F939" s="48"/>
      <c r="G939" s="48"/>
      <c r="H939" s="74"/>
      <c r="I939" s="74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5.75" customHeight="1" x14ac:dyDescent="0.25">
      <c r="A940" s="55"/>
      <c r="B940" s="55"/>
      <c r="C940" s="74"/>
      <c r="D940" s="74"/>
      <c r="E940" s="55"/>
      <c r="F940" s="48"/>
      <c r="G940" s="48"/>
      <c r="H940" s="74"/>
      <c r="I940" s="74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5.75" customHeight="1" x14ac:dyDescent="0.25">
      <c r="A941" s="55"/>
      <c r="B941" s="55"/>
      <c r="C941" s="74"/>
      <c r="D941" s="74"/>
      <c r="E941" s="55"/>
      <c r="F941" s="48"/>
      <c r="G941" s="48"/>
      <c r="H941" s="74"/>
      <c r="I941" s="74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5.75" customHeight="1" x14ac:dyDescent="0.25">
      <c r="A942" s="55"/>
      <c r="B942" s="55"/>
      <c r="C942" s="74"/>
      <c r="D942" s="74"/>
      <c r="E942" s="55"/>
      <c r="F942" s="48"/>
      <c r="G942" s="48"/>
      <c r="H942" s="74"/>
      <c r="I942" s="74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5.75" customHeight="1" x14ac:dyDescent="0.25">
      <c r="A943" s="55"/>
      <c r="B943" s="55"/>
      <c r="C943" s="74"/>
      <c r="D943" s="74"/>
      <c r="E943" s="55"/>
      <c r="F943" s="48"/>
      <c r="G943" s="48"/>
      <c r="H943" s="74"/>
      <c r="I943" s="74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5.75" customHeight="1" x14ac:dyDescent="0.25">
      <c r="A944" s="55"/>
      <c r="B944" s="55"/>
      <c r="C944" s="74"/>
      <c r="D944" s="74"/>
      <c r="E944" s="55"/>
      <c r="F944" s="48"/>
      <c r="G944" s="48"/>
      <c r="H944" s="74"/>
      <c r="I944" s="74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5.75" customHeight="1" x14ac:dyDescent="0.25">
      <c r="A945" s="55"/>
      <c r="B945" s="55"/>
      <c r="C945" s="74"/>
      <c r="D945" s="74"/>
      <c r="E945" s="55"/>
      <c r="F945" s="48"/>
      <c r="G945" s="48"/>
      <c r="H945" s="74"/>
      <c r="I945" s="74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5.75" customHeight="1" x14ac:dyDescent="0.25">
      <c r="A946" s="55"/>
      <c r="B946" s="55"/>
      <c r="C946" s="74"/>
      <c r="D946" s="74"/>
      <c r="E946" s="55"/>
      <c r="F946" s="48"/>
      <c r="G946" s="48"/>
      <c r="H946" s="74"/>
      <c r="I946" s="74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5.75" customHeight="1" x14ac:dyDescent="0.25">
      <c r="A947" s="55"/>
      <c r="B947" s="55"/>
      <c r="C947" s="74"/>
      <c r="D947" s="74"/>
      <c r="E947" s="55"/>
      <c r="F947" s="48"/>
      <c r="G947" s="48"/>
      <c r="H947" s="74"/>
      <c r="I947" s="74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5.75" customHeight="1" x14ac:dyDescent="0.25">
      <c r="A948" s="55"/>
      <c r="B948" s="55"/>
      <c r="C948" s="74"/>
      <c r="D948" s="74"/>
      <c r="E948" s="55"/>
      <c r="F948" s="48"/>
      <c r="G948" s="48"/>
      <c r="H948" s="74"/>
      <c r="I948" s="74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5.75" customHeight="1" x14ac:dyDescent="0.25">
      <c r="A949" s="55"/>
      <c r="B949" s="55"/>
      <c r="C949" s="74"/>
      <c r="D949" s="74"/>
      <c r="E949" s="55"/>
      <c r="F949" s="48"/>
      <c r="G949" s="48"/>
      <c r="H949" s="74"/>
      <c r="I949" s="74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5.75" customHeight="1" x14ac:dyDescent="0.25">
      <c r="A950" s="55"/>
      <c r="B950" s="55"/>
      <c r="C950" s="74"/>
      <c r="D950" s="74"/>
      <c r="E950" s="55"/>
      <c r="F950" s="48"/>
      <c r="G950" s="48"/>
      <c r="H950" s="74"/>
      <c r="I950" s="74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5.75" customHeight="1" x14ac:dyDescent="0.25">
      <c r="A951" s="55"/>
      <c r="B951" s="55"/>
      <c r="C951" s="74"/>
      <c r="D951" s="74"/>
      <c r="E951" s="55"/>
      <c r="F951" s="48"/>
      <c r="G951" s="48"/>
      <c r="H951" s="74"/>
      <c r="I951" s="74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5.75" customHeight="1" x14ac:dyDescent="0.25">
      <c r="A952" s="55"/>
      <c r="B952" s="55"/>
      <c r="C952" s="74"/>
      <c r="D952" s="74"/>
      <c r="E952" s="55"/>
      <c r="F952" s="48"/>
      <c r="G952" s="48"/>
      <c r="H952" s="74"/>
      <c r="I952" s="74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5.75" customHeight="1" x14ac:dyDescent="0.25">
      <c r="A953" s="55"/>
      <c r="B953" s="55"/>
      <c r="C953" s="74"/>
      <c r="D953" s="74"/>
      <c r="E953" s="55"/>
      <c r="F953" s="48"/>
      <c r="G953" s="48"/>
      <c r="H953" s="74"/>
      <c r="I953" s="74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5.75" customHeight="1" x14ac:dyDescent="0.25">
      <c r="A954" s="55"/>
      <c r="B954" s="55"/>
      <c r="C954" s="74"/>
      <c r="D954" s="74"/>
      <c r="E954" s="55"/>
      <c r="F954" s="48"/>
      <c r="G954" s="48"/>
      <c r="H954" s="74"/>
      <c r="I954" s="74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5.75" customHeight="1" x14ac:dyDescent="0.25">
      <c r="A955" s="55"/>
      <c r="B955" s="55"/>
      <c r="C955" s="74"/>
      <c r="D955" s="74"/>
      <c r="E955" s="55"/>
      <c r="F955" s="48"/>
      <c r="G955" s="48"/>
      <c r="H955" s="74"/>
      <c r="I955" s="74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5.75" customHeight="1" x14ac:dyDescent="0.25">
      <c r="A956" s="55"/>
      <c r="B956" s="55"/>
      <c r="C956" s="74"/>
      <c r="D956" s="74"/>
      <c r="E956" s="55"/>
      <c r="F956" s="48"/>
      <c r="G956" s="48"/>
      <c r="H956" s="74"/>
      <c r="I956" s="74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5.75" customHeight="1" x14ac:dyDescent="0.25">
      <c r="A957" s="55"/>
      <c r="B957" s="55"/>
      <c r="C957" s="74"/>
      <c r="D957" s="74"/>
      <c r="E957" s="55"/>
      <c r="F957" s="48"/>
      <c r="G957" s="48"/>
      <c r="H957" s="74"/>
      <c r="I957" s="74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5.75" customHeight="1" x14ac:dyDescent="0.25">
      <c r="A958" s="55"/>
      <c r="B958" s="55"/>
      <c r="C958" s="74"/>
      <c r="D958" s="74"/>
      <c r="E958" s="55"/>
      <c r="F958" s="48"/>
      <c r="G958" s="48"/>
      <c r="H958" s="74"/>
      <c r="I958" s="74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5.75" customHeight="1" x14ac:dyDescent="0.25">
      <c r="A959" s="55"/>
      <c r="B959" s="55"/>
      <c r="C959" s="74"/>
      <c r="D959" s="74"/>
      <c r="E959" s="55"/>
      <c r="F959" s="48"/>
      <c r="G959" s="48"/>
      <c r="H959" s="74"/>
      <c r="I959" s="74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5.75" customHeight="1" x14ac:dyDescent="0.25">
      <c r="A960" s="55"/>
      <c r="B960" s="55"/>
      <c r="C960" s="74"/>
      <c r="D960" s="74"/>
      <c r="E960" s="55"/>
      <c r="F960" s="48"/>
      <c r="G960" s="48"/>
      <c r="H960" s="74"/>
      <c r="I960" s="74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5.75" customHeight="1" x14ac:dyDescent="0.25">
      <c r="A961" s="55"/>
      <c r="B961" s="55"/>
      <c r="C961" s="74"/>
      <c r="D961" s="74"/>
      <c r="E961" s="55"/>
      <c r="F961" s="48"/>
      <c r="G961" s="48"/>
      <c r="H961" s="74"/>
      <c r="I961" s="74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5.75" customHeight="1" x14ac:dyDescent="0.25">
      <c r="A962" s="55"/>
      <c r="B962" s="55"/>
      <c r="C962" s="74"/>
      <c r="D962" s="74"/>
      <c r="E962" s="55"/>
      <c r="F962" s="48"/>
      <c r="G962" s="48"/>
      <c r="H962" s="74"/>
      <c r="I962" s="74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5.75" customHeight="1" x14ac:dyDescent="0.25">
      <c r="A963" s="55"/>
      <c r="B963" s="55"/>
      <c r="C963" s="74"/>
      <c r="D963" s="74"/>
      <c r="E963" s="55"/>
      <c r="F963" s="48"/>
      <c r="G963" s="48"/>
      <c r="H963" s="74"/>
      <c r="I963" s="74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5.75" customHeight="1" x14ac:dyDescent="0.25">
      <c r="A964" s="55"/>
      <c r="B964" s="55"/>
      <c r="C964" s="74"/>
      <c r="D964" s="74"/>
      <c r="E964" s="55"/>
      <c r="F964" s="48"/>
      <c r="G964" s="48"/>
      <c r="H964" s="74"/>
      <c r="I964" s="74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5.75" customHeight="1" x14ac:dyDescent="0.25">
      <c r="A965" s="55"/>
      <c r="B965" s="55"/>
      <c r="C965" s="74"/>
      <c r="D965" s="74"/>
      <c r="E965" s="55"/>
      <c r="F965" s="48"/>
      <c r="G965" s="48"/>
      <c r="H965" s="74"/>
      <c r="I965" s="74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5.75" customHeight="1" x14ac:dyDescent="0.25">
      <c r="A966" s="55"/>
      <c r="B966" s="55"/>
      <c r="C966" s="74"/>
      <c r="D966" s="74"/>
      <c r="E966" s="55"/>
      <c r="F966" s="48"/>
      <c r="G966" s="48"/>
      <c r="H966" s="74"/>
      <c r="I966" s="74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5.75" customHeight="1" x14ac:dyDescent="0.25">
      <c r="A967" s="55"/>
      <c r="B967" s="55"/>
      <c r="C967" s="74"/>
      <c r="D967" s="74"/>
      <c r="E967" s="55"/>
      <c r="F967" s="48"/>
      <c r="G967" s="48"/>
      <c r="H967" s="74"/>
      <c r="I967" s="74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5.75" customHeight="1" x14ac:dyDescent="0.25">
      <c r="A968" s="55"/>
      <c r="B968" s="55"/>
      <c r="C968" s="74"/>
      <c r="D968" s="74"/>
      <c r="E968" s="55"/>
      <c r="F968" s="48"/>
      <c r="G968" s="48"/>
      <c r="H968" s="74"/>
      <c r="I968" s="74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5.75" customHeight="1" x14ac:dyDescent="0.25">
      <c r="A969" s="55"/>
      <c r="B969" s="55"/>
      <c r="C969" s="74"/>
      <c r="D969" s="74"/>
      <c r="E969" s="55"/>
      <c r="F969" s="48"/>
      <c r="G969" s="48"/>
      <c r="H969" s="74"/>
      <c r="I969" s="74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5.75" customHeight="1" x14ac:dyDescent="0.25">
      <c r="A970" s="55"/>
      <c r="B970" s="55"/>
      <c r="C970" s="74"/>
      <c r="D970" s="74"/>
      <c r="E970" s="55"/>
      <c r="F970" s="48"/>
      <c r="G970" s="48"/>
      <c r="H970" s="74"/>
      <c r="I970" s="74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5.75" customHeight="1" x14ac:dyDescent="0.25">
      <c r="A971" s="55"/>
      <c r="B971" s="55"/>
      <c r="C971" s="74"/>
      <c r="D971" s="74"/>
      <c r="E971" s="55"/>
      <c r="F971" s="48"/>
      <c r="G971" s="48"/>
      <c r="H971" s="74"/>
      <c r="I971" s="74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5.75" customHeight="1" x14ac:dyDescent="0.25">
      <c r="A972" s="55"/>
      <c r="B972" s="55"/>
      <c r="C972" s="74"/>
      <c r="D972" s="74"/>
      <c r="E972" s="55"/>
      <c r="F972" s="48"/>
      <c r="G972" s="48"/>
      <c r="H972" s="74"/>
      <c r="I972" s="74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 ht="15.75" customHeight="1" x14ac:dyDescent="0.25">
      <c r="A973" s="55"/>
      <c r="B973" s="55"/>
      <c r="C973" s="74"/>
      <c r="D973" s="74"/>
      <c r="E973" s="55"/>
      <c r="F973" s="48"/>
      <c r="G973" s="48"/>
      <c r="H973" s="74"/>
      <c r="I973" s="74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 ht="15.75" customHeight="1" x14ac:dyDescent="0.25">
      <c r="A974" s="55"/>
      <c r="B974" s="55"/>
      <c r="C974" s="74"/>
      <c r="D974" s="74"/>
      <c r="E974" s="55"/>
      <c r="F974" s="48"/>
      <c r="G974" s="48"/>
      <c r="H974" s="74"/>
      <c r="I974" s="74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 ht="15.75" customHeight="1" x14ac:dyDescent="0.25">
      <c r="A975" s="55"/>
      <c r="B975" s="55"/>
      <c r="C975" s="74"/>
      <c r="D975" s="74"/>
      <c r="E975" s="55"/>
      <c r="F975" s="48"/>
      <c r="G975" s="48"/>
      <c r="H975" s="74"/>
      <c r="I975" s="74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 ht="15.75" customHeight="1" x14ac:dyDescent="0.25">
      <c r="A976" s="55"/>
      <c r="B976" s="55"/>
      <c r="C976" s="74"/>
      <c r="D976" s="74"/>
      <c r="E976" s="55"/>
      <c r="F976" s="48"/>
      <c r="G976" s="48"/>
      <c r="H976" s="74"/>
      <c r="I976" s="74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 ht="15.75" customHeight="1" x14ac:dyDescent="0.25">
      <c r="A977" s="55"/>
      <c r="B977" s="55"/>
      <c r="C977" s="74"/>
      <c r="D977" s="74"/>
      <c r="E977" s="55"/>
      <c r="F977" s="48"/>
      <c r="G977" s="48"/>
      <c r="H977" s="74"/>
      <c r="I977" s="74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 ht="15.75" customHeight="1" x14ac:dyDescent="0.25">
      <c r="A978" s="55"/>
      <c r="B978" s="55"/>
      <c r="C978" s="74"/>
      <c r="D978" s="74"/>
      <c r="E978" s="55"/>
      <c r="F978" s="48"/>
      <c r="G978" s="48"/>
      <c r="H978" s="74"/>
      <c r="I978" s="74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 ht="15.75" customHeight="1" x14ac:dyDescent="0.25">
      <c r="A979" s="55"/>
      <c r="B979" s="55"/>
      <c r="C979" s="74"/>
      <c r="D979" s="74"/>
      <c r="E979" s="55"/>
      <c r="F979" s="48"/>
      <c r="G979" s="48"/>
      <c r="H979" s="74"/>
      <c r="I979" s="74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 ht="15.75" customHeight="1" x14ac:dyDescent="0.25">
      <c r="A980" s="55"/>
      <c r="B980" s="55"/>
      <c r="C980" s="74"/>
      <c r="D980" s="74"/>
      <c r="E980" s="55"/>
      <c r="F980" s="48"/>
      <c r="G980" s="48"/>
      <c r="H980" s="74"/>
      <c r="I980" s="74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 ht="15.75" customHeight="1" x14ac:dyDescent="0.25">
      <c r="A981" s="55"/>
      <c r="B981" s="55"/>
      <c r="C981" s="74"/>
      <c r="D981" s="74"/>
      <c r="E981" s="55"/>
      <c r="F981" s="48"/>
      <c r="G981" s="48"/>
      <c r="H981" s="74"/>
      <c r="I981" s="74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 ht="15.75" customHeight="1" x14ac:dyDescent="0.25">
      <c r="A982" s="55"/>
      <c r="B982" s="55"/>
      <c r="C982" s="74"/>
      <c r="D982" s="74"/>
      <c r="E982" s="55"/>
      <c r="F982" s="48"/>
      <c r="G982" s="48"/>
      <c r="H982" s="74"/>
      <c r="I982" s="74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 ht="15.75" customHeight="1" x14ac:dyDescent="0.25">
      <c r="A983" s="55"/>
      <c r="B983" s="55"/>
      <c r="C983" s="74"/>
      <c r="D983" s="74"/>
      <c r="E983" s="55"/>
      <c r="F983" s="48"/>
      <c r="G983" s="48"/>
      <c r="H983" s="74"/>
      <c r="I983" s="74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 ht="15.75" customHeight="1" x14ac:dyDescent="0.25">
      <c r="A984" s="55"/>
      <c r="B984" s="55"/>
      <c r="C984" s="74"/>
      <c r="D984" s="74"/>
      <c r="E984" s="55"/>
      <c r="F984" s="48"/>
      <c r="G984" s="48"/>
      <c r="H984" s="74"/>
      <c r="I984" s="74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 ht="15.75" customHeight="1" x14ac:dyDescent="0.25">
      <c r="A985" s="55"/>
      <c r="B985" s="55"/>
      <c r="C985" s="74"/>
      <c r="D985" s="74"/>
      <c r="E985" s="55"/>
      <c r="F985" s="48"/>
      <c r="G985" s="48"/>
      <c r="H985" s="74"/>
      <c r="I985" s="74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 ht="15.75" customHeight="1" x14ac:dyDescent="0.25">
      <c r="A986" s="55"/>
      <c r="B986" s="55"/>
      <c r="C986" s="74"/>
      <c r="D986" s="74"/>
      <c r="E986" s="55"/>
      <c r="F986" s="48"/>
      <c r="G986" s="48"/>
      <c r="H986" s="74"/>
      <c r="I986" s="74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 ht="15.75" customHeight="1" x14ac:dyDescent="0.25">
      <c r="A987" s="55"/>
      <c r="B987" s="55"/>
      <c r="C987" s="74"/>
      <c r="D987" s="74"/>
      <c r="E987" s="55"/>
      <c r="F987" s="48"/>
      <c r="G987" s="48"/>
      <c r="H987" s="74"/>
      <c r="I987" s="74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 ht="15.75" customHeight="1" x14ac:dyDescent="0.25">
      <c r="A988" s="55"/>
      <c r="B988" s="55"/>
      <c r="C988" s="74"/>
      <c r="D988" s="74"/>
      <c r="E988" s="55"/>
      <c r="F988" s="48"/>
      <c r="G988" s="48"/>
      <c r="H988" s="74"/>
      <c r="I988" s="74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 ht="15.75" customHeight="1" x14ac:dyDescent="0.25">
      <c r="A989" s="55"/>
      <c r="B989" s="55"/>
      <c r="C989" s="74"/>
      <c r="D989" s="74"/>
      <c r="E989" s="55"/>
      <c r="F989" s="48"/>
      <c r="G989" s="48"/>
      <c r="H989" s="74"/>
      <c r="I989" s="74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 ht="15.75" customHeight="1" x14ac:dyDescent="0.25">
      <c r="A990" s="55"/>
      <c r="B990" s="55"/>
      <c r="C990" s="74"/>
      <c r="D990" s="74"/>
      <c r="E990" s="55"/>
      <c r="F990" s="48"/>
      <c r="G990" s="48"/>
      <c r="H990" s="74"/>
      <c r="I990" s="74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 ht="15.75" customHeight="1" x14ac:dyDescent="0.25">
      <c r="A991" s="55"/>
      <c r="B991" s="55"/>
      <c r="C991" s="74"/>
      <c r="D991" s="74"/>
      <c r="E991" s="55"/>
      <c r="F991" s="48"/>
      <c r="G991" s="48"/>
      <c r="H991" s="74"/>
      <c r="I991" s="74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 ht="15.75" customHeight="1" x14ac:dyDescent="0.25">
      <c r="A992" s="55"/>
      <c r="B992" s="55"/>
      <c r="C992" s="74"/>
      <c r="D992" s="74"/>
      <c r="E992" s="55"/>
      <c r="F992" s="48"/>
      <c r="G992" s="48"/>
      <c r="H992" s="74"/>
      <c r="I992" s="74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 ht="15.75" customHeight="1" x14ac:dyDescent="0.25">
      <c r="A993" s="55"/>
      <c r="B993" s="55"/>
      <c r="C993" s="74"/>
      <c r="D993" s="74"/>
      <c r="E993" s="55"/>
      <c r="F993" s="48"/>
      <c r="G993" s="48"/>
      <c r="H993" s="74"/>
      <c r="I993" s="74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spans="1:26" ht="15.75" customHeight="1" x14ac:dyDescent="0.25">
      <c r="A994" s="55"/>
      <c r="B994" s="55"/>
      <c r="C994" s="74"/>
      <c r="D994" s="74"/>
      <c r="E994" s="55"/>
      <c r="F994" s="48"/>
      <c r="G994" s="48"/>
      <c r="H994" s="74"/>
      <c r="I994" s="74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spans="1:26" ht="15.75" customHeight="1" x14ac:dyDescent="0.25">
      <c r="A995" s="55"/>
      <c r="B995" s="55"/>
      <c r="C995" s="74"/>
      <c r="D995" s="74"/>
      <c r="E995" s="55"/>
      <c r="F995" s="48"/>
      <c r="G995" s="48"/>
      <c r="H995" s="74"/>
      <c r="I995" s="74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spans="1:26" ht="15.75" customHeight="1" x14ac:dyDescent="0.25">
      <c r="A996" s="55"/>
      <c r="B996" s="55"/>
      <c r="C996" s="74"/>
      <c r="D996" s="74"/>
      <c r="E996" s="55"/>
      <c r="F996" s="48"/>
      <c r="G996" s="48"/>
      <c r="H996" s="74"/>
      <c r="I996" s="74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spans="1:26" ht="15.75" customHeight="1" x14ac:dyDescent="0.25">
      <c r="A997" s="55"/>
      <c r="B997" s="55"/>
      <c r="C997" s="74"/>
      <c r="D997" s="74"/>
      <c r="E997" s="55"/>
      <c r="F997" s="48"/>
      <c r="G997" s="48"/>
      <c r="H997" s="74"/>
      <c r="I997" s="74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spans="1:26" ht="15.75" customHeight="1" x14ac:dyDescent="0.25">
      <c r="A998" s="55"/>
      <c r="B998" s="55"/>
      <c r="C998" s="74"/>
      <c r="D998" s="74"/>
      <c r="E998" s="55"/>
      <c r="F998" s="48"/>
      <c r="G998" s="48"/>
      <c r="H998" s="74"/>
      <c r="I998" s="74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spans="1:26" ht="15.75" customHeight="1" x14ac:dyDescent="0.25">
      <c r="A999" s="55"/>
      <c r="B999" s="55"/>
      <c r="C999" s="74"/>
      <c r="D999" s="74"/>
      <c r="E999" s="55"/>
      <c r="F999" s="48"/>
      <c r="G999" s="48"/>
      <c r="H999" s="74"/>
      <c r="I999" s="74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spans="1:26" ht="15.75" customHeight="1" x14ac:dyDescent="0.25">
      <c r="A1000" s="55"/>
      <c r="B1000" s="55"/>
      <c r="C1000" s="74"/>
      <c r="D1000" s="74"/>
      <c r="E1000" s="55"/>
      <c r="F1000" s="48"/>
      <c r="G1000" s="48"/>
      <c r="H1000" s="74"/>
      <c r="I1000" s="74"/>
      <c r="J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  <row r="1001" spans="1:26" ht="15" customHeight="1" x14ac:dyDescent="0.25">
      <c r="C1001" s="137"/>
      <c r="D1001" s="137"/>
      <c r="F1001" s="48"/>
      <c r="G1001" s="48"/>
      <c r="H1001" s="74"/>
      <c r="I1001" s="74"/>
      <c r="J1001" s="55"/>
    </row>
    <row r="1002" spans="1:26" ht="15" customHeight="1" x14ac:dyDescent="0.25">
      <c r="C1002" s="137"/>
      <c r="D1002" s="137"/>
      <c r="F1002" s="48"/>
      <c r="G1002" s="48"/>
      <c r="H1002" s="74"/>
      <c r="I1002" s="74"/>
      <c r="J1002" s="55"/>
    </row>
    <row r="1003" spans="1:26" ht="15" customHeight="1" x14ac:dyDescent="0.25">
      <c r="C1003" s="137"/>
      <c r="D1003" s="137"/>
      <c r="F1003" s="48"/>
      <c r="G1003" s="48"/>
      <c r="H1003" s="74"/>
      <c r="I1003" s="74"/>
      <c r="J1003" s="55"/>
    </row>
    <row r="1004" spans="1:26" ht="15" customHeight="1" x14ac:dyDescent="0.25">
      <c r="C1004" s="137"/>
      <c r="D1004" s="137"/>
      <c r="F1004" s="48"/>
      <c r="G1004" s="48"/>
      <c r="H1004" s="74"/>
      <c r="I1004" s="74"/>
      <c r="J1004" s="55"/>
    </row>
    <row r="1005" spans="1:26" ht="15" customHeight="1" x14ac:dyDescent="0.25">
      <c r="C1005" s="137"/>
      <c r="D1005" s="137"/>
      <c r="F1005" s="48"/>
      <c r="G1005" s="48"/>
      <c r="H1005" s="74"/>
      <c r="I1005" s="74"/>
      <c r="J1005" s="55"/>
    </row>
    <row r="1006" spans="1:26" ht="15" customHeight="1" x14ac:dyDescent="0.25">
      <c r="C1006" s="137"/>
      <c r="D1006" s="137"/>
      <c r="F1006" s="48"/>
      <c r="G1006" s="48"/>
      <c r="H1006" s="74"/>
      <c r="I1006" s="74"/>
      <c r="J1006" s="55"/>
    </row>
    <row r="1007" spans="1:26" ht="15" customHeight="1" x14ac:dyDescent="0.25">
      <c r="C1007" s="137"/>
      <c r="D1007" s="137"/>
      <c r="F1007" s="48"/>
      <c r="G1007" s="48"/>
      <c r="H1007" s="74"/>
      <c r="I1007" s="74"/>
      <c r="J1007" s="55"/>
    </row>
    <row r="1008" spans="1:26" ht="15" customHeight="1" x14ac:dyDescent="0.25">
      <c r="C1008" s="137"/>
      <c r="D1008" s="137"/>
      <c r="F1008" s="48"/>
      <c r="G1008" s="48"/>
      <c r="H1008" s="74"/>
      <c r="I1008" s="74"/>
      <c r="J1008" s="55"/>
    </row>
    <row r="1009" spans="3:10" ht="15" customHeight="1" x14ac:dyDescent="0.25">
      <c r="C1009" s="137"/>
      <c r="D1009" s="137"/>
      <c r="F1009" s="48"/>
      <c r="G1009" s="48"/>
      <c r="H1009" s="74"/>
      <c r="I1009" s="74"/>
      <c r="J1009" s="55"/>
    </row>
    <row r="1010" spans="3:10" ht="15" customHeight="1" x14ac:dyDescent="0.25">
      <c r="C1010" s="137"/>
      <c r="D1010" s="137"/>
      <c r="F1010" s="48"/>
      <c r="G1010" s="48"/>
      <c r="H1010" s="74"/>
      <c r="I1010" s="74"/>
      <c r="J1010" s="55"/>
    </row>
    <row r="1011" spans="3:10" ht="15" customHeight="1" x14ac:dyDescent="0.25">
      <c r="C1011" s="137"/>
      <c r="D1011" s="137"/>
      <c r="F1011" s="48"/>
      <c r="G1011" s="48"/>
      <c r="H1011" s="74"/>
      <c r="I1011" s="74"/>
    </row>
    <row r="1012" spans="3:10" ht="15" customHeight="1" x14ac:dyDescent="0.25">
      <c r="C1012" s="137"/>
      <c r="D1012" s="137"/>
      <c r="F1012" s="48"/>
      <c r="G1012" s="48"/>
      <c r="H1012" s="74"/>
      <c r="I1012" s="74"/>
    </row>
    <row r="1013" spans="3:10" ht="15" customHeight="1" x14ac:dyDescent="0.25">
      <c r="C1013" s="137"/>
      <c r="D1013" s="137"/>
      <c r="F1013" s="48"/>
      <c r="G1013" s="48"/>
      <c r="H1013" s="74"/>
      <c r="I1013" s="74"/>
    </row>
    <row r="1014" spans="3:10" ht="15" customHeight="1" x14ac:dyDescent="0.25">
      <c r="C1014" s="137"/>
      <c r="D1014" s="137"/>
      <c r="F1014" s="48"/>
      <c r="G1014" s="48"/>
      <c r="H1014" s="74"/>
      <c r="I1014" s="74"/>
    </row>
    <row r="1015" spans="3:10" ht="15" customHeight="1" x14ac:dyDescent="0.25">
      <c r="C1015" s="137"/>
      <c r="D1015" s="137"/>
      <c r="F1015" s="48"/>
      <c r="G1015" s="48"/>
      <c r="H1015" s="74"/>
      <c r="I1015" s="74"/>
    </row>
    <row r="1016" spans="3:10" ht="15" customHeight="1" x14ac:dyDescent="0.25">
      <c r="C1016" s="137"/>
      <c r="D1016" s="137"/>
      <c r="F1016" s="48"/>
      <c r="G1016" s="48"/>
      <c r="H1016" s="74"/>
      <c r="I1016" s="74"/>
    </row>
    <row r="1017" spans="3:10" ht="15" customHeight="1" x14ac:dyDescent="0.25">
      <c r="C1017" s="137"/>
      <c r="D1017" s="137"/>
      <c r="F1017" s="48"/>
      <c r="G1017" s="48"/>
      <c r="H1017" s="74"/>
      <c r="I1017" s="74"/>
    </row>
    <row r="1018" spans="3:10" ht="15" customHeight="1" x14ac:dyDescent="0.25">
      <c r="C1018" s="137"/>
      <c r="D1018" s="137"/>
      <c r="F1018" s="48"/>
      <c r="G1018" s="48"/>
      <c r="H1018" s="74"/>
      <c r="I1018" s="74"/>
    </row>
    <row r="1019" spans="3:10" ht="15" customHeight="1" x14ac:dyDescent="0.25">
      <c r="C1019" s="137"/>
      <c r="D1019" s="137"/>
      <c r="F1019" s="48"/>
      <c r="G1019" s="48"/>
      <c r="H1019" s="74"/>
      <c r="I1019" s="74"/>
    </row>
    <row r="1020" spans="3:10" ht="15" customHeight="1" x14ac:dyDescent="0.25">
      <c r="C1020" s="137"/>
      <c r="D1020" s="137"/>
      <c r="F1020" s="48"/>
      <c r="G1020" s="48"/>
      <c r="H1020" s="74"/>
      <c r="I1020" s="74"/>
    </row>
    <row r="1021" spans="3:10" ht="15" customHeight="1" x14ac:dyDescent="0.25">
      <c r="C1021" s="137"/>
      <c r="D1021" s="137"/>
      <c r="F1021" s="48"/>
      <c r="G1021" s="48"/>
      <c r="H1021" s="74"/>
      <c r="I1021" s="74"/>
    </row>
    <row r="1022" spans="3:10" ht="15" customHeight="1" x14ac:dyDescent="0.25">
      <c r="C1022" s="137"/>
      <c r="D1022" s="137"/>
      <c r="F1022" s="48"/>
      <c r="G1022" s="48"/>
      <c r="H1022" s="74"/>
      <c r="I1022" s="74"/>
    </row>
    <row r="1023" spans="3:10" ht="15" customHeight="1" x14ac:dyDescent="0.25">
      <c r="C1023" s="137"/>
      <c r="D1023" s="137"/>
      <c r="F1023" s="48"/>
      <c r="G1023" s="48"/>
      <c r="H1023" s="74"/>
      <c r="I1023" s="74"/>
    </row>
    <row r="1024" spans="3:10" ht="15" customHeight="1" x14ac:dyDescent="0.25">
      <c r="C1024" s="137"/>
      <c r="D1024" s="137"/>
      <c r="F1024" s="48"/>
      <c r="G1024" s="48"/>
      <c r="H1024" s="74"/>
      <c r="I1024" s="74"/>
    </row>
    <row r="1025" spans="3:9" ht="15" customHeight="1" x14ac:dyDescent="0.25">
      <c r="C1025" s="137"/>
      <c r="D1025" s="137"/>
      <c r="F1025" s="48"/>
      <c r="G1025" s="48"/>
      <c r="H1025" s="74"/>
      <c r="I1025" s="74"/>
    </row>
    <row r="1026" spans="3:9" ht="15" customHeight="1" x14ac:dyDescent="0.25">
      <c r="C1026" s="137"/>
      <c r="D1026" s="137"/>
      <c r="F1026" s="48"/>
      <c r="G1026" s="48"/>
      <c r="H1026" s="74"/>
      <c r="I1026" s="74"/>
    </row>
    <row r="1027" spans="3:9" ht="15" customHeight="1" x14ac:dyDescent="0.25">
      <c r="C1027" s="137"/>
      <c r="D1027" s="137"/>
      <c r="F1027" s="48"/>
      <c r="G1027" s="48"/>
      <c r="H1027" s="74"/>
      <c r="I1027" s="74"/>
    </row>
    <row r="1028" spans="3:9" ht="15" customHeight="1" x14ac:dyDescent="0.25">
      <c r="C1028" s="137"/>
      <c r="D1028" s="137"/>
      <c r="F1028" s="48"/>
      <c r="G1028" s="48"/>
      <c r="H1028" s="74"/>
      <c r="I1028" s="74"/>
    </row>
    <row r="1029" spans="3:9" ht="15" customHeight="1" x14ac:dyDescent="0.25">
      <c r="C1029" s="137"/>
      <c r="D1029" s="137"/>
      <c r="F1029" s="48"/>
      <c r="G1029" s="48"/>
      <c r="H1029" s="74"/>
      <c r="I1029" s="74"/>
    </row>
    <row r="1030" spans="3:9" ht="15" customHeight="1" x14ac:dyDescent="0.25">
      <c r="C1030" s="137"/>
      <c r="D1030" s="137"/>
      <c r="F1030" s="48"/>
      <c r="G1030" s="48"/>
      <c r="H1030" s="74"/>
      <c r="I1030" s="74"/>
    </row>
    <row r="1031" spans="3:9" ht="15" customHeight="1" x14ac:dyDescent="0.25">
      <c r="C1031" s="137"/>
      <c r="D1031" s="137"/>
      <c r="F1031" s="48"/>
      <c r="G1031" s="48"/>
      <c r="H1031" s="74"/>
      <c r="I1031" s="74"/>
    </row>
    <row r="1032" spans="3:9" ht="15" customHeight="1" x14ac:dyDescent="0.25">
      <c r="C1032" s="137"/>
      <c r="D1032" s="137"/>
      <c r="F1032" s="48"/>
      <c r="G1032" s="48"/>
      <c r="H1032" s="74"/>
      <c r="I1032" s="74"/>
    </row>
    <row r="1033" spans="3:9" ht="15" customHeight="1" x14ac:dyDescent="0.25">
      <c r="C1033" s="137"/>
      <c r="D1033" s="137"/>
      <c r="F1033" s="48"/>
      <c r="G1033" s="48"/>
      <c r="H1033" s="74"/>
      <c r="I1033" s="74"/>
    </row>
    <row r="1034" spans="3:9" ht="15" customHeight="1" x14ac:dyDescent="0.25">
      <c r="C1034" s="137"/>
      <c r="D1034" s="137"/>
      <c r="F1034" s="48"/>
      <c r="G1034" s="48"/>
      <c r="H1034" s="74"/>
      <c r="I1034" s="74"/>
    </row>
    <row r="1035" spans="3:9" ht="15" customHeight="1" x14ac:dyDescent="0.25">
      <c r="C1035" s="137"/>
      <c r="D1035" s="137"/>
      <c r="F1035" s="48"/>
      <c r="G1035" s="48"/>
      <c r="H1035" s="74"/>
      <c r="I1035" s="74"/>
    </row>
    <row r="1036" spans="3:9" ht="15" customHeight="1" x14ac:dyDescent="0.25">
      <c r="C1036" s="137"/>
      <c r="D1036" s="137"/>
      <c r="F1036" s="48"/>
      <c r="G1036" s="48"/>
      <c r="H1036" s="74"/>
      <c r="I1036" s="74"/>
    </row>
    <row r="1037" spans="3:9" ht="15" customHeight="1" x14ac:dyDescent="0.25">
      <c r="C1037" s="137"/>
      <c r="D1037" s="137"/>
      <c r="F1037" s="48"/>
      <c r="G1037" s="48"/>
      <c r="H1037" s="74"/>
      <c r="I1037" s="74"/>
    </row>
    <row r="1038" spans="3:9" ht="15" customHeight="1" x14ac:dyDescent="0.25">
      <c r="C1038" s="137"/>
      <c r="D1038" s="137"/>
      <c r="F1038" s="48"/>
      <c r="G1038" s="48"/>
      <c r="H1038" s="74"/>
      <c r="I1038" s="74"/>
    </row>
    <row r="1039" spans="3:9" ht="15" customHeight="1" x14ac:dyDescent="0.25">
      <c r="C1039" s="137"/>
      <c r="D1039" s="137"/>
      <c r="F1039" s="48"/>
      <c r="G1039" s="48"/>
      <c r="H1039" s="74"/>
      <c r="I1039" s="74"/>
    </row>
    <row r="1040" spans="3:9" ht="15" customHeight="1" x14ac:dyDescent="0.25">
      <c r="C1040" s="137"/>
      <c r="D1040" s="137"/>
      <c r="F1040" s="48"/>
      <c r="G1040" s="48"/>
      <c r="H1040" s="74"/>
      <c r="I1040" s="74"/>
    </row>
    <row r="1041" spans="3:9" ht="15" customHeight="1" x14ac:dyDescent="0.25">
      <c r="C1041" s="137"/>
      <c r="D1041" s="137"/>
      <c r="F1041" s="48"/>
      <c r="G1041" s="48"/>
      <c r="H1041" s="74"/>
      <c r="I1041" s="74"/>
    </row>
    <row r="1042" spans="3:9" ht="15" customHeight="1" x14ac:dyDescent="0.25">
      <c r="C1042" s="137"/>
      <c r="D1042" s="137"/>
      <c r="F1042" s="48"/>
      <c r="G1042" s="48"/>
      <c r="H1042" s="74"/>
      <c r="I1042" s="74"/>
    </row>
    <row r="1043" spans="3:9" ht="15" customHeight="1" x14ac:dyDescent="0.25">
      <c r="C1043" s="137"/>
      <c r="D1043" s="137"/>
      <c r="F1043" s="48"/>
      <c r="G1043" s="48"/>
      <c r="H1043" s="74"/>
      <c r="I1043" s="74"/>
    </row>
    <row r="1044" spans="3:9" ht="15" customHeight="1" x14ac:dyDescent="0.25">
      <c r="C1044" s="137"/>
      <c r="D1044" s="137"/>
      <c r="F1044" s="48"/>
      <c r="G1044" s="48"/>
      <c r="H1044" s="74"/>
      <c r="I1044" s="74"/>
    </row>
    <row r="1045" spans="3:9" ht="15" customHeight="1" x14ac:dyDescent="0.25">
      <c r="C1045" s="137"/>
      <c r="D1045" s="137"/>
      <c r="F1045" s="48"/>
      <c r="G1045" s="48"/>
      <c r="H1045" s="74"/>
      <c r="I1045" s="74"/>
    </row>
    <row r="1046" spans="3:9" ht="15" customHeight="1" x14ac:dyDescent="0.25">
      <c r="C1046" s="137"/>
      <c r="D1046" s="137"/>
      <c r="F1046" s="48"/>
      <c r="G1046" s="48"/>
      <c r="H1046" s="74"/>
      <c r="I1046" s="74"/>
    </row>
    <row r="1047" spans="3:9" ht="15" customHeight="1" x14ac:dyDescent="0.25">
      <c r="C1047" s="137"/>
      <c r="D1047" s="137"/>
      <c r="F1047" s="48"/>
      <c r="G1047" s="48"/>
      <c r="H1047" s="74"/>
      <c r="I1047" s="74"/>
    </row>
    <row r="1048" spans="3:9" ht="15" customHeight="1" x14ac:dyDescent="0.25">
      <c r="C1048" s="137"/>
      <c r="D1048" s="137"/>
      <c r="F1048" s="48"/>
      <c r="G1048" s="48"/>
      <c r="H1048" s="74"/>
      <c r="I1048" s="74"/>
    </row>
    <row r="1049" spans="3:9" ht="15" customHeight="1" x14ac:dyDescent="0.25">
      <c r="C1049" s="137"/>
      <c r="D1049" s="137"/>
      <c r="F1049" s="48"/>
      <c r="G1049" s="48"/>
      <c r="H1049" s="74"/>
      <c r="I1049" s="74"/>
    </row>
    <row r="1050" spans="3:9" ht="15" customHeight="1" x14ac:dyDescent="0.25">
      <c r="C1050" s="137"/>
      <c r="D1050" s="137"/>
      <c r="F1050" s="48"/>
      <c r="G1050" s="48"/>
      <c r="H1050" s="74"/>
      <c r="I1050" s="74"/>
    </row>
    <row r="1051" spans="3:9" ht="15" customHeight="1" x14ac:dyDescent="0.25">
      <c r="C1051" s="137"/>
      <c r="D1051" s="137"/>
      <c r="F1051" s="48"/>
      <c r="G1051" s="48"/>
      <c r="H1051" s="74"/>
      <c r="I1051" s="74"/>
    </row>
    <row r="1052" spans="3:9" ht="15" customHeight="1" x14ac:dyDescent="0.25">
      <c r="C1052" s="137"/>
      <c r="D1052" s="137"/>
      <c r="F1052" s="48"/>
      <c r="G1052" s="48"/>
      <c r="H1052" s="74"/>
      <c r="I1052" s="74"/>
    </row>
    <row r="1053" spans="3:9" ht="15" customHeight="1" x14ac:dyDescent="0.25">
      <c r="C1053" s="137"/>
      <c r="D1053" s="137"/>
      <c r="F1053" s="48"/>
      <c r="G1053" s="48"/>
      <c r="H1053" s="74"/>
      <c r="I1053" s="74"/>
    </row>
    <row r="1054" spans="3:9" ht="15" customHeight="1" x14ac:dyDescent="0.25">
      <c r="C1054" s="137"/>
      <c r="D1054" s="137"/>
      <c r="F1054" s="48"/>
      <c r="G1054" s="48"/>
      <c r="H1054" s="74"/>
      <c r="I1054" s="74"/>
    </row>
    <row r="1055" spans="3:9" ht="15" customHeight="1" x14ac:dyDescent="0.25">
      <c r="C1055" s="137"/>
      <c r="D1055" s="137"/>
      <c r="F1055" s="48"/>
      <c r="G1055" s="48"/>
      <c r="H1055" s="74"/>
      <c r="I1055" s="74"/>
    </row>
    <row r="1056" spans="3:9" ht="15" customHeight="1" x14ac:dyDescent="0.25">
      <c r="C1056" s="137"/>
      <c r="D1056" s="137"/>
      <c r="F1056" s="48"/>
      <c r="G1056" s="48"/>
      <c r="H1056" s="74"/>
      <c r="I1056" s="74"/>
    </row>
    <row r="1057" spans="3:9" ht="15" customHeight="1" x14ac:dyDescent="0.25">
      <c r="C1057" s="137"/>
      <c r="D1057" s="137"/>
      <c r="F1057" s="48"/>
      <c r="G1057" s="48"/>
      <c r="H1057" s="74"/>
      <c r="I1057" s="74"/>
    </row>
    <row r="1058" spans="3:9" ht="15" customHeight="1" x14ac:dyDescent="0.25">
      <c r="C1058" s="137"/>
      <c r="D1058" s="137"/>
      <c r="F1058" s="48"/>
      <c r="G1058" s="48"/>
      <c r="H1058" s="74"/>
      <c r="I1058" s="74"/>
    </row>
    <row r="1059" spans="3:9" ht="15" customHeight="1" x14ac:dyDescent="0.25">
      <c r="C1059" s="137"/>
      <c r="D1059" s="137"/>
      <c r="F1059" s="48"/>
      <c r="G1059" s="48"/>
      <c r="H1059" s="74"/>
      <c r="I1059" s="74"/>
    </row>
    <row r="1060" spans="3:9" ht="15" customHeight="1" x14ac:dyDescent="0.25">
      <c r="C1060" s="137"/>
      <c r="D1060" s="137"/>
      <c r="F1060" s="48"/>
      <c r="G1060" s="48"/>
      <c r="H1060" s="74"/>
      <c r="I1060" s="74"/>
    </row>
    <row r="1061" spans="3:9" ht="15" customHeight="1" x14ac:dyDescent="0.25">
      <c r="C1061" s="137"/>
      <c r="D1061" s="137"/>
      <c r="F1061" s="48"/>
      <c r="G1061" s="48"/>
      <c r="H1061" s="74"/>
      <c r="I1061" s="74"/>
    </row>
    <row r="1062" spans="3:9" ht="15" customHeight="1" x14ac:dyDescent="0.25">
      <c r="C1062" s="137"/>
      <c r="D1062" s="137"/>
      <c r="F1062" s="48"/>
      <c r="G1062" s="48"/>
      <c r="H1062" s="74"/>
      <c r="I1062" s="74"/>
    </row>
    <row r="1063" spans="3:9" ht="15" customHeight="1" x14ac:dyDescent="0.25">
      <c r="C1063" s="137"/>
      <c r="D1063" s="137"/>
      <c r="F1063" s="48"/>
      <c r="G1063" s="48"/>
      <c r="H1063" s="74"/>
      <c r="I1063" s="74"/>
    </row>
    <row r="1064" spans="3:9" ht="15" customHeight="1" x14ac:dyDescent="0.25">
      <c r="C1064" s="137"/>
      <c r="D1064" s="137"/>
      <c r="F1064" s="48"/>
      <c r="G1064" s="48"/>
      <c r="H1064" s="74"/>
      <c r="I1064" s="74"/>
    </row>
    <row r="1065" spans="3:9" ht="15" customHeight="1" x14ac:dyDescent="0.25">
      <c r="C1065" s="137"/>
      <c r="D1065" s="137"/>
      <c r="F1065" s="48"/>
      <c r="G1065" s="48"/>
      <c r="H1065" s="74"/>
      <c r="I1065" s="74"/>
    </row>
    <row r="1066" spans="3:9" ht="15" customHeight="1" x14ac:dyDescent="0.25">
      <c r="C1066" s="137"/>
      <c r="D1066" s="137"/>
      <c r="F1066" s="48"/>
      <c r="G1066" s="48"/>
      <c r="H1066" s="74"/>
      <c r="I1066" s="74"/>
    </row>
    <row r="1067" spans="3:9" ht="15" customHeight="1" x14ac:dyDescent="0.25">
      <c r="C1067" s="137"/>
      <c r="D1067" s="137"/>
      <c r="F1067" s="48"/>
      <c r="G1067" s="48"/>
      <c r="H1067" s="74"/>
      <c r="I1067" s="74"/>
    </row>
    <row r="1068" spans="3:9" ht="15" customHeight="1" x14ac:dyDescent="0.25">
      <c r="C1068" s="137"/>
      <c r="D1068" s="137"/>
      <c r="F1068" s="48"/>
      <c r="G1068" s="48"/>
      <c r="H1068" s="74"/>
      <c r="I1068" s="74"/>
    </row>
    <row r="1069" spans="3:9" ht="15" customHeight="1" x14ac:dyDescent="0.25">
      <c r="C1069" s="137"/>
      <c r="D1069" s="137"/>
      <c r="F1069" s="48"/>
      <c r="G1069" s="48"/>
      <c r="H1069" s="74"/>
      <c r="I1069" s="74"/>
    </row>
    <row r="1070" spans="3:9" ht="15" customHeight="1" x14ac:dyDescent="0.25">
      <c r="C1070" s="137"/>
      <c r="D1070" s="137"/>
      <c r="F1070" s="48"/>
      <c r="G1070" s="48"/>
      <c r="H1070" s="74"/>
      <c r="I1070" s="74"/>
    </row>
    <row r="1071" spans="3:9" ht="15" customHeight="1" x14ac:dyDescent="0.25">
      <c r="C1071" s="137"/>
      <c r="D1071" s="137"/>
      <c r="F1071" s="48"/>
      <c r="G1071" s="48"/>
      <c r="H1071" s="74"/>
      <c r="I1071" s="74"/>
    </row>
    <row r="1072" spans="3:9" ht="15" customHeight="1" x14ac:dyDescent="0.25">
      <c r="C1072" s="137"/>
      <c r="D1072" s="137"/>
      <c r="F1072" s="48"/>
      <c r="G1072" s="48"/>
      <c r="H1072" s="74"/>
      <c r="I1072" s="74"/>
    </row>
    <row r="1073" spans="3:9" ht="15" customHeight="1" x14ac:dyDescent="0.25">
      <c r="C1073" s="137"/>
      <c r="D1073" s="137"/>
      <c r="F1073" s="48"/>
      <c r="G1073" s="48"/>
      <c r="H1073" s="74"/>
      <c r="I1073" s="74"/>
    </row>
    <row r="1074" spans="3:9" ht="15" customHeight="1" x14ac:dyDescent="0.25">
      <c r="C1074" s="137"/>
      <c r="D1074" s="137"/>
      <c r="F1074" s="48"/>
      <c r="G1074" s="48"/>
      <c r="H1074" s="74"/>
      <c r="I1074" s="74"/>
    </row>
    <row r="1075" spans="3:9" ht="15" customHeight="1" x14ac:dyDescent="0.25">
      <c r="C1075" s="137"/>
      <c r="D1075" s="137"/>
      <c r="F1075" s="48"/>
      <c r="G1075" s="48"/>
      <c r="H1075" s="74"/>
      <c r="I1075" s="74"/>
    </row>
    <row r="1076" spans="3:9" ht="15" customHeight="1" x14ac:dyDescent="0.25">
      <c r="C1076" s="137"/>
      <c r="D1076" s="137"/>
      <c r="F1076" s="48"/>
      <c r="G1076" s="48"/>
      <c r="H1076" s="74"/>
      <c r="I1076" s="74"/>
    </row>
    <row r="1077" spans="3:9" ht="15" customHeight="1" x14ac:dyDescent="0.25">
      <c r="C1077" s="137"/>
      <c r="D1077" s="137"/>
      <c r="F1077" s="48"/>
      <c r="G1077" s="48"/>
      <c r="H1077" s="74"/>
      <c r="I1077" s="74"/>
    </row>
    <row r="1078" spans="3:9" ht="15" customHeight="1" x14ac:dyDescent="0.25">
      <c r="C1078" s="137"/>
      <c r="D1078" s="137"/>
      <c r="F1078" s="48"/>
      <c r="G1078" s="48"/>
      <c r="H1078" s="74"/>
      <c r="I1078" s="74"/>
    </row>
    <row r="1079" spans="3:9" ht="15" customHeight="1" x14ac:dyDescent="0.25">
      <c r="C1079" s="137"/>
      <c r="D1079" s="137"/>
      <c r="F1079" s="48"/>
      <c r="G1079" s="48"/>
      <c r="H1079" s="74"/>
      <c r="I1079" s="74"/>
    </row>
    <row r="1080" spans="3:9" ht="15" customHeight="1" x14ac:dyDescent="0.25">
      <c r="C1080" s="137"/>
      <c r="D1080" s="137"/>
      <c r="F1080" s="48"/>
      <c r="G1080" s="48"/>
      <c r="H1080" s="74"/>
      <c r="I1080" s="74"/>
    </row>
    <row r="1081" spans="3:9" ht="15" customHeight="1" x14ac:dyDescent="0.25">
      <c r="C1081" s="137"/>
      <c r="D1081" s="137"/>
      <c r="F1081" s="48"/>
      <c r="G1081" s="48"/>
      <c r="H1081" s="74"/>
      <c r="I1081" s="74"/>
    </row>
    <row r="1082" spans="3:9" ht="15" customHeight="1" x14ac:dyDescent="0.25">
      <c r="C1082" s="137"/>
      <c r="D1082" s="137"/>
      <c r="F1082" s="48"/>
      <c r="G1082" s="48"/>
      <c r="H1082" s="74"/>
      <c r="I1082" s="74"/>
    </row>
    <row r="1083" spans="3:9" ht="15" customHeight="1" x14ac:dyDescent="0.25">
      <c r="C1083" s="137"/>
      <c r="D1083" s="137"/>
      <c r="F1083" s="48"/>
      <c r="G1083" s="48"/>
      <c r="H1083" s="74"/>
      <c r="I1083" s="74"/>
    </row>
    <row r="1084" spans="3:9" ht="15" customHeight="1" x14ac:dyDescent="0.25">
      <c r="C1084" s="137"/>
      <c r="D1084" s="137"/>
      <c r="F1084" s="48"/>
      <c r="G1084" s="48"/>
      <c r="H1084" s="74"/>
      <c r="I1084" s="74"/>
    </row>
    <row r="1085" spans="3:9" ht="15" customHeight="1" x14ac:dyDescent="0.25">
      <c r="C1085" s="137"/>
      <c r="D1085" s="137"/>
      <c r="F1085" s="48"/>
      <c r="G1085" s="48"/>
      <c r="H1085" s="74"/>
      <c r="I1085" s="74"/>
    </row>
    <row r="1086" spans="3:9" ht="15" customHeight="1" x14ac:dyDescent="0.25">
      <c r="C1086" s="137"/>
      <c r="D1086" s="137"/>
      <c r="F1086" s="48"/>
      <c r="G1086" s="48"/>
      <c r="H1086" s="74"/>
      <c r="I1086" s="74"/>
    </row>
    <row r="1087" spans="3:9" ht="15" customHeight="1" x14ac:dyDescent="0.25">
      <c r="C1087" s="137"/>
      <c r="D1087" s="137"/>
      <c r="F1087" s="48"/>
      <c r="G1087" s="48"/>
      <c r="H1087" s="74"/>
      <c r="I1087" s="74"/>
    </row>
    <row r="1088" spans="3:9" ht="15" customHeight="1" x14ac:dyDescent="0.25">
      <c r="C1088" s="137"/>
      <c r="D1088" s="137"/>
      <c r="F1088" s="48"/>
      <c r="G1088" s="48"/>
      <c r="H1088" s="74"/>
      <c r="I1088" s="74"/>
    </row>
    <row r="1089" spans="3:9" ht="15" customHeight="1" x14ac:dyDescent="0.25">
      <c r="C1089" s="137"/>
      <c r="D1089" s="137"/>
      <c r="F1089" s="48"/>
      <c r="G1089" s="48"/>
      <c r="H1089" s="74"/>
      <c r="I1089" s="74"/>
    </row>
    <row r="1090" spans="3:9" ht="15" customHeight="1" x14ac:dyDescent="0.25">
      <c r="C1090" s="137"/>
      <c r="D1090" s="137"/>
      <c r="F1090" s="48"/>
      <c r="G1090" s="48"/>
      <c r="H1090" s="74"/>
      <c r="I1090" s="74"/>
    </row>
    <row r="1091" spans="3:9" ht="15" customHeight="1" x14ac:dyDescent="0.25">
      <c r="C1091" s="137"/>
      <c r="D1091" s="137"/>
      <c r="F1091" s="48"/>
      <c r="G1091" s="48"/>
      <c r="H1091" s="74"/>
      <c r="I1091" s="74"/>
    </row>
    <row r="1092" spans="3:9" ht="15" customHeight="1" x14ac:dyDescent="0.25">
      <c r="C1092" s="137"/>
      <c r="D1092" s="137"/>
      <c r="F1092" s="48"/>
      <c r="G1092" s="48"/>
      <c r="H1092" s="74"/>
      <c r="I1092" s="74"/>
    </row>
    <row r="1093" spans="3:9" ht="15" customHeight="1" x14ac:dyDescent="0.25">
      <c r="C1093" s="137"/>
      <c r="D1093" s="137"/>
      <c r="F1093" s="48"/>
      <c r="G1093" s="48"/>
      <c r="H1093" s="74"/>
      <c r="I1093" s="74"/>
    </row>
    <row r="1094" spans="3:9" ht="15" customHeight="1" x14ac:dyDescent="0.25">
      <c r="C1094" s="137"/>
      <c r="D1094" s="137"/>
      <c r="F1094" s="48"/>
      <c r="G1094" s="48"/>
      <c r="H1094" s="74"/>
      <c r="I1094" s="74"/>
    </row>
    <row r="1095" spans="3:9" ht="15" customHeight="1" x14ac:dyDescent="0.25">
      <c r="C1095" s="137"/>
      <c r="D1095" s="137"/>
      <c r="F1095" s="48"/>
      <c r="G1095" s="48"/>
      <c r="H1095" s="74"/>
      <c r="I1095" s="74"/>
    </row>
    <row r="1096" spans="3:9" ht="15" customHeight="1" x14ac:dyDescent="0.25">
      <c r="C1096" s="137"/>
      <c r="D1096" s="137"/>
      <c r="F1096" s="48"/>
      <c r="G1096" s="48"/>
      <c r="H1096" s="74"/>
      <c r="I1096" s="74"/>
    </row>
    <row r="1097" spans="3:9" ht="15" customHeight="1" x14ac:dyDescent="0.25">
      <c r="C1097" s="137"/>
      <c r="D1097" s="137"/>
      <c r="F1097" s="48"/>
      <c r="G1097" s="48"/>
      <c r="H1097" s="74"/>
      <c r="I1097" s="74"/>
    </row>
    <row r="1098" spans="3:9" ht="15" customHeight="1" x14ac:dyDescent="0.25">
      <c r="C1098" s="137"/>
      <c r="D1098" s="137"/>
      <c r="F1098" s="48"/>
      <c r="G1098" s="48"/>
      <c r="H1098" s="74"/>
      <c r="I1098" s="74"/>
    </row>
    <row r="1099" spans="3:9" ht="15" customHeight="1" x14ac:dyDescent="0.25">
      <c r="C1099" s="137"/>
      <c r="D1099" s="137"/>
      <c r="F1099" s="48"/>
      <c r="G1099" s="48"/>
      <c r="H1099" s="74"/>
      <c r="I1099" s="74"/>
    </row>
    <row r="1100" spans="3:9" ht="15" customHeight="1" x14ac:dyDescent="0.25">
      <c r="C1100" s="137"/>
      <c r="D1100" s="137"/>
      <c r="F1100" s="48"/>
      <c r="G1100" s="48"/>
      <c r="H1100" s="74"/>
      <c r="I1100" s="74"/>
    </row>
    <row r="1101" spans="3:9" ht="15" customHeight="1" x14ac:dyDescent="0.25">
      <c r="C1101" s="137"/>
      <c r="D1101" s="137"/>
      <c r="F1101" s="48"/>
      <c r="G1101" s="48"/>
      <c r="H1101" s="74"/>
      <c r="I1101" s="74"/>
    </row>
    <row r="1102" spans="3:9" ht="15" customHeight="1" x14ac:dyDescent="0.25">
      <c r="C1102" s="137"/>
      <c r="D1102" s="137"/>
      <c r="F1102" s="48"/>
      <c r="G1102" s="48"/>
      <c r="H1102" s="74"/>
      <c r="I1102" s="74"/>
    </row>
    <row r="1103" spans="3:9" ht="15" customHeight="1" x14ac:dyDescent="0.25">
      <c r="C1103" s="137"/>
      <c r="D1103" s="137"/>
      <c r="F1103" s="48"/>
      <c r="G1103" s="48"/>
      <c r="H1103" s="74"/>
      <c r="I1103" s="74"/>
    </row>
    <row r="1104" spans="3:9" ht="15" customHeight="1" x14ac:dyDescent="0.25">
      <c r="C1104" s="137"/>
      <c r="D1104" s="137"/>
      <c r="F1104" s="48"/>
      <c r="G1104" s="48"/>
      <c r="H1104" s="74"/>
      <c r="I1104" s="74"/>
    </row>
    <row r="1105" spans="3:9" ht="15" customHeight="1" x14ac:dyDescent="0.25">
      <c r="C1105" s="137"/>
      <c r="D1105" s="137"/>
      <c r="F1105" s="48"/>
      <c r="G1105" s="48"/>
      <c r="H1105" s="74"/>
      <c r="I1105" s="74"/>
    </row>
    <row r="1106" spans="3:9" ht="15" customHeight="1" x14ac:dyDescent="0.25">
      <c r="C1106" s="137"/>
      <c r="D1106" s="137"/>
      <c r="F1106" s="48"/>
      <c r="G1106" s="48"/>
      <c r="H1106" s="74"/>
      <c r="I1106" s="74"/>
    </row>
    <row r="1107" spans="3:9" ht="15" customHeight="1" x14ac:dyDescent="0.25">
      <c r="C1107" s="137"/>
      <c r="D1107" s="137"/>
      <c r="F1107" s="48"/>
      <c r="G1107" s="48"/>
      <c r="H1107" s="74"/>
      <c r="I1107" s="74"/>
    </row>
    <row r="1108" spans="3:9" ht="15" customHeight="1" x14ac:dyDescent="0.25">
      <c r="C1108" s="137"/>
      <c r="D1108" s="137"/>
      <c r="F1108" s="48"/>
      <c r="G1108" s="48"/>
      <c r="H1108" s="74"/>
      <c r="I1108" s="74"/>
    </row>
    <row r="1109" spans="3:9" ht="15" customHeight="1" x14ac:dyDescent="0.25">
      <c r="C1109" s="137"/>
      <c r="D1109" s="137"/>
      <c r="F1109" s="48"/>
      <c r="G1109" s="48"/>
      <c r="H1109" s="74"/>
      <c r="I1109" s="74"/>
    </row>
    <row r="1110" spans="3:9" ht="15" customHeight="1" x14ac:dyDescent="0.25">
      <c r="C1110" s="137"/>
      <c r="D1110" s="137"/>
      <c r="F1110" s="48"/>
      <c r="G1110" s="48"/>
      <c r="H1110" s="74"/>
      <c r="I1110" s="74"/>
    </row>
    <row r="1111" spans="3:9" ht="15" customHeight="1" x14ac:dyDescent="0.25">
      <c r="C1111" s="137"/>
      <c r="D1111" s="137"/>
      <c r="F1111" s="48"/>
      <c r="G1111" s="48"/>
      <c r="H1111" s="74"/>
      <c r="I1111" s="74"/>
    </row>
    <row r="1112" spans="3:9" ht="15" customHeight="1" x14ac:dyDescent="0.25">
      <c r="C1112" s="137"/>
      <c r="D1112" s="137"/>
      <c r="F1112" s="48"/>
      <c r="G1112" s="48"/>
      <c r="H1112" s="74"/>
      <c r="I1112" s="74"/>
    </row>
    <row r="1113" spans="3:9" ht="15" customHeight="1" x14ac:dyDescent="0.25">
      <c r="C1113" s="137"/>
      <c r="D1113" s="137"/>
      <c r="F1113" s="48"/>
      <c r="G1113" s="48"/>
      <c r="H1113" s="74"/>
      <c r="I1113" s="74"/>
    </row>
    <row r="1114" spans="3:9" ht="15" customHeight="1" x14ac:dyDescent="0.25">
      <c r="C1114" s="137"/>
      <c r="D1114" s="137"/>
      <c r="F1114" s="48"/>
      <c r="G1114" s="48"/>
      <c r="H1114" s="74"/>
      <c r="I1114" s="74"/>
    </row>
    <row r="1115" spans="3:9" ht="15" customHeight="1" x14ac:dyDescent="0.25">
      <c r="C1115" s="137"/>
      <c r="D1115" s="137"/>
      <c r="F1115" s="48"/>
      <c r="G1115" s="48"/>
      <c r="H1115" s="74"/>
      <c r="I1115" s="74"/>
    </row>
    <row r="1116" spans="3:9" ht="15" customHeight="1" x14ac:dyDescent="0.25">
      <c r="C1116" s="137"/>
      <c r="D1116" s="137"/>
      <c r="F1116" s="48"/>
      <c r="G1116" s="48"/>
      <c r="H1116" s="74"/>
      <c r="I1116" s="74"/>
    </row>
    <row r="1117" spans="3:9" ht="15" customHeight="1" x14ac:dyDescent="0.25">
      <c r="C1117" s="137"/>
      <c r="D1117" s="137"/>
      <c r="F1117" s="48"/>
      <c r="G1117" s="48"/>
      <c r="H1117" s="74"/>
      <c r="I1117" s="74"/>
    </row>
    <row r="1118" spans="3:9" ht="15" customHeight="1" x14ac:dyDescent="0.25">
      <c r="C1118" s="137"/>
      <c r="D1118" s="137"/>
      <c r="F1118" s="48"/>
      <c r="G1118" s="48"/>
      <c r="H1118" s="74"/>
      <c r="I1118" s="74"/>
    </row>
    <row r="1119" spans="3:9" ht="15" customHeight="1" x14ac:dyDescent="0.25">
      <c r="C1119" s="137"/>
      <c r="D1119" s="137"/>
      <c r="F1119" s="48"/>
      <c r="G1119" s="48"/>
      <c r="H1119" s="74"/>
      <c r="I1119" s="74"/>
    </row>
    <row r="1120" spans="3:9" ht="15" customHeight="1" x14ac:dyDescent="0.25">
      <c r="C1120" s="137"/>
      <c r="D1120" s="137"/>
      <c r="F1120" s="48"/>
      <c r="G1120" s="48"/>
      <c r="H1120" s="74"/>
      <c r="I1120" s="74"/>
    </row>
    <row r="1121" spans="3:9" ht="15" customHeight="1" x14ac:dyDescent="0.25">
      <c r="C1121" s="137"/>
      <c r="D1121" s="137"/>
      <c r="F1121" s="48"/>
      <c r="G1121" s="48"/>
      <c r="H1121" s="74"/>
      <c r="I1121" s="74"/>
    </row>
    <row r="1122" spans="3:9" ht="15" customHeight="1" x14ac:dyDescent="0.25">
      <c r="C1122" s="137"/>
      <c r="D1122" s="137"/>
      <c r="F1122" s="48"/>
      <c r="G1122" s="48"/>
      <c r="H1122" s="74"/>
      <c r="I1122" s="74"/>
    </row>
    <row r="1123" spans="3:9" ht="15" customHeight="1" x14ac:dyDescent="0.25">
      <c r="C1123" s="137"/>
      <c r="D1123" s="137"/>
      <c r="F1123" s="48"/>
      <c r="G1123" s="48"/>
      <c r="H1123" s="74"/>
      <c r="I1123" s="74"/>
    </row>
    <row r="1124" spans="3:9" ht="15" customHeight="1" x14ac:dyDescent="0.25">
      <c r="C1124" s="137"/>
      <c r="D1124" s="137"/>
      <c r="F1124" s="48"/>
      <c r="G1124" s="48"/>
      <c r="H1124" s="74"/>
      <c r="I1124" s="74"/>
    </row>
    <row r="1125" spans="3:9" ht="15" customHeight="1" x14ac:dyDescent="0.25">
      <c r="C1125" s="137"/>
      <c r="D1125" s="137"/>
      <c r="F1125" s="48"/>
      <c r="G1125" s="48"/>
      <c r="H1125" s="74"/>
      <c r="I1125" s="74"/>
    </row>
    <row r="1126" spans="3:9" ht="15" customHeight="1" x14ac:dyDescent="0.25">
      <c r="C1126" s="137"/>
      <c r="D1126" s="137"/>
      <c r="F1126" s="48"/>
      <c r="G1126" s="48"/>
      <c r="H1126" s="74"/>
      <c r="I1126" s="74"/>
    </row>
    <row r="1127" spans="3:9" ht="15" customHeight="1" x14ac:dyDescent="0.25">
      <c r="C1127" s="137"/>
      <c r="D1127" s="137"/>
      <c r="F1127" s="48"/>
      <c r="G1127" s="48"/>
      <c r="H1127" s="74"/>
      <c r="I1127" s="74"/>
    </row>
    <row r="1128" spans="3:9" ht="15" customHeight="1" x14ac:dyDescent="0.25">
      <c r="C1128" s="137"/>
      <c r="D1128" s="137"/>
      <c r="F1128" s="48"/>
      <c r="G1128" s="48"/>
      <c r="H1128" s="74"/>
      <c r="I1128" s="74"/>
    </row>
    <row r="1129" spans="3:9" ht="15" customHeight="1" x14ac:dyDescent="0.25">
      <c r="C1129" s="137"/>
      <c r="D1129" s="137"/>
      <c r="F1129" s="48"/>
      <c r="G1129" s="48"/>
      <c r="H1129" s="74"/>
      <c r="I1129" s="74"/>
    </row>
    <row r="1130" spans="3:9" ht="15" customHeight="1" x14ac:dyDescent="0.25">
      <c r="C1130" s="137"/>
      <c r="D1130" s="137"/>
      <c r="F1130" s="48"/>
      <c r="G1130" s="48"/>
      <c r="H1130" s="74"/>
      <c r="I1130" s="74"/>
    </row>
    <row r="1131" spans="3:9" ht="15" customHeight="1" x14ac:dyDescent="0.25">
      <c r="C1131" s="137"/>
      <c r="D1131" s="137"/>
      <c r="F1131" s="48"/>
      <c r="G1131" s="48"/>
      <c r="H1131" s="74"/>
      <c r="I1131" s="74"/>
    </row>
    <row r="1132" spans="3:9" ht="15" customHeight="1" x14ac:dyDescent="0.25">
      <c r="C1132" s="137"/>
      <c r="D1132" s="137"/>
      <c r="F1132" s="48"/>
      <c r="G1132" s="48"/>
      <c r="H1132" s="74"/>
      <c r="I1132" s="74"/>
    </row>
    <row r="1133" spans="3:9" ht="15" customHeight="1" x14ac:dyDescent="0.25">
      <c r="C1133" s="137"/>
      <c r="D1133" s="137"/>
      <c r="F1133" s="48"/>
      <c r="G1133" s="48"/>
      <c r="H1133" s="74"/>
      <c r="I1133" s="74"/>
    </row>
    <row r="1134" spans="3:9" ht="15" customHeight="1" x14ac:dyDescent="0.25">
      <c r="C1134" s="137"/>
      <c r="D1134" s="137"/>
      <c r="F1134" s="48"/>
      <c r="G1134" s="48"/>
      <c r="H1134" s="74"/>
      <c r="I1134" s="74"/>
    </row>
    <row r="1135" spans="3:9" ht="15" customHeight="1" x14ac:dyDescent="0.25">
      <c r="C1135" s="137"/>
      <c r="D1135" s="137"/>
      <c r="F1135" s="48"/>
      <c r="G1135" s="48"/>
      <c r="H1135" s="74"/>
      <c r="I1135" s="74"/>
    </row>
    <row r="1136" spans="3:9" ht="15" customHeight="1" x14ac:dyDescent="0.25">
      <c r="C1136" s="137"/>
      <c r="D1136" s="137"/>
      <c r="F1136" s="48"/>
      <c r="G1136" s="48"/>
      <c r="H1136" s="74"/>
      <c r="I1136" s="74"/>
    </row>
    <row r="1137" spans="3:9" ht="15" customHeight="1" x14ac:dyDescent="0.25">
      <c r="C1137" s="137"/>
      <c r="D1137" s="137"/>
      <c r="F1137" s="48"/>
      <c r="G1137" s="48"/>
      <c r="H1137" s="74"/>
      <c r="I1137" s="74"/>
    </row>
    <row r="1138" spans="3:9" ht="15" customHeight="1" x14ac:dyDescent="0.25">
      <c r="C1138" s="137"/>
      <c r="D1138" s="137"/>
      <c r="F1138" s="48"/>
      <c r="G1138" s="48"/>
      <c r="H1138" s="74"/>
      <c r="I1138" s="74"/>
    </row>
    <row r="1139" spans="3:9" ht="15" customHeight="1" x14ac:dyDescent="0.25">
      <c r="C1139" s="137"/>
      <c r="D1139" s="137"/>
      <c r="F1139" s="48"/>
      <c r="G1139" s="48"/>
      <c r="H1139" s="74"/>
      <c r="I1139" s="74"/>
    </row>
    <row r="1140" spans="3:9" ht="15" customHeight="1" x14ac:dyDescent="0.25">
      <c r="C1140" s="137"/>
      <c r="D1140" s="137"/>
      <c r="F1140" s="48"/>
      <c r="G1140" s="48"/>
      <c r="H1140" s="74"/>
      <c r="I1140" s="74"/>
    </row>
    <row r="1141" spans="3:9" ht="15" customHeight="1" x14ac:dyDescent="0.25">
      <c r="C1141" s="137"/>
      <c r="D1141" s="137"/>
      <c r="F1141" s="48"/>
      <c r="G1141" s="48"/>
      <c r="H1141" s="74"/>
      <c r="I1141" s="74"/>
    </row>
    <row r="1142" spans="3:9" ht="15" customHeight="1" x14ac:dyDescent="0.25">
      <c r="C1142" s="137"/>
      <c r="D1142" s="137"/>
      <c r="F1142" s="48"/>
      <c r="G1142" s="48"/>
      <c r="H1142" s="74"/>
      <c r="I1142" s="74"/>
    </row>
    <row r="1143" spans="3:9" ht="15" customHeight="1" x14ac:dyDescent="0.25">
      <c r="C1143" s="137"/>
      <c r="D1143" s="137"/>
      <c r="F1143" s="48"/>
      <c r="G1143" s="48"/>
      <c r="H1143" s="74"/>
      <c r="I1143" s="74"/>
    </row>
    <row r="1144" spans="3:9" ht="15" customHeight="1" x14ac:dyDescent="0.25">
      <c r="C1144" s="137"/>
      <c r="D1144" s="137"/>
      <c r="F1144" s="48"/>
      <c r="G1144" s="48"/>
      <c r="H1144" s="74"/>
      <c r="I1144" s="74"/>
    </row>
    <row r="1145" spans="3:9" ht="15" customHeight="1" x14ac:dyDescent="0.25">
      <c r="C1145" s="137"/>
      <c r="D1145" s="137"/>
      <c r="F1145" s="48"/>
      <c r="G1145" s="48"/>
      <c r="H1145" s="74"/>
      <c r="I1145" s="74"/>
    </row>
    <row r="1146" spans="3:9" ht="15" customHeight="1" x14ac:dyDescent="0.25">
      <c r="C1146" s="137"/>
      <c r="D1146" s="137"/>
      <c r="F1146" s="48"/>
      <c r="G1146" s="48"/>
      <c r="H1146" s="74"/>
      <c r="I1146" s="74"/>
    </row>
    <row r="1147" spans="3:9" ht="15" customHeight="1" x14ac:dyDescent="0.25">
      <c r="C1147" s="137"/>
      <c r="D1147" s="137"/>
      <c r="F1147" s="48"/>
      <c r="G1147" s="48"/>
      <c r="H1147" s="74"/>
      <c r="I1147" s="74"/>
    </row>
    <row r="1148" spans="3:9" ht="15" customHeight="1" x14ac:dyDescent="0.25">
      <c r="C1148" s="137"/>
      <c r="D1148" s="137"/>
      <c r="F1148" s="48"/>
      <c r="G1148" s="48"/>
      <c r="H1148" s="74"/>
      <c r="I1148" s="74"/>
    </row>
    <row r="1149" spans="3:9" ht="15" customHeight="1" x14ac:dyDescent="0.25">
      <c r="C1149" s="137"/>
      <c r="D1149" s="137"/>
      <c r="F1149" s="48"/>
      <c r="G1149" s="48"/>
      <c r="H1149" s="74"/>
      <c r="I1149" s="74"/>
    </row>
    <row r="1150" spans="3:9" ht="15" customHeight="1" x14ac:dyDescent="0.25">
      <c r="C1150" s="137"/>
      <c r="D1150" s="137"/>
      <c r="F1150" s="48"/>
      <c r="G1150" s="48"/>
      <c r="H1150" s="74"/>
      <c r="I1150" s="74"/>
    </row>
    <row r="1151" spans="3:9" ht="15" customHeight="1" x14ac:dyDescent="0.25">
      <c r="C1151" s="137"/>
      <c r="D1151" s="137"/>
      <c r="F1151" s="48"/>
      <c r="G1151" s="48"/>
      <c r="H1151" s="74"/>
      <c r="I1151" s="74"/>
    </row>
    <row r="1152" spans="3:9" ht="15" customHeight="1" x14ac:dyDescent="0.25">
      <c r="C1152" s="137"/>
      <c r="D1152" s="137"/>
      <c r="F1152" s="48"/>
      <c r="G1152" s="48"/>
      <c r="H1152" s="74"/>
      <c r="I1152" s="74"/>
    </row>
    <row r="1153" spans="3:9" ht="15" customHeight="1" x14ac:dyDescent="0.25">
      <c r="C1153" s="137"/>
      <c r="D1153" s="137"/>
      <c r="F1153" s="48"/>
      <c r="G1153" s="48"/>
      <c r="H1153" s="74"/>
      <c r="I1153" s="74"/>
    </row>
    <row r="1154" spans="3:9" ht="15" customHeight="1" x14ac:dyDescent="0.25">
      <c r="C1154" s="137"/>
      <c r="D1154" s="137"/>
      <c r="F1154" s="48"/>
      <c r="G1154" s="48"/>
      <c r="H1154" s="74"/>
      <c r="I1154" s="74"/>
    </row>
    <row r="1155" spans="3:9" ht="15" customHeight="1" x14ac:dyDescent="0.25">
      <c r="C1155" s="137"/>
      <c r="D1155" s="137"/>
      <c r="F1155" s="48"/>
      <c r="G1155" s="48"/>
      <c r="H1155" s="74"/>
      <c r="I1155" s="74"/>
    </row>
    <row r="1156" spans="3:9" ht="15" customHeight="1" x14ac:dyDescent="0.25">
      <c r="C1156" s="137"/>
      <c r="D1156" s="137"/>
      <c r="F1156" s="48"/>
      <c r="G1156" s="48"/>
      <c r="H1156" s="74"/>
      <c r="I1156" s="74"/>
    </row>
    <row r="1157" spans="3:9" ht="15" customHeight="1" x14ac:dyDescent="0.25">
      <c r="C1157" s="137"/>
      <c r="D1157" s="137"/>
      <c r="F1157" s="48"/>
      <c r="G1157" s="48"/>
      <c r="H1157" s="74"/>
      <c r="I1157" s="74"/>
    </row>
    <row r="1158" spans="3:9" ht="15" customHeight="1" x14ac:dyDescent="0.25">
      <c r="C1158" s="137"/>
      <c r="D1158" s="137"/>
      <c r="F1158" s="48"/>
      <c r="G1158" s="48"/>
      <c r="H1158" s="74"/>
      <c r="I1158" s="74"/>
    </row>
    <row r="1159" spans="3:9" ht="15" customHeight="1" x14ac:dyDescent="0.25">
      <c r="C1159" s="137"/>
      <c r="D1159" s="137"/>
      <c r="F1159" s="48"/>
      <c r="G1159" s="48"/>
      <c r="H1159" s="74"/>
      <c r="I1159" s="74"/>
    </row>
    <row r="1160" spans="3:9" ht="15" customHeight="1" x14ac:dyDescent="0.25">
      <c r="C1160" s="137"/>
      <c r="D1160" s="137"/>
      <c r="F1160" s="48"/>
      <c r="G1160" s="48"/>
      <c r="H1160" s="74"/>
      <c r="I1160" s="74"/>
    </row>
    <row r="1161" spans="3:9" ht="15" customHeight="1" x14ac:dyDescent="0.25">
      <c r="C1161" s="137"/>
      <c r="D1161" s="137"/>
      <c r="F1161" s="48"/>
      <c r="G1161" s="48"/>
      <c r="H1161" s="74"/>
      <c r="I1161" s="74"/>
    </row>
    <row r="1162" spans="3:9" ht="15" customHeight="1" x14ac:dyDescent="0.25">
      <c r="C1162" s="137"/>
      <c r="D1162" s="137"/>
      <c r="F1162" s="48"/>
      <c r="G1162" s="48"/>
      <c r="H1162" s="74"/>
      <c r="I1162" s="74"/>
    </row>
    <row r="1163" spans="3:9" ht="15" customHeight="1" x14ac:dyDescent="0.25">
      <c r="C1163" s="137"/>
      <c r="D1163" s="137"/>
      <c r="F1163" s="48"/>
      <c r="G1163" s="48"/>
      <c r="H1163" s="74"/>
      <c r="I1163" s="74"/>
    </row>
    <row r="1164" spans="3:9" ht="15" customHeight="1" x14ac:dyDescent="0.25">
      <c r="C1164" s="137"/>
      <c r="D1164" s="137"/>
      <c r="F1164" s="48"/>
      <c r="G1164" s="48"/>
      <c r="H1164" s="74"/>
      <c r="I1164" s="74"/>
    </row>
    <row r="1165" spans="3:9" ht="15" customHeight="1" x14ac:dyDescent="0.25">
      <c r="C1165" s="137"/>
      <c r="D1165" s="137"/>
      <c r="F1165" s="48"/>
      <c r="G1165" s="48"/>
      <c r="H1165" s="74"/>
      <c r="I1165" s="74"/>
    </row>
    <row r="1166" spans="3:9" ht="15" customHeight="1" x14ac:dyDescent="0.25">
      <c r="C1166" s="137"/>
      <c r="D1166" s="137"/>
      <c r="F1166" s="48"/>
      <c r="G1166" s="48"/>
      <c r="H1166" s="74"/>
      <c r="I1166" s="74"/>
    </row>
    <row r="1167" spans="3:9" ht="15" customHeight="1" x14ac:dyDescent="0.25">
      <c r="C1167" s="137"/>
      <c r="D1167" s="137"/>
      <c r="F1167" s="48"/>
      <c r="G1167" s="48"/>
      <c r="H1167" s="74"/>
      <c r="I1167" s="74"/>
    </row>
    <row r="1168" spans="3:9" ht="15" customHeight="1" x14ac:dyDescent="0.25">
      <c r="C1168" s="137"/>
      <c r="D1168" s="137"/>
      <c r="F1168" s="48"/>
      <c r="G1168" s="48"/>
      <c r="H1168" s="74"/>
      <c r="I1168" s="74"/>
    </row>
    <row r="1169" spans="3:9" ht="15" customHeight="1" x14ac:dyDescent="0.25">
      <c r="C1169" s="137"/>
      <c r="D1169" s="137"/>
      <c r="F1169" s="48"/>
      <c r="G1169" s="48"/>
      <c r="H1169" s="74"/>
      <c r="I1169" s="74"/>
    </row>
    <row r="1170" spans="3:9" ht="15" customHeight="1" x14ac:dyDescent="0.25">
      <c r="C1170" s="137"/>
      <c r="D1170" s="137"/>
      <c r="F1170" s="48"/>
      <c r="G1170" s="48"/>
      <c r="H1170" s="74"/>
      <c r="I1170" s="74"/>
    </row>
    <row r="1171" spans="3:9" ht="15" customHeight="1" x14ac:dyDescent="0.25">
      <c r="C1171" s="137"/>
      <c r="D1171" s="137"/>
      <c r="F1171" s="48"/>
      <c r="G1171" s="48"/>
      <c r="H1171" s="74"/>
      <c r="I1171" s="74"/>
    </row>
    <row r="1172" spans="3:9" ht="15" customHeight="1" x14ac:dyDescent="0.25">
      <c r="C1172" s="137"/>
      <c r="D1172" s="137"/>
      <c r="F1172" s="48"/>
      <c r="G1172" s="48"/>
      <c r="H1172" s="74"/>
      <c r="I1172" s="74"/>
    </row>
    <row r="1173" spans="3:9" ht="15" customHeight="1" x14ac:dyDescent="0.25">
      <c r="C1173" s="137"/>
      <c r="D1173" s="137"/>
      <c r="F1173" s="48"/>
      <c r="G1173" s="48"/>
      <c r="H1173" s="74"/>
      <c r="I1173" s="74"/>
    </row>
    <row r="1174" spans="3:9" ht="15" customHeight="1" x14ac:dyDescent="0.25">
      <c r="C1174" s="137"/>
      <c r="D1174" s="137"/>
      <c r="F1174" s="48"/>
      <c r="G1174" s="48"/>
      <c r="H1174" s="74"/>
      <c r="I1174" s="74"/>
    </row>
    <row r="1175" spans="3:9" ht="15" customHeight="1" x14ac:dyDescent="0.25">
      <c r="C1175" s="137"/>
      <c r="D1175" s="137"/>
      <c r="F1175" s="48"/>
      <c r="G1175" s="48"/>
      <c r="H1175" s="74"/>
      <c r="I1175" s="74"/>
    </row>
    <row r="1176" spans="3:9" ht="15" customHeight="1" x14ac:dyDescent="0.25">
      <c r="C1176" s="137"/>
      <c r="D1176" s="137"/>
      <c r="F1176" s="48"/>
      <c r="G1176" s="48"/>
      <c r="H1176" s="74"/>
      <c r="I1176" s="74"/>
    </row>
    <row r="1177" spans="3:9" ht="15" customHeight="1" x14ac:dyDescent="0.25">
      <c r="C1177" s="137"/>
      <c r="D1177" s="137"/>
      <c r="F1177" s="48"/>
      <c r="G1177" s="48"/>
      <c r="H1177" s="74"/>
      <c r="I1177" s="74"/>
    </row>
    <row r="1178" spans="3:9" ht="15" customHeight="1" x14ac:dyDescent="0.25">
      <c r="C1178" s="137"/>
      <c r="D1178" s="137"/>
      <c r="F1178" s="48"/>
      <c r="G1178" s="48"/>
      <c r="H1178" s="74"/>
      <c r="I1178" s="74"/>
    </row>
    <row r="1179" spans="3:9" ht="15" customHeight="1" x14ac:dyDescent="0.25">
      <c r="C1179" s="137"/>
      <c r="D1179" s="137"/>
      <c r="F1179" s="48"/>
      <c r="G1179" s="48"/>
      <c r="H1179" s="74"/>
      <c r="I1179" s="74"/>
    </row>
    <row r="1180" spans="3:9" ht="15" customHeight="1" x14ac:dyDescent="0.25">
      <c r="C1180" s="137"/>
      <c r="D1180" s="137"/>
      <c r="F1180" s="48"/>
      <c r="G1180" s="48"/>
      <c r="H1180" s="74"/>
      <c r="I1180" s="74"/>
    </row>
    <row r="1181" spans="3:9" ht="15" customHeight="1" x14ac:dyDescent="0.25">
      <c r="C1181" s="137"/>
      <c r="D1181" s="137"/>
      <c r="F1181" s="48"/>
      <c r="G1181" s="48"/>
      <c r="H1181" s="74"/>
      <c r="I1181" s="74"/>
    </row>
    <row r="1182" spans="3:9" ht="15" customHeight="1" x14ac:dyDescent="0.25">
      <c r="C1182" s="137"/>
      <c r="D1182" s="137"/>
      <c r="F1182" s="48"/>
      <c r="G1182" s="48"/>
      <c r="H1182" s="74"/>
      <c r="I1182" s="74"/>
    </row>
    <row r="1183" spans="3:9" ht="15" customHeight="1" x14ac:dyDescent="0.25">
      <c r="C1183" s="137"/>
      <c r="D1183" s="137"/>
      <c r="F1183" s="48"/>
      <c r="G1183" s="48"/>
      <c r="H1183" s="74"/>
      <c r="I1183" s="74"/>
    </row>
    <row r="1184" spans="3:9" ht="15" customHeight="1" x14ac:dyDescent="0.25">
      <c r="C1184" s="137"/>
      <c r="D1184" s="137"/>
      <c r="F1184" s="48"/>
      <c r="G1184" s="48"/>
      <c r="H1184" s="74"/>
      <c r="I1184" s="74"/>
    </row>
    <row r="1185" spans="3:9" ht="15" customHeight="1" x14ac:dyDescent="0.25">
      <c r="C1185" s="137"/>
      <c r="D1185" s="137"/>
      <c r="F1185" s="48"/>
      <c r="G1185" s="48"/>
      <c r="H1185" s="74"/>
      <c r="I1185" s="74"/>
    </row>
    <row r="1186" spans="3:9" ht="15" customHeight="1" x14ac:dyDescent="0.25">
      <c r="C1186" s="137"/>
      <c r="D1186" s="137"/>
      <c r="F1186" s="48"/>
      <c r="G1186" s="48"/>
      <c r="H1186" s="74"/>
      <c r="I1186" s="74"/>
    </row>
    <row r="1187" spans="3:9" ht="15" customHeight="1" x14ac:dyDescent="0.25">
      <c r="C1187" s="137"/>
      <c r="D1187" s="137"/>
      <c r="F1187" s="48"/>
      <c r="G1187" s="48"/>
      <c r="H1187" s="74"/>
      <c r="I1187" s="74"/>
    </row>
    <row r="1188" spans="3:9" ht="15" customHeight="1" x14ac:dyDescent="0.25">
      <c r="C1188" s="137"/>
      <c r="D1188" s="137"/>
      <c r="F1188" s="48"/>
      <c r="G1188" s="48"/>
      <c r="H1188" s="74"/>
      <c r="I1188" s="74"/>
    </row>
    <row r="1189" spans="3:9" ht="15" customHeight="1" x14ac:dyDescent="0.25">
      <c r="C1189" s="137"/>
      <c r="D1189" s="137"/>
      <c r="F1189" s="48"/>
      <c r="G1189" s="48"/>
      <c r="H1189" s="74"/>
      <c r="I1189" s="74"/>
    </row>
    <row r="1190" spans="3:9" ht="15" customHeight="1" x14ac:dyDescent="0.25">
      <c r="C1190" s="137"/>
      <c r="D1190" s="137"/>
      <c r="F1190" s="48"/>
      <c r="G1190" s="48"/>
      <c r="H1190" s="74"/>
      <c r="I1190" s="74"/>
    </row>
    <row r="1191" spans="3:9" ht="15" customHeight="1" x14ac:dyDescent="0.25">
      <c r="C1191" s="137"/>
      <c r="D1191" s="137"/>
      <c r="F1191" s="48"/>
      <c r="G1191" s="48"/>
      <c r="H1191" s="74"/>
      <c r="I1191" s="74"/>
    </row>
    <row r="1192" spans="3:9" ht="15" customHeight="1" x14ac:dyDescent="0.25">
      <c r="C1192" s="137"/>
      <c r="D1192" s="137"/>
      <c r="F1192" s="48"/>
      <c r="G1192" s="48"/>
      <c r="H1192" s="74"/>
      <c r="I1192" s="74"/>
    </row>
    <row r="1193" spans="3:9" ht="15" customHeight="1" x14ac:dyDescent="0.25">
      <c r="C1193" s="137"/>
      <c r="D1193" s="137"/>
      <c r="F1193" s="48"/>
      <c r="G1193" s="48"/>
      <c r="H1193" s="74"/>
      <c r="I1193" s="74"/>
    </row>
    <row r="1194" spans="3:9" ht="15" customHeight="1" x14ac:dyDescent="0.25">
      <c r="C1194" s="137"/>
      <c r="D1194" s="137"/>
      <c r="F1194" s="48"/>
      <c r="G1194" s="48"/>
      <c r="H1194" s="74"/>
      <c r="I1194" s="74"/>
    </row>
    <row r="1195" spans="3:9" ht="15" customHeight="1" x14ac:dyDescent="0.25">
      <c r="C1195" s="137"/>
      <c r="D1195" s="137"/>
      <c r="F1195" s="48"/>
      <c r="G1195" s="48"/>
      <c r="H1195" s="74"/>
      <c r="I1195" s="74"/>
    </row>
    <row r="1196" spans="3:9" ht="15" customHeight="1" x14ac:dyDescent="0.25">
      <c r="C1196" s="137"/>
      <c r="D1196" s="137"/>
      <c r="F1196" s="48"/>
      <c r="G1196" s="48"/>
      <c r="H1196" s="74"/>
      <c r="I1196" s="74"/>
    </row>
    <row r="1197" spans="3:9" ht="15" customHeight="1" x14ac:dyDescent="0.25">
      <c r="C1197" s="137"/>
      <c r="D1197" s="137"/>
      <c r="F1197" s="48"/>
      <c r="G1197" s="48"/>
      <c r="H1197" s="74"/>
      <c r="I1197" s="74"/>
    </row>
    <row r="1198" spans="3:9" ht="15" customHeight="1" x14ac:dyDescent="0.25">
      <c r="C1198" s="137"/>
      <c r="D1198" s="137"/>
      <c r="F1198" s="48"/>
      <c r="G1198" s="48"/>
      <c r="H1198" s="74"/>
      <c r="I1198" s="74"/>
    </row>
    <row r="1199" spans="3:9" ht="15" customHeight="1" x14ac:dyDescent="0.25">
      <c r="C1199" s="137"/>
      <c r="D1199" s="137"/>
      <c r="F1199" s="48"/>
      <c r="G1199" s="48"/>
      <c r="H1199" s="74"/>
      <c r="I1199" s="74"/>
    </row>
    <row r="1200" spans="3:9" ht="15" customHeight="1" x14ac:dyDescent="0.25">
      <c r="C1200" s="137"/>
      <c r="D1200" s="137"/>
      <c r="F1200" s="48"/>
      <c r="G1200" s="48"/>
      <c r="H1200" s="74"/>
      <c r="I1200" s="74"/>
    </row>
    <row r="1201" spans="3:9" ht="15" customHeight="1" x14ac:dyDescent="0.25">
      <c r="C1201" s="137"/>
      <c r="D1201" s="137"/>
      <c r="F1201" s="48"/>
      <c r="G1201" s="48"/>
      <c r="H1201" s="74"/>
      <c r="I1201" s="74"/>
    </row>
    <row r="1202" spans="3:9" ht="15" customHeight="1" x14ac:dyDescent="0.25">
      <c r="C1202" s="137"/>
      <c r="D1202" s="137"/>
      <c r="F1202" s="48"/>
      <c r="G1202" s="48"/>
      <c r="H1202" s="74"/>
      <c r="I1202" s="74"/>
    </row>
    <row r="1203" spans="3:9" ht="15" customHeight="1" x14ac:dyDescent="0.25">
      <c r="C1203" s="137"/>
      <c r="D1203" s="137"/>
      <c r="F1203" s="48"/>
      <c r="G1203" s="48"/>
      <c r="H1203" s="74"/>
      <c r="I1203" s="74"/>
    </row>
    <row r="1204" spans="3:9" ht="15" customHeight="1" x14ac:dyDescent="0.25">
      <c r="C1204" s="137"/>
      <c r="D1204" s="137"/>
      <c r="F1204" s="48"/>
      <c r="G1204" s="48"/>
      <c r="H1204" s="74"/>
      <c r="I1204" s="74"/>
    </row>
    <row r="1205" spans="3:9" ht="15" customHeight="1" x14ac:dyDescent="0.25">
      <c r="C1205" s="137"/>
      <c r="D1205" s="137"/>
      <c r="F1205" s="48"/>
      <c r="G1205" s="48"/>
      <c r="H1205" s="74"/>
      <c r="I1205" s="74"/>
    </row>
    <row r="1206" spans="3:9" ht="15" customHeight="1" x14ac:dyDescent="0.25">
      <c r="C1206" s="137"/>
      <c r="D1206" s="137"/>
      <c r="F1206" s="48"/>
      <c r="G1206" s="48"/>
      <c r="H1206" s="74"/>
      <c r="I1206" s="74"/>
    </row>
    <row r="1207" spans="3:9" ht="15" customHeight="1" x14ac:dyDescent="0.25">
      <c r="C1207" s="137"/>
      <c r="D1207" s="137"/>
      <c r="F1207" s="48"/>
      <c r="G1207" s="48"/>
      <c r="H1207" s="74"/>
      <c r="I1207" s="74"/>
    </row>
    <row r="1208" spans="3:9" ht="15" customHeight="1" x14ac:dyDescent="0.25">
      <c r="C1208" s="137"/>
      <c r="D1208" s="137"/>
      <c r="F1208" s="48"/>
      <c r="G1208" s="48"/>
      <c r="H1208" s="74"/>
      <c r="I1208" s="74"/>
    </row>
    <row r="1209" spans="3:9" ht="15" customHeight="1" x14ac:dyDescent="0.25">
      <c r="C1209" s="137"/>
      <c r="D1209" s="137"/>
      <c r="F1209" s="48"/>
      <c r="G1209" s="48"/>
      <c r="H1209" s="74"/>
      <c r="I1209" s="74"/>
    </row>
    <row r="1210" spans="3:9" ht="15" customHeight="1" x14ac:dyDescent="0.25">
      <c r="C1210" s="137"/>
      <c r="D1210" s="137"/>
      <c r="F1210" s="48"/>
      <c r="G1210" s="48"/>
      <c r="H1210" s="74"/>
      <c r="I1210" s="74"/>
    </row>
    <row r="1211" spans="3:9" ht="15" customHeight="1" x14ac:dyDescent="0.25">
      <c r="C1211" s="137"/>
      <c r="D1211" s="137"/>
      <c r="F1211" s="48"/>
      <c r="G1211" s="48"/>
      <c r="H1211" s="74"/>
      <c r="I1211" s="74"/>
    </row>
    <row r="1212" spans="3:9" ht="15" customHeight="1" x14ac:dyDescent="0.25">
      <c r="C1212" s="137"/>
      <c r="D1212" s="137"/>
      <c r="F1212" s="48"/>
      <c r="G1212" s="48"/>
      <c r="H1212" s="74"/>
      <c r="I1212" s="74"/>
    </row>
    <row r="1213" spans="3:9" ht="15" customHeight="1" x14ac:dyDescent="0.25">
      <c r="C1213" s="137"/>
      <c r="D1213" s="137"/>
      <c r="F1213" s="48"/>
      <c r="G1213" s="48"/>
      <c r="H1213" s="74"/>
      <c r="I1213" s="74"/>
    </row>
    <row r="1214" spans="3:9" ht="15" customHeight="1" x14ac:dyDescent="0.25">
      <c r="C1214" s="137"/>
      <c r="D1214" s="137"/>
      <c r="F1214" s="48"/>
      <c r="G1214" s="48"/>
      <c r="H1214" s="74"/>
      <c r="I1214" s="74"/>
    </row>
    <row r="1215" spans="3:9" ht="15" customHeight="1" x14ac:dyDescent="0.25">
      <c r="C1215" s="137"/>
      <c r="D1215" s="137"/>
      <c r="F1215" s="48"/>
      <c r="G1215" s="48"/>
      <c r="H1215" s="74"/>
      <c r="I1215" s="74"/>
    </row>
    <row r="1216" spans="3:9" ht="15" customHeight="1" x14ac:dyDescent="0.25">
      <c r="C1216" s="137"/>
      <c r="D1216" s="137"/>
      <c r="F1216" s="48"/>
      <c r="G1216" s="48"/>
      <c r="H1216" s="74"/>
      <c r="I1216" s="74"/>
    </row>
    <row r="1217" spans="3:9" ht="15" customHeight="1" x14ac:dyDescent="0.25">
      <c r="C1217" s="137"/>
      <c r="D1217" s="137"/>
      <c r="F1217" s="48"/>
      <c r="G1217" s="48"/>
      <c r="H1217" s="74"/>
      <c r="I1217" s="74"/>
    </row>
    <row r="1218" spans="3:9" ht="15" customHeight="1" x14ac:dyDescent="0.25">
      <c r="C1218" s="137"/>
      <c r="D1218" s="137"/>
      <c r="F1218" s="48"/>
      <c r="G1218" s="48"/>
      <c r="H1218" s="74"/>
      <c r="I1218" s="74"/>
    </row>
    <row r="1219" spans="3:9" ht="15" customHeight="1" x14ac:dyDescent="0.25">
      <c r="C1219" s="137"/>
      <c r="D1219" s="137"/>
      <c r="F1219" s="48"/>
      <c r="G1219" s="48"/>
      <c r="H1219" s="74"/>
      <c r="I1219" s="74"/>
    </row>
    <row r="1220" spans="3:9" ht="15" customHeight="1" x14ac:dyDescent="0.25">
      <c r="C1220" s="137"/>
      <c r="D1220" s="137"/>
      <c r="F1220" s="48"/>
      <c r="G1220" s="48"/>
      <c r="H1220" s="74"/>
      <c r="I1220" s="74"/>
    </row>
    <row r="1221" spans="3:9" ht="15" customHeight="1" x14ac:dyDescent="0.25">
      <c r="C1221" s="137"/>
      <c r="D1221" s="137"/>
      <c r="F1221" s="48"/>
      <c r="G1221" s="48"/>
      <c r="H1221" s="74"/>
      <c r="I1221" s="74"/>
    </row>
    <row r="1222" spans="3:9" ht="15" customHeight="1" x14ac:dyDescent="0.25">
      <c r="C1222" s="137"/>
      <c r="D1222" s="137"/>
      <c r="F1222" s="48"/>
      <c r="G1222" s="48"/>
      <c r="H1222" s="74"/>
      <c r="I1222" s="74"/>
    </row>
    <row r="1223" spans="3:9" ht="15" customHeight="1" x14ac:dyDescent="0.25">
      <c r="C1223" s="137"/>
      <c r="D1223" s="137"/>
      <c r="F1223" s="48"/>
      <c r="G1223" s="48"/>
      <c r="H1223" s="74"/>
      <c r="I1223" s="74"/>
    </row>
    <row r="1224" spans="3:9" ht="15" customHeight="1" x14ac:dyDescent="0.25">
      <c r="C1224" s="137"/>
      <c r="D1224" s="137"/>
      <c r="F1224" s="48"/>
      <c r="G1224" s="48"/>
      <c r="H1224" s="74"/>
      <c r="I1224" s="74"/>
    </row>
    <row r="1225" spans="3:9" ht="15" customHeight="1" x14ac:dyDescent="0.25">
      <c r="C1225" s="137"/>
      <c r="D1225" s="137"/>
      <c r="F1225" s="48"/>
      <c r="G1225" s="48"/>
      <c r="H1225" s="74"/>
      <c r="I1225" s="74"/>
    </row>
    <row r="1226" spans="3:9" ht="15" customHeight="1" x14ac:dyDescent="0.25">
      <c r="C1226" s="137"/>
      <c r="D1226" s="137"/>
      <c r="F1226" s="48"/>
      <c r="G1226" s="48"/>
      <c r="H1226" s="74"/>
      <c r="I1226" s="74"/>
    </row>
    <row r="1227" spans="3:9" ht="15" customHeight="1" x14ac:dyDescent="0.25">
      <c r="C1227" s="137"/>
      <c r="D1227" s="137"/>
      <c r="F1227" s="48"/>
      <c r="G1227" s="48"/>
      <c r="H1227" s="74"/>
      <c r="I1227" s="74"/>
    </row>
    <row r="1228" spans="3:9" ht="15" customHeight="1" x14ac:dyDescent="0.25">
      <c r="C1228" s="137"/>
      <c r="D1228" s="137"/>
      <c r="F1228" s="48"/>
      <c r="G1228" s="48"/>
      <c r="H1228" s="74"/>
      <c r="I1228" s="74"/>
    </row>
    <row r="1229" spans="3:9" ht="15" customHeight="1" x14ac:dyDescent="0.25">
      <c r="C1229" s="137"/>
      <c r="D1229" s="137"/>
      <c r="F1229" s="48"/>
      <c r="G1229" s="48"/>
      <c r="H1229" s="74"/>
      <c r="I1229" s="74"/>
    </row>
    <row r="1230" spans="3:9" ht="15" customHeight="1" x14ac:dyDescent="0.25">
      <c r="C1230" s="137"/>
      <c r="D1230" s="137"/>
      <c r="F1230" s="48"/>
      <c r="G1230" s="48"/>
      <c r="H1230" s="74"/>
      <c r="I1230" s="74"/>
    </row>
    <row r="1231" spans="3:9" ht="15" customHeight="1" x14ac:dyDescent="0.25">
      <c r="C1231" s="137"/>
      <c r="D1231" s="137"/>
      <c r="F1231" s="48"/>
      <c r="G1231" s="48"/>
      <c r="H1231" s="74"/>
      <c r="I1231" s="74"/>
    </row>
    <row r="1232" spans="3:9" ht="15" customHeight="1" x14ac:dyDescent="0.25">
      <c r="C1232" s="137"/>
      <c r="D1232" s="137"/>
      <c r="F1232" s="48"/>
      <c r="G1232" s="48"/>
      <c r="H1232" s="74"/>
      <c r="I1232" s="74"/>
    </row>
    <row r="1233" spans="3:9" ht="15" customHeight="1" x14ac:dyDescent="0.25">
      <c r="C1233" s="137"/>
      <c r="D1233" s="137"/>
      <c r="F1233" s="48"/>
      <c r="G1233" s="48"/>
      <c r="H1233" s="74"/>
      <c r="I1233" s="74"/>
    </row>
    <row r="1234" spans="3:9" ht="15" customHeight="1" x14ac:dyDescent="0.25">
      <c r="C1234" s="137"/>
      <c r="D1234" s="137"/>
      <c r="F1234" s="48"/>
      <c r="G1234" s="48"/>
      <c r="H1234" s="74"/>
      <c r="I1234" s="74"/>
    </row>
    <row r="1235" spans="3:9" ht="15" customHeight="1" x14ac:dyDescent="0.25">
      <c r="C1235" s="137"/>
      <c r="D1235" s="137"/>
      <c r="F1235" s="48"/>
      <c r="G1235" s="48"/>
      <c r="H1235" s="74"/>
      <c r="I1235" s="74"/>
    </row>
    <row r="1236" spans="3:9" ht="15" customHeight="1" x14ac:dyDescent="0.25">
      <c r="C1236" s="137"/>
      <c r="D1236" s="137"/>
      <c r="F1236" s="48"/>
      <c r="G1236" s="48"/>
      <c r="H1236" s="74"/>
      <c r="I1236" s="74"/>
    </row>
    <row r="1237" spans="3:9" ht="15" customHeight="1" x14ac:dyDescent="0.25">
      <c r="C1237" s="137"/>
      <c r="D1237" s="137"/>
      <c r="F1237" s="48"/>
      <c r="G1237" s="48"/>
      <c r="H1237" s="74"/>
      <c r="I1237" s="74"/>
    </row>
    <row r="1238" spans="3:9" ht="15" customHeight="1" x14ac:dyDescent="0.25">
      <c r="C1238" s="137"/>
      <c r="D1238" s="137"/>
      <c r="F1238" s="48"/>
      <c r="G1238" s="48"/>
      <c r="H1238" s="74"/>
      <c r="I1238" s="74"/>
    </row>
    <row r="1239" spans="3:9" ht="15" customHeight="1" x14ac:dyDescent="0.25">
      <c r="C1239" s="137"/>
      <c r="D1239" s="137"/>
      <c r="F1239" s="48"/>
      <c r="G1239" s="48"/>
      <c r="H1239" s="74"/>
      <c r="I1239" s="74"/>
    </row>
    <row r="1240" spans="3:9" ht="15" customHeight="1" x14ac:dyDescent="0.25">
      <c r="C1240" s="137"/>
      <c r="D1240" s="137"/>
      <c r="F1240" s="48"/>
      <c r="G1240" s="48"/>
      <c r="H1240" s="74"/>
      <c r="I1240" s="74"/>
    </row>
    <row r="1241" spans="3:9" ht="15" customHeight="1" x14ac:dyDescent="0.25">
      <c r="C1241" s="137"/>
      <c r="D1241" s="137"/>
      <c r="F1241" s="48"/>
      <c r="G1241" s="48"/>
      <c r="H1241" s="74"/>
      <c r="I1241" s="74"/>
    </row>
    <row r="1242" spans="3:9" ht="15" customHeight="1" x14ac:dyDescent="0.25">
      <c r="C1242" s="137"/>
      <c r="D1242" s="137"/>
      <c r="F1242" s="48"/>
      <c r="G1242" s="48"/>
      <c r="H1242" s="74"/>
      <c r="I1242" s="74"/>
    </row>
    <row r="1243" spans="3:9" ht="15" customHeight="1" x14ac:dyDescent="0.25">
      <c r="C1243" s="137"/>
      <c r="D1243" s="137"/>
      <c r="F1243" s="137"/>
      <c r="G1243" s="48"/>
      <c r="H1243" s="74"/>
      <c r="I1243" s="74"/>
    </row>
    <row r="1244" spans="3:9" ht="15" customHeight="1" x14ac:dyDescent="0.25">
      <c r="C1244" s="137"/>
      <c r="D1244" s="137"/>
      <c r="F1244" s="137"/>
      <c r="G1244" s="48"/>
      <c r="H1244" s="74"/>
      <c r="I1244" s="74"/>
    </row>
    <row r="1245" spans="3:9" ht="15" customHeight="1" x14ac:dyDescent="0.25">
      <c r="C1245" s="137"/>
      <c r="D1245" s="137"/>
      <c r="F1245" s="137"/>
      <c r="G1245" s="137"/>
      <c r="H1245" s="137"/>
      <c r="I1245" s="137"/>
    </row>
    <row r="1246" spans="3:9" ht="15" customHeight="1" x14ac:dyDescent="0.25">
      <c r="C1246" s="137"/>
      <c r="D1246" s="137"/>
      <c r="F1246" s="137"/>
      <c r="G1246" s="137"/>
      <c r="H1246" s="137"/>
      <c r="I1246" s="137"/>
    </row>
    <row r="1247" spans="3:9" ht="15" customHeight="1" x14ac:dyDescent="0.25">
      <c r="C1247" s="137"/>
      <c r="D1247" s="137"/>
      <c r="F1247" s="137"/>
      <c r="G1247" s="137"/>
      <c r="H1247" s="137"/>
      <c r="I1247" s="137"/>
    </row>
    <row r="1248" spans="3:9" ht="15" customHeight="1" x14ac:dyDescent="0.25">
      <c r="C1248" s="137"/>
      <c r="D1248" s="137"/>
      <c r="F1248" s="137"/>
      <c r="G1248" s="137"/>
      <c r="H1248" s="137"/>
      <c r="I1248" s="137"/>
    </row>
    <row r="1249" spans="3:9" ht="15" customHeight="1" x14ac:dyDescent="0.25">
      <c r="C1249" s="137"/>
      <c r="D1249" s="137"/>
      <c r="F1249" s="137"/>
      <c r="G1249" s="137"/>
      <c r="H1249" s="137"/>
      <c r="I1249" s="137"/>
    </row>
    <row r="1250" spans="3:9" ht="15" customHeight="1" x14ac:dyDescent="0.25">
      <c r="C1250" s="137"/>
      <c r="D1250" s="137"/>
      <c r="F1250" s="137"/>
      <c r="G1250" s="137"/>
      <c r="H1250" s="137"/>
      <c r="I1250" s="137"/>
    </row>
    <row r="1251" spans="3:9" ht="15" customHeight="1" x14ac:dyDescent="0.25">
      <c r="C1251" s="137"/>
      <c r="D1251" s="137"/>
      <c r="F1251" s="137"/>
      <c r="G1251" s="137"/>
      <c r="H1251" s="137"/>
      <c r="I1251" s="137"/>
    </row>
    <row r="1252" spans="3:9" ht="15" customHeight="1" x14ac:dyDescent="0.25">
      <c r="C1252" s="137"/>
      <c r="D1252" s="137"/>
      <c r="F1252" s="137"/>
      <c r="G1252" s="137"/>
      <c r="H1252" s="137"/>
      <c r="I1252" s="137"/>
    </row>
    <row r="1253" spans="3:9" ht="15" customHeight="1" x14ac:dyDescent="0.25">
      <c r="C1253" s="137"/>
      <c r="D1253" s="137"/>
      <c r="F1253" s="137"/>
      <c r="G1253" s="137"/>
      <c r="H1253" s="137"/>
      <c r="I1253" s="137"/>
    </row>
    <row r="1254" spans="3:9" ht="15" customHeight="1" x14ac:dyDescent="0.25">
      <c r="C1254" s="137"/>
      <c r="D1254" s="137"/>
      <c r="F1254" s="137"/>
      <c r="G1254" s="137"/>
      <c r="H1254" s="137"/>
      <c r="I1254" s="137"/>
    </row>
    <row r="1255" spans="3:9" ht="15" customHeight="1" x14ac:dyDescent="0.25">
      <c r="C1255" s="137"/>
      <c r="D1255" s="137"/>
      <c r="F1255" s="137"/>
      <c r="G1255" s="137"/>
      <c r="H1255" s="137"/>
      <c r="I1255" s="137"/>
    </row>
    <row r="1256" spans="3:9" ht="15" customHeight="1" x14ac:dyDescent="0.25">
      <c r="C1256" s="137"/>
      <c r="D1256" s="137"/>
      <c r="F1256" s="137"/>
      <c r="G1256" s="137"/>
      <c r="H1256" s="137"/>
      <c r="I1256" s="137"/>
    </row>
    <row r="1257" spans="3:9" ht="15" customHeight="1" x14ac:dyDescent="0.25">
      <c r="C1257" s="137"/>
      <c r="D1257" s="137"/>
      <c r="F1257" s="137"/>
      <c r="G1257" s="137"/>
      <c r="H1257" s="137"/>
      <c r="I1257" s="137"/>
    </row>
    <row r="1258" spans="3:9" ht="15" customHeight="1" x14ac:dyDescent="0.25">
      <c r="C1258" s="137"/>
      <c r="D1258" s="137"/>
      <c r="F1258" s="137"/>
      <c r="G1258" s="137"/>
      <c r="H1258" s="137"/>
      <c r="I1258" s="137"/>
    </row>
    <row r="1259" spans="3:9" ht="15" customHeight="1" x14ac:dyDescent="0.25">
      <c r="C1259" s="137"/>
      <c r="D1259" s="137"/>
      <c r="F1259" s="137"/>
      <c r="G1259" s="137"/>
      <c r="H1259" s="137"/>
      <c r="I1259" s="137"/>
    </row>
    <row r="1260" spans="3:9" ht="15" customHeight="1" x14ac:dyDescent="0.25">
      <c r="C1260" s="137"/>
      <c r="D1260" s="137"/>
      <c r="F1260" s="137"/>
      <c r="G1260" s="137"/>
      <c r="H1260" s="137"/>
      <c r="I1260" s="137"/>
    </row>
    <row r="1261" spans="3:9" ht="15" customHeight="1" x14ac:dyDescent="0.25">
      <c r="C1261" s="137"/>
      <c r="D1261" s="137"/>
      <c r="F1261" s="137"/>
      <c r="G1261" s="137"/>
      <c r="H1261" s="137"/>
      <c r="I1261" s="137"/>
    </row>
    <row r="1262" spans="3:9" ht="15" customHeight="1" x14ac:dyDescent="0.25">
      <c r="C1262" s="137"/>
      <c r="D1262" s="137"/>
      <c r="F1262" s="137"/>
      <c r="G1262" s="137"/>
      <c r="H1262" s="137"/>
      <c r="I1262" s="137"/>
    </row>
    <row r="1263" spans="3:9" ht="15" customHeight="1" x14ac:dyDescent="0.25">
      <c r="C1263" s="137"/>
      <c r="D1263" s="137"/>
      <c r="F1263" s="137"/>
      <c r="G1263" s="137"/>
      <c r="H1263" s="137"/>
      <c r="I1263" s="137"/>
    </row>
    <row r="1264" spans="3:9" ht="15" customHeight="1" x14ac:dyDescent="0.25">
      <c r="C1264" s="137"/>
      <c r="D1264" s="137"/>
      <c r="F1264" s="137"/>
      <c r="G1264" s="137"/>
      <c r="H1264" s="137"/>
      <c r="I1264" s="137"/>
    </row>
    <row r="1265" spans="3:9" ht="15" customHeight="1" x14ac:dyDescent="0.25">
      <c r="C1265" s="137"/>
      <c r="D1265" s="137"/>
      <c r="F1265" s="137"/>
      <c r="G1265" s="137"/>
      <c r="H1265" s="137"/>
      <c r="I1265" s="137"/>
    </row>
    <row r="1266" spans="3:9" ht="15" customHeight="1" x14ac:dyDescent="0.25">
      <c r="C1266" s="137"/>
      <c r="D1266" s="137"/>
      <c r="F1266" s="137"/>
      <c r="G1266" s="137"/>
      <c r="H1266" s="137"/>
      <c r="I1266" s="137"/>
    </row>
    <row r="1267" spans="3:9" ht="15" customHeight="1" x14ac:dyDescent="0.25">
      <c r="C1267" s="137"/>
      <c r="D1267" s="137"/>
      <c r="F1267" s="137"/>
      <c r="G1267" s="137"/>
      <c r="H1267" s="137"/>
      <c r="I1267" s="137"/>
    </row>
    <row r="1268" spans="3:9" ht="15" customHeight="1" x14ac:dyDescent="0.25">
      <c r="C1268" s="137"/>
      <c r="D1268" s="137"/>
      <c r="F1268" s="137"/>
      <c r="G1268" s="137"/>
      <c r="H1268" s="137"/>
      <c r="I1268" s="137"/>
    </row>
    <row r="1269" spans="3:9" ht="15" customHeight="1" x14ac:dyDescent="0.25">
      <c r="C1269" s="137"/>
      <c r="D1269" s="137"/>
      <c r="F1269" s="137"/>
      <c r="G1269" s="137"/>
      <c r="H1269" s="137"/>
      <c r="I1269" s="137"/>
    </row>
    <row r="1270" spans="3:9" ht="15" customHeight="1" x14ac:dyDescent="0.25">
      <c r="C1270" s="137"/>
      <c r="D1270" s="137"/>
      <c r="F1270" s="137"/>
      <c r="G1270" s="137"/>
      <c r="H1270" s="137"/>
      <c r="I1270" s="137"/>
    </row>
    <row r="1271" spans="3:9" ht="15" customHeight="1" x14ac:dyDescent="0.25">
      <c r="C1271" s="137"/>
      <c r="D1271" s="137"/>
      <c r="F1271" s="137"/>
      <c r="G1271" s="137"/>
      <c r="H1271" s="137"/>
      <c r="I1271" s="137"/>
    </row>
    <row r="1272" spans="3:9" ht="15" customHeight="1" x14ac:dyDescent="0.25">
      <c r="C1272" s="137"/>
      <c r="D1272" s="137"/>
      <c r="F1272" s="137"/>
      <c r="G1272" s="137"/>
      <c r="H1272" s="137"/>
      <c r="I1272" s="137"/>
    </row>
    <row r="1273" spans="3:9" ht="15" customHeight="1" x14ac:dyDescent="0.25">
      <c r="C1273" s="137"/>
      <c r="D1273" s="137"/>
      <c r="F1273" s="137"/>
      <c r="G1273" s="137"/>
      <c r="H1273" s="137"/>
      <c r="I1273" s="137"/>
    </row>
    <row r="1274" spans="3:9" ht="15" customHeight="1" x14ac:dyDescent="0.25">
      <c r="C1274" s="137"/>
      <c r="D1274" s="137"/>
      <c r="F1274" s="137"/>
      <c r="G1274" s="137"/>
      <c r="H1274" s="137"/>
      <c r="I1274" s="137"/>
    </row>
    <row r="1275" spans="3:9" ht="15" customHeight="1" x14ac:dyDescent="0.25">
      <c r="C1275" s="137"/>
      <c r="D1275" s="137"/>
      <c r="F1275" s="137"/>
      <c r="G1275" s="137"/>
      <c r="H1275" s="137"/>
      <c r="I1275" s="137"/>
    </row>
    <row r="1276" spans="3:9" ht="15" customHeight="1" x14ac:dyDescent="0.25">
      <c r="C1276" s="137"/>
      <c r="D1276" s="137"/>
      <c r="F1276" s="137"/>
      <c r="G1276" s="137"/>
      <c r="H1276" s="137"/>
      <c r="I1276" s="137"/>
    </row>
    <row r="1277" spans="3:9" ht="15" customHeight="1" x14ac:dyDescent="0.25">
      <c r="C1277" s="137"/>
      <c r="D1277" s="137"/>
      <c r="F1277" s="137"/>
      <c r="G1277" s="137"/>
      <c r="H1277" s="137"/>
      <c r="I1277" s="137"/>
    </row>
    <row r="1278" spans="3:9" ht="15" customHeight="1" x14ac:dyDescent="0.25">
      <c r="C1278" s="137"/>
      <c r="D1278" s="137"/>
      <c r="F1278" s="137"/>
      <c r="G1278" s="137"/>
      <c r="H1278" s="137"/>
      <c r="I1278" s="137"/>
    </row>
    <row r="1279" spans="3:9" ht="15" customHeight="1" x14ac:dyDescent="0.25">
      <c r="C1279" s="137"/>
      <c r="D1279" s="137"/>
      <c r="F1279" s="137"/>
      <c r="G1279" s="137"/>
      <c r="H1279" s="137"/>
      <c r="I1279" s="137"/>
    </row>
    <row r="1280" spans="3:9" ht="15" customHeight="1" x14ac:dyDescent="0.25">
      <c r="C1280" s="137"/>
      <c r="D1280" s="137"/>
      <c r="F1280" s="137"/>
      <c r="G1280" s="137"/>
      <c r="H1280" s="137"/>
      <c r="I1280" s="137"/>
    </row>
    <row r="1281" spans="3:9" ht="15" customHeight="1" x14ac:dyDescent="0.25">
      <c r="C1281" s="137"/>
      <c r="D1281" s="137"/>
      <c r="F1281" s="137"/>
      <c r="G1281" s="137"/>
      <c r="H1281" s="137"/>
      <c r="I1281" s="137"/>
    </row>
    <row r="1282" spans="3:9" ht="15" customHeight="1" x14ac:dyDescent="0.25">
      <c r="C1282" s="137"/>
      <c r="D1282" s="137"/>
      <c r="F1282" s="137"/>
      <c r="G1282" s="137"/>
      <c r="H1282" s="137"/>
      <c r="I1282" s="137"/>
    </row>
    <row r="1283" spans="3:9" ht="15" customHeight="1" x14ac:dyDescent="0.25">
      <c r="C1283" s="137"/>
      <c r="D1283" s="137"/>
      <c r="F1283" s="137"/>
      <c r="G1283" s="137"/>
      <c r="H1283" s="137"/>
      <c r="I1283" s="137"/>
    </row>
    <row r="1284" spans="3:9" ht="15" customHeight="1" x14ac:dyDescent="0.25">
      <c r="C1284" s="137"/>
      <c r="D1284" s="137"/>
      <c r="F1284" s="137"/>
      <c r="G1284" s="137"/>
      <c r="H1284" s="137"/>
      <c r="I1284" s="137"/>
    </row>
    <row r="1285" spans="3:9" ht="15" customHeight="1" x14ac:dyDescent="0.25">
      <c r="C1285" s="137"/>
      <c r="D1285" s="137"/>
      <c r="F1285" s="137"/>
      <c r="G1285" s="137"/>
      <c r="H1285" s="137"/>
      <c r="I1285" s="137"/>
    </row>
    <row r="1286" spans="3:9" ht="15" customHeight="1" x14ac:dyDescent="0.25">
      <c r="C1286" s="137"/>
      <c r="D1286" s="137"/>
      <c r="F1286" s="137"/>
      <c r="G1286" s="137"/>
      <c r="H1286" s="137"/>
      <c r="I1286" s="137"/>
    </row>
    <row r="1287" spans="3:9" ht="15" customHeight="1" x14ac:dyDescent="0.25">
      <c r="C1287" s="137"/>
      <c r="D1287" s="137"/>
      <c r="F1287" s="137"/>
      <c r="G1287" s="137"/>
      <c r="H1287" s="137"/>
      <c r="I1287" s="137"/>
    </row>
    <row r="1288" spans="3:9" ht="15" customHeight="1" x14ac:dyDescent="0.25">
      <c r="C1288" s="137"/>
      <c r="D1288" s="137"/>
      <c r="F1288" s="137"/>
      <c r="G1288" s="137"/>
      <c r="H1288" s="137"/>
      <c r="I1288" s="137"/>
    </row>
    <row r="1289" spans="3:9" ht="15" customHeight="1" x14ac:dyDescent="0.25">
      <c r="C1289" s="137"/>
      <c r="D1289" s="137"/>
      <c r="F1289" s="137"/>
      <c r="G1289" s="137"/>
      <c r="H1289" s="137"/>
      <c r="I1289" s="137"/>
    </row>
    <row r="1290" spans="3:9" ht="15" customHeight="1" x14ac:dyDescent="0.25">
      <c r="C1290" s="137"/>
      <c r="D1290" s="137"/>
      <c r="F1290" s="137"/>
      <c r="G1290" s="137"/>
      <c r="H1290" s="137"/>
      <c r="I1290" s="137"/>
    </row>
    <row r="1291" spans="3:9" ht="15" customHeight="1" x14ac:dyDescent="0.25">
      <c r="C1291" s="137"/>
      <c r="D1291" s="137"/>
      <c r="F1291" s="137"/>
      <c r="G1291" s="137"/>
      <c r="H1291" s="137"/>
      <c r="I1291" s="137"/>
    </row>
    <row r="1292" spans="3:9" ht="15" customHeight="1" x14ac:dyDescent="0.25">
      <c r="C1292" s="137"/>
      <c r="D1292" s="137"/>
      <c r="F1292" s="137"/>
      <c r="G1292" s="137"/>
      <c r="H1292" s="137"/>
      <c r="I1292" s="137"/>
    </row>
    <row r="1293" spans="3:9" ht="15" customHeight="1" x14ac:dyDescent="0.25">
      <c r="C1293" s="137"/>
      <c r="D1293" s="137"/>
      <c r="F1293" s="137"/>
      <c r="G1293" s="137"/>
      <c r="H1293" s="137"/>
      <c r="I1293" s="137"/>
    </row>
    <row r="1294" spans="3:9" ht="15" customHeight="1" x14ac:dyDescent="0.25">
      <c r="C1294" s="137"/>
      <c r="D1294" s="137"/>
      <c r="F1294" s="137"/>
      <c r="G1294" s="137"/>
      <c r="H1294" s="137"/>
      <c r="I1294" s="137"/>
    </row>
    <row r="1295" spans="3:9" ht="15" customHeight="1" x14ac:dyDescent="0.25">
      <c r="C1295" s="137"/>
      <c r="D1295" s="137"/>
      <c r="F1295" s="137"/>
      <c r="G1295" s="137"/>
      <c r="H1295" s="137"/>
      <c r="I1295" s="137"/>
    </row>
    <row r="1296" spans="3:9" ht="15" customHeight="1" x14ac:dyDescent="0.25">
      <c r="C1296" s="137"/>
      <c r="D1296" s="137"/>
      <c r="F1296" s="137"/>
      <c r="G1296" s="137"/>
      <c r="H1296" s="137"/>
      <c r="I1296" s="137"/>
    </row>
    <row r="1297" spans="3:9" ht="15" customHeight="1" x14ac:dyDescent="0.25">
      <c r="C1297" s="137"/>
      <c r="D1297" s="137"/>
      <c r="F1297" s="137"/>
      <c r="G1297" s="137"/>
      <c r="H1297" s="137"/>
      <c r="I1297" s="137"/>
    </row>
    <row r="1298" spans="3:9" ht="15" customHeight="1" x14ac:dyDescent="0.25">
      <c r="C1298" s="137"/>
      <c r="D1298" s="137"/>
      <c r="F1298" s="137"/>
      <c r="G1298" s="137"/>
      <c r="H1298" s="137"/>
      <c r="I1298" s="137"/>
    </row>
    <row r="1299" spans="3:9" ht="15" customHeight="1" x14ac:dyDescent="0.25">
      <c r="C1299" s="137"/>
      <c r="D1299" s="137"/>
      <c r="F1299" s="137"/>
      <c r="G1299" s="137"/>
      <c r="H1299" s="137"/>
      <c r="I1299" s="137"/>
    </row>
    <row r="1300" spans="3:9" ht="15" customHeight="1" x14ac:dyDescent="0.25">
      <c r="C1300" s="137"/>
      <c r="D1300" s="137"/>
      <c r="F1300" s="137"/>
      <c r="G1300" s="137"/>
      <c r="H1300" s="137"/>
      <c r="I1300" s="137"/>
    </row>
    <row r="1301" spans="3:9" ht="15" customHeight="1" x14ac:dyDescent="0.25">
      <c r="C1301" s="137"/>
      <c r="D1301" s="137"/>
      <c r="F1301" s="137"/>
      <c r="G1301" s="137"/>
      <c r="H1301" s="137"/>
      <c r="I1301" s="137"/>
    </row>
    <row r="1302" spans="3:9" ht="15" customHeight="1" x14ac:dyDescent="0.25">
      <c r="C1302" s="137"/>
      <c r="D1302" s="137"/>
      <c r="F1302" s="137"/>
      <c r="G1302" s="137"/>
      <c r="H1302" s="137"/>
      <c r="I1302" s="137"/>
    </row>
    <row r="1303" spans="3:9" ht="15" customHeight="1" x14ac:dyDescent="0.25">
      <c r="C1303" s="137"/>
      <c r="D1303" s="137"/>
      <c r="F1303" s="137"/>
      <c r="G1303" s="137"/>
      <c r="H1303" s="137"/>
      <c r="I1303" s="137"/>
    </row>
    <row r="1304" spans="3:9" ht="15" customHeight="1" x14ac:dyDescent="0.25">
      <c r="C1304" s="137"/>
      <c r="D1304" s="137"/>
      <c r="F1304" s="137"/>
      <c r="G1304" s="137"/>
      <c r="H1304" s="137"/>
      <c r="I1304" s="137"/>
    </row>
    <row r="1305" spans="3:9" ht="15" customHeight="1" x14ac:dyDescent="0.25">
      <c r="C1305" s="137"/>
      <c r="D1305" s="137"/>
      <c r="F1305" s="137"/>
      <c r="G1305" s="137"/>
      <c r="H1305" s="137"/>
      <c r="I1305" s="137"/>
    </row>
    <row r="1306" spans="3:9" ht="15" customHeight="1" x14ac:dyDescent="0.25">
      <c r="C1306" s="137"/>
      <c r="D1306" s="137"/>
      <c r="F1306" s="137"/>
      <c r="G1306" s="137"/>
      <c r="H1306" s="137"/>
      <c r="I1306" s="137"/>
    </row>
    <row r="1307" spans="3:9" ht="15" customHeight="1" x14ac:dyDescent="0.25">
      <c r="C1307" s="137"/>
      <c r="D1307" s="137"/>
      <c r="F1307" s="137"/>
      <c r="G1307" s="137"/>
      <c r="H1307" s="137"/>
      <c r="I1307" s="137"/>
    </row>
    <row r="1308" spans="3:9" ht="15" customHeight="1" x14ac:dyDescent="0.25">
      <c r="C1308" s="137"/>
      <c r="D1308" s="137"/>
      <c r="F1308" s="137"/>
      <c r="G1308" s="137"/>
      <c r="H1308" s="137"/>
      <c r="I1308" s="137"/>
    </row>
    <row r="1309" spans="3:9" ht="15" customHeight="1" x14ac:dyDescent="0.25">
      <c r="C1309" s="137"/>
      <c r="D1309" s="137"/>
      <c r="F1309" s="137"/>
      <c r="G1309" s="137"/>
      <c r="H1309" s="137"/>
      <c r="I1309" s="137"/>
    </row>
    <row r="1310" spans="3:9" ht="15" customHeight="1" x14ac:dyDescent="0.25">
      <c r="C1310" s="137"/>
      <c r="D1310" s="137"/>
      <c r="F1310" s="137"/>
      <c r="G1310" s="137"/>
      <c r="H1310" s="137"/>
      <c r="I1310" s="137"/>
    </row>
    <row r="1311" spans="3:9" ht="15" customHeight="1" x14ac:dyDescent="0.25">
      <c r="C1311" s="137"/>
      <c r="D1311" s="137"/>
      <c r="F1311" s="137"/>
      <c r="G1311" s="137"/>
      <c r="H1311" s="137"/>
      <c r="I1311" s="137"/>
    </row>
    <row r="1312" spans="3:9" ht="15" customHeight="1" x14ac:dyDescent="0.25">
      <c r="C1312" s="137"/>
      <c r="D1312" s="137"/>
      <c r="F1312" s="137"/>
      <c r="G1312" s="137"/>
      <c r="H1312" s="137"/>
      <c r="I1312" s="137"/>
    </row>
    <row r="1313" spans="3:9" ht="15" customHeight="1" x14ac:dyDescent="0.25">
      <c r="C1313" s="137"/>
      <c r="D1313" s="137"/>
      <c r="F1313" s="137"/>
      <c r="G1313" s="137"/>
      <c r="H1313" s="137"/>
      <c r="I1313" s="137"/>
    </row>
    <row r="1314" spans="3:9" ht="15" customHeight="1" x14ac:dyDescent="0.25">
      <c r="C1314" s="137"/>
      <c r="D1314" s="137"/>
      <c r="F1314" s="137"/>
      <c r="G1314" s="137"/>
      <c r="H1314" s="137"/>
      <c r="I1314" s="137"/>
    </row>
    <row r="1315" spans="3:9" ht="15" customHeight="1" x14ac:dyDescent="0.25">
      <c r="C1315" s="137"/>
      <c r="D1315" s="137"/>
      <c r="F1315" s="137"/>
      <c r="G1315" s="137"/>
      <c r="H1315" s="137"/>
      <c r="I1315" s="137"/>
    </row>
    <row r="1316" spans="3:9" ht="15" customHeight="1" x14ac:dyDescent="0.25">
      <c r="C1316" s="137"/>
      <c r="D1316" s="137"/>
      <c r="F1316" s="137"/>
      <c r="G1316" s="137"/>
      <c r="H1316" s="137"/>
      <c r="I1316" s="137"/>
    </row>
    <row r="1317" spans="3:9" ht="15" customHeight="1" x14ac:dyDescent="0.25">
      <c r="C1317" s="137"/>
      <c r="D1317" s="137"/>
      <c r="F1317" s="137"/>
      <c r="G1317" s="137"/>
      <c r="H1317" s="137"/>
      <c r="I1317" s="137"/>
    </row>
    <row r="1318" spans="3:9" ht="15" customHeight="1" x14ac:dyDescent="0.25">
      <c r="C1318" s="137"/>
      <c r="D1318" s="137"/>
      <c r="F1318" s="137"/>
      <c r="G1318" s="137"/>
      <c r="H1318" s="137"/>
      <c r="I1318" s="137"/>
    </row>
    <row r="1319" spans="3:9" ht="15" customHeight="1" x14ac:dyDescent="0.25">
      <c r="C1319" s="137"/>
      <c r="D1319" s="137"/>
      <c r="F1319" s="137"/>
      <c r="G1319" s="137"/>
      <c r="H1319" s="137"/>
      <c r="I1319" s="137"/>
    </row>
    <row r="1320" spans="3:9" ht="15" customHeight="1" x14ac:dyDescent="0.25">
      <c r="C1320" s="137"/>
      <c r="D1320" s="137"/>
      <c r="F1320" s="137"/>
      <c r="G1320" s="137"/>
      <c r="H1320" s="137"/>
      <c r="I1320" s="137"/>
    </row>
    <row r="1321" spans="3:9" ht="15" customHeight="1" x14ac:dyDescent="0.25">
      <c r="C1321" s="137"/>
      <c r="D1321" s="137"/>
      <c r="F1321" s="137"/>
      <c r="G1321" s="137"/>
      <c r="H1321" s="137"/>
      <c r="I1321" s="137"/>
    </row>
    <row r="1322" spans="3:9" ht="15" customHeight="1" x14ac:dyDescent="0.25">
      <c r="C1322" s="137"/>
      <c r="D1322" s="137"/>
      <c r="F1322" s="137"/>
      <c r="G1322" s="137"/>
      <c r="H1322" s="137"/>
      <c r="I1322" s="137"/>
    </row>
    <row r="1323" spans="3:9" ht="15" customHeight="1" x14ac:dyDescent="0.25">
      <c r="C1323" s="137"/>
      <c r="D1323" s="137"/>
      <c r="F1323" s="137"/>
      <c r="G1323" s="137"/>
      <c r="H1323" s="137"/>
      <c r="I1323" s="137"/>
    </row>
    <row r="1324" spans="3:9" ht="15" customHeight="1" x14ac:dyDescent="0.25">
      <c r="C1324" s="137"/>
      <c r="D1324" s="137"/>
      <c r="F1324" s="137"/>
      <c r="G1324" s="137"/>
      <c r="H1324" s="137"/>
      <c r="I1324" s="137"/>
    </row>
    <row r="1325" spans="3:9" ht="15" customHeight="1" x14ac:dyDescent="0.25">
      <c r="C1325" s="137"/>
      <c r="D1325" s="137"/>
      <c r="F1325" s="137"/>
      <c r="G1325" s="137"/>
      <c r="H1325" s="137"/>
      <c r="I1325" s="137"/>
    </row>
    <row r="1326" spans="3:9" ht="15" customHeight="1" x14ac:dyDescent="0.25">
      <c r="C1326" s="137"/>
      <c r="D1326" s="137"/>
      <c r="F1326" s="137"/>
      <c r="G1326" s="137"/>
      <c r="H1326" s="137"/>
      <c r="I1326" s="137"/>
    </row>
    <row r="1327" spans="3:9" ht="15" customHeight="1" x14ac:dyDescent="0.25">
      <c r="C1327" s="137"/>
      <c r="D1327" s="137"/>
      <c r="F1327" s="137"/>
      <c r="G1327" s="137"/>
      <c r="H1327" s="137"/>
      <c r="I1327" s="137"/>
    </row>
    <row r="1328" spans="3:9" ht="15" customHeight="1" x14ac:dyDescent="0.25">
      <c r="C1328" s="137"/>
      <c r="D1328" s="137"/>
      <c r="F1328" s="137"/>
      <c r="G1328" s="137"/>
      <c r="H1328" s="137"/>
      <c r="I1328" s="137"/>
    </row>
    <row r="1329" spans="3:9" ht="15" customHeight="1" x14ac:dyDescent="0.25">
      <c r="C1329" s="137"/>
      <c r="D1329" s="137"/>
      <c r="F1329" s="137"/>
      <c r="G1329" s="137"/>
      <c r="H1329" s="137"/>
      <c r="I1329" s="137"/>
    </row>
    <row r="1330" spans="3:9" ht="15" customHeight="1" x14ac:dyDescent="0.25">
      <c r="C1330" s="137"/>
      <c r="D1330" s="137"/>
      <c r="F1330" s="137"/>
      <c r="G1330" s="137"/>
      <c r="H1330" s="137"/>
      <c r="I1330" s="137"/>
    </row>
    <row r="1331" spans="3:9" ht="15" customHeight="1" x14ac:dyDescent="0.25">
      <c r="C1331" s="137"/>
      <c r="D1331" s="137"/>
      <c r="F1331" s="137"/>
      <c r="G1331" s="137"/>
      <c r="H1331" s="137"/>
      <c r="I1331" s="137"/>
    </row>
    <row r="1332" spans="3:9" ht="15" customHeight="1" x14ac:dyDescent="0.25">
      <c r="C1332" s="137"/>
      <c r="D1332" s="137"/>
      <c r="F1332" s="137"/>
      <c r="G1332" s="137"/>
      <c r="H1332" s="137"/>
      <c r="I1332" s="137"/>
    </row>
    <row r="1333" spans="3:9" ht="15" customHeight="1" x14ac:dyDescent="0.25">
      <c r="C1333" s="137"/>
      <c r="D1333" s="137"/>
      <c r="F1333" s="137"/>
      <c r="G1333" s="137"/>
      <c r="H1333" s="137"/>
      <c r="I1333" s="137"/>
    </row>
    <row r="1334" spans="3:9" ht="15" customHeight="1" x14ac:dyDescent="0.25">
      <c r="C1334" s="137"/>
      <c r="D1334" s="137"/>
      <c r="F1334" s="137"/>
      <c r="G1334" s="137"/>
      <c r="H1334" s="137"/>
      <c r="I1334" s="137"/>
    </row>
    <row r="1335" spans="3:9" ht="15" customHeight="1" x14ac:dyDescent="0.25">
      <c r="C1335" s="137"/>
      <c r="D1335" s="137"/>
      <c r="F1335" s="137"/>
      <c r="G1335" s="137"/>
      <c r="H1335" s="137"/>
      <c r="I1335" s="137"/>
    </row>
    <row r="1336" spans="3:9" ht="15" customHeight="1" x14ac:dyDescent="0.25">
      <c r="C1336" s="137"/>
      <c r="D1336" s="137"/>
      <c r="F1336" s="137"/>
      <c r="G1336" s="137"/>
      <c r="H1336" s="137"/>
      <c r="I1336" s="137"/>
    </row>
    <row r="1337" spans="3:9" ht="15" customHeight="1" x14ac:dyDescent="0.25">
      <c r="C1337" s="137"/>
      <c r="D1337" s="137"/>
      <c r="F1337" s="137"/>
      <c r="G1337" s="137"/>
      <c r="H1337" s="137"/>
      <c r="I1337" s="137"/>
    </row>
    <row r="1338" spans="3:9" ht="15" customHeight="1" x14ac:dyDescent="0.25">
      <c r="C1338" s="137"/>
      <c r="D1338" s="137"/>
      <c r="F1338" s="137"/>
      <c r="G1338" s="137"/>
      <c r="H1338" s="137"/>
      <c r="I1338" s="137"/>
    </row>
    <row r="1339" spans="3:9" ht="15" customHeight="1" x14ac:dyDescent="0.25">
      <c r="C1339" s="137"/>
      <c r="D1339" s="137"/>
      <c r="F1339" s="137"/>
      <c r="G1339" s="137"/>
      <c r="H1339" s="137"/>
      <c r="I1339" s="137"/>
    </row>
    <row r="1340" spans="3:9" ht="15" customHeight="1" x14ac:dyDescent="0.25">
      <c r="C1340" s="137"/>
      <c r="D1340" s="137"/>
      <c r="F1340" s="137"/>
      <c r="G1340" s="137"/>
      <c r="H1340" s="137"/>
      <c r="I1340" s="137"/>
    </row>
    <row r="1341" spans="3:9" ht="15" customHeight="1" x14ac:dyDescent="0.25">
      <c r="C1341" s="137"/>
      <c r="D1341" s="137"/>
      <c r="F1341" s="137"/>
      <c r="G1341" s="137"/>
      <c r="H1341" s="137"/>
      <c r="I1341" s="137"/>
    </row>
    <row r="1342" spans="3:9" ht="15" customHeight="1" x14ac:dyDescent="0.25">
      <c r="C1342" s="137"/>
      <c r="D1342" s="137"/>
      <c r="F1342" s="137"/>
      <c r="G1342" s="137"/>
      <c r="H1342" s="137"/>
      <c r="I1342" s="137"/>
    </row>
    <row r="1343" spans="3:9" ht="15" customHeight="1" x14ac:dyDescent="0.25">
      <c r="C1343" s="137"/>
      <c r="D1343" s="137"/>
      <c r="F1343" s="137"/>
      <c r="G1343" s="137"/>
      <c r="H1343" s="137"/>
      <c r="I1343" s="137"/>
    </row>
    <row r="1344" spans="3:9" ht="15" customHeight="1" x14ac:dyDescent="0.25">
      <c r="C1344" s="137"/>
      <c r="D1344" s="137"/>
      <c r="F1344" s="137"/>
      <c r="G1344" s="137"/>
      <c r="H1344" s="137"/>
      <c r="I1344" s="137"/>
    </row>
    <row r="1345" spans="3:9" ht="15" customHeight="1" x14ac:dyDescent="0.25">
      <c r="C1345" s="137"/>
      <c r="D1345" s="137"/>
      <c r="F1345" s="137"/>
      <c r="G1345" s="137"/>
      <c r="H1345" s="137"/>
      <c r="I1345" s="137"/>
    </row>
    <row r="1346" spans="3:9" ht="15" customHeight="1" x14ac:dyDescent="0.25">
      <c r="C1346" s="137"/>
      <c r="D1346" s="137"/>
      <c r="F1346" s="137"/>
      <c r="G1346" s="137"/>
      <c r="H1346" s="137"/>
      <c r="I1346" s="137"/>
    </row>
    <row r="1347" spans="3:9" ht="15" customHeight="1" x14ac:dyDescent="0.25">
      <c r="C1347" s="137"/>
      <c r="D1347" s="137"/>
      <c r="F1347" s="137"/>
      <c r="G1347" s="137"/>
      <c r="H1347" s="137"/>
      <c r="I1347" s="137"/>
    </row>
    <row r="1348" spans="3:9" ht="15" customHeight="1" x14ac:dyDescent="0.25">
      <c r="C1348" s="137"/>
      <c r="D1348" s="137"/>
      <c r="F1348" s="137"/>
      <c r="G1348" s="137"/>
      <c r="H1348" s="137"/>
      <c r="I1348" s="137"/>
    </row>
    <row r="1349" spans="3:9" ht="15" customHeight="1" x14ac:dyDescent="0.25">
      <c r="C1349" s="137"/>
      <c r="D1349" s="137"/>
      <c r="F1349" s="137"/>
      <c r="G1349" s="137"/>
      <c r="H1349" s="137"/>
      <c r="I1349" s="137"/>
    </row>
    <row r="1350" spans="3:9" ht="15" customHeight="1" x14ac:dyDescent="0.25">
      <c r="C1350" s="137"/>
      <c r="D1350" s="137"/>
      <c r="F1350" s="137"/>
      <c r="G1350" s="137"/>
      <c r="H1350" s="137"/>
      <c r="I1350" s="137"/>
    </row>
    <row r="1351" spans="3:9" ht="15" customHeight="1" x14ac:dyDescent="0.25">
      <c r="C1351" s="137"/>
      <c r="D1351" s="137"/>
      <c r="F1351" s="137"/>
      <c r="G1351" s="137"/>
      <c r="H1351" s="137"/>
      <c r="I1351" s="137"/>
    </row>
    <row r="1352" spans="3:9" ht="15" customHeight="1" x14ac:dyDescent="0.25">
      <c r="C1352" s="137"/>
      <c r="D1352" s="137"/>
      <c r="F1352" s="137"/>
      <c r="G1352" s="137"/>
      <c r="H1352" s="137"/>
      <c r="I1352" s="137"/>
    </row>
    <row r="1353" spans="3:9" ht="15" customHeight="1" x14ac:dyDescent="0.25">
      <c r="C1353" s="137"/>
      <c r="D1353" s="137"/>
      <c r="F1353" s="137"/>
      <c r="G1353" s="137"/>
      <c r="H1353" s="137"/>
      <c r="I1353" s="137"/>
    </row>
    <row r="1354" spans="3:9" ht="15" customHeight="1" x14ac:dyDescent="0.25">
      <c r="C1354" s="137"/>
      <c r="D1354" s="137"/>
      <c r="F1354" s="137"/>
      <c r="G1354" s="137"/>
      <c r="H1354" s="137"/>
      <c r="I1354" s="137"/>
    </row>
    <row r="1355" spans="3:9" ht="15" customHeight="1" x14ac:dyDescent="0.25">
      <c r="C1355" s="137"/>
      <c r="D1355" s="137"/>
      <c r="F1355" s="137"/>
      <c r="G1355" s="137"/>
      <c r="H1355" s="137"/>
      <c r="I1355" s="137"/>
    </row>
    <row r="1356" spans="3:9" ht="15" customHeight="1" x14ac:dyDescent="0.25">
      <c r="C1356" s="137"/>
      <c r="D1356" s="137"/>
      <c r="F1356" s="137"/>
      <c r="G1356" s="137"/>
      <c r="H1356" s="137"/>
      <c r="I1356" s="137"/>
    </row>
    <row r="1357" spans="3:9" ht="15" customHeight="1" x14ac:dyDescent="0.25">
      <c r="C1357" s="137"/>
      <c r="D1357" s="137"/>
      <c r="F1357" s="137"/>
      <c r="G1357" s="137"/>
      <c r="H1357" s="137"/>
      <c r="I1357" s="137"/>
    </row>
    <row r="1358" spans="3:9" ht="15" customHeight="1" x14ac:dyDescent="0.25">
      <c r="C1358" s="137"/>
      <c r="D1358" s="137"/>
      <c r="F1358" s="137"/>
      <c r="G1358" s="137"/>
      <c r="H1358" s="137"/>
      <c r="I1358" s="137"/>
    </row>
    <row r="1359" spans="3:9" ht="15" customHeight="1" x14ac:dyDescent="0.25">
      <c r="C1359" s="137"/>
      <c r="D1359" s="137"/>
      <c r="F1359" s="137"/>
      <c r="G1359" s="137"/>
      <c r="H1359" s="137"/>
      <c r="I1359" s="137"/>
    </row>
    <row r="1360" spans="3:9" ht="15" customHeight="1" x14ac:dyDescent="0.25">
      <c r="C1360" s="137"/>
      <c r="D1360" s="137"/>
      <c r="F1360" s="137"/>
      <c r="G1360" s="137"/>
      <c r="H1360" s="137"/>
      <c r="I1360" s="137"/>
    </row>
    <row r="1361" spans="3:9" ht="15" customHeight="1" x14ac:dyDescent="0.25">
      <c r="C1361" s="137"/>
      <c r="D1361" s="137"/>
      <c r="F1361" s="137"/>
      <c r="G1361" s="137"/>
      <c r="H1361" s="137"/>
      <c r="I1361" s="137"/>
    </row>
    <row r="1362" spans="3:9" ht="15" customHeight="1" x14ac:dyDescent="0.25">
      <c r="C1362" s="137"/>
      <c r="D1362" s="137"/>
      <c r="F1362" s="137"/>
      <c r="G1362" s="137"/>
      <c r="H1362" s="137"/>
      <c r="I1362" s="137"/>
    </row>
    <row r="1363" spans="3:9" ht="15" customHeight="1" x14ac:dyDescent="0.25">
      <c r="C1363" s="137"/>
      <c r="D1363" s="137"/>
      <c r="F1363" s="137"/>
      <c r="G1363" s="137"/>
      <c r="H1363" s="137"/>
      <c r="I1363" s="137"/>
    </row>
    <row r="1364" spans="3:9" ht="15" customHeight="1" x14ac:dyDescent="0.25">
      <c r="C1364" s="137"/>
      <c r="D1364" s="137"/>
      <c r="F1364" s="137"/>
      <c r="G1364" s="137"/>
      <c r="H1364" s="137"/>
      <c r="I1364" s="137"/>
    </row>
    <row r="1365" spans="3:9" ht="15" customHeight="1" x14ac:dyDescent="0.25">
      <c r="C1365" s="137"/>
      <c r="D1365" s="137"/>
      <c r="F1365" s="137"/>
      <c r="G1365" s="137"/>
      <c r="H1365" s="137"/>
      <c r="I1365" s="137"/>
    </row>
    <row r="1366" spans="3:9" ht="15" customHeight="1" x14ac:dyDescent="0.25">
      <c r="C1366" s="137"/>
      <c r="D1366" s="137"/>
      <c r="F1366" s="137"/>
      <c r="G1366" s="137"/>
      <c r="H1366" s="137"/>
      <c r="I1366" s="137"/>
    </row>
    <row r="1367" spans="3:9" ht="15" customHeight="1" x14ac:dyDescent="0.25">
      <c r="C1367" s="137"/>
      <c r="D1367" s="137"/>
      <c r="F1367" s="137"/>
      <c r="G1367" s="137"/>
      <c r="H1367" s="137"/>
      <c r="I1367" s="137"/>
    </row>
    <row r="1368" spans="3:9" ht="15" customHeight="1" x14ac:dyDescent="0.25">
      <c r="C1368" s="137"/>
      <c r="D1368" s="137"/>
      <c r="F1368" s="137"/>
      <c r="G1368" s="137"/>
      <c r="H1368" s="137"/>
      <c r="I1368" s="137"/>
    </row>
    <row r="1369" spans="3:9" ht="15" customHeight="1" x14ac:dyDescent="0.25">
      <c r="C1369" s="137"/>
      <c r="D1369" s="137"/>
      <c r="F1369" s="137"/>
      <c r="G1369" s="137"/>
      <c r="H1369" s="137"/>
      <c r="I1369" s="137"/>
    </row>
    <row r="1370" spans="3:9" ht="15" customHeight="1" x14ac:dyDescent="0.25">
      <c r="C1370" s="137"/>
      <c r="D1370" s="137"/>
      <c r="F1370" s="137"/>
      <c r="G1370" s="137"/>
      <c r="H1370" s="137"/>
      <c r="I1370" s="137"/>
    </row>
    <row r="1371" spans="3:9" ht="15" customHeight="1" x14ac:dyDescent="0.25">
      <c r="C1371" s="137"/>
      <c r="D1371" s="137"/>
      <c r="F1371" s="137"/>
      <c r="G1371" s="137"/>
      <c r="H1371" s="137"/>
      <c r="I1371" s="137"/>
    </row>
    <row r="1372" spans="3:9" ht="15" customHeight="1" x14ac:dyDescent="0.25">
      <c r="C1372" s="137"/>
      <c r="D1372" s="137"/>
      <c r="F1372" s="137"/>
      <c r="G1372" s="137"/>
      <c r="H1372" s="137"/>
      <c r="I1372" s="137"/>
    </row>
    <row r="1373" spans="3:9" ht="15" customHeight="1" x14ac:dyDescent="0.25">
      <c r="C1373" s="137"/>
      <c r="D1373" s="137"/>
      <c r="F1373" s="137"/>
      <c r="G1373" s="137"/>
      <c r="H1373" s="137"/>
      <c r="I1373" s="137"/>
    </row>
    <row r="1374" spans="3:9" ht="15" customHeight="1" x14ac:dyDescent="0.25">
      <c r="C1374" s="137"/>
      <c r="D1374" s="137"/>
      <c r="F1374" s="137"/>
      <c r="G1374" s="137"/>
      <c r="H1374" s="137"/>
      <c r="I1374" s="137"/>
    </row>
    <row r="1375" spans="3:9" ht="15" customHeight="1" x14ac:dyDescent="0.25">
      <c r="C1375" s="137"/>
      <c r="D1375" s="137"/>
      <c r="F1375" s="137"/>
      <c r="G1375" s="137"/>
      <c r="H1375" s="137"/>
      <c r="I1375" s="137"/>
    </row>
    <row r="1376" spans="3:9" ht="15" customHeight="1" x14ac:dyDescent="0.25">
      <c r="C1376" s="137"/>
      <c r="D1376" s="137"/>
      <c r="F1376" s="137"/>
      <c r="G1376" s="137"/>
      <c r="H1376" s="137"/>
      <c r="I1376" s="137"/>
    </row>
    <row r="1377" spans="3:9" ht="15" customHeight="1" x14ac:dyDescent="0.25">
      <c r="C1377" s="137"/>
      <c r="D1377" s="137"/>
      <c r="F1377" s="137"/>
      <c r="G1377" s="137"/>
      <c r="H1377" s="137"/>
      <c r="I1377" s="137"/>
    </row>
    <row r="1378" spans="3:9" ht="15" customHeight="1" x14ac:dyDescent="0.25">
      <c r="C1378" s="137"/>
      <c r="D1378" s="137"/>
      <c r="F1378" s="137"/>
      <c r="G1378" s="137"/>
      <c r="H1378" s="137"/>
      <c r="I1378" s="137"/>
    </row>
    <row r="1379" spans="3:9" ht="15" customHeight="1" x14ac:dyDescent="0.25">
      <c r="C1379" s="137"/>
      <c r="D1379" s="137"/>
      <c r="F1379" s="137"/>
      <c r="G1379" s="137"/>
      <c r="H1379" s="137"/>
      <c r="I1379" s="137"/>
    </row>
    <row r="1380" spans="3:9" ht="15" customHeight="1" x14ac:dyDescent="0.25">
      <c r="C1380" s="137"/>
      <c r="D1380" s="137"/>
      <c r="F1380" s="137"/>
      <c r="G1380" s="137"/>
      <c r="H1380" s="137"/>
      <c r="I1380" s="137"/>
    </row>
    <row r="1381" spans="3:9" ht="15" customHeight="1" x14ac:dyDescent="0.25">
      <c r="C1381" s="137"/>
      <c r="D1381" s="137"/>
      <c r="F1381" s="137"/>
      <c r="G1381" s="137"/>
      <c r="H1381" s="137"/>
      <c r="I1381" s="137"/>
    </row>
    <row r="1382" spans="3:9" ht="15" customHeight="1" x14ac:dyDescent="0.25">
      <c r="C1382" s="137"/>
      <c r="D1382" s="137"/>
      <c r="F1382" s="137"/>
      <c r="G1382" s="137"/>
      <c r="H1382" s="137"/>
      <c r="I1382" s="137"/>
    </row>
    <row r="1383" spans="3:9" ht="15" customHeight="1" x14ac:dyDescent="0.25">
      <c r="C1383" s="137"/>
      <c r="D1383" s="137"/>
      <c r="F1383" s="137"/>
      <c r="G1383" s="137"/>
      <c r="H1383" s="137"/>
      <c r="I1383" s="137"/>
    </row>
    <row r="1384" spans="3:9" ht="15" customHeight="1" x14ac:dyDescent="0.25">
      <c r="C1384" s="137"/>
      <c r="D1384" s="137"/>
      <c r="F1384" s="137"/>
      <c r="G1384" s="137"/>
      <c r="H1384" s="137"/>
      <c r="I1384" s="137"/>
    </row>
    <row r="1385" spans="3:9" ht="15" customHeight="1" x14ac:dyDescent="0.25">
      <c r="C1385" s="137"/>
      <c r="D1385" s="137"/>
      <c r="F1385" s="137"/>
      <c r="G1385" s="137"/>
      <c r="H1385" s="137"/>
      <c r="I1385" s="137"/>
    </row>
    <row r="1386" spans="3:9" ht="15" customHeight="1" x14ac:dyDescent="0.25">
      <c r="C1386" s="137"/>
      <c r="D1386" s="137"/>
      <c r="F1386" s="137"/>
      <c r="G1386" s="137"/>
      <c r="H1386" s="137"/>
      <c r="I1386" s="137"/>
    </row>
    <row r="1387" spans="3:9" ht="15" customHeight="1" x14ac:dyDescent="0.25">
      <c r="C1387" s="137"/>
      <c r="D1387" s="137"/>
      <c r="F1387" s="137"/>
      <c r="G1387" s="137"/>
      <c r="H1387" s="137"/>
      <c r="I1387" s="137"/>
    </row>
    <row r="1388" spans="3:9" ht="15" customHeight="1" x14ac:dyDescent="0.25">
      <c r="C1388" s="137"/>
      <c r="D1388" s="137"/>
      <c r="F1388" s="137"/>
      <c r="G1388" s="137"/>
      <c r="H1388" s="137"/>
      <c r="I1388" s="137"/>
    </row>
    <row r="1389" spans="3:9" ht="15" customHeight="1" x14ac:dyDescent="0.25">
      <c r="C1389" s="137"/>
      <c r="D1389" s="137"/>
      <c r="F1389" s="137"/>
      <c r="G1389" s="137"/>
      <c r="H1389" s="137"/>
      <c r="I1389" s="137"/>
    </row>
    <row r="1390" spans="3:9" ht="15" customHeight="1" x14ac:dyDescent="0.25">
      <c r="C1390" s="137"/>
      <c r="D1390" s="137"/>
      <c r="F1390" s="137"/>
      <c r="G1390" s="137"/>
      <c r="H1390" s="137"/>
      <c r="I1390" s="137"/>
    </row>
    <row r="1391" spans="3:9" ht="15" customHeight="1" x14ac:dyDescent="0.25">
      <c r="C1391" s="137"/>
      <c r="D1391" s="137"/>
      <c r="F1391" s="137"/>
      <c r="G1391" s="137"/>
      <c r="H1391" s="137"/>
      <c r="I1391" s="137"/>
    </row>
    <row r="1392" spans="3:9" ht="15" customHeight="1" x14ac:dyDescent="0.25">
      <c r="C1392" s="137"/>
      <c r="D1392" s="137"/>
      <c r="F1392" s="137"/>
      <c r="G1392" s="137"/>
      <c r="H1392" s="137"/>
      <c r="I1392" s="137"/>
    </row>
    <row r="1393" spans="3:9" ht="15" customHeight="1" x14ac:dyDescent="0.25">
      <c r="C1393" s="137"/>
      <c r="D1393" s="137"/>
      <c r="F1393" s="137"/>
      <c r="G1393" s="137"/>
      <c r="H1393" s="137"/>
      <c r="I1393" s="137"/>
    </row>
    <row r="1394" spans="3:9" ht="15" customHeight="1" x14ac:dyDescent="0.25">
      <c r="C1394" s="137"/>
      <c r="D1394" s="137"/>
      <c r="F1394" s="137"/>
      <c r="G1394" s="137"/>
      <c r="H1394" s="137"/>
      <c r="I1394" s="137"/>
    </row>
    <row r="1395" spans="3:9" ht="15" customHeight="1" x14ac:dyDescent="0.25">
      <c r="C1395" s="137"/>
      <c r="D1395" s="137"/>
      <c r="F1395" s="137"/>
      <c r="G1395" s="137"/>
      <c r="H1395" s="137"/>
      <c r="I1395" s="137"/>
    </row>
    <row r="1396" spans="3:9" ht="15" customHeight="1" x14ac:dyDescent="0.25">
      <c r="C1396" s="137"/>
      <c r="D1396" s="137"/>
      <c r="F1396" s="137"/>
      <c r="G1396" s="137"/>
      <c r="H1396" s="137"/>
      <c r="I1396" s="137"/>
    </row>
    <row r="1397" spans="3:9" ht="15" customHeight="1" x14ac:dyDescent="0.25">
      <c r="C1397" s="137"/>
      <c r="D1397" s="137"/>
      <c r="F1397" s="137"/>
      <c r="G1397" s="137"/>
      <c r="H1397" s="137"/>
      <c r="I1397" s="137"/>
    </row>
    <row r="1398" spans="3:9" ht="15" customHeight="1" x14ac:dyDescent="0.25">
      <c r="C1398" s="137"/>
      <c r="D1398" s="137"/>
      <c r="F1398" s="137"/>
      <c r="G1398" s="137"/>
      <c r="H1398" s="137"/>
      <c r="I1398" s="137"/>
    </row>
    <row r="1399" spans="3:9" ht="15" customHeight="1" x14ac:dyDescent="0.25">
      <c r="C1399" s="137"/>
      <c r="D1399" s="137"/>
      <c r="F1399" s="137"/>
      <c r="G1399" s="137"/>
      <c r="H1399" s="137"/>
      <c r="I1399" s="137"/>
    </row>
    <row r="1400" spans="3:9" ht="15" customHeight="1" x14ac:dyDescent="0.25">
      <c r="C1400" s="137"/>
      <c r="D1400" s="137"/>
      <c r="F1400" s="137"/>
      <c r="G1400" s="137"/>
      <c r="H1400" s="137"/>
      <c r="I1400" s="137"/>
    </row>
    <row r="1401" spans="3:9" ht="15" customHeight="1" x14ac:dyDescent="0.25">
      <c r="C1401" s="137"/>
      <c r="D1401" s="137"/>
      <c r="F1401" s="137"/>
      <c r="G1401" s="137"/>
      <c r="H1401" s="137"/>
      <c r="I1401" s="137"/>
    </row>
    <row r="1402" spans="3:9" ht="15" customHeight="1" x14ac:dyDescent="0.25">
      <c r="C1402" s="137"/>
      <c r="D1402" s="137"/>
      <c r="F1402" s="137"/>
      <c r="G1402" s="137"/>
      <c r="H1402" s="137"/>
      <c r="I1402" s="137"/>
    </row>
    <row r="1403" spans="3:9" ht="15" customHeight="1" x14ac:dyDescent="0.25">
      <c r="C1403" s="137"/>
      <c r="D1403" s="137"/>
      <c r="F1403" s="137"/>
      <c r="G1403" s="137"/>
      <c r="H1403" s="137"/>
      <c r="I1403" s="137"/>
    </row>
    <row r="1404" spans="3:9" ht="15" customHeight="1" x14ac:dyDescent="0.25">
      <c r="C1404" s="137"/>
      <c r="D1404" s="137"/>
      <c r="F1404" s="137"/>
      <c r="G1404" s="137"/>
      <c r="H1404" s="137"/>
      <c r="I1404" s="137"/>
    </row>
    <row r="1405" spans="3:9" ht="15" customHeight="1" x14ac:dyDescent="0.25">
      <c r="C1405" s="137"/>
      <c r="D1405" s="137"/>
      <c r="F1405" s="137"/>
      <c r="G1405" s="137"/>
      <c r="H1405" s="137"/>
      <c r="I1405" s="137"/>
    </row>
    <row r="1406" spans="3:9" ht="15" customHeight="1" x14ac:dyDescent="0.25">
      <c r="C1406" s="137"/>
      <c r="D1406" s="137"/>
      <c r="F1406" s="137"/>
      <c r="G1406" s="137"/>
      <c r="H1406" s="137"/>
      <c r="I1406" s="137"/>
    </row>
    <row r="1407" spans="3:9" ht="15" customHeight="1" x14ac:dyDescent="0.25">
      <c r="C1407" s="137"/>
      <c r="D1407" s="137"/>
      <c r="F1407" s="137"/>
      <c r="G1407" s="137"/>
      <c r="H1407" s="137"/>
      <c r="I1407" s="137"/>
    </row>
    <row r="1408" spans="3:9" ht="15" customHeight="1" x14ac:dyDescent="0.25">
      <c r="C1408" s="137"/>
      <c r="D1408" s="137"/>
      <c r="F1408" s="137"/>
      <c r="G1408" s="137"/>
      <c r="H1408" s="137"/>
      <c r="I1408" s="137"/>
    </row>
    <row r="1409" spans="3:9" ht="15" customHeight="1" x14ac:dyDescent="0.25">
      <c r="C1409" s="137"/>
      <c r="D1409" s="137"/>
      <c r="F1409" s="137"/>
      <c r="G1409" s="137"/>
      <c r="H1409" s="137"/>
      <c r="I1409" s="137"/>
    </row>
    <row r="1410" spans="3:9" ht="15" customHeight="1" x14ac:dyDescent="0.25">
      <c r="C1410" s="137"/>
      <c r="D1410" s="137"/>
      <c r="F1410" s="137"/>
      <c r="G1410" s="137"/>
      <c r="H1410" s="137"/>
      <c r="I1410" s="137"/>
    </row>
    <row r="1411" spans="3:9" ht="15" customHeight="1" x14ac:dyDescent="0.25">
      <c r="C1411" s="137"/>
      <c r="D1411" s="137"/>
      <c r="F1411" s="137"/>
      <c r="G1411" s="137"/>
      <c r="H1411" s="137"/>
      <c r="I1411" s="137"/>
    </row>
    <row r="1412" spans="3:9" ht="15" customHeight="1" x14ac:dyDescent="0.25">
      <c r="C1412" s="137"/>
      <c r="D1412" s="137"/>
      <c r="F1412" s="137"/>
      <c r="G1412" s="137"/>
      <c r="H1412" s="137"/>
      <c r="I1412" s="137"/>
    </row>
    <row r="1413" spans="3:9" ht="15" customHeight="1" x14ac:dyDescent="0.25">
      <c r="C1413" s="137"/>
      <c r="D1413" s="137"/>
      <c r="F1413" s="137"/>
      <c r="G1413" s="137"/>
      <c r="H1413" s="137"/>
      <c r="I1413" s="137"/>
    </row>
    <row r="1414" spans="3:9" ht="15" customHeight="1" x14ac:dyDescent="0.25">
      <c r="C1414" s="137"/>
      <c r="D1414" s="137"/>
      <c r="F1414" s="137"/>
      <c r="G1414" s="137"/>
      <c r="H1414" s="137"/>
      <c r="I1414" s="137"/>
    </row>
    <row r="1415" spans="3:9" ht="15" customHeight="1" x14ac:dyDescent="0.25">
      <c r="C1415" s="137"/>
      <c r="D1415" s="137"/>
      <c r="F1415" s="137"/>
      <c r="G1415" s="137"/>
      <c r="H1415" s="137"/>
      <c r="I1415" s="137"/>
    </row>
    <row r="1416" spans="3:9" ht="15" customHeight="1" x14ac:dyDescent="0.25">
      <c r="C1416" s="137"/>
      <c r="D1416" s="137"/>
      <c r="F1416" s="137"/>
      <c r="G1416" s="137"/>
      <c r="H1416" s="137"/>
      <c r="I1416" s="137"/>
    </row>
    <row r="1417" spans="3:9" ht="15" customHeight="1" x14ac:dyDescent="0.25">
      <c r="C1417" s="137"/>
      <c r="D1417" s="137"/>
      <c r="F1417" s="137"/>
      <c r="G1417" s="137"/>
      <c r="H1417" s="137"/>
      <c r="I1417" s="137"/>
    </row>
    <row r="1418" spans="3:9" ht="15" customHeight="1" x14ac:dyDescent="0.25">
      <c r="C1418" s="137"/>
      <c r="D1418" s="137"/>
      <c r="F1418" s="137"/>
      <c r="G1418" s="137"/>
      <c r="H1418" s="137"/>
      <c r="I1418" s="137"/>
    </row>
    <row r="1419" spans="3:9" ht="15" customHeight="1" x14ac:dyDescent="0.25">
      <c r="C1419" s="137"/>
      <c r="D1419" s="137"/>
      <c r="F1419" s="137"/>
      <c r="G1419" s="137"/>
      <c r="H1419" s="137"/>
      <c r="I1419" s="137"/>
    </row>
    <row r="1420" spans="3:9" ht="15" customHeight="1" x14ac:dyDescent="0.25">
      <c r="C1420" s="137"/>
      <c r="D1420" s="137"/>
      <c r="F1420" s="137"/>
      <c r="G1420" s="137"/>
      <c r="H1420" s="137"/>
      <c r="I1420" s="137"/>
    </row>
    <row r="1421" spans="3:9" ht="15" customHeight="1" x14ac:dyDescent="0.25">
      <c r="C1421" s="137"/>
      <c r="D1421" s="137"/>
      <c r="F1421" s="137"/>
      <c r="G1421" s="137"/>
      <c r="H1421" s="137"/>
      <c r="I1421" s="137"/>
    </row>
    <row r="1422" spans="3:9" ht="15" customHeight="1" x14ac:dyDescent="0.25">
      <c r="C1422" s="137"/>
      <c r="D1422" s="137"/>
      <c r="F1422" s="137"/>
      <c r="G1422" s="137"/>
      <c r="H1422" s="137"/>
      <c r="I1422" s="137"/>
    </row>
    <row r="1423" spans="3:9" ht="15" customHeight="1" x14ac:dyDescent="0.25">
      <c r="C1423" s="137"/>
      <c r="D1423" s="137"/>
      <c r="F1423" s="137"/>
      <c r="G1423" s="137"/>
      <c r="H1423" s="137"/>
      <c r="I1423" s="137"/>
    </row>
    <row r="1424" spans="3:9" ht="15" customHeight="1" x14ac:dyDescent="0.25">
      <c r="C1424" s="137"/>
      <c r="D1424" s="137"/>
      <c r="F1424" s="137"/>
      <c r="G1424" s="137"/>
      <c r="H1424" s="137"/>
      <c r="I1424" s="137"/>
    </row>
    <row r="1425" spans="3:9" ht="15" customHeight="1" x14ac:dyDescent="0.25">
      <c r="C1425" s="137"/>
      <c r="D1425" s="137"/>
      <c r="F1425" s="137"/>
      <c r="G1425" s="137"/>
      <c r="H1425" s="137"/>
      <c r="I1425" s="137"/>
    </row>
    <row r="1426" spans="3:9" ht="15" customHeight="1" x14ac:dyDescent="0.25">
      <c r="C1426" s="137"/>
      <c r="D1426" s="137"/>
      <c r="F1426" s="137"/>
      <c r="G1426" s="137"/>
      <c r="H1426" s="137"/>
      <c r="I1426" s="137"/>
    </row>
    <row r="1427" spans="3:9" ht="15" customHeight="1" x14ac:dyDescent="0.25">
      <c r="C1427" s="137"/>
      <c r="D1427" s="137"/>
      <c r="F1427" s="137"/>
      <c r="G1427" s="137"/>
      <c r="H1427" s="137"/>
      <c r="I1427" s="137"/>
    </row>
    <row r="1428" spans="3:9" ht="15" customHeight="1" x14ac:dyDescent="0.25">
      <c r="C1428" s="137"/>
      <c r="D1428" s="137"/>
      <c r="F1428" s="137"/>
      <c r="G1428" s="137"/>
      <c r="H1428" s="137"/>
      <c r="I1428" s="137"/>
    </row>
    <row r="1429" spans="3:9" ht="15" customHeight="1" x14ac:dyDescent="0.25">
      <c r="C1429" s="137"/>
      <c r="D1429" s="137"/>
      <c r="F1429" s="137"/>
      <c r="G1429" s="137"/>
      <c r="H1429" s="137"/>
      <c r="I1429" s="137"/>
    </row>
    <row r="1430" spans="3:9" ht="15" customHeight="1" x14ac:dyDescent="0.25">
      <c r="C1430" s="137"/>
      <c r="D1430" s="137"/>
      <c r="F1430" s="137"/>
      <c r="G1430" s="137"/>
      <c r="H1430" s="137"/>
      <c r="I1430" s="137"/>
    </row>
    <row r="1431" spans="3:9" ht="15" customHeight="1" x14ac:dyDescent="0.25">
      <c r="C1431" s="137"/>
      <c r="D1431" s="137"/>
      <c r="F1431" s="137"/>
      <c r="G1431" s="137"/>
      <c r="H1431" s="137"/>
      <c r="I1431" s="137"/>
    </row>
    <row r="1432" spans="3:9" ht="15" customHeight="1" x14ac:dyDescent="0.25">
      <c r="C1432" s="137"/>
      <c r="D1432" s="137"/>
      <c r="F1432" s="137"/>
      <c r="G1432" s="137"/>
      <c r="H1432" s="137"/>
      <c r="I1432" s="137"/>
    </row>
    <row r="1433" spans="3:9" ht="15" customHeight="1" x14ac:dyDescent="0.25">
      <c r="C1433" s="137"/>
      <c r="D1433" s="137"/>
      <c r="F1433" s="137"/>
      <c r="G1433" s="137"/>
      <c r="H1433" s="137"/>
      <c r="I1433" s="137"/>
    </row>
    <row r="1434" spans="3:9" ht="15" customHeight="1" x14ac:dyDescent="0.25">
      <c r="C1434" s="137"/>
      <c r="D1434" s="137"/>
      <c r="F1434" s="137"/>
      <c r="G1434" s="137"/>
      <c r="H1434" s="137"/>
      <c r="I1434" s="137"/>
    </row>
    <row r="1435" spans="3:9" ht="15" customHeight="1" x14ac:dyDescent="0.25">
      <c r="C1435" s="137"/>
      <c r="D1435" s="137"/>
      <c r="F1435" s="137"/>
      <c r="G1435" s="137"/>
      <c r="H1435" s="137"/>
      <c r="I1435" s="137"/>
    </row>
    <row r="1436" spans="3:9" ht="15" customHeight="1" x14ac:dyDescent="0.25">
      <c r="C1436" s="137"/>
      <c r="D1436" s="137"/>
      <c r="F1436" s="137"/>
      <c r="G1436" s="137"/>
      <c r="H1436" s="137"/>
      <c r="I1436" s="137"/>
    </row>
    <row r="1437" spans="3:9" ht="15" customHeight="1" x14ac:dyDescent="0.25">
      <c r="C1437" s="137"/>
      <c r="D1437" s="137"/>
      <c r="F1437" s="137"/>
      <c r="G1437" s="137"/>
      <c r="H1437" s="137"/>
      <c r="I1437" s="137"/>
    </row>
    <row r="1438" spans="3:9" ht="15" customHeight="1" x14ac:dyDescent="0.25">
      <c r="C1438" s="137"/>
      <c r="D1438" s="137"/>
      <c r="F1438" s="137"/>
      <c r="G1438" s="137"/>
      <c r="H1438" s="137"/>
      <c r="I1438" s="137"/>
    </row>
    <row r="1439" spans="3:9" ht="15" customHeight="1" x14ac:dyDescent="0.25">
      <c r="C1439" s="137"/>
      <c r="D1439" s="137"/>
      <c r="F1439" s="137"/>
      <c r="G1439" s="137"/>
      <c r="H1439" s="137"/>
      <c r="I1439" s="137"/>
    </row>
    <row r="1440" spans="3:9" ht="15" customHeight="1" x14ac:dyDescent="0.25">
      <c r="C1440" s="137"/>
      <c r="D1440" s="137"/>
      <c r="F1440" s="137"/>
      <c r="G1440" s="137"/>
      <c r="H1440" s="137"/>
      <c r="I1440" s="137"/>
    </row>
    <row r="1441" spans="3:9" ht="15" customHeight="1" x14ac:dyDescent="0.25">
      <c r="C1441" s="137"/>
      <c r="D1441" s="137"/>
      <c r="F1441" s="137"/>
      <c r="G1441" s="137"/>
      <c r="H1441" s="137"/>
      <c r="I1441" s="137"/>
    </row>
    <row r="1442" spans="3:9" ht="15" customHeight="1" x14ac:dyDescent="0.25">
      <c r="C1442" s="137"/>
      <c r="D1442" s="137"/>
      <c r="F1442" s="137"/>
      <c r="G1442" s="137"/>
      <c r="H1442" s="137"/>
      <c r="I1442" s="137"/>
    </row>
    <row r="1443" spans="3:9" ht="15" customHeight="1" x14ac:dyDescent="0.25">
      <c r="C1443" s="137"/>
      <c r="D1443" s="137"/>
      <c r="F1443" s="137"/>
      <c r="G1443" s="137"/>
      <c r="H1443" s="137"/>
      <c r="I1443" s="137"/>
    </row>
    <row r="1444" spans="3:9" ht="15" customHeight="1" x14ac:dyDescent="0.25">
      <c r="C1444" s="137"/>
      <c r="D1444" s="137"/>
      <c r="F1444" s="137"/>
      <c r="G1444" s="137"/>
      <c r="H1444" s="137"/>
      <c r="I1444" s="137"/>
    </row>
    <row r="1445" spans="3:9" ht="15" customHeight="1" x14ac:dyDescent="0.25">
      <c r="C1445" s="137"/>
      <c r="D1445" s="137"/>
      <c r="F1445" s="137"/>
      <c r="G1445" s="137"/>
      <c r="H1445" s="137"/>
      <c r="I1445" s="137"/>
    </row>
    <row r="1446" spans="3:9" ht="15" customHeight="1" x14ac:dyDescent="0.25">
      <c r="C1446" s="137"/>
      <c r="D1446" s="137"/>
      <c r="F1446" s="137"/>
      <c r="G1446" s="137"/>
      <c r="H1446" s="137"/>
      <c r="I1446" s="137"/>
    </row>
    <row r="1447" spans="3:9" ht="15" customHeight="1" x14ac:dyDescent="0.25">
      <c r="C1447" s="137"/>
      <c r="D1447" s="137"/>
      <c r="F1447" s="137"/>
      <c r="G1447" s="137"/>
      <c r="H1447" s="137"/>
      <c r="I1447" s="137"/>
    </row>
    <row r="1448" spans="3:9" ht="15" customHeight="1" x14ac:dyDescent="0.25">
      <c r="C1448" s="137"/>
      <c r="D1448" s="137"/>
      <c r="F1448" s="137"/>
      <c r="G1448" s="137"/>
      <c r="H1448" s="137"/>
      <c r="I1448" s="137"/>
    </row>
    <row r="1449" spans="3:9" ht="15" customHeight="1" x14ac:dyDescent="0.25">
      <c r="C1449" s="137"/>
      <c r="D1449" s="137"/>
      <c r="F1449" s="137"/>
      <c r="G1449" s="137"/>
      <c r="H1449" s="137"/>
      <c r="I1449" s="137"/>
    </row>
    <row r="1450" spans="3:9" ht="15" customHeight="1" x14ac:dyDescent="0.25">
      <c r="C1450" s="137"/>
      <c r="D1450" s="137"/>
      <c r="F1450" s="137"/>
      <c r="G1450" s="137"/>
      <c r="H1450" s="137"/>
      <c r="I1450" s="137"/>
    </row>
    <row r="1451" spans="3:9" ht="15" customHeight="1" x14ac:dyDescent="0.25">
      <c r="C1451" s="137"/>
      <c r="D1451" s="137"/>
      <c r="F1451" s="137"/>
      <c r="G1451" s="137"/>
      <c r="H1451" s="137"/>
      <c r="I1451" s="137"/>
    </row>
    <row r="1452" spans="3:9" ht="15" customHeight="1" x14ac:dyDescent="0.25">
      <c r="C1452" s="137"/>
      <c r="D1452" s="137"/>
      <c r="F1452" s="137"/>
      <c r="G1452" s="137"/>
      <c r="H1452" s="137"/>
      <c r="I1452" s="137"/>
    </row>
    <row r="1453" spans="3:9" ht="15" customHeight="1" x14ac:dyDescent="0.25">
      <c r="C1453" s="137"/>
      <c r="D1453" s="137"/>
      <c r="F1453" s="137"/>
      <c r="G1453" s="137"/>
      <c r="H1453" s="137"/>
      <c r="I1453" s="137"/>
    </row>
    <row r="1454" spans="3:9" ht="15" customHeight="1" x14ac:dyDescent="0.25">
      <c r="C1454" s="137"/>
      <c r="D1454" s="137"/>
      <c r="F1454" s="137"/>
      <c r="G1454" s="137"/>
      <c r="H1454" s="137"/>
      <c r="I1454" s="137"/>
    </row>
    <row r="1455" spans="3:9" ht="15" customHeight="1" x14ac:dyDescent="0.25">
      <c r="C1455" s="137"/>
      <c r="D1455" s="137"/>
      <c r="F1455" s="137"/>
      <c r="G1455" s="137"/>
      <c r="H1455" s="137"/>
      <c r="I1455" s="137"/>
    </row>
    <row r="1456" spans="3:9" ht="15" customHeight="1" x14ac:dyDescent="0.25">
      <c r="C1456" s="137"/>
      <c r="D1456" s="137"/>
      <c r="F1456" s="137"/>
      <c r="G1456" s="137"/>
      <c r="H1456" s="137"/>
      <c r="I1456" s="137"/>
    </row>
    <row r="1457" spans="3:9" ht="15" customHeight="1" x14ac:dyDescent="0.25">
      <c r="C1457" s="137"/>
      <c r="D1457" s="137"/>
      <c r="F1457" s="137"/>
      <c r="G1457" s="137"/>
      <c r="H1457" s="137"/>
      <c r="I1457" s="137"/>
    </row>
    <row r="1458" spans="3:9" ht="15" customHeight="1" x14ac:dyDescent="0.25">
      <c r="C1458" s="137"/>
      <c r="D1458" s="137"/>
      <c r="F1458" s="137"/>
      <c r="G1458" s="137"/>
      <c r="H1458" s="137"/>
      <c r="I1458" s="137"/>
    </row>
    <row r="1459" spans="3:9" ht="15" customHeight="1" x14ac:dyDescent="0.25">
      <c r="C1459" s="137"/>
      <c r="D1459" s="137"/>
      <c r="F1459" s="137"/>
      <c r="G1459" s="137"/>
      <c r="H1459" s="137"/>
      <c r="I1459" s="137"/>
    </row>
    <row r="1460" spans="3:9" ht="15" customHeight="1" x14ac:dyDescent="0.25">
      <c r="C1460" s="137"/>
      <c r="D1460" s="137"/>
      <c r="F1460" s="137"/>
      <c r="G1460" s="137"/>
      <c r="H1460" s="137"/>
      <c r="I1460" s="137"/>
    </row>
    <row r="1461" spans="3:9" ht="15" customHeight="1" x14ac:dyDescent="0.25">
      <c r="C1461" s="137"/>
      <c r="D1461" s="137"/>
      <c r="F1461" s="137"/>
      <c r="G1461" s="137"/>
      <c r="H1461" s="137"/>
      <c r="I1461" s="137"/>
    </row>
    <row r="1462" spans="3:9" ht="15" customHeight="1" x14ac:dyDescent="0.25">
      <c r="C1462" s="137"/>
      <c r="D1462" s="137"/>
      <c r="F1462" s="137"/>
      <c r="G1462" s="137"/>
      <c r="H1462" s="137"/>
      <c r="I1462" s="137"/>
    </row>
    <row r="1463" spans="3:9" ht="15" customHeight="1" x14ac:dyDescent="0.25">
      <c r="C1463" s="137"/>
      <c r="D1463" s="137"/>
      <c r="F1463" s="137"/>
      <c r="G1463" s="137"/>
      <c r="H1463" s="137"/>
      <c r="I1463" s="137"/>
    </row>
    <row r="1464" spans="3:9" ht="15" customHeight="1" x14ac:dyDescent="0.25">
      <c r="C1464" s="137"/>
      <c r="D1464" s="137"/>
      <c r="F1464" s="137"/>
      <c r="G1464" s="137"/>
      <c r="H1464" s="137"/>
      <c r="I1464" s="137"/>
    </row>
    <row r="1465" spans="3:9" ht="15" customHeight="1" x14ac:dyDescent="0.25">
      <c r="C1465" s="137"/>
      <c r="D1465" s="137"/>
      <c r="F1465" s="137"/>
      <c r="G1465" s="137"/>
      <c r="H1465" s="137"/>
      <c r="I1465" s="137"/>
    </row>
    <row r="1466" spans="3:9" ht="15" customHeight="1" x14ac:dyDescent="0.25">
      <c r="C1466" s="137"/>
      <c r="D1466" s="137"/>
      <c r="F1466" s="137"/>
      <c r="G1466" s="137"/>
      <c r="H1466" s="137"/>
      <c r="I1466" s="137"/>
    </row>
    <row r="1467" spans="3:9" ht="15" customHeight="1" x14ac:dyDescent="0.25">
      <c r="C1467" s="137"/>
      <c r="D1467" s="137"/>
      <c r="F1467" s="137"/>
      <c r="G1467" s="137"/>
      <c r="H1467" s="137"/>
      <c r="I1467" s="137"/>
    </row>
    <row r="1468" spans="3:9" ht="15" customHeight="1" x14ac:dyDescent="0.25">
      <c r="C1468" s="137"/>
      <c r="D1468" s="137"/>
      <c r="F1468" s="137"/>
      <c r="G1468" s="137"/>
      <c r="H1468" s="137"/>
      <c r="I1468" s="137"/>
    </row>
    <row r="1469" spans="3:9" ht="15" customHeight="1" x14ac:dyDescent="0.25">
      <c r="C1469" s="137"/>
      <c r="D1469" s="137"/>
      <c r="F1469" s="137"/>
      <c r="G1469" s="137"/>
      <c r="H1469" s="137"/>
      <c r="I1469" s="137"/>
    </row>
    <row r="1470" spans="3:9" ht="15" customHeight="1" x14ac:dyDescent="0.25">
      <c r="C1470" s="137"/>
      <c r="D1470" s="137"/>
      <c r="F1470" s="137"/>
      <c r="G1470" s="137"/>
      <c r="H1470" s="137"/>
      <c r="I1470" s="137"/>
    </row>
    <row r="1471" spans="3:9" ht="15" customHeight="1" x14ac:dyDescent="0.25">
      <c r="C1471" s="137"/>
      <c r="D1471" s="137"/>
      <c r="F1471" s="137"/>
      <c r="G1471" s="137"/>
      <c r="H1471" s="137"/>
      <c r="I1471" s="137"/>
    </row>
    <row r="1472" spans="3:9" ht="15" customHeight="1" x14ac:dyDescent="0.25">
      <c r="C1472" s="137"/>
      <c r="D1472" s="137"/>
      <c r="F1472" s="137"/>
      <c r="G1472" s="137"/>
      <c r="H1472" s="137"/>
      <c r="I1472" s="137"/>
    </row>
    <row r="1473" spans="3:9" ht="15" customHeight="1" x14ac:dyDescent="0.25">
      <c r="C1473" s="137"/>
      <c r="D1473" s="137"/>
      <c r="F1473" s="137"/>
      <c r="G1473" s="137"/>
      <c r="H1473" s="137"/>
      <c r="I1473" s="137"/>
    </row>
    <row r="1474" spans="3:9" ht="15" customHeight="1" x14ac:dyDescent="0.25">
      <c r="C1474" s="137"/>
      <c r="D1474" s="137"/>
      <c r="F1474" s="137"/>
      <c r="G1474" s="137"/>
      <c r="H1474" s="137"/>
      <c r="I1474" s="137"/>
    </row>
    <row r="1475" spans="3:9" ht="15" customHeight="1" x14ac:dyDescent="0.25">
      <c r="C1475" s="137"/>
      <c r="D1475" s="137"/>
      <c r="F1475" s="137"/>
      <c r="G1475" s="137"/>
      <c r="H1475" s="137"/>
      <c r="I1475" s="137"/>
    </row>
    <row r="1476" spans="3:9" ht="15" customHeight="1" x14ac:dyDescent="0.25">
      <c r="C1476" s="137"/>
      <c r="D1476" s="137"/>
      <c r="F1476" s="137"/>
      <c r="G1476" s="137"/>
      <c r="H1476" s="137"/>
      <c r="I1476" s="137"/>
    </row>
    <row r="1477" spans="3:9" ht="15" customHeight="1" x14ac:dyDescent="0.25">
      <c r="C1477" s="137"/>
      <c r="D1477" s="137"/>
      <c r="F1477" s="137"/>
      <c r="G1477" s="137"/>
      <c r="H1477" s="137"/>
      <c r="I1477" s="137"/>
    </row>
    <row r="1478" spans="3:9" ht="15" customHeight="1" x14ac:dyDescent="0.25">
      <c r="C1478" s="137"/>
      <c r="D1478" s="137"/>
      <c r="F1478" s="137"/>
      <c r="G1478" s="137"/>
      <c r="H1478" s="137"/>
      <c r="I1478" s="137"/>
    </row>
    <row r="1479" spans="3:9" ht="15" customHeight="1" x14ac:dyDescent="0.25">
      <c r="C1479" s="137"/>
      <c r="D1479" s="137"/>
      <c r="F1479" s="137"/>
      <c r="G1479" s="137"/>
      <c r="H1479" s="137"/>
      <c r="I1479" s="137"/>
    </row>
    <row r="1480" spans="3:9" ht="15" customHeight="1" x14ac:dyDescent="0.25">
      <c r="C1480" s="137"/>
      <c r="D1480" s="137"/>
      <c r="F1480" s="137"/>
      <c r="G1480" s="137"/>
      <c r="H1480" s="137"/>
      <c r="I1480" s="137"/>
    </row>
    <row r="1481" spans="3:9" ht="15" customHeight="1" x14ac:dyDescent="0.25">
      <c r="C1481" s="137"/>
      <c r="D1481" s="137"/>
      <c r="F1481" s="137"/>
      <c r="G1481" s="137"/>
      <c r="H1481" s="137"/>
      <c r="I1481" s="137"/>
    </row>
    <row r="1482" spans="3:9" ht="15" customHeight="1" x14ac:dyDescent="0.25">
      <c r="C1482" s="137"/>
      <c r="D1482" s="137"/>
      <c r="F1482" s="137"/>
      <c r="G1482" s="137"/>
      <c r="H1482" s="137"/>
      <c r="I1482" s="137"/>
    </row>
    <row r="1483" spans="3:9" ht="15" customHeight="1" x14ac:dyDescent="0.25">
      <c r="C1483" s="137"/>
      <c r="D1483" s="137"/>
      <c r="F1483" s="137"/>
      <c r="G1483" s="137"/>
      <c r="H1483" s="137"/>
      <c r="I1483" s="137"/>
    </row>
    <row r="1484" spans="3:9" ht="15" customHeight="1" x14ac:dyDescent="0.25">
      <c r="C1484" s="137"/>
      <c r="D1484" s="137"/>
      <c r="F1484" s="137"/>
      <c r="G1484" s="137"/>
      <c r="H1484" s="137"/>
      <c r="I1484" s="137"/>
    </row>
    <row r="1485" spans="3:9" ht="15" customHeight="1" x14ac:dyDescent="0.25">
      <c r="C1485" s="137"/>
      <c r="D1485" s="137"/>
      <c r="F1485" s="137"/>
      <c r="G1485" s="137"/>
      <c r="H1485" s="137"/>
      <c r="I1485" s="137"/>
    </row>
    <row r="1486" spans="3:9" ht="15" customHeight="1" x14ac:dyDescent="0.25">
      <c r="C1486" s="137"/>
      <c r="D1486" s="137"/>
      <c r="F1486" s="137"/>
      <c r="G1486" s="137"/>
      <c r="H1486" s="137"/>
      <c r="I1486" s="137"/>
    </row>
    <row r="1487" spans="3:9" ht="15" customHeight="1" x14ac:dyDescent="0.25">
      <c r="C1487" s="137"/>
      <c r="D1487" s="137"/>
      <c r="F1487" s="137"/>
      <c r="G1487" s="137"/>
      <c r="H1487" s="137"/>
      <c r="I1487" s="137"/>
    </row>
    <row r="1488" spans="3:9" ht="15" customHeight="1" x14ac:dyDescent="0.25">
      <c r="C1488" s="137"/>
      <c r="D1488" s="137"/>
      <c r="F1488" s="137"/>
      <c r="G1488" s="137"/>
      <c r="H1488" s="137"/>
      <c r="I1488" s="137"/>
    </row>
    <row r="1489" spans="3:9" ht="15" customHeight="1" x14ac:dyDescent="0.25">
      <c r="C1489" s="137"/>
      <c r="D1489" s="137"/>
      <c r="F1489" s="137"/>
      <c r="G1489" s="137"/>
      <c r="H1489" s="137"/>
      <c r="I1489" s="137"/>
    </row>
    <row r="1490" spans="3:9" ht="15" customHeight="1" x14ac:dyDescent="0.25">
      <c r="C1490" s="137"/>
      <c r="D1490" s="137"/>
      <c r="F1490" s="137"/>
      <c r="G1490" s="137"/>
      <c r="H1490" s="137"/>
      <c r="I1490" s="137"/>
    </row>
    <row r="1491" spans="3:9" ht="15" customHeight="1" x14ac:dyDescent="0.25">
      <c r="C1491" s="137"/>
      <c r="D1491" s="137"/>
      <c r="F1491" s="137"/>
      <c r="G1491" s="137"/>
      <c r="H1491" s="137"/>
      <c r="I1491" s="137"/>
    </row>
    <row r="1492" spans="3:9" ht="15" customHeight="1" x14ac:dyDescent="0.25">
      <c r="C1492" s="137"/>
      <c r="D1492" s="137"/>
      <c r="F1492" s="137"/>
      <c r="G1492" s="137"/>
      <c r="H1492" s="137"/>
      <c r="I1492" s="137"/>
    </row>
    <row r="1493" spans="3:9" ht="15" customHeight="1" x14ac:dyDescent="0.25">
      <c r="C1493" s="137"/>
      <c r="D1493" s="137"/>
      <c r="F1493" s="137"/>
      <c r="G1493" s="137"/>
      <c r="H1493" s="137"/>
      <c r="I1493" s="137"/>
    </row>
    <row r="1494" spans="3:9" ht="15" customHeight="1" x14ac:dyDescent="0.25">
      <c r="C1494" s="137"/>
      <c r="D1494" s="137"/>
      <c r="F1494" s="137"/>
      <c r="G1494" s="137"/>
      <c r="H1494" s="137"/>
      <c r="I1494" s="137"/>
    </row>
    <row r="1495" spans="3:9" ht="15" customHeight="1" x14ac:dyDescent="0.25">
      <c r="C1495" s="137"/>
      <c r="D1495" s="137"/>
      <c r="F1495" s="137"/>
      <c r="G1495" s="137"/>
      <c r="H1495" s="137"/>
      <c r="I1495" s="137"/>
    </row>
    <row r="1496" spans="3:9" ht="15" customHeight="1" x14ac:dyDescent="0.25">
      <c r="C1496" s="137"/>
      <c r="D1496" s="137"/>
      <c r="F1496" s="137"/>
      <c r="G1496" s="137"/>
      <c r="H1496" s="137"/>
      <c r="I1496" s="137"/>
    </row>
    <row r="1497" spans="3:9" ht="15" customHeight="1" x14ac:dyDescent="0.25">
      <c r="C1497" s="137"/>
      <c r="D1497" s="137"/>
      <c r="F1497" s="137"/>
      <c r="G1497" s="137"/>
      <c r="H1497" s="137"/>
      <c r="I1497" s="137"/>
    </row>
    <row r="1498" spans="3:9" ht="15" customHeight="1" x14ac:dyDescent="0.25">
      <c r="C1498" s="137"/>
      <c r="D1498" s="137"/>
      <c r="F1498" s="137"/>
      <c r="G1498" s="137"/>
      <c r="H1498" s="137"/>
      <c r="I1498" s="137"/>
    </row>
    <row r="1499" spans="3:9" ht="15" customHeight="1" x14ac:dyDescent="0.25">
      <c r="C1499" s="137"/>
      <c r="D1499" s="137"/>
      <c r="F1499" s="137"/>
      <c r="G1499" s="137"/>
      <c r="H1499" s="137"/>
      <c r="I1499" s="137"/>
    </row>
    <row r="1500" spans="3:9" ht="15" customHeight="1" x14ac:dyDescent="0.25">
      <c r="C1500" s="137"/>
      <c r="D1500" s="137"/>
      <c r="F1500" s="137"/>
      <c r="G1500" s="137"/>
      <c r="H1500" s="137"/>
      <c r="I1500" s="137"/>
    </row>
    <row r="1501" spans="3:9" ht="15" customHeight="1" x14ac:dyDescent="0.25">
      <c r="C1501" s="137"/>
      <c r="D1501" s="137"/>
      <c r="F1501" s="137"/>
      <c r="G1501" s="137"/>
      <c r="H1501" s="137"/>
      <c r="I1501" s="137"/>
    </row>
    <row r="1502" spans="3:9" ht="15" customHeight="1" x14ac:dyDescent="0.25">
      <c r="C1502" s="137"/>
      <c r="D1502" s="137"/>
      <c r="F1502" s="137"/>
      <c r="G1502" s="137"/>
      <c r="H1502" s="137"/>
      <c r="I1502" s="137"/>
    </row>
    <row r="1503" spans="3:9" ht="15" customHeight="1" x14ac:dyDescent="0.25">
      <c r="C1503" s="137"/>
      <c r="D1503" s="137"/>
      <c r="F1503" s="137"/>
      <c r="G1503" s="137"/>
      <c r="H1503" s="137"/>
      <c r="I1503" s="137"/>
    </row>
    <row r="1504" spans="3:9" ht="15" customHeight="1" x14ac:dyDescent="0.25">
      <c r="C1504" s="137"/>
      <c r="D1504" s="137"/>
      <c r="F1504" s="137"/>
      <c r="G1504" s="137"/>
      <c r="H1504" s="137"/>
      <c r="I1504" s="137"/>
    </row>
    <row r="1505" spans="3:9" ht="15" customHeight="1" x14ac:dyDescent="0.25">
      <c r="C1505" s="137"/>
      <c r="D1505" s="137"/>
      <c r="F1505" s="137"/>
      <c r="G1505" s="137"/>
      <c r="H1505" s="137"/>
      <c r="I1505" s="137"/>
    </row>
    <row r="1506" spans="3:9" ht="15" customHeight="1" x14ac:dyDescent="0.25">
      <c r="C1506" s="137"/>
      <c r="D1506" s="137"/>
      <c r="F1506" s="137"/>
      <c r="G1506" s="137"/>
      <c r="H1506" s="137"/>
      <c r="I1506" s="137"/>
    </row>
    <row r="1507" spans="3:9" ht="15" customHeight="1" x14ac:dyDescent="0.25">
      <c r="C1507" s="137"/>
      <c r="D1507" s="137"/>
      <c r="F1507" s="137"/>
      <c r="G1507" s="137"/>
      <c r="H1507" s="137"/>
      <c r="I1507" s="137"/>
    </row>
    <row r="1508" spans="3:9" ht="15" customHeight="1" x14ac:dyDescent="0.25">
      <c r="C1508" s="137"/>
      <c r="D1508" s="137"/>
      <c r="F1508" s="137"/>
      <c r="G1508" s="137"/>
      <c r="H1508" s="137"/>
      <c r="I1508" s="137"/>
    </row>
    <row r="1509" spans="3:9" ht="15" customHeight="1" x14ac:dyDescent="0.25">
      <c r="C1509" s="137"/>
      <c r="D1509" s="137"/>
      <c r="F1509" s="137"/>
      <c r="G1509" s="137"/>
      <c r="H1509" s="137"/>
      <c r="I1509" s="137"/>
    </row>
    <row r="1510" spans="3:9" ht="15" customHeight="1" x14ac:dyDescent="0.25">
      <c r="C1510" s="137"/>
      <c r="D1510" s="137"/>
      <c r="F1510" s="137"/>
      <c r="G1510" s="137"/>
      <c r="H1510" s="137"/>
      <c r="I1510" s="137"/>
    </row>
    <row r="1511" spans="3:9" ht="15" customHeight="1" x14ac:dyDescent="0.25">
      <c r="C1511" s="137"/>
      <c r="D1511" s="137"/>
      <c r="F1511" s="137"/>
      <c r="G1511" s="137"/>
      <c r="H1511" s="137"/>
      <c r="I1511" s="137"/>
    </row>
    <row r="1512" spans="3:9" ht="15" customHeight="1" x14ac:dyDescent="0.25">
      <c r="C1512" s="137"/>
      <c r="D1512" s="137"/>
      <c r="F1512" s="137"/>
      <c r="G1512" s="137"/>
      <c r="H1512" s="137"/>
      <c r="I1512" s="137"/>
    </row>
    <row r="1513" spans="3:9" ht="15" customHeight="1" x14ac:dyDescent="0.25">
      <c r="C1513" s="137"/>
      <c r="D1513" s="137"/>
      <c r="F1513" s="137"/>
      <c r="G1513" s="137"/>
      <c r="H1513" s="137"/>
      <c r="I1513" s="137"/>
    </row>
    <row r="1514" spans="3:9" ht="15" customHeight="1" x14ac:dyDescent="0.25">
      <c r="C1514" s="137"/>
      <c r="D1514" s="137"/>
      <c r="F1514" s="137"/>
      <c r="G1514" s="137"/>
      <c r="H1514" s="137"/>
      <c r="I1514" s="137"/>
    </row>
    <row r="1515" spans="3:9" ht="15" customHeight="1" x14ac:dyDescent="0.25">
      <c r="C1515" s="137"/>
      <c r="D1515" s="137"/>
      <c r="F1515" s="137"/>
      <c r="G1515" s="137"/>
      <c r="H1515" s="137"/>
      <c r="I1515" s="137"/>
    </row>
    <row r="1516" spans="3:9" ht="15" customHeight="1" x14ac:dyDescent="0.25">
      <c r="C1516" s="137"/>
      <c r="D1516" s="137"/>
      <c r="F1516" s="137"/>
      <c r="G1516" s="137"/>
      <c r="H1516" s="137"/>
      <c r="I1516" s="137"/>
    </row>
    <row r="1517" spans="3:9" ht="15" customHeight="1" x14ac:dyDescent="0.25">
      <c r="C1517" s="137"/>
      <c r="D1517" s="137"/>
      <c r="F1517" s="137"/>
      <c r="G1517" s="137"/>
      <c r="H1517" s="137"/>
      <c r="I1517" s="137"/>
    </row>
    <row r="1518" spans="3:9" ht="15" customHeight="1" x14ac:dyDescent="0.25">
      <c r="C1518" s="137"/>
      <c r="D1518" s="137"/>
      <c r="F1518" s="137"/>
      <c r="G1518" s="137"/>
      <c r="H1518" s="137"/>
      <c r="I1518" s="137"/>
    </row>
    <row r="1519" spans="3:9" ht="15" customHeight="1" x14ac:dyDescent="0.25">
      <c r="C1519" s="137"/>
      <c r="D1519" s="137"/>
      <c r="F1519" s="137"/>
      <c r="G1519" s="137"/>
      <c r="H1519" s="137"/>
      <c r="I1519" s="137"/>
    </row>
    <row r="1520" spans="3:9" ht="15" customHeight="1" x14ac:dyDescent="0.25">
      <c r="C1520" s="137"/>
      <c r="D1520" s="137"/>
      <c r="F1520" s="137"/>
      <c r="G1520" s="137"/>
      <c r="H1520" s="137"/>
      <c r="I1520" s="137"/>
    </row>
    <row r="1521" spans="3:9" ht="15" customHeight="1" x14ac:dyDescent="0.25">
      <c r="C1521" s="137"/>
      <c r="D1521" s="137"/>
      <c r="F1521" s="137"/>
      <c r="G1521" s="137"/>
      <c r="H1521" s="137"/>
      <c r="I1521" s="137"/>
    </row>
    <row r="1522" spans="3:9" ht="15" customHeight="1" x14ac:dyDescent="0.25">
      <c r="C1522" s="137"/>
      <c r="D1522" s="137"/>
      <c r="F1522" s="137"/>
      <c r="G1522" s="137"/>
      <c r="H1522" s="137"/>
      <c r="I1522" s="137"/>
    </row>
    <row r="1523" spans="3:9" ht="15" customHeight="1" x14ac:dyDescent="0.25">
      <c r="C1523" s="137"/>
      <c r="D1523" s="137"/>
      <c r="F1523" s="137"/>
      <c r="G1523" s="137"/>
      <c r="H1523" s="137"/>
      <c r="I1523" s="137"/>
    </row>
    <row r="1524" spans="3:9" ht="15" customHeight="1" x14ac:dyDescent="0.25">
      <c r="C1524" s="137"/>
      <c r="D1524" s="137"/>
      <c r="F1524" s="137"/>
      <c r="G1524" s="137"/>
      <c r="H1524" s="137"/>
      <c r="I1524" s="137"/>
    </row>
    <row r="1525" spans="3:9" ht="15" customHeight="1" x14ac:dyDescent="0.25">
      <c r="C1525" s="137"/>
      <c r="D1525" s="137"/>
      <c r="F1525" s="137"/>
      <c r="G1525" s="137"/>
      <c r="H1525" s="137"/>
      <c r="I1525" s="137"/>
    </row>
    <row r="1526" spans="3:9" ht="15" customHeight="1" x14ac:dyDescent="0.25">
      <c r="C1526" s="137"/>
      <c r="D1526" s="137"/>
      <c r="F1526" s="137"/>
      <c r="G1526" s="137"/>
      <c r="H1526" s="137"/>
      <c r="I1526" s="137"/>
    </row>
    <row r="1527" spans="3:9" ht="15" customHeight="1" x14ac:dyDescent="0.25">
      <c r="C1527" s="137"/>
      <c r="D1527" s="137"/>
      <c r="F1527" s="137"/>
      <c r="G1527" s="137"/>
      <c r="H1527" s="137"/>
      <c r="I1527" s="137"/>
    </row>
    <row r="1528" spans="3:9" ht="15" customHeight="1" x14ac:dyDescent="0.25">
      <c r="C1528" s="137"/>
      <c r="D1528" s="137"/>
      <c r="F1528" s="137"/>
      <c r="G1528" s="137"/>
      <c r="H1528" s="137"/>
      <c r="I1528" s="137"/>
    </row>
    <row r="1529" spans="3:9" ht="15" customHeight="1" x14ac:dyDescent="0.25">
      <c r="C1529" s="137"/>
      <c r="D1529" s="137"/>
      <c r="F1529" s="137"/>
      <c r="G1529" s="137"/>
      <c r="H1529" s="137"/>
      <c r="I1529" s="137"/>
    </row>
    <row r="1530" spans="3:9" ht="15" customHeight="1" x14ac:dyDescent="0.25">
      <c r="C1530" s="137"/>
      <c r="D1530" s="137"/>
      <c r="F1530" s="137"/>
      <c r="G1530" s="137"/>
      <c r="H1530" s="137"/>
      <c r="I1530" s="137"/>
    </row>
    <row r="1531" spans="3:9" ht="15" customHeight="1" x14ac:dyDescent="0.25">
      <c r="C1531" s="137"/>
      <c r="D1531" s="137"/>
      <c r="F1531" s="137"/>
      <c r="G1531" s="137"/>
      <c r="H1531" s="137"/>
      <c r="I1531" s="137"/>
    </row>
    <row r="1532" spans="3:9" ht="15" customHeight="1" x14ac:dyDescent="0.25">
      <c r="C1532" s="137"/>
      <c r="D1532" s="137"/>
      <c r="F1532" s="137"/>
      <c r="G1532" s="137"/>
      <c r="H1532" s="137"/>
      <c r="I1532" s="137"/>
    </row>
    <row r="1533" spans="3:9" ht="15" customHeight="1" x14ac:dyDescent="0.25">
      <c r="C1533" s="137"/>
      <c r="D1533" s="137"/>
      <c r="F1533" s="137"/>
      <c r="G1533" s="137"/>
      <c r="H1533" s="137"/>
      <c r="I1533" s="137"/>
    </row>
    <row r="1534" spans="3:9" ht="15" customHeight="1" x14ac:dyDescent="0.25">
      <c r="C1534" s="137"/>
      <c r="D1534" s="137"/>
      <c r="F1534" s="137"/>
      <c r="G1534" s="137"/>
      <c r="H1534" s="137"/>
      <c r="I1534" s="137"/>
    </row>
    <row r="1535" spans="3:9" ht="15" customHeight="1" x14ac:dyDescent="0.25">
      <c r="C1535" s="137"/>
      <c r="D1535" s="137"/>
      <c r="F1535" s="137"/>
      <c r="G1535" s="137"/>
      <c r="H1535" s="137"/>
      <c r="I1535" s="137"/>
    </row>
    <row r="1536" spans="3:9" ht="15" customHeight="1" x14ac:dyDescent="0.25">
      <c r="C1536" s="137"/>
      <c r="D1536" s="137"/>
      <c r="F1536" s="137"/>
      <c r="G1536" s="137"/>
      <c r="H1536" s="137"/>
      <c r="I1536" s="137"/>
    </row>
    <row r="1537" spans="3:9" ht="15" customHeight="1" x14ac:dyDescent="0.25">
      <c r="C1537" s="137"/>
      <c r="D1537" s="137"/>
      <c r="F1537" s="137"/>
      <c r="G1537" s="137"/>
      <c r="H1537" s="137"/>
      <c r="I1537" s="137"/>
    </row>
    <row r="1538" spans="3:9" ht="15" customHeight="1" x14ac:dyDescent="0.25">
      <c r="C1538" s="137"/>
      <c r="D1538" s="137"/>
      <c r="F1538" s="137"/>
      <c r="G1538" s="137"/>
      <c r="H1538" s="137"/>
      <c r="I1538" s="137"/>
    </row>
    <row r="1539" spans="3:9" ht="15" customHeight="1" x14ac:dyDescent="0.25">
      <c r="C1539" s="137"/>
      <c r="D1539" s="137"/>
      <c r="F1539" s="137"/>
      <c r="G1539" s="137"/>
      <c r="H1539" s="137"/>
      <c r="I1539" s="137"/>
    </row>
    <row r="1540" spans="3:9" ht="15" customHeight="1" x14ac:dyDescent="0.25">
      <c r="C1540" s="137"/>
      <c r="D1540" s="137"/>
      <c r="F1540" s="137"/>
      <c r="G1540" s="137"/>
      <c r="H1540" s="137"/>
      <c r="I1540" s="137"/>
    </row>
    <row r="1541" spans="3:9" ht="15" customHeight="1" x14ac:dyDescent="0.25">
      <c r="C1541" s="137"/>
      <c r="D1541" s="137"/>
      <c r="F1541" s="137"/>
      <c r="G1541" s="137"/>
      <c r="H1541" s="137"/>
      <c r="I1541" s="137"/>
    </row>
    <row r="1542" spans="3:9" ht="15" customHeight="1" x14ac:dyDescent="0.25">
      <c r="C1542" s="137"/>
      <c r="D1542" s="137"/>
      <c r="F1542" s="137"/>
      <c r="G1542" s="137"/>
      <c r="H1542" s="137"/>
      <c r="I1542" s="137"/>
    </row>
    <row r="1543" spans="3:9" ht="15" customHeight="1" x14ac:dyDescent="0.25">
      <c r="C1543" s="137"/>
      <c r="D1543" s="137"/>
      <c r="F1543" s="137"/>
      <c r="G1543" s="137"/>
      <c r="H1543" s="137"/>
      <c r="I1543" s="137"/>
    </row>
    <row r="1544" spans="3:9" ht="15" customHeight="1" x14ac:dyDescent="0.25">
      <c r="C1544" s="137"/>
      <c r="D1544" s="137"/>
      <c r="F1544" s="137"/>
      <c r="G1544" s="137"/>
      <c r="H1544" s="137"/>
      <c r="I1544" s="137"/>
    </row>
    <row r="1545" spans="3:9" ht="15" customHeight="1" x14ac:dyDescent="0.25">
      <c r="C1545" s="137"/>
      <c r="D1545" s="137"/>
      <c r="F1545" s="137"/>
      <c r="G1545" s="137"/>
      <c r="H1545" s="137"/>
      <c r="I1545" s="137"/>
    </row>
    <row r="1546" spans="3:9" ht="15" customHeight="1" x14ac:dyDescent="0.25">
      <c r="C1546" s="137"/>
      <c r="D1546" s="137"/>
      <c r="F1546" s="137"/>
      <c r="G1546" s="137"/>
      <c r="H1546" s="137"/>
      <c r="I1546" s="137"/>
    </row>
    <row r="1547" spans="3:9" ht="15" customHeight="1" x14ac:dyDescent="0.25">
      <c r="C1547" s="137"/>
      <c r="D1547" s="137"/>
      <c r="F1547" s="137"/>
      <c r="G1547" s="137"/>
      <c r="H1547" s="137"/>
      <c r="I1547" s="137"/>
    </row>
    <row r="1548" spans="3:9" ht="15" customHeight="1" x14ac:dyDescent="0.25">
      <c r="C1548" s="137"/>
      <c r="D1548" s="137"/>
      <c r="F1548" s="137"/>
      <c r="G1548" s="137"/>
      <c r="H1548" s="137"/>
      <c r="I1548" s="137"/>
    </row>
    <row r="1549" spans="3:9" ht="15" customHeight="1" x14ac:dyDescent="0.25">
      <c r="C1549" s="137"/>
      <c r="D1549" s="137"/>
      <c r="F1549" s="137"/>
      <c r="G1549" s="137"/>
      <c r="H1549" s="137"/>
      <c r="I1549" s="137"/>
    </row>
    <row r="1550" spans="3:9" ht="15" customHeight="1" x14ac:dyDescent="0.25">
      <c r="C1550" s="137"/>
      <c r="D1550" s="137"/>
      <c r="F1550" s="137"/>
      <c r="G1550" s="137"/>
      <c r="H1550" s="137"/>
      <c r="I1550" s="137"/>
    </row>
    <row r="1551" spans="3:9" ht="15" customHeight="1" x14ac:dyDescent="0.25">
      <c r="C1551" s="137"/>
      <c r="D1551" s="137"/>
      <c r="F1551" s="137"/>
      <c r="G1551" s="137"/>
      <c r="H1551" s="137"/>
      <c r="I1551" s="137"/>
    </row>
    <row r="1552" spans="3:9" ht="15" customHeight="1" x14ac:dyDescent="0.25">
      <c r="C1552" s="137"/>
      <c r="D1552" s="137"/>
      <c r="F1552" s="137"/>
      <c r="G1552" s="137"/>
      <c r="H1552" s="137"/>
      <c r="I1552" s="137"/>
    </row>
    <row r="1553" spans="3:9" ht="15" customHeight="1" x14ac:dyDescent="0.25">
      <c r="C1553" s="137"/>
      <c r="D1553" s="137"/>
      <c r="F1553" s="137"/>
      <c r="G1553" s="137"/>
      <c r="H1553" s="137"/>
      <c r="I1553" s="137"/>
    </row>
    <row r="1554" spans="3:9" ht="15" customHeight="1" x14ac:dyDescent="0.25">
      <c r="C1554" s="137"/>
      <c r="D1554" s="137"/>
      <c r="F1554" s="137"/>
      <c r="G1554" s="137"/>
      <c r="H1554" s="137"/>
      <c r="I1554" s="137"/>
    </row>
    <row r="1555" spans="3:9" ht="15" customHeight="1" x14ac:dyDescent="0.25">
      <c r="C1555" s="137"/>
      <c r="D1555" s="137"/>
      <c r="F1555" s="137"/>
      <c r="G1555" s="137"/>
      <c r="H1555" s="137"/>
      <c r="I1555" s="137"/>
    </row>
    <row r="1556" spans="3:9" ht="15" customHeight="1" x14ac:dyDescent="0.25">
      <c r="C1556" s="137"/>
      <c r="D1556" s="137"/>
      <c r="F1556" s="137"/>
      <c r="G1556" s="137"/>
      <c r="H1556" s="137"/>
      <c r="I1556" s="137"/>
    </row>
    <row r="1557" spans="3:9" ht="15" customHeight="1" x14ac:dyDescent="0.25">
      <c r="C1557" s="137"/>
      <c r="D1557" s="137"/>
      <c r="F1557" s="137"/>
      <c r="G1557" s="137"/>
      <c r="H1557" s="137"/>
      <c r="I1557" s="137"/>
    </row>
    <row r="1558" spans="3:9" ht="15" customHeight="1" x14ac:dyDescent="0.25">
      <c r="C1558" s="137"/>
      <c r="D1558" s="137"/>
      <c r="F1558" s="137"/>
      <c r="G1558" s="137"/>
      <c r="H1558" s="137"/>
      <c r="I1558" s="137"/>
    </row>
    <row r="1559" spans="3:9" ht="15" customHeight="1" x14ac:dyDescent="0.25">
      <c r="C1559" s="137"/>
      <c r="D1559" s="137"/>
      <c r="F1559" s="137"/>
      <c r="G1559" s="137"/>
      <c r="H1559" s="137"/>
      <c r="I1559" s="137"/>
    </row>
    <row r="1560" spans="3:9" ht="15" customHeight="1" x14ac:dyDescent="0.25">
      <c r="C1560" s="137"/>
      <c r="D1560" s="137"/>
      <c r="F1560" s="137"/>
      <c r="G1560" s="137"/>
      <c r="H1560" s="137"/>
      <c r="I1560" s="137"/>
    </row>
    <row r="1561" spans="3:9" ht="15" customHeight="1" x14ac:dyDescent="0.25">
      <c r="C1561" s="137"/>
      <c r="D1561" s="137"/>
      <c r="F1561" s="137"/>
      <c r="G1561" s="137"/>
      <c r="H1561" s="137"/>
      <c r="I1561" s="137"/>
    </row>
    <row r="1562" spans="3:9" ht="15" customHeight="1" x14ac:dyDescent="0.25">
      <c r="C1562" s="137"/>
      <c r="D1562" s="137"/>
      <c r="F1562" s="137"/>
      <c r="G1562" s="137"/>
      <c r="H1562" s="137"/>
      <c r="I1562" s="137"/>
    </row>
    <row r="1563" spans="3:9" ht="15" customHeight="1" x14ac:dyDescent="0.25">
      <c r="C1563" s="137"/>
      <c r="D1563" s="137"/>
      <c r="F1563" s="137"/>
      <c r="G1563" s="137"/>
      <c r="H1563" s="137"/>
      <c r="I1563" s="137"/>
    </row>
    <row r="1564" spans="3:9" ht="15" customHeight="1" x14ac:dyDescent="0.25">
      <c r="C1564" s="137"/>
      <c r="D1564" s="137"/>
      <c r="F1564" s="137"/>
      <c r="G1564" s="137"/>
      <c r="H1564" s="137"/>
      <c r="I1564" s="137"/>
    </row>
    <row r="1565" spans="3:9" ht="15" customHeight="1" x14ac:dyDescent="0.25">
      <c r="C1565" s="137"/>
      <c r="D1565" s="137"/>
      <c r="F1565" s="137"/>
      <c r="G1565" s="137"/>
      <c r="H1565" s="137"/>
      <c r="I1565" s="137"/>
    </row>
    <row r="1566" spans="3:9" ht="15" customHeight="1" x14ac:dyDescent="0.25">
      <c r="C1566" s="137"/>
      <c r="D1566" s="137"/>
      <c r="F1566" s="137"/>
      <c r="G1566" s="137"/>
      <c r="H1566" s="137"/>
      <c r="I1566" s="137"/>
    </row>
    <row r="1567" spans="3:9" ht="15" customHeight="1" x14ac:dyDescent="0.25">
      <c r="C1567" s="137"/>
      <c r="D1567" s="137"/>
      <c r="F1567" s="137"/>
      <c r="G1567" s="137"/>
      <c r="H1567" s="137"/>
      <c r="I1567" s="137"/>
    </row>
    <row r="1568" spans="3:9" ht="15" customHeight="1" x14ac:dyDescent="0.25">
      <c r="C1568" s="137"/>
      <c r="D1568" s="137"/>
      <c r="F1568" s="137"/>
      <c r="G1568" s="137"/>
      <c r="H1568" s="137"/>
      <c r="I1568" s="137"/>
    </row>
    <row r="1569" spans="3:9" ht="15" customHeight="1" x14ac:dyDescent="0.25">
      <c r="C1569" s="137"/>
      <c r="D1569" s="137"/>
      <c r="F1569" s="137"/>
      <c r="G1569" s="137"/>
      <c r="H1569" s="137"/>
      <c r="I1569" s="137"/>
    </row>
    <row r="1570" spans="3:9" ht="15" customHeight="1" x14ac:dyDescent="0.25">
      <c r="C1570" s="137"/>
      <c r="D1570" s="137"/>
      <c r="F1570" s="137"/>
      <c r="G1570" s="137"/>
      <c r="H1570" s="137"/>
      <c r="I1570" s="137"/>
    </row>
    <row r="1571" spans="3:9" ht="15" customHeight="1" x14ac:dyDescent="0.25">
      <c r="C1571" s="137"/>
      <c r="D1571" s="137"/>
      <c r="F1571" s="137"/>
      <c r="G1571" s="137"/>
      <c r="H1571" s="137"/>
      <c r="I1571" s="137"/>
    </row>
    <row r="1572" spans="3:9" ht="15" customHeight="1" x14ac:dyDescent="0.25">
      <c r="C1572" s="137"/>
      <c r="D1572" s="137"/>
      <c r="F1572" s="137"/>
      <c r="G1572" s="137"/>
      <c r="H1572" s="137"/>
      <c r="I1572" s="137"/>
    </row>
    <row r="1573" spans="3:9" ht="15" customHeight="1" x14ac:dyDescent="0.25">
      <c r="C1573" s="137"/>
      <c r="D1573" s="137"/>
      <c r="F1573" s="137"/>
      <c r="G1573" s="137"/>
      <c r="H1573" s="137"/>
      <c r="I1573" s="137"/>
    </row>
    <row r="1574" spans="3:9" ht="15" customHeight="1" x14ac:dyDescent="0.25">
      <c r="C1574" s="137"/>
      <c r="D1574" s="137"/>
      <c r="F1574" s="137"/>
      <c r="G1574" s="137"/>
      <c r="H1574" s="137"/>
      <c r="I1574" s="137"/>
    </row>
    <row r="1575" spans="3:9" ht="15" customHeight="1" x14ac:dyDescent="0.25">
      <c r="C1575" s="137"/>
      <c r="D1575" s="137"/>
      <c r="F1575" s="137"/>
      <c r="G1575" s="137"/>
      <c r="H1575" s="137"/>
      <c r="I1575" s="137"/>
    </row>
    <row r="1576" spans="3:9" ht="15" customHeight="1" x14ac:dyDescent="0.25">
      <c r="C1576" s="137"/>
      <c r="D1576" s="137"/>
      <c r="F1576" s="137"/>
      <c r="G1576" s="137"/>
      <c r="H1576" s="137"/>
      <c r="I1576" s="137"/>
    </row>
    <row r="1577" spans="3:9" ht="15" customHeight="1" x14ac:dyDescent="0.25">
      <c r="C1577" s="137"/>
      <c r="D1577" s="137"/>
      <c r="F1577" s="137"/>
      <c r="G1577" s="137"/>
      <c r="H1577" s="137"/>
      <c r="I1577" s="137"/>
    </row>
    <row r="1578" spans="3:9" ht="15" customHeight="1" x14ac:dyDescent="0.25">
      <c r="C1578" s="137"/>
      <c r="D1578" s="137"/>
      <c r="F1578" s="137"/>
      <c r="G1578" s="137"/>
      <c r="H1578" s="137"/>
      <c r="I1578" s="137"/>
    </row>
    <row r="1579" spans="3:9" ht="15" customHeight="1" x14ac:dyDescent="0.25">
      <c r="C1579" s="137"/>
      <c r="D1579" s="137"/>
      <c r="F1579" s="137"/>
      <c r="G1579" s="137"/>
      <c r="H1579" s="137"/>
      <c r="I1579" s="137"/>
    </row>
    <row r="1580" spans="3:9" ht="15" customHeight="1" x14ac:dyDescent="0.25">
      <c r="C1580" s="137"/>
      <c r="D1580" s="137"/>
      <c r="F1580" s="137"/>
      <c r="G1580" s="137"/>
      <c r="H1580" s="137"/>
      <c r="I1580" s="137"/>
    </row>
    <row r="1581" spans="3:9" ht="15" customHeight="1" x14ac:dyDescent="0.25">
      <c r="C1581" s="137"/>
      <c r="D1581" s="137"/>
      <c r="F1581" s="137"/>
      <c r="G1581" s="137"/>
      <c r="H1581" s="137"/>
      <c r="I1581" s="137"/>
    </row>
    <row r="1582" spans="3:9" ht="15" customHeight="1" x14ac:dyDescent="0.25">
      <c r="C1582" s="137"/>
      <c r="D1582" s="137"/>
      <c r="F1582" s="137"/>
      <c r="G1582" s="137"/>
      <c r="H1582" s="137"/>
      <c r="I1582" s="137"/>
    </row>
    <row r="1583" spans="3:9" ht="15" customHeight="1" x14ac:dyDescent="0.25">
      <c r="C1583" s="137"/>
      <c r="D1583" s="137"/>
      <c r="F1583" s="137"/>
      <c r="G1583" s="137"/>
      <c r="H1583" s="137"/>
      <c r="I1583" s="137"/>
    </row>
    <row r="1584" spans="3:9" ht="15" customHeight="1" x14ac:dyDescent="0.25">
      <c r="C1584" s="137"/>
      <c r="D1584" s="137"/>
      <c r="F1584" s="137"/>
      <c r="G1584" s="137"/>
      <c r="H1584" s="137"/>
      <c r="I1584" s="137"/>
    </row>
    <row r="1585" spans="3:9" ht="15" customHeight="1" x14ac:dyDescent="0.25">
      <c r="C1585" s="137"/>
      <c r="D1585" s="137"/>
      <c r="F1585" s="137"/>
      <c r="G1585" s="137"/>
      <c r="H1585" s="137"/>
      <c r="I1585" s="137"/>
    </row>
    <row r="1586" spans="3:9" ht="15" customHeight="1" x14ac:dyDescent="0.25">
      <c r="C1586" s="137"/>
      <c r="D1586" s="137"/>
      <c r="F1586" s="137"/>
      <c r="G1586" s="137"/>
      <c r="H1586" s="137"/>
      <c r="I1586" s="137"/>
    </row>
    <row r="1587" spans="3:9" ht="15" customHeight="1" x14ac:dyDescent="0.25">
      <c r="C1587" s="137"/>
      <c r="D1587" s="137"/>
      <c r="F1587" s="137"/>
      <c r="G1587" s="137"/>
      <c r="H1587" s="137"/>
      <c r="I1587" s="137"/>
    </row>
    <row r="1588" spans="3:9" ht="15" customHeight="1" x14ac:dyDescent="0.25">
      <c r="C1588" s="137"/>
      <c r="D1588" s="137"/>
      <c r="F1588" s="137"/>
      <c r="G1588" s="137"/>
      <c r="H1588" s="137"/>
      <c r="I1588" s="137"/>
    </row>
    <row r="1589" spans="3:9" ht="15" customHeight="1" x14ac:dyDescent="0.25">
      <c r="C1589" s="137"/>
      <c r="D1589" s="137"/>
      <c r="F1589" s="137"/>
      <c r="G1589" s="137"/>
      <c r="H1589" s="137"/>
      <c r="I1589" s="137"/>
    </row>
    <row r="1590" spans="3:9" ht="15" customHeight="1" x14ac:dyDescent="0.25">
      <c r="C1590" s="137"/>
      <c r="D1590" s="137"/>
      <c r="F1590" s="137"/>
      <c r="G1590" s="137"/>
      <c r="H1590" s="137"/>
      <c r="I1590" s="137"/>
    </row>
    <row r="1591" spans="3:9" ht="15" customHeight="1" x14ac:dyDescent="0.25">
      <c r="C1591" s="137"/>
      <c r="D1591" s="137"/>
      <c r="F1591" s="137"/>
      <c r="G1591" s="137"/>
      <c r="H1591" s="137"/>
      <c r="I1591" s="137"/>
    </row>
    <row r="1592" spans="3:9" ht="15" customHeight="1" x14ac:dyDescent="0.25">
      <c r="C1592" s="137"/>
      <c r="D1592" s="137"/>
      <c r="F1592" s="137"/>
      <c r="G1592" s="137"/>
      <c r="H1592" s="137"/>
      <c r="I1592" s="137"/>
    </row>
    <row r="1593" spans="3:9" ht="15" customHeight="1" x14ac:dyDescent="0.25">
      <c r="C1593" s="137"/>
      <c r="D1593" s="137"/>
      <c r="F1593" s="137"/>
      <c r="G1593" s="137"/>
      <c r="H1593" s="137"/>
      <c r="I1593" s="137"/>
    </row>
    <row r="1594" spans="3:9" ht="15" customHeight="1" x14ac:dyDescent="0.25">
      <c r="C1594" s="137"/>
      <c r="D1594" s="137"/>
      <c r="F1594" s="137"/>
      <c r="G1594" s="137"/>
      <c r="H1594" s="137"/>
      <c r="I1594" s="137"/>
    </row>
    <row r="1595" spans="3:9" ht="15" customHeight="1" x14ac:dyDescent="0.25">
      <c r="C1595" s="137"/>
      <c r="D1595" s="137"/>
      <c r="F1595" s="137"/>
      <c r="G1595" s="137"/>
      <c r="H1595" s="137"/>
      <c r="I1595" s="137"/>
    </row>
    <row r="1596" spans="3:9" ht="15" customHeight="1" x14ac:dyDescent="0.25">
      <c r="C1596" s="137"/>
      <c r="D1596" s="137"/>
      <c r="F1596" s="137"/>
      <c r="G1596" s="137"/>
      <c r="H1596" s="137"/>
      <c r="I1596" s="137"/>
    </row>
    <row r="1597" spans="3:9" ht="15" customHeight="1" x14ac:dyDescent="0.25">
      <c r="C1597" s="137"/>
      <c r="D1597" s="137"/>
      <c r="F1597" s="137"/>
      <c r="G1597" s="137"/>
      <c r="H1597" s="137"/>
      <c r="I1597" s="137"/>
    </row>
    <row r="1598" spans="3:9" ht="15" customHeight="1" x14ac:dyDescent="0.25">
      <c r="C1598" s="137"/>
      <c r="D1598" s="137"/>
      <c r="F1598" s="137"/>
      <c r="G1598" s="137"/>
      <c r="H1598" s="137"/>
      <c r="I1598" s="137"/>
    </row>
    <row r="1599" spans="3:9" ht="15" customHeight="1" x14ac:dyDescent="0.25">
      <c r="C1599" s="137"/>
      <c r="D1599" s="137"/>
      <c r="F1599" s="137"/>
      <c r="G1599" s="137"/>
      <c r="H1599" s="137"/>
      <c r="I1599" s="137"/>
    </row>
    <row r="1600" spans="3:9" ht="15" customHeight="1" x14ac:dyDescent="0.25">
      <c r="C1600" s="137"/>
      <c r="D1600" s="137"/>
      <c r="F1600" s="137"/>
      <c r="G1600" s="137"/>
      <c r="H1600" s="137"/>
      <c r="I1600" s="137"/>
    </row>
    <row r="1601" spans="3:9" ht="15" customHeight="1" x14ac:dyDescent="0.25">
      <c r="C1601" s="137"/>
      <c r="D1601" s="137"/>
      <c r="F1601" s="137"/>
      <c r="G1601" s="137"/>
      <c r="H1601" s="137"/>
      <c r="I1601" s="137"/>
    </row>
    <row r="1602" spans="3:9" ht="15" customHeight="1" x14ac:dyDescent="0.25">
      <c r="C1602" s="137"/>
      <c r="D1602" s="137"/>
      <c r="F1602" s="137"/>
      <c r="G1602" s="137"/>
      <c r="H1602" s="137"/>
      <c r="I1602" s="137"/>
    </row>
    <row r="1603" spans="3:9" ht="15" customHeight="1" x14ac:dyDescent="0.25">
      <c r="C1603" s="137"/>
      <c r="D1603" s="137"/>
      <c r="F1603" s="137"/>
      <c r="G1603" s="137"/>
      <c r="H1603" s="137"/>
      <c r="I1603" s="137"/>
    </row>
    <row r="1604" spans="3:9" ht="15" customHeight="1" x14ac:dyDescent="0.25">
      <c r="C1604" s="137"/>
      <c r="D1604" s="137"/>
      <c r="F1604" s="137"/>
      <c r="G1604" s="137"/>
      <c r="H1604" s="137"/>
      <c r="I1604" s="137"/>
    </row>
    <row r="1605" spans="3:9" ht="15" customHeight="1" x14ac:dyDescent="0.25">
      <c r="C1605" s="137"/>
      <c r="D1605" s="137"/>
      <c r="F1605" s="137"/>
      <c r="G1605" s="137"/>
      <c r="H1605" s="137"/>
      <c r="I1605" s="137"/>
    </row>
    <row r="1606" spans="3:9" ht="15" customHeight="1" x14ac:dyDescent="0.25">
      <c r="C1606" s="137"/>
      <c r="D1606" s="137"/>
      <c r="F1606" s="137"/>
      <c r="G1606" s="137"/>
      <c r="H1606" s="137"/>
      <c r="I1606" s="137"/>
    </row>
    <row r="1607" spans="3:9" ht="15" customHeight="1" x14ac:dyDescent="0.25">
      <c r="C1607" s="137"/>
      <c r="D1607" s="137"/>
      <c r="F1607" s="137"/>
      <c r="G1607" s="137"/>
      <c r="H1607" s="137"/>
      <c r="I1607" s="137"/>
    </row>
    <row r="1608" spans="3:9" ht="15" customHeight="1" x14ac:dyDescent="0.25">
      <c r="C1608" s="137"/>
      <c r="D1608" s="137"/>
      <c r="F1608" s="137"/>
      <c r="G1608" s="137"/>
      <c r="H1608" s="137"/>
      <c r="I1608" s="137"/>
    </row>
    <row r="1609" spans="3:9" ht="15" customHeight="1" x14ac:dyDescent="0.25">
      <c r="C1609" s="137"/>
      <c r="D1609" s="137"/>
      <c r="F1609" s="137"/>
      <c r="G1609" s="137"/>
      <c r="H1609" s="137"/>
      <c r="I1609" s="137"/>
    </row>
    <row r="1610" spans="3:9" ht="15" customHeight="1" x14ac:dyDescent="0.25">
      <c r="C1610" s="137"/>
      <c r="D1610" s="137"/>
      <c r="F1610" s="137"/>
      <c r="G1610" s="137"/>
      <c r="H1610" s="137"/>
      <c r="I1610" s="137"/>
    </row>
    <row r="1611" spans="3:9" ht="15" customHeight="1" x14ac:dyDescent="0.25">
      <c r="C1611" s="137"/>
      <c r="D1611" s="137"/>
      <c r="F1611" s="137"/>
      <c r="G1611" s="137"/>
      <c r="H1611" s="137"/>
      <c r="I1611" s="137"/>
    </row>
    <row r="1612" spans="3:9" ht="15" customHeight="1" x14ac:dyDescent="0.25">
      <c r="C1612" s="137"/>
      <c r="D1612" s="137"/>
      <c r="F1612" s="137"/>
      <c r="G1612" s="137"/>
      <c r="H1612" s="137"/>
      <c r="I1612" s="137"/>
    </row>
    <row r="1613" spans="3:9" ht="15" customHeight="1" x14ac:dyDescent="0.25">
      <c r="C1613" s="137"/>
      <c r="D1613" s="137"/>
      <c r="F1613" s="137"/>
      <c r="G1613" s="137"/>
      <c r="H1613" s="137"/>
      <c r="I1613" s="137"/>
    </row>
    <row r="1614" spans="3:9" ht="15" customHeight="1" x14ac:dyDescent="0.25">
      <c r="C1614" s="137"/>
      <c r="D1614" s="137"/>
      <c r="F1614" s="137"/>
      <c r="G1614" s="137"/>
      <c r="H1614" s="137"/>
      <c r="I1614" s="137"/>
    </row>
    <row r="1615" spans="3:9" ht="15" customHeight="1" x14ac:dyDescent="0.25">
      <c r="C1615" s="137"/>
      <c r="D1615" s="137"/>
      <c r="F1615" s="137"/>
      <c r="G1615" s="137"/>
      <c r="H1615" s="137"/>
      <c r="I1615" s="137"/>
    </row>
    <row r="1616" spans="3:9" ht="15" customHeight="1" x14ac:dyDescent="0.25">
      <c r="C1616" s="137"/>
      <c r="D1616" s="137"/>
      <c r="F1616" s="137"/>
      <c r="G1616" s="137"/>
      <c r="H1616" s="137"/>
      <c r="I1616" s="137"/>
    </row>
    <row r="1617" spans="3:9" ht="15" customHeight="1" x14ac:dyDescent="0.25">
      <c r="C1617" s="137"/>
      <c r="D1617" s="137"/>
      <c r="F1617" s="137"/>
      <c r="G1617" s="137"/>
      <c r="H1617" s="137"/>
      <c r="I1617" s="137"/>
    </row>
    <row r="1618" spans="3:9" ht="15" customHeight="1" x14ac:dyDescent="0.25">
      <c r="C1618" s="137"/>
      <c r="D1618" s="137"/>
      <c r="F1618" s="137"/>
      <c r="G1618" s="137"/>
      <c r="H1618" s="137"/>
      <c r="I1618" s="137"/>
    </row>
    <row r="1619" spans="3:9" ht="15" customHeight="1" x14ac:dyDescent="0.25">
      <c r="C1619" s="137"/>
      <c r="D1619" s="137"/>
      <c r="F1619" s="137"/>
      <c r="G1619" s="137"/>
      <c r="H1619" s="137"/>
      <c r="I1619" s="137"/>
    </row>
    <row r="1620" spans="3:9" ht="15" customHeight="1" x14ac:dyDescent="0.25">
      <c r="C1620" s="137"/>
      <c r="D1620" s="137"/>
      <c r="F1620" s="137"/>
      <c r="G1620" s="137"/>
      <c r="H1620" s="137"/>
      <c r="I1620" s="137"/>
    </row>
    <row r="1621" spans="3:9" ht="15" customHeight="1" x14ac:dyDescent="0.25">
      <c r="C1621" s="137"/>
      <c r="D1621" s="137"/>
      <c r="F1621" s="137"/>
      <c r="G1621" s="137"/>
      <c r="H1621" s="137"/>
      <c r="I1621" s="137"/>
    </row>
    <row r="1622" spans="3:9" ht="15" customHeight="1" x14ac:dyDescent="0.25">
      <c r="C1622" s="137"/>
      <c r="D1622" s="137"/>
      <c r="F1622" s="137"/>
      <c r="G1622" s="137"/>
      <c r="H1622" s="137"/>
      <c r="I1622" s="137"/>
    </row>
    <row r="1623" spans="3:9" ht="15" customHeight="1" x14ac:dyDescent="0.25">
      <c r="C1623" s="137"/>
      <c r="D1623" s="137"/>
      <c r="F1623" s="137"/>
      <c r="G1623" s="137"/>
      <c r="H1623" s="137"/>
      <c r="I1623" s="137"/>
    </row>
    <row r="1624" spans="3:9" ht="15" customHeight="1" x14ac:dyDescent="0.25">
      <c r="C1624" s="137"/>
      <c r="D1624" s="137"/>
      <c r="F1624" s="137"/>
      <c r="G1624" s="137"/>
      <c r="H1624" s="137"/>
      <c r="I1624" s="137"/>
    </row>
    <row r="1625" spans="3:9" ht="15" customHeight="1" x14ac:dyDescent="0.25">
      <c r="C1625" s="137"/>
      <c r="D1625" s="137"/>
      <c r="F1625" s="137"/>
      <c r="G1625" s="137"/>
      <c r="H1625" s="137"/>
      <c r="I1625" s="137"/>
    </row>
    <row r="1626" spans="3:9" ht="15" customHeight="1" x14ac:dyDescent="0.25">
      <c r="C1626" s="137"/>
      <c r="D1626" s="137"/>
      <c r="F1626" s="137"/>
      <c r="G1626" s="137"/>
      <c r="H1626" s="137"/>
      <c r="I1626" s="137"/>
    </row>
    <row r="1627" spans="3:9" ht="15" customHeight="1" x14ac:dyDescent="0.25">
      <c r="C1627" s="137"/>
      <c r="D1627" s="137"/>
      <c r="F1627" s="137"/>
      <c r="G1627" s="137"/>
      <c r="H1627" s="137"/>
      <c r="I1627" s="137"/>
    </row>
    <row r="1628" spans="3:9" ht="15" customHeight="1" x14ac:dyDescent="0.25">
      <c r="C1628" s="137"/>
      <c r="D1628" s="137"/>
      <c r="F1628" s="137"/>
      <c r="G1628" s="137"/>
      <c r="H1628" s="137"/>
      <c r="I1628" s="137"/>
    </row>
    <row r="1629" spans="3:9" ht="15" customHeight="1" x14ac:dyDescent="0.25">
      <c r="C1629" s="137"/>
      <c r="D1629" s="137"/>
      <c r="F1629" s="137"/>
      <c r="G1629" s="137"/>
      <c r="H1629" s="137"/>
      <c r="I1629" s="137"/>
    </row>
    <row r="1630" spans="3:9" ht="15" customHeight="1" x14ac:dyDescent="0.25">
      <c r="C1630" s="137"/>
      <c r="D1630" s="137"/>
      <c r="F1630" s="137"/>
      <c r="G1630" s="137"/>
      <c r="H1630" s="137"/>
      <c r="I1630" s="137"/>
    </row>
    <row r="1631" spans="3:9" ht="15" customHeight="1" x14ac:dyDescent="0.25">
      <c r="C1631" s="137"/>
      <c r="D1631" s="137"/>
      <c r="F1631" s="137"/>
      <c r="G1631" s="137"/>
      <c r="H1631" s="137"/>
      <c r="I1631" s="137"/>
    </row>
    <row r="1632" spans="3:9" ht="15" customHeight="1" x14ac:dyDescent="0.25">
      <c r="C1632" s="137"/>
      <c r="D1632" s="137"/>
      <c r="F1632" s="137"/>
      <c r="G1632" s="137"/>
      <c r="H1632" s="137"/>
      <c r="I1632" s="137"/>
    </row>
    <row r="1633" spans="3:9" ht="15" customHeight="1" x14ac:dyDescent="0.25">
      <c r="C1633" s="137"/>
      <c r="D1633" s="137"/>
      <c r="F1633" s="137"/>
      <c r="G1633" s="137"/>
      <c r="H1633" s="137"/>
      <c r="I1633" s="137"/>
    </row>
    <row r="1634" spans="3:9" ht="15" customHeight="1" x14ac:dyDescent="0.25">
      <c r="C1634" s="137"/>
      <c r="D1634" s="137"/>
      <c r="F1634" s="137"/>
      <c r="G1634" s="137"/>
      <c r="H1634" s="137"/>
      <c r="I1634" s="137"/>
    </row>
    <row r="1635" spans="3:9" ht="15" customHeight="1" x14ac:dyDescent="0.25">
      <c r="C1635" s="137"/>
      <c r="D1635" s="137"/>
      <c r="F1635" s="137"/>
      <c r="G1635" s="137"/>
      <c r="H1635" s="137"/>
      <c r="I1635" s="137"/>
    </row>
    <row r="1636" spans="3:9" ht="15" customHeight="1" x14ac:dyDescent="0.25">
      <c r="C1636" s="137"/>
      <c r="D1636" s="137"/>
      <c r="F1636" s="137"/>
      <c r="G1636" s="137"/>
      <c r="H1636" s="137"/>
      <c r="I1636" s="137"/>
    </row>
    <row r="1637" spans="3:9" ht="15" customHeight="1" x14ac:dyDescent="0.25">
      <c r="C1637" s="137"/>
      <c r="D1637" s="137"/>
      <c r="F1637" s="137"/>
      <c r="G1637" s="137"/>
      <c r="H1637" s="137"/>
      <c r="I1637" s="137"/>
    </row>
    <row r="1638" spans="3:9" ht="15" customHeight="1" x14ac:dyDescent="0.25">
      <c r="C1638" s="137"/>
      <c r="D1638" s="137"/>
      <c r="F1638" s="137"/>
      <c r="G1638" s="137"/>
      <c r="H1638" s="137"/>
      <c r="I1638" s="137"/>
    </row>
    <row r="1639" spans="3:9" ht="15" customHeight="1" x14ac:dyDescent="0.25">
      <c r="C1639" s="137"/>
      <c r="D1639" s="137"/>
      <c r="F1639" s="137"/>
      <c r="G1639" s="137"/>
      <c r="H1639" s="137"/>
      <c r="I1639" s="137"/>
    </row>
    <row r="1640" spans="3:9" ht="15" customHeight="1" x14ac:dyDescent="0.25">
      <c r="C1640" s="137"/>
      <c r="D1640" s="137"/>
      <c r="F1640" s="137"/>
      <c r="G1640" s="137"/>
      <c r="H1640" s="137"/>
      <c r="I1640" s="137"/>
    </row>
    <row r="1641" spans="3:9" ht="15" customHeight="1" x14ac:dyDescent="0.25">
      <c r="C1641" s="137"/>
      <c r="D1641" s="137"/>
      <c r="F1641" s="137"/>
      <c r="G1641" s="137"/>
      <c r="H1641" s="137"/>
      <c r="I1641" s="137"/>
    </row>
    <row r="1642" spans="3:9" ht="15" customHeight="1" x14ac:dyDescent="0.25">
      <c r="C1642" s="137"/>
      <c r="D1642" s="137"/>
      <c r="F1642" s="137"/>
      <c r="G1642" s="137"/>
      <c r="H1642" s="137"/>
      <c r="I1642" s="137"/>
    </row>
    <row r="1643" spans="3:9" ht="15" customHeight="1" x14ac:dyDescent="0.25">
      <c r="C1643" s="137"/>
      <c r="D1643" s="137"/>
      <c r="F1643" s="137"/>
      <c r="G1643" s="137"/>
      <c r="H1643" s="137"/>
      <c r="I1643" s="137"/>
    </row>
    <row r="1644" spans="3:9" ht="15" customHeight="1" x14ac:dyDescent="0.25">
      <c r="C1644" s="137"/>
      <c r="D1644" s="137"/>
      <c r="F1644" s="137"/>
      <c r="G1644" s="137"/>
      <c r="H1644" s="137"/>
      <c r="I1644" s="137"/>
    </row>
    <row r="1645" spans="3:9" ht="15" customHeight="1" x14ac:dyDescent="0.25">
      <c r="C1645" s="137"/>
      <c r="D1645" s="137"/>
      <c r="F1645" s="137"/>
      <c r="G1645" s="137"/>
      <c r="H1645" s="137"/>
      <c r="I1645" s="137"/>
    </row>
    <row r="1646" spans="3:9" ht="15" customHeight="1" x14ac:dyDescent="0.25">
      <c r="C1646" s="137"/>
      <c r="D1646" s="137"/>
      <c r="F1646" s="137"/>
      <c r="G1646" s="137"/>
      <c r="H1646" s="137"/>
      <c r="I1646" s="137"/>
    </row>
    <row r="1647" spans="3:9" ht="15" customHeight="1" x14ac:dyDescent="0.25">
      <c r="C1647" s="137"/>
      <c r="D1647" s="137"/>
      <c r="F1647" s="137"/>
      <c r="G1647" s="137"/>
      <c r="H1647" s="137"/>
      <c r="I1647" s="137"/>
    </row>
    <row r="1648" spans="3:9" ht="15" customHeight="1" x14ac:dyDescent="0.25">
      <c r="C1648" s="137"/>
      <c r="D1648" s="137"/>
      <c r="F1648" s="137"/>
      <c r="G1648" s="137"/>
      <c r="H1648" s="137"/>
      <c r="I1648" s="137"/>
    </row>
    <row r="1649" spans="3:9" ht="15" customHeight="1" x14ac:dyDescent="0.25">
      <c r="C1649" s="137"/>
      <c r="D1649" s="137"/>
      <c r="F1649" s="137"/>
      <c r="G1649" s="137"/>
      <c r="H1649" s="137"/>
      <c r="I1649" s="137"/>
    </row>
    <row r="1650" spans="3:9" ht="15" customHeight="1" x14ac:dyDescent="0.25">
      <c r="C1650" s="137"/>
      <c r="D1650" s="137"/>
      <c r="F1650" s="137"/>
      <c r="G1650" s="137"/>
      <c r="H1650" s="137"/>
      <c r="I1650" s="137"/>
    </row>
    <row r="1651" spans="3:9" ht="15" customHeight="1" x14ac:dyDescent="0.25">
      <c r="C1651" s="137"/>
      <c r="D1651" s="137"/>
      <c r="F1651" s="137"/>
      <c r="G1651" s="137"/>
      <c r="H1651" s="137"/>
      <c r="I1651" s="137"/>
    </row>
    <row r="1652" spans="3:9" ht="15" customHeight="1" x14ac:dyDescent="0.25">
      <c r="C1652" s="137"/>
      <c r="D1652" s="137"/>
      <c r="F1652" s="137"/>
      <c r="G1652" s="137"/>
      <c r="H1652" s="137"/>
      <c r="I1652" s="137"/>
    </row>
    <row r="1653" spans="3:9" ht="15" customHeight="1" x14ac:dyDescent="0.25">
      <c r="C1653" s="137"/>
      <c r="D1653" s="137"/>
      <c r="F1653" s="137"/>
      <c r="G1653" s="137"/>
      <c r="H1653" s="137"/>
      <c r="I1653" s="137"/>
    </row>
    <row r="1654" spans="3:9" ht="15" customHeight="1" x14ac:dyDescent="0.25">
      <c r="C1654" s="137"/>
      <c r="D1654" s="137"/>
      <c r="F1654" s="137"/>
      <c r="G1654" s="137"/>
      <c r="H1654" s="137"/>
      <c r="I1654" s="137"/>
    </row>
    <row r="1655" spans="3:9" ht="15" customHeight="1" x14ac:dyDescent="0.25">
      <c r="C1655" s="137"/>
      <c r="D1655" s="137"/>
      <c r="F1655" s="137"/>
      <c r="G1655" s="137"/>
      <c r="H1655" s="137"/>
      <c r="I1655" s="137"/>
    </row>
    <row r="1656" spans="3:9" ht="15" customHeight="1" x14ac:dyDescent="0.25">
      <c r="C1656" s="137"/>
      <c r="D1656" s="137"/>
      <c r="F1656" s="137"/>
      <c r="G1656" s="137"/>
      <c r="H1656" s="137"/>
      <c r="I1656" s="137"/>
    </row>
    <row r="1657" spans="3:9" ht="15" customHeight="1" x14ac:dyDescent="0.25">
      <c r="C1657" s="137"/>
      <c r="D1657" s="137"/>
      <c r="F1657" s="137"/>
      <c r="G1657" s="137"/>
      <c r="H1657" s="137"/>
      <c r="I1657" s="137"/>
    </row>
    <row r="1658" spans="3:9" ht="15" customHeight="1" x14ac:dyDescent="0.25">
      <c r="C1658" s="137"/>
      <c r="D1658" s="137"/>
      <c r="F1658" s="137"/>
      <c r="G1658" s="137"/>
      <c r="H1658" s="137"/>
      <c r="I1658" s="137"/>
    </row>
    <row r="1659" spans="3:9" ht="15" customHeight="1" x14ac:dyDescent="0.25">
      <c r="C1659" s="137"/>
      <c r="D1659" s="137"/>
      <c r="F1659" s="137"/>
      <c r="G1659" s="137"/>
      <c r="H1659" s="137"/>
      <c r="I1659" s="137"/>
    </row>
    <row r="1660" spans="3:9" ht="15" customHeight="1" x14ac:dyDescent="0.25">
      <c r="C1660" s="137"/>
      <c r="D1660" s="137"/>
      <c r="F1660" s="137"/>
      <c r="G1660" s="137"/>
      <c r="H1660" s="137"/>
      <c r="I1660" s="137"/>
    </row>
    <row r="1661" spans="3:9" ht="15" customHeight="1" x14ac:dyDescent="0.25">
      <c r="C1661" s="137"/>
      <c r="D1661" s="137"/>
      <c r="F1661" s="137"/>
      <c r="G1661" s="137"/>
      <c r="H1661" s="137"/>
      <c r="I1661" s="137"/>
    </row>
    <row r="1662" spans="3:9" ht="15" customHeight="1" x14ac:dyDescent="0.25">
      <c r="C1662" s="137"/>
      <c r="D1662" s="137"/>
      <c r="F1662" s="137"/>
      <c r="G1662" s="137"/>
      <c r="H1662" s="137"/>
      <c r="I1662" s="137"/>
    </row>
    <row r="1663" spans="3:9" ht="15" customHeight="1" x14ac:dyDescent="0.25">
      <c r="C1663" s="137"/>
      <c r="D1663" s="137"/>
      <c r="F1663" s="137"/>
      <c r="G1663" s="137"/>
      <c r="H1663" s="137"/>
      <c r="I1663" s="137"/>
    </row>
    <row r="1664" spans="3:9" ht="15" customHeight="1" x14ac:dyDescent="0.25">
      <c r="C1664" s="137"/>
      <c r="D1664" s="137"/>
      <c r="F1664" s="137"/>
      <c r="G1664" s="137"/>
      <c r="H1664" s="137"/>
      <c r="I1664" s="137"/>
    </row>
    <row r="1665" spans="3:9" ht="15" customHeight="1" x14ac:dyDescent="0.25">
      <c r="C1665" s="137"/>
      <c r="D1665" s="137"/>
      <c r="F1665" s="137"/>
      <c r="G1665" s="137"/>
      <c r="H1665" s="137"/>
      <c r="I1665" s="137"/>
    </row>
    <row r="1666" spans="3:9" ht="15" customHeight="1" x14ac:dyDescent="0.25">
      <c r="C1666" s="137"/>
      <c r="D1666" s="137"/>
      <c r="F1666" s="137"/>
      <c r="G1666" s="137"/>
      <c r="H1666" s="137"/>
      <c r="I1666" s="137"/>
    </row>
    <row r="1667" spans="3:9" ht="15" customHeight="1" x14ac:dyDescent="0.25">
      <c r="C1667" s="137"/>
      <c r="D1667" s="137"/>
      <c r="F1667" s="137"/>
      <c r="G1667" s="137"/>
      <c r="H1667" s="137"/>
      <c r="I1667" s="137"/>
    </row>
    <row r="1668" spans="3:9" ht="15" customHeight="1" x14ac:dyDescent="0.25">
      <c r="C1668" s="137"/>
      <c r="D1668" s="137"/>
      <c r="F1668" s="137"/>
      <c r="G1668" s="137"/>
      <c r="H1668" s="137"/>
      <c r="I1668" s="137"/>
    </row>
    <row r="1669" spans="3:9" ht="15" customHeight="1" x14ac:dyDescent="0.25">
      <c r="C1669" s="137"/>
      <c r="D1669" s="137"/>
      <c r="F1669" s="137"/>
      <c r="G1669" s="137"/>
      <c r="H1669" s="137"/>
      <c r="I1669" s="137"/>
    </row>
    <row r="1670" spans="3:9" ht="15" customHeight="1" x14ac:dyDescent="0.25">
      <c r="C1670" s="137"/>
      <c r="D1670" s="137"/>
      <c r="F1670" s="137"/>
      <c r="G1670" s="137"/>
      <c r="H1670" s="137"/>
      <c r="I1670" s="137"/>
    </row>
    <row r="1671" spans="3:9" ht="15" customHeight="1" x14ac:dyDescent="0.25">
      <c r="C1671" s="137"/>
      <c r="D1671" s="137"/>
      <c r="F1671" s="137"/>
      <c r="G1671" s="137"/>
      <c r="H1671" s="137"/>
      <c r="I1671" s="137"/>
    </row>
    <row r="1672" spans="3:9" ht="15" customHeight="1" x14ac:dyDescent="0.25">
      <c r="C1672" s="137"/>
      <c r="D1672" s="137"/>
      <c r="F1672" s="137"/>
      <c r="G1672" s="137"/>
      <c r="H1672" s="137"/>
      <c r="I1672" s="137"/>
    </row>
    <row r="1673" spans="3:9" ht="15" customHeight="1" x14ac:dyDescent="0.25">
      <c r="C1673" s="137"/>
      <c r="D1673" s="137"/>
      <c r="F1673" s="137"/>
      <c r="G1673" s="137"/>
      <c r="H1673" s="137"/>
      <c r="I1673" s="137"/>
    </row>
    <row r="1674" spans="3:9" ht="15" customHeight="1" x14ac:dyDescent="0.25">
      <c r="C1674" s="137"/>
      <c r="D1674" s="137"/>
      <c r="F1674" s="137"/>
      <c r="G1674" s="137"/>
      <c r="H1674" s="137"/>
      <c r="I1674" s="137"/>
    </row>
    <row r="1675" spans="3:9" ht="15" customHeight="1" x14ac:dyDescent="0.25">
      <c r="C1675" s="137"/>
      <c r="D1675" s="137"/>
      <c r="F1675" s="137"/>
      <c r="G1675" s="137"/>
      <c r="H1675" s="137"/>
      <c r="I1675" s="137"/>
    </row>
    <row r="1676" spans="3:9" ht="15" customHeight="1" x14ac:dyDescent="0.25">
      <c r="C1676" s="137"/>
      <c r="D1676" s="137"/>
      <c r="F1676" s="137"/>
      <c r="G1676" s="137"/>
      <c r="H1676" s="137"/>
      <c r="I1676" s="137"/>
    </row>
    <row r="1677" spans="3:9" ht="15" customHeight="1" x14ac:dyDescent="0.25">
      <c r="C1677" s="137"/>
      <c r="D1677" s="137"/>
      <c r="F1677" s="137"/>
      <c r="G1677" s="137"/>
      <c r="H1677" s="137"/>
      <c r="I1677" s="137"/>
    </row>
    <row r="1678" spans="3:9" ht="15" customHeight="1" x14ac:dyDescent="0.25">
      <c r="C1678" s="137"/>
      <c r="D1678" s="137"/>
      <c r="F1678" s="137"/>
      <c r="G1678" s="137"/>
      <c r="H1678" s="137"/>
      <c r="I1678" s="137"/>
    </row>
    <row r="1679" spans="3:9" ht="15" customHeight="1" x14ac:dyDescent="0.25">
      <c r="C1679" s="137"/>
      <c r="D1679" s="137"/>
      <c r="F1679" s="137"/>
      <c r="G1679" s="137"/>
      <c r="H1679" s="137"/>
      <c r="I1679" s="137"/>
    </row>
    <row r="1680" spans="3:9" ht="15" customHeight="1" x14ac:dyDescent="0.25">
      <c r="C1680" s="137"/>
      <c r="D1680" s="137"/>
      <c r="F1680" s="137"/>
      <c r="G1680" s="137"/>
      <c r="H1680" s="137"/>
      <c r="I1680" s="137"/>
    </row>
    <row r="1681" spans="3:9" ht="15" customHeight="1" x14ac:dyDescent="0.25">
      <c r="C1681" s="137"/>
      <c r="D1681" s="137"/>
      <c r="F1681" s="137"/>
      <c r="G1681" s="137"/>
      <c r="H1681" s="137"/>
      <c r="I1681" s="137"/>
    </row>
    <row r="1682" spans="3:9" ht="15" customHeight="1" x14ac:dyDescent="0.25">
      <c r="C1682" s="137"/>
      <c r="D1682" s="137"/>
      <c r="F1682" s="137"/>
      <c r="G1682" s="137"/>
      <c r="H1682" s="137"/>
      <c r="I1682" s="137"/>
    </row>
    <row r="1683" spans="3:9" ht="15" customHeight="1" x14ac:dyDescent="0.25">
      <c r="C1683" s="137"/>
      <c r="D1683" s="137"/>
      <c r="F1683" s="137"/>
      <c r="G1683" s="137"/>
      <c r="H1683" s="137"/>
      <c r="I1683" s="137"/>
    </row>
    <row r="1684" spans="3:9" ht="15" customHeight="1" x14ac:dyDescent="0.25">
      <c r="C1684" s="137"/>
      <c r="D1684" s="137"/>
      <c r="F1684" s="137"/>
      <c r="G1684" s="137"/>
      <c r="H1684" s="137"/>
      <c r="I1684" s="137"/>
    </row>
    <row r="1685" spans="3:9" ht="15" customHeight="1" x14ac:dyDescent="0.25">
      <c r="C1685" s="137"/>
      <c r="D1685" s="137"/>
      <c r="F1685" s="137"/>
      <c r="G1685" s="137"/>
      <c r="H1685" s="137"/>
      <c r="I1685" s="137"/>
    </row>
    <row r="1686" spans="3:9" ht="15" customHeight="1" x14ac:dyDescent="0.25">
      <c r="C1686" s="137"/>
      <c r="D1686" s="137"/>
      <c r="F1686" s="137"/>
      <c r="G1686" s="137"/>
      <c r="H1686" s="137"/>
      <c r="I1686" s="137"/>
    </row>
    <row r="1687" spans="3:9" ht="15" customHeight="1" x14ac:dyDescent="0.25">
      <c r="C1687" s="137"/>
      <c r="D1687" s="137"/>
      <c r="F1687" s="137"/>
      <c r="G1687" s="137"/>
      <c r="H1687" s="137"/>
      <c r="I1687" s="137"/>
    </row>
    <row r="1688" spans="3:9" ht="15" customHeight="1" x14ac:dyDescent="0.25">
      <c r="C1688" s="137"/>
      <c r="D1688" s="137"/>
      <c r="F1688" s="137"/>
      <c r="G1688" s="137"/>
      <c r="H1688" s="137"/>
      <c r="I1688" s="137"/>
    </row>
    <row r="1689" spans="3:9" ht="15" customHeight="1" x14ac:dyDescent="0.25">
      <c r="C1689" s="137"/>
      <c r="D1689" s="137"/>
      <c r="F1689" s="137"/>
      <c r="G1689" s="137"/>
      <c r="H1689" s="137"/>
      <c r="I1689" s="137"/>
    </row>
    <row r="1690" spans="3:9" ht="15" customHeight="1" x14ac:dyDescent="0.25">
      <c r="C1690" s="137"/>
      <c r="D1690" s="137"/>
      <c r="F1690" s="137"/>
      <c r="G1690" s="137"/>
      <c r="H1690" s="137"/>
      <c r="I1690" s="137"/>
    </row>
    <row r="1691" spans="3:9" ht="15" customHeight="1" x14ac:dyDescent="0.25">
      <c r="C1691" s="137"/>
      <c r="D1691" s="137"/>
      <c r="F1691" s="137"/>
      <c r="G1691" s="137"/>
      <c r="H1691" s="137"/>
      <c r="I1691" s="137"/>
    </row>
    <row r="1692" spans="3:9" ht="15" customHeight="1" x14ac:dyDescent="0.25">
      <c r="C1692" s="137"/>
      <c r="D1692" s="137"/>
      <c r="F1692" s="137"/>
      <c r="G1692" s="137"/>
      <c r="H1692" s="137"/>
      <c r="I1692" s="137"/>
    </row>
    <row r="1693" spans="3:9" ht="15" customHeight="1" x14ac:dyDescent="0.25">
      <c r="C1693" s="137"/>
      <c r="D1693" s="137"/>
      <c r="F1693" s="137"/>
      <c r="G1693" s="137"/>
      <c r="H1693" s="137"/>
      <c r="I1693" s="137"/>
    </row>
    <row r="1694" spans="3:9" ht="15" customHeight="1" x14ac:dyDescent="0.25">
      <c r="C1694" s="137"/>
      <c r="D1694" s="137"/>
      <c r="F1694" s="137"/>
      <c r="G1694" s="137"/>
      <c r="H1694" s="137"/>
      <c r="I1694" s="137"/>
    </row>
    <row r="1695" spans="3:9" ht="15" customHeight="1" x14ac:dyDescent="0.25">
      <c r="C1695" s="137"/>
      <c r="D1695" s="137"/>
      <c r="F1695" s="137"/>
      <c r="G1695" s="137"/>
      <c r="H1695" s="137"/>
      <c r="I1695" s="137"/>
    </row>
    <row r="1696" spans="3:9" ht="15" customHeight="1" x14ac:dyDescent="0.25">
      <c r="C1696" s="137"/>
      <c r="D1696" s="137"/>
      <c r="F1696" s="137"/>
      <c r="G1696" s="137"/>
      <c r="H1696" s="137"/>
      <c r="I1696" s="137"/>
    </row>
    <row r="1697" spans="3:9" ht="15" customHeight="1" x14ac:dyDescent="0.25">
      <c r="C1697" s="137"/>
      <c r="D1697" s="137"/>
      <c r="F1697" s="137"/>
      <c r="G1697" s="137"/>
      <c r="H1697" s="137"/>
      <c r="I1697" s="137"/>
    </row>
    <row r="1698" spans="3:9" ht="15" customHeight="1" x14ac:dyDescent="0.25">
      <c r="C1698" s="137"/>
      <c r="D1698" s="137"/>
      <c r="F1698" s="137"/>
      <c r="G1698" s="137"/>
      <c r="H1698" s="137"/>
      <c r="I1698" s="137"/>
    </row>
    <row r="1699" spans="3:9" ht="15" customHeight="1" x14ac:dyDescent="0.25">
      <c r="C1699" s="137"/>
      <c r="D1699" s="137"/>
      <c r="F1699" s="137"/>
      <c r="G1699" s="137"/>
      <c r="H1699" s="137"/>
      <c r="I1699" s="137"/>
    </row>
    <row r="1700" spans="3:9" ht="15" customHeight="1" x14ac:dyDescent="0.25">
      <c r="C1700" s="137"/>
      <c r="D1700" s="137"/>
      <c r="F1700" s="137"/>
      <c r="G1700" s="137"/>
      <c r="H1700" s="137"/>
      <c r="I1700" s="137"/>
    </row>
    <row r="1701" spans="3:9" ht="15" customHeight="1" x14ac:dyDescent="0.25">
      <c r="C1701" s="137"/>
      <c r="D1701" s="137"/>
      <c r="F1701" s="137"/>
      <c r="G1701" s="137"/>
      <c r="H1701" s="137"/>
      <c r="I1701" s="137"/>
    </row>
    <row r="1702" spans="3:9" ht="15" customHeight="1" x14ac:dyDescent="0.25">
      <c r="C1702" s="137"/>
      <c r="D1702" s="137"/>
      <c r="F1702" s="137"/>
      <c r="G1702" s="137"/>
      <c r="H1702" s="137"/>
      <c r="I1702" s="137"/>
    </row>
    <row r="1703" spans="3:9" ht="15" customHeight="1" x14ac:dyDescent="0.25">
      <c r="C1703" s="137"/>
      <c r="D1703" s="137"/>
      <c r="F1703" s="137"/>
      <c r="G1703" s="137"/>
      <c r="H1703" s="137"/>
      <c r="I1703" s="137"/>
    </row>
    <row r="1704" spans="3:9" ht="15" customHeight="1" x14ac:dyDescent="0.25">
      <c r="C1704" s="137"/>
      <c r="D1704" s="137"/>
      <c r="F1704" s="137"/>
      <c r="G1704" s="137"/>
      <c r="H1704" s="137"/>
      <c r="I1704" s="137"/>
    </row>
    <row r="1705" spans="3:9" ht="15" customHeight="1" x14ac:dyDescent="0.25">
      <c r="C1705" s="137"/>
      <c r="D1705" s="137"/>
      <c r="F1705" s="137"/>
      <c r="G1705" s="137"/>
      <c r="H1705" s="137"/>
      <c r="I1705" s="137"/>
    </row>
    <row r="1706" spans="3:9" ht="15" customHeight="1" x14ac:dyDescent="0.25">
      <c r="C1706" s="137"/>
      <c r="D1706" s="137"/>
      <c r="F1706" s="137"/>
      <c r="G1706" s="137"/>
      <c r="H1706" s="137"/>
      <c r="I1706" s="137"/>
    </row>
    <row r="1707" spans="3:9" ht="15" customHeight="1" x14ac:dyDescent="0.25">
      <c r="C1707" s="137"/>
      <c r="D1707" s="137"/>
      <c r="F1707" s="137"/>
      <c r="G1707" s="137"/>
      <c r="H1707" s="137"/>
      <c r="I1707" s="137"/>
    </row>
    <row r="1708" spans="3:9" ht="15" customHeight="1" x14ac:dyDescent="0.25">
      <c r="C1708" s="137"/>
      <c r="D1708" s="137"/>
      <c r="F1708" s="137"/>
      <c r="G1708" s="137"/>
      <c r="H1708" s="137"/>
      <c r="I1708" s="137"/>
    </row>
    <row r="1709" spans="3:9" ht="15" customHeight="1" x14ac:dyDescent="0.25">
      <c r="C1709" s="137"/>
      <c r="D1709" s="137"/>
      <c r="F1709" s="137"/>
      <c r="G1709" s="137"/>
      <c r="H1709" s="137"/>
      <c r="I1709" s="137"/>
    </row>
    <row r="1710" spans="3:9" ht="15" customHeight="1" x14ac:dyDescent="0.25">
      <c r="C1710" s="137"/>
      <c r="D1710" s="137"/>
      <c r="F1710" s="137"/>
      <c r="G1710" s="137"/>
      <c r="H1710" s="137"/>
      <c r="I1710" s="137"/>
    </row>
    <row r="1711" spans="3:9" ht="15" customHeight="1" x14ac:dyDescent="0.25">
      <c r="C1711" s="137"/>
      <c r="D1711" s="137"/>
      <c r="F1711" s="137"/>
      <c r="G1711" s="137"/>
      <c r="H1711" s="137"/>
      <c r="I1711" s="137"/>
    </row>
    <row r="1712" spans="3:9" ht="15" customHeight="1" x14ac:dyDescent="0.25">
      <c r="C1712" s="137"/>
      <c r="D1712" s="137"/>
      <c r="F1712" s="137"/>
      <c r="G1712" s="137"/>
      <c r="H1712" s="137"/>
      <c r="I1712" s="137"/>
    </row>
    <row r="1713" spans="3:9" ht="15" customHeight="1" x14ac:dyDescent="0.25">
      <c r="C1713" s="137"/>
      <c r="D1713" s="137"/>
      <c r="F1713" s="137"/>
      <c r="G1713" s="137"/>
      <c r="H1713" s="137"/>
      <c r="I1713" s="137"/>
    </row>
    <row r="1714" spans="3:9" ht="15" customHeight="1" x14ac:dyDescent="0.25">
      <c r="C1714" s="137"/>
      <c r="D1714" s="137"/>
      <c r="F1714" s="137"/>
      <c r="G1714" s="137"/>
      <c r="H1714" s="137"/>
      <c r="I1714" s="137"/>
    </row>
    <row r="1715" spans="3:9" ht="15" customHeight="1" x14ac:dyDescent="0.25">
      <c r="C1715" s="137"/>
      <c r="D1715" s="137"/>
      <c r="F1715" s="137"/>
      <c r="G1715" s="137"/>
      <c r="H1715" s="137"/>
      <c r="I1715" s="137"/>
    </row>
    <row r="1716" spans="3:9" ht="15" customHeight="1" x14ac:dyDescent="0.25">
      <c r="C1716" s="137"/>
      <c r="D1716" s="137"/>
      <c r="F1716" s="137"/>
      <c r="G1716" s="137"/>
      <c r="H1716" s="137"/>
      <c r="I1716" s="137"/>
    </row>
    <row r="1717" spans="3:9" ht="15" customHeight="1" x14ac:dyDescent="0.25">
      <c r="C1717" s="137"/>
      <c r="D1717" s="137"/>
      <c r="F1717" s="137"/>
      <c r="G1717" s="137"/>
      <c r="H1717" s="137"/>
      <c r="I1717" s="137"/>
    </row>
    <row r="1718" spans="3:9" ht="15" customHeight="1" x14ac:dyDescent="0.25">
      <c r="C1718" s="137"/>
      <c r="D1718" s="137"/>
      <c r="F1718" s="137"/>
      <c r="G1718" s="137"/>
      <c r="H1718" s="137"/>
      <c r="I1718" s="137"/>
    </row>
    <row r="1719" spans="3:9" ht="15" customHeight="1" x14ac:dyDescent="0.25">
      <c r="C1719" s="137"/>
      <c r="D1719" s="137"/>
      <c r="F1719" s="137"/>
      <c r="G1719" s="137"/>
      <c r="H1719" s="137"/>
      <c r="I1719" s="137"/>
    </row>
    <row r="1720" spans="3:9" ht="15" customHeight="1" x14ac:dyDescent="0.25">
      <c r="C1720" s="137"/>
      <c r="D1720" s="137"/>
      <c r="F1720" s="137"/>
      <c r="G1720" s="137"/>
      <c r="H1720" s="137"/>
      <c r="I1720" s="137"/>
    </row>
    <row r="1721" spans="3:9" ht="15" customHeight="1" x14ac:dyDescent="0.25">
      <c r="C1721" s="137"/>
      <c r="D1721" s="137"/>
      <c r="F1721" s="137"/>
      <c r="G1721" s="137"/>
      <c r="H1721" s="137"/>
      <c r="I1721" s="137"/>
    </row>
    <row r="1722" spans="3:9" ht="15" customHeight="1" x14ac:dyDescent="0.25">
      <c r="C1722" s="137"/>
      <c r="D1722" s="137"/>
      <c r="F1722" s="137"/>
      <c r="G1722" s="137"/>
      <c r="H1722" s="137"/>
      <c r="I1722" s="137"/>
    </row>
    <row r="1723" spans="3:9" ht="15" customHeight="1" x14ac:dyDescent="0.25">
      <c r="C1723" s="137"/>
      <c r="D1723" s="137"/>
      <c r="F1723" s="137"/>
      <c r="G1723" s="137"/>
      <c r="H1723" s="137"/>
      <c r="I1723" s="137"/>
    </row>
    <row r="1724" spans="3:9" ht="15" customHeight="1" x14ac:dyDescent="0.25">
      <c r="C1724" s="137"/>
      <c r="D1724" s="137"/>
      <c r="F1724" s="137"/>
      <c r="G1724" s="137"/>
      <c r="H1724" s="137"/>
      <c r="I1724" s="137"/>
    </row>
    <row r="1725" spans="3:9" ht="15" customHeight="1" x14ac:dyDescent="0.25">
      <c r="C1725" s="137"/>
      <c r="D1725" s="137"/>
      <c r="F1725" s="137"/>
      <c r="G1725" s="137"/>
      <c r="H1725" s="137"/>
      <c r="I1725" s="137"/>
    </row>
    <row r="1726" spans="3:9" ht="15" customHeight="1" x14ac:dyDescent="0.25">
      <c r="C1726" s="137"/>
      <c r="D1726" s="137"/>
      <c r="F1726" s="137"/>
      <c r="G1726" s="137"/>
      <c r="H1726" s="137"/>
      <c r="I1726" s="137"/>
    </row>
    <row r="1727" spans="3:9" ht="15" customHeight="1" x14ac:dyDescent="0.25">
      <c r="C1727" s="137"/>
      <c r="D1727" s="137"/>
      <c r="F1727" s="137"/>
      <c r="G1727" s="137"/>
      <c r="H1727" s="137"/>
      <c r="I1727" s="137"/>
    </row>
    <row r="1728" spans="3:9" ht="15" customHeight="1" x14ac:dyDescent="0.25">
      <c r="C1728" s="137"/>
      <c r="D1728" s="137"/>
      <c r="F1728" s="137"/>
      <c r="G1728" s="137"/>
      <c r="H1728" s="137"/>
      <c r="I1728" s="137"/>
    </row>
    <row r="1729" spans="3:9" ht="15" customHeight="1" x14ac:dyDescent="0.25">
      <c r="C1729" s="137"/>
      <c r="D1729" s="137"/>
      <c r="F1729" s="137"/>
      <c r="G1729" s="137"/>
      <c r="H1729" s="137"/>
      <c r="I1729" s="137"/>
    </row>
    <row r="1730" spans="3:9" ht="15" customHeight="1" x14ac:dyDescent="0.25">
      <c r="C1730" s="137"/>
      <c r="D1730" s="137"/>
      <c r="F1730" s="137"/>
      <c r="G1730" s="137"/>
      <c r="H1730" s="137"/>
      <c r="I1730" s="137"/>
    </row>
    <row r="1731" spans="3:9" ht="15" customHeight="1" x14ac:dyDescent="0.25">
      <c r="C1731" s="137"/>
      <c r="D1731" s="137"/>
      <c r="F1731" s="137"/>
      <c r="G1731" s="137"/>
      <c r="H1731" s="137"/>
      <c r="I1731" s="137"/>
    </row>
    <row r="1732" spans="3:9" ht="15" customHeight="1" x14ac:dyDescent="0.25">
      <c r="C1732" s="137"/>
      <c r="D1732" s="137"/>
      <c r="F1732" s="137"/>
      <c r="G1732" s="137"/>
      <c r="H1732" s="137"/>
      <c r="I1732" s="137"/>
    </row>
    <row r="1733" spans="3:9" ht="15" customHeight="1" x14ac:dyDescent="0.25">
      <c r="C1733" s="137"/>
      <c r="D1733" s="137"/>
      <c r="F1733" s="137"/>
      <c r="G1733" s="137"/>
      <c r="H1733" s="137"/>
      <c r="I1733" s="137"/>
    </row>
    <row r="1734" spans="3:9" ht="15" customHeight="1" x14ac:dyDescent="0.25">
      <c r="C1734" s="137"/>
      <c r="D1734" s="137"/>
      <c r="F1734" s="137"/>
      <c r="G1734" s="137"/>
      <c r="H1734" s="137"/>
      <c r="I1734" s="137"/>
    </row>
    <row r="1735" spans="3:9" ht="15" customHeight="1" x14ac:dyDescent="0.25">
      <c r="C1735" s="137"/>
      <c r="D1735" s="137"/>
      <c r="F1735" s="137"/>
      <c r="G1735" s="137"/>
      <c r="H1735" s="137"/>
      <c r="I1735" s="137"/>
    </row>
    <row r="1736" spans="3:9" ht="15" customHeight="1" x14ac:dyDescent="0.25">
      <c r="C1736" s="137"/>
      <c r="D1736" s="137"/>
      <c r="F1736" s="137"/>
      <c r="G1736" s="137"/>
      <c r="H1736" s="137"/>
      <c r="I1736" s="137"/>
    </row>
    <row r="1737" spans="3:9" ht="15" customHeight="1" x14ac:dyDescent="0.25">
      <c r="C1737" s="137"/>
      <c r="D1737" s="137"/>
      <c r="F1737" s="137"/>
      <c r="G1737" s="137"/>
      <c r="H1737" s="137"/>
      <c r="I1737" s="137"/>
    </row>
    <row r="1738" spans="3:9" ht="15" customHeight="1" x14ac:dyDescent="0.25">
      <c r="C1738" s="137"/>
      <c r="D1738" s="137"/>
      <c r="F1738" s="137"/>
      <c r="G1738" s="137"/>
      <c r="H1738" s="137"/>
      <c r="I1738" s="137"/>
    </row>
    <row r="1739" spans="3:9" ht="15" customHeight="1" x14ac:dyDescent="0.25">
      <c r="C1739" s="137"/>
      <c r="D1739" s="137"/>
      <c r="F1739" s="137"/>
      <c r="G1739" s="137"/>
      <c r="H1739" s="137"/>
      <c r="I1739" s="137"/>
    </row>
    <row r="1740" spans="3:9" ht="15" customHeight="1" x14ac:dyDescent="0.25">
      <c r="C1740" s="137"/>
      <c r="D1740" s="137"/>
      <c r="F1740" s="137"/>
      <c r="G1740" s="137"/>
      <c r="H1740" s="137"/>
      <c r="I1740" s="137"/>
    </row>
    <row r="1741" spans="3:9" ht="15" customHeight="1" x14ac:dyDescent="0.25">
      <c r="C1741" s="137"/>
      <c r="D1741" s="137"/>
      <c r="F1741" s="137"/>
      <c r="G1741" s="137"/>
      <c r="H1741" s="137"/>
      <c r="I1741" s="137"/>
    </row>
    <row r="1742" spans="3:9" ht="15" customHeight="1" x14ac:dyDescent="0.25">
      <c r="C1742" s="137"/>
      <c r="D1742" s="137"/>
      <c r="F1742" s="137"/>
      <c r="G1742" s="137"/>
      <c r="H1742" s="137"/>
      <c r="I1742" s="137"/>
    </row>
    <row r="1743" spans="3:9" ht="15" customHeight="1" x14ac:dyDescent="0.25">
      <c r="C1743" s="137"/>
      <c r="D1743" s="137"/>
      <c r="F1743" s="137"/>
      <c r="G1743" s="137"/>
      <c r="H1743" s="137"/>
      <c r="I1743" s="137"/>
    </row>
    <row r="1744" spans="3:9" ht="15" customHeight="1" x14ac:dyDescent="0.25">
      <c r="C1744" s="137"/>
      <c r="D1744" s="137"/>
      <c r="F1744" s="137"/>
      <c r="G1744" s="137"/>
      <c r="H1744" s="137"/>
      <c r="I1744" s="137"/>
    </row>
    <row r="1745" spans="3:9" ht="15" customHeight="1" x14ac:dyDescent="0.25">
      <c r="C1745" s="137"/>
      <c r="D1745" s="137"/>
      <c r="F1745" s="137"/>
      <c r="G1745" s="137"/>
      <c r="H1745" s="137"/>
      <c r="I1745" s="137"/>
    </row>
    <row r="1746" spans="3:9" ht="15" customHeight="1" x14ac:dyDescent="0.25">
      <c r="C1746" s="137"/>
      <c r="D1746" s="137"/>
      <c r="F1746" s="137"/>
      <c r="G1746" s="137"/>
      <c r="H1746" s="137"/>
      <c r="I1746" s="137"/>
    </row>
    <row r="1747" spans="3:9" ht="15" customHeight="1" x14ac:dyDescent="0.25">
      <c r="C1747" s="137"/>
      <c r="D1747" s="137"/>
      <c r="F1747" s="137"/>
      <c r="G1747" s="137"/>
      <c r="H1747" s="137"/>
      <c r="I1747" s="137"/>
    </row>
    <row r="1748" spans="3:9" ht="15" customHeight="1" x14ac:dyDescent="0.25">
      <c r="C1748" s="137"/>
      <c r="D1748" s="137"/>
      <c r="F1748" s="137"/>
      <c r="G1748" s="137"/>
      <c r="H1748" s="137"/>
      <c r="I1748" s="137"/>
    </row>
    <row r="1749" spans="3:9" ht="15" customHeight="1" x14ac:dyDescent="0.25">
      <c r="C1749" s="137"/>
      <c r="D1749" s="137"/>
      <c r="F1749" s="137"/>
      <c r="G1749" s="137"/>
      <c r="H1749" s="137"/>
      <c r="I1749" s="137"/>
    </row>
    <row r="1750" spans="3:9" ht="15" customHeight="1" x14ac:dyDescent="0.25">
      <c r="C1750" s="137"/>
      <c r="D1750" s="137"/>
      <c r="F1750" s="137"/>
      <c r="G1750" s="137"/>
      <c r="H1750" s="137"/>
      <c r="I1750" s="137"/>
    </row>
    <row r="1751" spans="3:9" ht="15" customHeight="1" x14ac:dyDescent="0.25">
      <c r="C1751" s="137"/>
      <c r="D1751" s="137"/>
      <c r="F1751" s="137"/>
      <c r="G1751" s="137"/>
      <c r="H1751" s="137"/>
      <c r="I1751" s="137"/>
    </row>
    <row r="1752" spans="3:9" ht="15" customHeight="1" x14ac:dyDescent="0.25">
      <c r="C1752" s="137"/>
      <c r="D1752" s="137"/>
      <c r="F1752" s="137"/>
      <c r="G1752" s="137"/>
      <c r="H1752" s="137"/>
      <c r="I1752" s="137"/>
    </row>
    <row r="1753" spans="3:9" ht="15" customHeight="1" x14ac:dyDescent="0.25">
      <c r="C1753" s="137"/>
      <c r="D1753" s="137"/>
      <c r="F1753" s="137"/>
      <c r="G1753" s="137"/>
      <c r="H1753" s="137"/>
      <c r="I1753" s="137"/>
    </row>
    <row r="1754" spans="3:9" ht="15" customHeight="1" x14ac:dyDescent="0.25">
      <c r="C1754" s="137"/>
      <c r="D1754" s="137"/>
      <c r="F1754" s="137"/>
      <c r="G1754" s="137"/>
      <c r="H1754" s="137"/>
      <c r="I1754" s="137"/>
    </row>
    <row r="1755" spans="3:9" ht="15" customHeight="1" x14ac:dyDescent="0.25">
      <c r="C1755" s="137"/>
      <c r="D1755" s="137"/>
      <c r="F1755" s="137"/>
      <c r="G1755" s="137"/>
      <c r="H1755" s="137"/>
      <c r="I1755" s="137"/>
    </row>
    <row r="1756" spans="3:9" ht="15" customHeight="1" x14ac:dyDescent="0.25">
      <c r="C1756" s="137"/>
      <c r="D1756" s="137"/>
      <c r="F1756" s="137"/>
      <c r="G1756" s="137"/>
      <c r="H1756" s="137"/>
      <c r="I1756" s="137"/>
    </row>
    <row r="1757" spans="3:9" ht="15" customHeight="1" x14ac:dyDescent="0.25">
      <c r="C1757" s="137"/>
      <c r="D1757" s="137"/>
      <c r="F1757" s="137"/>
      <c r="G1757" s="137"/>
      <c r="H1757" s="137"/>
      <c r="I1757" s="137"/>
    </row>
    <row r="1758" spans="3:9" ht="15" customHeight="1" x14ac:dyDescent="0.25">
      <c r="C1758" s="137"/>
      <c r="D1758" s="137"/>
      <c r="F1758" s="137"/>
      <c r="G1758" s="137"/>
      <c r="H1758" s="137"/>
      <c r="I1758" s="137"/>
    </row>
    <row r="1759" spans="3:9" ht="15" customHeight="1" x14ac:dyDescent="0.25">
      <c r="C1759" s="137"/>
      <c r="D1759" s="137"/>
      <c r="F1759" s="137"/>
      <c r="G1759" s="137"/>
      <c r="H1759" s="137"/>
      <c r="I1759" s="137"/>
    </row>
    <row r="1760" spans="3:9" ht="15" customHeight="1" x14ac:dyDescent="0.25">
      <c r="C1760" s="137"/>
      <c r="D1760" s="137"/>
      <c r="F1760" s="137"/>
      <c r="G1760" s="137"/>
      <c r="H1760" s="137"/>
      <c r="I1760" s="137"/>
    </row>
    <row r="1761" spans="3:9" ht="15" customHeight="1" x14ac:dyDescent="0.25">
      <c r="C1761" s="137"/>
      <c r="D1761" s="137"/>
      <c r="F1761" s="137"/>
      <c r="G1761" s="137"/>
      <c r="H1761" s="137"/>
      <c r="I1761" s="137"/>
    </row>
    <row r="1762" spans="3:9" ht="15" customHeight="1" x14ac:dyDescent="0.25">
      <c r="C1762" s="137"/>
      <c r="D1762" s="137"/>
      <c r="F1762" s="137"/>
      <c r="G1762" s="137"/>
      <c r="H1762" s="137"/>
      <c r="I1762" s="137"/>
    </row>
    <row r="1763" spans="3:9" ht="15" customHeight="1" x14ac:dyDescent="0.25">
      <c r="C1763" s="137"/>
      <c r="D1763" s="137"/>
      <c r="F1763" s="137"/>
      <c r="G1763" s="137"/>
      <c r="H1763" s="137"/>
      <c r="I1763" s="137"/>
    </row>
    <row r="1764" spans="3:9" ht="15" customHeight="1" x14ac:dyDescent="0.25">
      <c r="C1764" s="137"/>
      <c r="D1764" s="137"/>
      <c r="F1764" s="137"/>
      <c r="G1764" s="137"/>
      <c r="H1764" s="137"/>
      <c r="I1764" s="137"/>
    </row>
    <row r="1765" spans="3:9" ht="15" customHeight="1" x14ac:dyDescent="0.25">
      <c r="C1765" s="137"/>
      <c r="D1765" s="137"/>
      <c r="F1765" s="137"/>
      <c r="G1765" s="137"/>
      <c r="H1765" s="137"/>
      <c r="I1765" s="137"/>
    </row>
    <row r="1766" spans="3:9" ht="15" customHeight="1" x14ac:dyDescent="0.25">
      <c r="C1766" s="137"/>
      <c r="D1766" s="137"/>
      <c r="F1766" s="137"/>
      <c r="G1766" s="137"/>
      <c r="H1766" s="137"/>
      <c r="I1766" s="137"/>
    </row>
    <row r="1767" spans="3:9" ht="15" customHeight="1" x14ac:dyDescent="0.25">
      <c r="C1767" s="137"/>
      <c r="D1767" s="137"/>
      <c r="F1767" s="137"/>
      <c r="G1767" s="137"/>
      <c r="H1767" s="137"/>
      <c r="I1767" s="137"/>
    </row>
    <row r="1768" spans="3:9" ht="15" customHeight="1" x14ac:dyDescent="0.25">
      <c r="C1768" s="137"/>
      <c r="D1768" s="137"/>
      <c r="F1768" s="137"/>
      <c r="G1768" s="137"/>
      <c r="H1768" s="137"/>
      <c r="I1768" s="137"/>
    </row>
    <row r="1769" spans="3:9" ht="15" customHeight="1" x14ac:dyDescent="0.25">
      <c r="C1769" s="137"/>
      <c r="D1769" s="137"/>
      <c r="F1769" s="137"/>
      <c r="G1769" s="137"/>
      <c r="H1769" s="137"/>
      <c r="I1769" s="137"/>
    </row>
    <row r="1770" spans="3:9" ht="15" customHeight="1" x14ac:dyDescent="0.25">
      <c r="C1770" s="137"/>
      <c r="D1770" s="137"/>
      <c r="F1770" s="137"/>
      <c r="G1770" s="137"/>
      <c r="H1770" s="137"/>
      <c r="I1770" s="137"/>
    </row>
    <row r="1771" spans="3:9" ht="15" customHeight="1" x14ac:dyDescent="0.25">
      <c r="C1771" s="137"/>
      <c r="D1771" s="137"/>
      <c r="F1771" s="137"/>
      <c r="G1771" s="137"/>
      <c r="H1771" s="137"/>
      <c r="I1771" s="137"/>
    </row>
    <row r="1772" spans="3:9" ht="15" customHeight="1" x14ac:dyDescent="0.25">
      <c r="C1772" s="137"/>
      <c r="D1772" s="137"/>
      <c r="F1772" s="137"/>
      <c r="G1772" s="137"/>
      <c r="H1772" s="137"/>
      <c r="I1772" s="137"/>
    </row>
    <row r="1773" spans="3:9" ht="15" customHeight="1" x14ac:dyDescent="0.25">
      <c r="C1773" s="137"/>
      <c r="D1773" s="137"/>
      <c r="F1773" s="137"/>
      <c r="G1773" s="137"/>
      <c r="H1773" s="137"/>
      <c r="I1773" s="137"/>
    </row>
    <row r="1774" spans="3:9" ht="15" customHeight="1" x14ac:dyDescent="0.25">
      <c r="C1774" s="137"/>
      <c r="D1774" s="137"/>
      <c r="F1774" s="137"/>
      <c r="G1774" s="137"/>
      <c r="H1774" s="137"/>
      <c r="I1774" s="137"/>
    </row>
    <row r="1775" spans="3:9" ht="15" customHeight="1" x14ac:dyDescent="0.25">
      <c r="C1775" s="137"/>
      <c r="D1775" s="137"/>
      <c r="F1775" s="137"/>
      <c r="G1775" s="137"/>
      <c r="H1775" s="137"/>
      <c r="I1775" s="137"/>
    </row>
    <row r="1776" spans="3:9" ht="15" customHeight="1" x14ac:dyDescent="0.25">
      <c r="C1776" s="137"/>
      <c r="D1776" s="137"/>
      <c r="F1776" s="137"/>
      <c r="G1776" s="137"/>
      <c r="H1776" s="137"/>
      <c r="I1776" s="137"/>
    </row>
    <row r="1777" spans="3:9" ht="15" customHeight="1" x14ac:dyDescent="0.25">
      <c r="C1777" s="137"/>
      <c r="D1777" s="137"/>
      <c r="F1777" s="137"/>
      <c r="G1777" s="137"/>
      <c r="H1777" s="137"/>
      <c r="I1777" s="137"/>
    </row>
    <row r="1778" spans="3:9" ht="15" customHeight="1" x14ac:dyDescent="0.25">
      <c r="C1778" s="137"/>
      <c r="D1778" s="137"/>
      <c r="F1778" s="137"/>
      <c r="G1778" s="137"/>
      <c r="H1778" s="137"/>
      <c r="I1778" s="137"/>
    </row>
    <row r="1779" spans="3:9" ht="15" customHeight="1" x14ac:dyDescent="0.25">
      <c r="C1779" s="137"/>
      <c r="D1779" s="137"/>
      <c r="F1779" s="137"/>
      <c r="G1779" s="137"/>
      <c r="H1779" s="137"/>
      <c r="I1779" s="137"/>
    </row>
    <row r="1780" spans="3:9" ht="15" customHeight="1" x14ac:dyDescent="0.25">
      <c r="C1780" s="137"/>
      <c r="D1780" s="137"/>
      <c r="F1780" s="137"/>
      <c r="G1780" s="137"/>
      <c r="H1780" s="137"/>
      <c r="I1780" s="137"/>
    </row>
    <row r="1781" spans="3:9" ht="15" customHeight="1" x14ac:dyDescent="0.25">
      <c r="C1781" s="137"/>
      <c r="D1781" s="137"/>
      <c r="F1781" s="137"/>
      <c r="G1781" s="137"/>
      <c r="H1781" s="137"/>
      <c r="I1781" s="137"/>
    </row>
    <row r="1782" spans="3:9" ht="15" customHeight="1" x14ac:dyDescent="0.25">
      <c r="C1782" s="137"/>
      <c r="D1782" s="137"/>
      <c r="F1782" s="137"/>
      <c r="G1782" s="137"/>
      <c r="H1782" s="137"/>
      <c r="I1782" s="137"/>
    </row>
    <row r="1783" spans="3:9" ht="15" customHeight="1" x14ac:dyDescent="0.25">
      <c r="C1783" s="137"/>
      <c r="D1783" s="137"/>
      <c r="F1783" s="137"/>
      <c r="G1783" s="137"/>
      <c r="H1783" s="137"/>
      <c r="I1783" s="137"/>
    </row>
    <row r="1784" spans="3:9" ht="15" customHeight="1" x14ac:dyDescent="0.25">
      <c r="C1784" s="137"/>
      <c r="D1784" s="137"/>
      <c r="F1784" s="137"/>
      <c r="G1784" s="137"/>
      <c r="H1784" s="137"/>
      <c r="I1784" s="137"/>
    </row>
    <row r="1785" spans="3:9" ht="15" customHeight="1" x14ac:dyDescent="0.25">
      <c r="C1785" s="137"/>
      <c r="D1785" s="137"/>
      <c r="F1785" s="137"/>
      <c r="G1785" s="137"/>
      <c r="H1785" s="137"/>
      <c r="I1785" s="137"/>
    </row>
    <row r="1786" spans="3:9" ht="15" customHeight="1" x14ac:dyDescent="0.25">
      <c r="C1786" s="137"/>
      <c r="D1786" s="137"/>
      <c r="F1786" s="137"/>
      <c r="G1786" s="137"/>
      <c r="H1786" s="137"/>
      <c r="I1786" s="137"/>
    </row>
    <row r="1787" spans="3:9" ht="15" customHeight="1" x14ac:dyDescent="0.25">
      <c r="C1787" s="137"/>
      <c r="D1787" s="137"/>
      <c r="F1787" s="137"/>
      <c r="G1787" s="137"/>
      <c r="H1787" s="137"/>
      <c r="I1787" s="137"/>
    </row>
    <row r="1788" spans="3:9" ht="15" customHeight="1" x14ac:dyDescent="0.25">
      <c r="C1788" s="137"/>
      <c r="D1788" s="137"/>
      <c r="F1788" s="137"/>
      <c r="G1788" s="137"/>
      <c r="H1788" s="137"/>
      <c r="I1788" s="137"/>
    </row>
    <row r="1789" spans="3:9" ht="15" customHeight="1" x14ac:dyDescent="0.25">
      <c r="C1789" s="137"/>
      <c r="D1789" s="137"/>
      <c r="F1789" s="137"/>
      <c r="G1789" s="137"/>
      <c r="H1789" s="137"/>
      <c r="I1789" s="137"/>
    </row>
    <row r="1790" spans="3:9" ht="15" customHeight="1" x14ac:dyDescent="0.25">
      <c r="C1790" s="137"/>
      <c r="D1790" s="137"/>
      <c r="F1790" s="137"/>
      <c r="G1790" s="137"/>
      <c r="H1790" s="137"/>
      <c r="I1790" s="137"/>
    </row>
    <row r="1791" spans="3:9" ht="15" customHeight="1" x14ac:dyDescent="0.25">
      <c r="C1791" s="137"/>
      <c r="D1791" s="137"/>
      <c r="F1791" s="137"/>
      <c r="G1791" s="137"/>
      <c r="H1791" s="137"/>
      <c r="I1791" s="137"/>
    </row>
    <row r="1792" spans="3:9" ht="15" customHeight="1" x14ac:dyDescent="0.25">
      <c r="C1792" s="137"/>
      <c r="D1792" s="137"/>
      <c r="F1792" s="137"/>
      <c r="G1792" s="137"/>
      <c r="H1792" s="137"/>
      <c r="I1792" s="137"/>
    </row>
    <row r="1793" spans="3:9" ht="15" customHeight="1" x14ac:dyDescent="0.25">
      <c r="C1793" s="137"/>
      <c r="D1793" s="137"/>
      <c r="F1793" s="137"/>
      <c r="G1793" s="137"/>
      <c r="H1793" s="137"/>
      <c r="I1793" s="137"/>
    </row>
    <row r="1794" spans="3:9" ht="15" customHeight="1" x14ac:dyDescent="0.25">
      <c r="C1794" s="137"/>
      <c r="D1794" s="137"/>
      <c r="F1794" s="137"/>
      <c r="G1794" s="137"/>
      <c r="H1794" s="137"/>
      <c r="I1794" s="137"/>
    </row>
    <row r="1795" spans="3:9" ht="15" customHeight="1" x14ac:dyDescent="0.25">
      <c r="C1795" s="137"/>
      <c r="D1795" s="137"/>
      <c r="F1795" s="137"/>
      <c r="G1795" s="137"/>
      <c r="H1795" s="137"/>
      <c r="I1795" s="137"/>
    </row>
    <row r="1796" spans="3:9" ht="15" customHeight="1" x14ac:dyDescent="0.25">
      <c r="C1796" s="137"/>
      <c r="D1796" s="137"/>
      <c r="F1796" s="137"/>
      <c r="G1796" s="137"/>
      <c r="H1796" s="137"/>
      <c r="I1796" s="137"/>
    </row>
    <row r="1797" spans="3:9" ht="15" customHeight="1" x14ac:dyDescent="0.25">
      <c r="C1797" s="137"/>
      <c r="D1797" s="137"/>
      <c r="F1797" s="137"/>
      <c r="G1797" s="137"/>
      <c r="H1797" s="137"/>
      <c r="I1797" s="137"/>
    </row>
    <row r="1798" spans="3:9" ht="15" customHeight="1" x14ac:dyDescent="0.25">
      <c r="C1798" s="137"/>
      <c r="D1798" s="137"/>
      <c r="F1798" s="137"/>
      <c r="G1798" s="137"/>
      <c r="H1798" s="137"/>
      <c r="I1798" s="137"/>
    </row>
    <row r="1799" spans="3:9" ht="15" customHeight="1" x14ac:dyDescent="0.25">
      <c r="C1799" s="137"/>
      <c r="D1799" s="137"/>
      <c r="F1799" s="137"/>
      <c r="G1799" s="137"/>
      <c r="H1799" s="137"/>
      <c r="I1799" s="137"/>
    </row>
    <row r="1800" spans="3:9" ht="15" customHeight="1" x14ac:dyDescent="0.25">
      <c r="C1800" s="137"/>
      <c r="D1800" s="137"/>
      <c r="F1800" s="137"/>
      <c r="G1800" s="137"/>
      <c r="H1800" s="137"/>
      <c r="I1800" s="137"/>
    </row>
    <row r="1801" spans="3:9" ht="15" customHeight="1" x14ac:dyDescent="0.25">
      <c r="C1801" s="137"/>
      <c r="D1801" s="137"/>
      <c r="F1801" s="137"/>
      <c r="G1801" s="137"/>
      <c r="H1801" s="137"/>
      <c r="I1801" s="137"/>
    </row>
    <row r="1802" spans="3:9" ht="15" customHeight="1" x14ac:dyDescent="0.25">
      <c r="C1802" s="137"/>
      <c r="D1802" s="137"/>
      <c r="F1802" s="137"/>
      <c r="G1802" s="137"/>
      <c r="H1802" s="137"/>
      <c r="I1802" s="137"/>
    </row>
    <row r="1803" spans="3:9" ht="15" customHeight="1" x14ac:dyDescent="0.25">
      <c r="C1803" s="137"/>
      <c r="D1803" s="137"/>
      <c r="F1803" s="137"/>
      <c r="G1803" s="137"/>
      <c r="H1803" s="137"/>
      <c r="I1803" s="137"/>
    </row>
    <row r="1804" spans="3:9" ht="15" customHeight="1" x14ac:dyDescent="0.25">
      <c r="C1804" s="137"/>
      <c r="D1804" s="137"/>
      <c r="F1804" s="137"/>
      <c r="G1804" s="137"/>
      <c r="H1804" s="137"/>
      <c r="I1804" s="137"/>
    </row>
    <row r="1805" spans="3:9" ht="15" customHeight="1" x14ac:dyDescent="0.25">
      <c r="C1805" s="137"/>
      <c r="D1805" s="137"/>
      <c r="F1805" s="137"/>
      <c r="G1805" s="137"/>
      <c r="H1805" s="137"/>
      <c r="I1805" s="137"/>
    </row>
    <row r="1806" spans="3:9" ht="15" customHeight="1" x14ac:dyDescent="0.25">
      <c r="C1806" s="137"/>
      <c r="D1806" s="137"/>
      <c r="F1806" s="137"/>
      <c r="G1806" s="137"/>
      <c r="H1806" s="137"/>
      <c r="I1806" s="137"/>
    </row>
    <row r="1807" spans="3:9" ht="15" customHeight="1" x14ac:dyDescent="0.25">
      <c r="C1807" s="137"/>
      <c r="D1807" s="137"/>
      <c r="F1807" s="137"/>
      <c r="G1807" s="137"/>
      <c r="H1807" s="137"/>
      <c r="I1807" s="137"/>
    </row>
    <row r="1808" spans="3:9" ht="15" customHeight="1" x14ac:dyDescent="0.25">
      <c r="C1808" s="137"/>
      <c r="D1808" s="137"/>
      <c r="F1808" s="137"/>
      <c r="G1808" s="137"/>
      <c r="H1808" s="137"/>
      <c r="I1808" s="137"/>
    </row>
    <row r="1809" spans="3:9" ht="15" customHeight="1" x14ac:dyDescent="0.25">
      <c r="C1809" s="137"/>
      <c r="D1809" s="137"/>
      <c r="F1809" s="137"/>
      <c r="G1809" s="137"/>
      <c r="H1809" s="137"/>
      <c r="I1809" s="137"/>
    </row>
    <row r="1810" spans="3:9" ht="15" customHeight="1" x14ac:dyDescent="0.25">
      <c r="C1810" s="137"/>
      <c r="D1810" s="137"/>
      <c r="F1810" s="137"/>
      <c r="G1810" s="137"/>
      <c r="H1810" s="137"/>
      <c r="I1810" s="137"/>
    </row>
    <row r="1811" spans="3:9" ht="15" customHeight="1" x14ac:dyDescent="0.25">
      <c r="C1811" s="137"/>
      <c r="D1811" s="137"/>
      <c r="F1811" s="137"/>
      <c r="G1811" s="137"/>
      <c r="H1811" s="137"/>
      <c r="I1811" s="137"/>
    </row>
    <row r="1812" spans="3:9" ht="15" customHeight="1" x14ac:dyDescent="0.25">
      <c r="C1812" s="137"/>
      <c r="D1812" s="137"/>
      <c r="F1812" s="137"/>
      <c r="G1812" s="137"/>
      <c r="H1812" s="137"/>
      <c r="I1812" s="137"/>
    </row>
    <row r="1813" spans="3:9" ht="15" customHeight="1" x14ac:dyDescent="0.25">
      <c r="C1813" s="137"/>
      <c r="D1813" s="137"/>
      <c r="F1813" s="137"/>
      <c r="G1813" s="137"/>
      <c r="H1813" s="137"/>
      <c r="I1813" s="137"/>
    </row>
    <row r="1814" spans="3:9" ht="15" customHeight="1" x14ac:dyDescent="0.25">
      <c r="C1814" s="137"/>
      <c r="D1814" s="137"/>
      <c r="F1814" s="137"/>
      <c r="G1814" s="137"/>
      <c r="H1814" s="137"/>
      <c r="I1814" s="137"/>
    </row>
    <row r="1815" spans="3:9" ht="15" customHeight="1" x14ac:dyDescent="0.25">
      <c r="C1815" s="137"/>
      <c r="D1815" s="137"/>
      <c r="F1815" s="137"/>
      <c r="G1815" s="137"/>
      <c r="H1815" s="137"/>
      <c r="I1815" s="137"/>
    </row>
    <row r="1816" spans="3:9" ht="15" customHeight="1" x14ac:dyDescent="0.25">
      <c r="C1816" s="137"/>
      <c r="D1816" s="137"/>
      <c r="F1816" s="137"/>
      <c r="G1816" s="137"/>
      <c r="H1816" s="137"/>
      <c r="I1816" s="137"/>
    </row>
    <row r="1817" spans="3:9" ht="15" customHeight="1" x14ac:dyDescent="0.25">
      <c r="C1817" s="137"/>
      <c r="D1817" s="137"/>
      <c r="F1817" s="137"/>
      <c r="G1817" s="137"/>
      <c r="H1817" s="137"/>
      <c r="I1817" s="137"/>
    </row>
    <row r="1818" spans="3:9" ht="15" customHeight="1" x14ac:dyDescent="0.25">
      <c r="C1818" s="137"/>
      <c r="D1818" s="137"/>
      <c r="F1818" s="137"/>
      <c r="G1818" s="137"/>
      <c r="H1818" s="137"/>
      <c r="I1818" s="137"/>
    </row>
    <row r="1819" spans="3:9" ht="15" customHeight="1" x14ac:dyDescent="0.25">
      <c r="C1819" s="137"/>
      <c r="D1819" s="137"/>
      <c r="F1819" s="137"/>
      <c r="G1819" s="137"/>
      <c r="H1819" s="137"/>
      <c r="I1819" s="137"/>
    </row>
    <row r="1820" spans="3:9" ht="15" customHeight="1" x14ac:dyDescent="0.25">
      <c r="C1820" s="137"/>
      <c r="D1820" s="137"/>
      <c r="F1820" s="137"/>
      <c r="G1820" s="137"/>
      <c r="H1820" s="137"/>
      <c r="I1820" s="137"/>
    </row>
    <row r="1821" spans="3:9" ht="15" customHeight="1" x14ac:dyDescent="0.25">
      <c r="C1821" s="137"/>
      <c r="D1821" s="137"/>
      <c r="F1821" s="137"/>
      <c r="G1821" s="137"/>
      <c r="H1821" s="137"/>
      <c r="I1821" s="137"/>
    </row>
    <row r="1822" spans="3:9" ht="15" customHeight="1" x14ac:dyDescent="0.25">
      <c r="C1822" s="137"/>
      <c r="D1822" s="137"/>
      <c r="F1822" s="137"/>
      <c r="G1822" s="137"/>
      <c r="H1822" s="137"/>
      <c r="I1822" s="137"/>
    </row>
    <row r="1823" spans="3:9" ht="15" customHeight="1" x14ac:dyDescent="0.25">
      <c r="C1823" s="137"/>
      <c r="D1823" s="137"/>
      <c r="F1823" s="137"/>
      <c r="G1823" s="137"/>
      <c r="H1823" s="137"/>
      <c r="I1823" s="137"/>
    </row>
    <row r="1824" spans="3:9" ht="15" customHeight="1" x14ac:dyDescent="0.25">
      <c r="C1824" s="137"/>
      <c r="D1824" s="137"/>
      <c r="F1824" s="137"/>
      <c r="G1824" s="137"/>
      <c r="H1824" s="137"/>
      <c r="I1824" s="137"/>
    </row>
    <row r="1825" spans="3:9" ht="15" customHeight="1" x14ac:dyDescent="0.25">
      <c r="C1825" s="137"/>
      <c r="D1825" s="137"/>
      <c r="F1825" s="137"/>
      <c r="G1825" s="137"/>
      <c r="H1825" s="137"/>
      <c r="I1825" s="137"/>
    </row>
    <row r="1826" spans="3:9" ht="15" customHeight="1" x14ac:dyDescent="0.25">
      <c r="C1826" s="137"/>
      <c r="D1826" s="137"/>
      <c r="F1826" s="137"/>
      <c r="G1826" s="137"/>
      <c r="H1826" s="137"/>
      <c r="I1826" s="137"/>
    </row>
    <row r="1827" spans="3:9" ht="15" customHeight="1" x14ac:dyDescent="0.25">
      <c r="C1827" s="137"/>
      <c r="D1827" s="137"/>
      <c r="F1827" s="137"/>
      <c r="G1827" s="137"/>
      <c r="H1827" s="137"/>
      <c r="I1827" s="137"/>
    </row>
    <row r="1828" spans="3:9" ht="15" customHeight="1" x14ac:dyDescent="0.25">
      <c r="C1828" s="137"/>
      <c r="D1828" s="137"/>
      <c r="F1828" s="137"/>
      <c r="G1828" s="137"/>
      <c r="H1828" s="137"/>
      <c r="I1828" s="137"/>
    </row>
    <row r="1829" spans="3:9" ht="15" customHeight="1" x14ac:dyDescent="0.25">
      <c r="C1829" s="137"/>
      <c r="D1829" s="137"/>
      <c r="F1829" s="137"/>
      <c r="G1829" s="137"/>
      <c r="H1829" s="137"/>
      <c r="I1829" s="137"/>
    </row>
    <row r="1830" spans="3:9" ht="15" customHeight="1" x14ac:dyDescent="0.25">
      <c r="C1830" s="137"/>
      <c r="D1830" s="137"/>
      <c r="F1830" s="137"/>
      <c r="G1830" s="137"/>
      <c r="H1830" s="137"/>
      <c r="I1830" s="137"/>
    </row>
    <row r="1831" spans="3:9" ht="15" customHeight="1" x14ac:dyDescent="0.25">
      <c r="C1831" s="137"/>
      <c r="D1831" s="137"/>
      <c r="F1831" s="137"/>
      <c r="G1831" s="137"/>
      <c r="H1831" s="137"/>
      <c r="I1831" s="137"/>
    </row>
    <row r="1832" spans="3:9" ht="15" customHeight="1" x14ac:dyDescent="0.25">
      <c r="C1832" s="137"/>
      <c r="D1832" s="137"/>
      <c r="F1832" s="137"/>
      <c r="G1832" s="137"/>
      <c r="H1832" s="137"/>
      <c r="I1832" s="137"/>
    </row>
    <row r="1833" spans="3:9" ht="15" customHeight="1" x14ac:dyDescent="0.25">
      <c r="C1833" s="137"/>
      <c r="D1833" s="137"/>
      <c r="F1833" s="137"/>
      <c r="G1833" s="137"/>
      <c r="H1833" s="137"/>
      <c r="I1833" s="137"/>
    </row>
    <row r="1834" spans="3:9" ht="15" customHeight="1" x14ac:dyDescent="0.25">
      <c r="C1834" s="137"/>
      <c r="D1834" s="137"/>
      <c r="F1834" s="137"/>
      <c r="G1834" s="137"/>
      <c r="H1834" s="137"/>
      <c r="I1834" s="137"/>
    </row>
    <row r="1835" spans="3:9" ht="15" customHeight="1" x14ac:dyDescent="0.25">
      <c r="C1835" s="137"/>
      <c r="D1835" s="137"/>
      <c r="F1835" s="137"/>
      <c r="G1835" s="137"/>
      <c r="H1835" s="137"/>
      <c r="I1835" s="137"/>
    </row>
    <row r="1836" spans="3:9" ht="15" customHeight="1" x14ac:dyDescent="0.25">
      <c r="C1836" s="137"/>
      <c r="D1836" s="137"/>
      <c r="F1836" s="137"/>
      <c r="G1836" s="137"/>
      <c r="H1836" s="137"/>
      <c r="I1836" s="137"/>
    </row>
    <row r="1837" spans="3:9" ht="15" customHeight="1" x14ac:dyDescent="0.25">
      <c r="C1837" s="137"/>
      <c r="D1837" s="137"/>
      <c r="F1837" s="137"/>
      <c r="G1837" s="137"/>
      <c r="H1837" s="137"/>
      <c r="I1837" s="137"/>
    </row>
    <row r="1838" spans="3:9" ht="15" customHeight="1" x14ac:dyDescent="0.25">
      <c r="C1838" s="137"/>
      <c r="D1838" s="137"/>
      <c r="F1838" s="137"/>
      <c r="G1838" s="137"/>
      <c r="H1838" s="137"/>
      <c r="I1838" s="137"/>
    </row>
    <row r="1839" spans="3:9" ht="15" customHeight="1" x14ac:dyDescent="0.25">
      <c r="C1839" s="137"/>
      <c r="D1839" s="137"/>
      <c r="F1839" s="137"/>
      <c r="G1839" s="137"/>
      <c r="H1839" s="137"/>
      <c r="I1839" s="137"/>
    </row>
    <row r="1840" spans="3:9" ht="15" customHeight="1" x14ac:dyDescent="0.25">
      <c r="C1840" s="137"/>
      <c r="D1840" s="137"/>
      <c r="F1840" s="137"/>
      <c r="G1840" s="137"/>
      <c r="H1840" s="137"/>
      <c r="I1840" s="137"/>
    </row>
    <row r="1841" spans="3:9" ht="15" customHeight="1" x14ac:dyDescent="0.25">
      <c r="C1841" s="137"/>
      <c r="D1841" s="137"/>
      <c r="F1841" s="137"/>
      <c r="G1841" s="137"/>
      <c r="H1841" s="137"/>
      <c r="I1841" s="137"/>
    </row>
    <row r="1842" spans="3:9" ht="15" customHeight="1" x14ac:dyDescent="0.25">
      <c r="C1842" s="137"/>
      <c r="D1842" s="137"/>
      <c r="F1842" s="137"/>
      <c r="G1842" s="137"/>
      <c r="H1842" s="137"/>
      <c r="I1842" s="137"/>
    </row>
    <row r="1843" spans="3:9" ht="15" customHeight="1" x14ac:dyDescent="0.25">
      <c r="C1843" s="137"/>
      <c r="D1843" s="137"/>
      <c r="F1843" s="137"/>
      <c r="G1843" s="137"/>
      <c r="H1843" s="137"/>
      <c r="I1843" s="137"/>
    </row>
    <row r="1844" spans="3:9" ht="15" customHeight="1" x14ac:dyDescent="0.25">
      <c r="C1844" s="137"/>
      <c r="D1844" s="137"/>
      <c r="F1844" s="137"/>
      <c r="G1844" s="137"/>
      <c r="H1844" s="137"/>
      <c r="I1844" s="137"/>
    </row>
    <row r="1845" spans="3:9" ht="15" customHeight="1" x14ac:dyDescent="0.25">
      <c r="C1845" s="137"/>
      <c r="D1845" s="137"/>
      <c r="F1845" s="137"/>
      <c r="G1845" s="137"/>
      <c r="H1845" s="137"/>
      <c r="I1845" s="137"/>
    </row>
    <row r="1846" spans="3:9" ht="15" customHeight="1" x14ac:dyDescent="0.25">
      <c r="C1846" s="137"/>
      <c r="D1846" s="137"/>
      <c r="F1846" s="137"/>
      <c r="G1846" s="137"/>
      <c r="H1846" s="137"/>
      <c r="I1846" s="137"/>
    </row>
    <row r="1847" spans="3:9" ht="15" customHeight="1" x14ac:dyDescent="0.25">
      <c r="C1847" s="137"/>
      <c r="D1847" s="137"/>
      <c r="F1847" s="137"/>
      <c r="G1847" s="137"/>
      <c r="H1847" s="137"/>
      <c r="I1847" s="137"/>
    </row>
    <row r="1848" spans="3:9" ht="15" customHeight="1" x14ac:dyDescent="0.25">
      <c r="C1848" s="137"/>
      <c r="D1848" s="137"/>
      <c r="F1848" s="137"/>
      <c r="G1848" s="137"/>
      <c r="H1848" s="137"/>
      <c r="I1848" s="137"/>
    </row>
    <row r="1849" spans="3:9" ht="15" customHeight="1" x14ac:dyDescent="0.25">
      <c r="C1849" s="137"/>
      <c r="D1849" s="137"/>
      <c r="F1849" s="137"/>
      <c r="G1849" s="137"/>
      <c r="H1849" s="137"/>
      <c r="I1849" s="137"/>
    </row>
    <row r="1850" spans="3:9" ht="15" customHeight="1" x14ac:dyDescent="0.25">
      <c r="C1850" s="137"/>
      <c r="D1850" s="137"/>
      <c r="F1850" s="137"/>
      <c r="G1850" s="137"/>
      <c r="H1850" s="137"/>
      <c r="I1850" s="137"/>
    </row>
    <row r="1851" spans="3:9" ht="15" customHeight="1" x14ac:dyDescent="0.25">
      <c r="C1851" s="137"/>
      <c r="D1851" s="137"/>
      <c r="F1851" s="137"/>
      <c r="G1851" s="137"/>
      <c r="H1851" s="137"/>
      <c r="I1851" s="137"/>
    </row>
    <row r="1852" spans="3:9" ht="15" customHeight="1" x14ac:dyDescent="0.25">
      <c r="C1852" s="137"/>
      <c r="D1852" s="137"/>
      <c r="F1852" s="137"/>
      <c r="G1852" s="137"/>
      <c r="H1852" s="137"/>
      <c r="I1852" s="137"/>
    </row>
    <row r="1853" spans="3:9" ht="15" customHeight="1" x14ac:dyDescent="0.25">
      <c r="C1853" s="137"/>
      <c r="D1853" s="137"/>
      <c r="F1853" s="137"/>
      <c r="G1853" s="137"/>
      <c r="H1853" s="137"/>
      <c r="I1853" s="137"/>
    </row>
    <row r="1854" spans="3:9" ht="15" customHeight="1" x14ac:dyDescent="0.25">
      <c r="C1854" s="137"/>
      <c r="D1854" s="137"/>
      <c r="F1854" s="137"/>
      <c r="G1854" s="137"/>
      <c r="H1854" s="137"/>
      <c r="I1854" s="137"/>
    </row>
    <row r="1855" spans="3:9" ht="15" customHeight="1" x14ac:dyDescent="0.25">
      <c r="C1855" s="137"/>
      <c r="D1855" s="137"/>
      <c r="F1855" s="137"/>
      <c r="G1855" s="137"/>
      <c r="H1855" s="137"/>
      <c r="I1855" s="137"/>
    </row>
    <row r="1856" spans="3:9" ht="15" customHeight="1" x14ac:dyDescent="0.25">
      <c r="C1856" s="137"/>
      <c r="D1856" s="137"/>
      <c r="F1856" s="137"/>
      <c r="G1856" s="137"/>
      <c r="H1856" s="137"/>
      <c r="I1856" s="137"/>
    </row>
    <row r="1857" spans="3:9" ht="15" customHeight="1" x14ac:dyDescent="0.25">
      <c r="C1857" s="137"/>
      <c r="D1857" s="137"/>
      <c r="F1857" s="137"/>
      <c r="G1857" s="137"/>
      <c r="H1857" s="137"/>
      <c r="I1857" s="137"/>
    </row>
    <row r="1858" spans="3:9" ht="15" customHeight="1" x14ac:dyDescent="0.25">
      <c r="C1858" s="137"/>
      <c r="D1858" s="137"/>
      <c r="F1858" s="137"/>
      <c r="G1858" s="137"/>
      <c r="H1858" s="137"/>
      <c r="I1858" s="137"/>
    </row>
    <row r="1859" spans="3:9" ht="15" customHeight="1" x14ac:dyDescent="0.25">
      <c r="C1859" s="137"/>
      <c r="D1859" s="137"/>
      <c r="F1859" s="137"/>
      <c r="G1859" s="137"/>
      <c r="H1859" s="137"/>
      <c r="I1859" s="137"/>
    </row>
    <row r="1860" spans="3:9" ht="15" customHeight="1" x14ac:dyDescent="0.25">
      <c r="C1860" s="137"/>
      <c r="D1860" s="137"/>
      <c r="F1860" s="137"/>
      <c r="G1860" s="137"/>
      <c r="H1860" s="137"/>
      <c r="I1860" s="137"/>
    </row>
    <row r="1861" spans="3:9" ht="15" customHeight="1" x14ac:dyDescent="0.25">
      <c r="C1861" s="137"/>
      <c r="D1861" s="137"/>
      <c r="F1861" s="137"/>
      <c r="G1861" s="137"/>
      <c r="H1861" s="137"/>
      <c r="I1861" s="137"/>
    </row>
    <row r="1862" spans="3:9" ht="15" customHeight="1" x14ac:dyDescent="0.25">
      <c r="C1862" s="137"/>
      <c r="D1862" s="137"/>
      <c r="F1862" s="137"/>
      <c r="G1862" s="137"/>
      <c r="H1862" s="137"/>
      <c r="I1862" s="137"/>
    </row>
    <row r="1863" spans="3:9" ht="15" customHeight="1" x14ac:dyDescent="0.25">
      <c r="C1863" s="137"/>
      <c r="D1863" s="137"/>
      <c r="F1863" s="137"/>
      <c r="G1863" s="137"/>
      <c r="H1863" s="137"/>
      <c r="I1863" s="137"/>
    </row>
    <row r="1864" spans="3:9" ht="15" customHeight="1" x14ac:dyDescent="0.25">
      <c r="C1864" s="137"/>
      <c r="D1864" s="137"/>
      <c r="F1864" s="137"/>
      <c r="G1864" s="137"/>
      <c r="H1864" s="137"/>
      <c r="I1864" s="137"/>
    </row>
    <row r="1865" spans="3:9" ht="15" customHeight="1" x14ac:dyDescent="0.25">
      <c r="C1865" s="137"/>
      <c r="D1865" s="137"/>
      <c r="F1865" s="137"/>
      <c r="G1865" s="137"/>
      <c r="H1865" s="137"/>
      <c r="I1865" s="137"/>
    </row>
    <row r="1866" spans="3:9" ht="15" customHeight="1" x14ac:dyDescent="0.25">
      <c r="C1866" s="137"/>
      <c r="D1866" s="137"/>
      <c r="F1866" s="137"/>
      <c r="G1866" s="137"/>
      <c r="H1866" s="137"/>
      <c r="I1866" s="137"/>
    </row>
    <row r="1867" spans="3:9" ht="15" customHeight="1" x14ac:dyDescent="0.25">
      <c r="C1867" s="137"/>
      <c r="D1867" s="137"/>
      <c r="F1867" s="137"/>
      <c r="G1867" s="137"/>
      <c r="H1867" s="137"/>
      <c r="I1867" s="137"/>
    </row>
    <row r="1868" spans="3:9" ht="15" customHeight="1" x14ac:dyDescent="0.25">
      <c r="C1868" s="137"/>
      <c r="D1868" s="137"/>
      <c r="F1868" s="137"/>
      <c r="G1868" s="137"/>
      <c r="H1868" s="137"/>
      <c r="I1868" s="137"/>
    </row>
    <row r="1869" spans="3:9" ht="15" customHeight="1" x14ac:dyDescent="0.25">
      <c r="C1869" s="137"/>
      <c r="D1869" s="137"/>
      <c r="F1869" s="137"/>
      <c r="G1869" s="137"/>
      <c r="H1869" s="137"/>
      <c r="I1869" s="137"/>
    </row>
    <row r="1870" spans="3:9" ht="15" customHeight="1" x14ac:dyDescent="0.25">
      <c r="C1870" s="137"/>
      <c r="D1870" s="137"/>
      <c r="F1870" s="137"/>
      <c r="G1870" s="137"/>
      <c r="H1870" s="137"/>
      <c r="I1870" s="137"/>
    </row>
    <row r="1871" spans="3:9" ht="15" customHeight="1" x14ac:dyDescent="0.25">
      <c r="C1871" s="137"/>
      <c r="D1871" s="137"/>
      <c r="F1871" s="137"/>
      <c r="G1871" s="137"/>
      <c r="H1871" s="137"/>
      <c r="I1871" s="137"/>
    </row>
    <row r="1872" spans="3:9" ht="15" customHeight="1" x14ac:dyDescent="0.25">
      <c r="C1872" s="137"/>
      <c r="D1872" s="137"/>
      <c r="F1872" s="137"/>
      <c r="G1872" s="137"/>
      <c r="H1872" s="137"/>
      <c r="I1872" s="137"/>
    </row>
    <row r="1873" spans="3:9" ht="15" customHeight="1" x14ac:dyDescent="0.25">
      <c r="C1873" s="137"/>
      <c r="D1873" s="137"/>
      <c r="F1873" s="137"/>
      <c r="G1873" s="137"/>
      <c r="H1873" s="137"/>
      <c r="I1873" s="137"/>
    </row>
    <row r="1874" spans="3:9" ht="15" customHeight="1" x14ac:dyDescent="0.25">
      <c r="C1874" s="137"/>
      <c r="D1874" s="137"/>
      <c r="F1874" s="137"/>
      <c r="G1874" s="137"/>
      <c r="H1874" s="137"/>
      <c r="I1874" s="137"/>
    </row>
    <row r="1875" spans="3:9" ht="15" customHeight="1" x14ac:dyDescent="0.25">
      <c r="C1875" s="137"/>
      <c r="D1875" s="137"/>
      <c r="F1875" s="137"/>
      <c r="G1875" s="137"/>
      <c r="H1875" s="137"/>
      <c r="I1875" s="137"/>
    </row>
    <row r="1876" spans="3:9" ht="15" customHeight="1" x14ac:dyDescent="0.25">
      <c r="C1876" s="137"/>
      <c r="D1876" s="137"/>
      <c r="F1876" s="137"/>
      <c r="G1876" s="137"/>
      <c r="H1876" s="137"/>
      <c r="I1876" s="137"/>
    </row>
    <row r="1877" spans="3:9" ht="15" customHeight="1" x14ac:dyDescent="0.25">
      <c r="C1877" s="137"/>
      <c r="D1877" s="137"/>
      <c r="F1877" s="137"/>
      <c r="G1877" s="137"/>
      <c r="H1877" s="137"/>
      <c r="I1877" s="137"/>
    </row>
    <row r="1878" spans="3:9" ht="15" customHeight="1" x14ac:dyDescent="0.25">
      <c r="C1878" s="137"/>
      <c r="D1878" s="137"/>
      <c r="F1878" s="137"/>
      <c r="G1878" s="137"/>
      <c r="H1878" s="137"/>
      <c r="I1878" s="137"/>
    </row>
    <row r="1879" spans="3:9" ht="15" customHeight="1" x14ac:dyDescent="0.25">
      <c r="C1879" s="137"/>
      <c r="D1879" s="137"/>
      <c r="F1879" s="137"/>
      <c r="G1879" s="137"/>
      <c r="H1879" s="137"/>
      <c r="I1879" s="137"/>
    </row>
    <row r="1880" spans="3:9" ht="15" customHeight="1" x14ac:dyDescent="0.25">
      <c r="C1880" s="137"/>
      <c r="D1880" s="137"/>
      <c r="F1880" s="137"/>
      <c r="G1880" s="137"/>
      <c r="H1880" s="137"/>
      <c r="I1880" s="137"/>
    </row>
    <row r="1881" spans="3:9" ht="15" customHeight="1" x14ac:dyDescent="0.25">
      <c r="C1881" s="137"/>
      <c r="D1881" s="137"/>
      <c r="F1881" s="137"/>
      <c r="G1881" s="137"/>
      <c r="H1881" s="137"/>
      <c r="I1881" s="137"/>
    </row>
    <row r="1882" spans="3:9" ht="15" customHeight="1" x14ac:dyDescent="0.25">
      <c r="C1882" s="137"/>
      <c r="D1882" s="137"/>
      <c r="F1882" s="137"/>
      <c r="G1882" s="137"/>
      <c r="H1882" s="137"/>
      <c r="I1882" s="137"/>
    </row>
    <row r="1883" spans="3:9" ht="15" customHeight="1" x14ac:dyDescent="0.25">
      <c r="C1883" s="137"/>
      <c r="D1883" s="137"/>
      <c r="F1883" s="137"/>
      <c r="G1883" s="137"/>
      <c r="H1883" s="137"/>
      <c r="I1883" s="137"/>
    </row>
    <row r="1884" spans="3:9" ht="15" customHeight="1" x14ac:dyDescent="0.25">
      <c r="C1884" s="137"/>
      <c r="D1884" s="137"/>
      <c r="F1884" s="137"/>
      <c r="G1884" s="137"/>
      <c r="H1884" s="137"/>
      <c r="I1884" s="137"/>
    </row>
    <row r="1885" spans="3:9" ht="15" customHeight="1" x14ac:dyDescent="0.25">
      <c r="C1885" s="137"/>
      <c r="D1885" s="137"/>
      <c r="F1885" s="137"/>
      <c r="G1885" s="137"/>
      <c r="H1885" s="137"/>
      <c r="I1885" s="137"/>
    </row>
    <row r="1886" spans="3:9" ht="15" customHeight="1" x14ac:dyDescent="0.25">
      <c r="C1886" s="137"/>
      <c r="D1886" s="137"/>
      <c r="F1886" s="137"/>
      <c r="G1886" s="137"/>
      <c r="H1886" s="137"/>
      <c r="I1886" s="137"/>
    </row>
    <row r="1887" spans="3:9" ht="15" customHeight="1" x14ac:dyDescent="0.25">
      <c r="C1887" s="137"/>
      <c r="D1887" s="137"/>
      <c r="F1887" s="137"/>
      <c r="G1887" s="137"/>
      <c r="H1887" s="137"/>
      <c r="I1887" s="137"/>
    </row>
    <row r="1888" spans="3:9" ht="15" customHeight="1" x14ac:dyDescent="0.25">
      <c r="C1888" s="137"/>
      <c r="D1888" s="137"/>
      <c r="F1888" s="137"/>
      <c r="G1888" s="137"/>
      <c r="H1888" s="137"/>
      <c r="I1888" s="137"/>
    </row>
    <row r="1889" spans="3:9" ht="15" customHeight="1" x14ac:dyDescent="0.25">
      <c r="C1889" s="137"/>
      <c r="D1889" s="137"/>
      <c r="F1889" s="137"/>
      <c r="G1889" s="137"/>
      <c r="H1889" s="137"/>
      <c r="I1889" s="137"/>
    </row>
    <row r="1890" spans="3:9" ht="15" customHeight="1" x14ac:dyDescent="0.25">
      <c r="C1890" s="137"/>
      <c r="D1890" s="137"/>
      <c r="F1890" s="137"/>
      <c r="G1890" s="137"/>
      <c r="H1890" s="137"/>
      <c r="I1890" s="137"/>
    </row>
    <row r="1891" spans="3:9" ht="15" customHeight="1" x14ac:dyDescent="0.25">
      <c r="C1891" s="137"/>
      <c r="D1891" s="137"/>
      <c r="F1891" s="137"/>
      <c r="G1891" s="137"/>
      <c r="H1891" s="137"/>
      <c r="I1891" s="137"/>
    </row>
    <row r="1892" spans="3:9" ht="15" customHeight="1" x14ac:dyDescent="0.25">
      <c r="C1892" s="137"/>
      <c r="D1892" s="137"/>
      <c r="F1892" s="137"/>
      <c r="G1892" s="137"/>
      <c r="H1892" s="137"/>
      <c r="I1892" s="137"/>
    </row>
    <row r="1893" spans="3:9" ht="15" customHeight="1" x14ac:dyDescent="0.25">
      <c r="C1893" s="137"/>
      <c r="D1893" s="137"/>
      <c r="F1893" s="137"/>
      <c r="G1893" s="137"/>
      <c r="H1893" s="137"/>
      <c r="I1893" s="137"/>
    </row>
    <row r="1894" spans="3:9" ht="15" customHeight="1" x14ac:dyDescent="0.25">
      <c r="C1894" s="137"/>
      <c r="D1894" s="137"/>
      <c r="F1894" s="137"/>
      <c r="G1894" s="137"/>
      <c r="H1894" s="137"/>
      <c r="I1894" s="137"/>
    </row>
    <row r="1895" spans="3:9" ht="15" customHeight="1" x14ac:dyDescent="0.25">
      <c r="C1895" s="137"/>
      <c r="D1895" s="137"/>
      <c r="F1895" s="137"/>
      <c r="G1895" s="137"/>
      <c r="H1895" s="137"/>
      <c r="I1895" s="137"/>
    </row>
    <row r="1896" spans="3:9" ht="15" customHeight="1" x14ac:dyDescent="0.25">
      <c r="C1896" s="137"/>
      <c r="D1896" s="137"/>
      <c r="F1896" s="137"/>
      <c r="G1896" s="137"/>
      <c r="H1896" s="137"/>
      <c r="I1896" s="137"/>
    </row>
    <row r="1897" spans="3:9" ht="15" customHeight="1" x14ac:dyDescent="0.25">
      <c r="C1897" s="137"/>
      <c r="D1897" s="137"/>
      <c r="F1897" s="137"/>
      <c r="G1897" s="137"/>
      <c r="H1897" s="137"/>
      <c r="I1897" s="137"/>
    </row>
    <row r="1898" spans="3:9" ht="15" customHeight="1" x14ac:dyDescent="0.25">
      <c r="C1898" s="137"/>
      <c r="D1898" s="137"/>
      <c r="F1898" s="137"/>
      <c r="G1898" s="137"/>
      <c r="H1898" s="137"/>
      <c r="I1898" s="137"/>
    </row>
    <row r="1899" spans="3:9" ht="15" customHeight="1" x14ac:dyDescent="0.25">
      <c r="C1899" s="137"/>
      <c r="D1899" s="137"/>
      <c r="F1899" s="137"/>
      <c r="G1899" s="137"/>
      <c r="H1899" s="137"/>
      <c r="I1899" s="137"/>
    </row>
    <row r="1900" spans="3:9" ht="15" customHeight="1" x14ac:dyDescent="0.25">
      <c r="C1900" s="137"/>
      <c r="D1900" s="137"/>
      <c r="F1900" s="137"/>
      <c r="G1900" s="137"/>
      <c r="H1900" s="137"/>
      <c r="I1900" s="137"/>
    </row>
    <row r="1901" spans="3:9" ht="15" customHeight="1" x14ac:dyDescent="0.25">
      <c r="C1901" s="137"/>
      <c r="D1901" s="137"/>
      <c r="F1901" s="137"/>
      <c r="G1901" s="137"/>
      <c r="H1901" s="137"/>
      <c r="I1901" s="137"/>
    </row>
    <row r="1902" spans="3:9" ht="15" customHeight="1" x14ac:dyDescent="0.25">
      <c r="C1902" s="137"/>
      <c r="D1902" s="137"/>
      <c r="F1902" s="137"/>
      <c r="G1902" s="137"/>
      <c r="H1902" s="137"/>
      <c r="I1902" s="137"/>
    </row>
    <row r="1903" spans="3:9" ht="15" customHeight="1" x14ac:dyDescent="0.25">
      <c r="C1903" s="137"/>
      <c r="D1903" s="137"/>
      <c r="F1903" s="137"/>
      <c r="G1903" s="137"/>
      <c r="H1903" s="137"/>
      <c r="I1903" s="137"/>
    </row>
    <row r="1904" spans="3:9" ht="15" customHeight="1" x14ac:dyDescent="0.25">
      <c r="C1904" s="137"/>
      <c r="D1904" s="137"/>
      <c r="F1904" s="137"/>
      <c r="G1904" s="137"/>
      <c r="H1904" s="137"/>
      <c r="I1904" s="137"/>
    </row>
    <row r="1905" spans="3:9" ht="15" customHeight="1" x14ac:dyDescent="0.25">
      <c r="C1905" s="137"/>
      <c r="D1905" s="137"/>
      <c r="F1905" s="137"/>
      <c r="G1905" s="137"/>
      <c r="H1905" s="137"/>
      <c r="I1905" s="137"/>
    </row>
    <row r="1906" spans="3:9" ht="15" customHeight="1" x14ac:dyDescent="0.25">
      <c r="C1906" s="137"/>
      <c r="D1906" s="137"/>
      <c r="F1906" s="137"/>
      <c r="G1906" s="137"/>
      <c r="H1906" s="137"/>
      <c r="I1906" s="137"/>
    </row>
    <row r="1907" spans="3:9" ht="15" customHeight="1" x14ac:dyDescent="0.25">
      <c r="C1907" s="137"/>
      <c r="D1907" s="137"/>
      <c r="F1907" s="137"/>
      <c r="G1907" s="137"/>
      <c r="H1907" s="137"/>
      <c r="I1907" s="137"/>
    </row>
    <row r="1908" spans="3:9" ht="15" customHeight="1" x14ac:dyDescent="0.25">
      <c r="C1908" s="137"/>
      <c r="D1908" s="137"/>
      <c r="F1908" s="137"/>
      <c r="G1908" s="137"/>
      <c r="H1908" s="137"/>
      <c r="I1908" s="137"/>
    </row>
    <row r="1909" spans="3:9" ht="15" customHeight="1" x14ac:dyDescent="0.25">
      <c r="C1909" s="137"/>
      <c r="D1909" s="137"/>
      <c r="F1909" s="137"/>
      <c r="G1909" s="137"/>
      <c r="H1909" s="137"/>
      <c r="I1909" s="137"/>
    </row>
    <row r="1910" spans="3:9" ht="15" customHeight="1" x14ac:dyDescent="0.25">
      <c r="C1910" s="137"/>
      <c r="D1910" s="137"/>
      <c r="F1910" s="137"/>
      <c r="G1910" s="137"/>
      <c r="H1910" s="137"/>
      <c r="I1910" s="137"/>
    </row>
    <row r="1911" spans="3:9" ht="15" customHeight="1" x14ac:dyDescent="0.25">
      <c r="C1911" s="137"/>
      <c r="D1911" s="137"/>
      <c r="F1911" s="137"/>
      <c r="G1911" s="137"/>
      <c r="H1911" s="137"/>
      <c r="I1911" s="137"/>
    </row>
    <row r="1912" spans="3:9" ht="15" customHeight="1" x14ac:dyDescent="0.25">
      <c r="C1912" s="137"/>
      <c r="D1912" s="137"/>
      <c r="F1912" s="137"/>
      <c r="G1912" s="137"/>
      <c r="H1912" s="137"/>
      <c r="I1912" s="137"/>
    </row>
    <row r="1913" spans="3:9" ht="15" customHeight="1" x14ac:dyDescent="0.25">
      <c r="C1913" s="137"/>
      <c r="D1913" s="137"/>
      <c r="F1913" s="137"/>
      <c r="G1913" s="137"/>
      <c r="H1913" s="137"/>
      <c r="I1913" s="137"/>
    </row>
    <row r="1914" spans="3:9" ht="15" customHeight="1" x14ac:dyDescent="0.25">
      <c r="C1914" s="137"/>
      <c r="D1914" s="137"/>
      <c r="F1914" s="137"/>
      <c r="G1914" s="137"/>
      <c r="H1914" s="137"/>
      <c r="I1914" s="137"/>
    </row>
    <row r="1915" spans="3:9" ht="15" customHeight="1" x14ac:dyDescent="0.25">
      <c r="C1915" s="137"/>
      <c r="D1915" s="137"/>
      <c r="F1915" s="137"/>
      <c r="G1915" s="137"/>
      <c r="H1915" s="137"/>
      <c r="I1915" s="137"/>
    </row>
    <row r="1916" spans="3:9" ht="15" customHeight="1" x14ac:dyDescent="0.25">
      <c r="C1916" s="137"/>
      <c r="D1916" s="137"/>
      <c r="F1916" s="137"/>
      <c r="G1916" s="137"/>
      <c r="H1916" s="137"/>
      <c r="I1916" s="137"/>
    </row>
    <row r="1917" spans="3:9" ht="15" customHeight="1" x14ac:dyDescent="0.25">
      <c r="C1917" s="137"/>
      <c r="D1917" s="137"/>
      <c r="F1917" s="137"/>
      <c r="G1917" s="137"/>
      <c r="H1917" s="137"/>
      <c r="I1917" s="137"/>
    </row>
    <row r="1918" spans="3:9" ht="15" customHeight="1" x14ac:dyDescent="0.25">
      <c r="C1918" s="137"/>
      <c r="D1918" s="137"/>
      <c r="F1918" s="137"/>
      <c r="G1918" s="137"/>
      <c r="H1918" s="137"/>
      <c r="I1918" s="137"/>
    </row>
    <row r="1919" spans="3:9" ht="15" customHeight="1" x14ac:dyDescent="0.25">
      <c r="C1919" s="137"/>
      <c r="D1919" s="137"/>
      <c r="F1919" s="137"/>
      <c r="G1919" s="137"/>
      <c r="H1919" s="137"/>
      <c r="I1919" s="137"/>
    </row>
    <row r="1920" spans="3:9" ht="15" customHeight="1" x14ac:dyDescent="0.25">
      <c r="C1920" s="137"/>
      <c r="D1920" s="137"/>
      <c r="F1920" s="137"/>
      <c r="G1920" s="137"/>
      <c r="H1920" s="137"/>
      <c r="I1920" s="137"/>
    </row>
    <row r="1921" spans="3:9" ht="15" customHeight="1" x14ac:dyDescent="0.25">
      <c r="C1921" s="137"/>
      <c r="D1921" s="137"/>
      <c r="F1921" s="137"/>
      <c r="G1921" s="137"/>
      <c r="H1921" s="137"/>
      <c r="I1921" s="137"/>
    </row>
    <row r="1922" spans="3:9" ht="15" customHeight="1" x14ac:dyDescent="0.25">
      <c r="C1922" s="137"/>
      <c r="D1922" s="137"/>
      <c r="F1922" s="137"/>
      <c r="G1922" s="137"/>
      <c r="H1922" s="137"/>
      <c r="I1922" s="137"/>
    </row>
    <row r="1923" spans="3:9" ht="15" customHeight="1" x14ac:dyDescent="0.25">
      <c r="C1923" s="137"/>
      <c r="D1923" s="137"/>
      <c r="F1923" s="137"/>
      <c r="G1923" s="137"/>
      <c r="H1923" s="137"/>
      <c r="I1923" s="137"/>
    </row>
    <row r="1924" spans="3:9" ht="15" customHeight="1" x14ac:dyDescent="0.25">
      <c r="C1924" s="137"/>
      <c r="D1924" s="137"/>
      <c r="F1924" s="137"/>
      <c r="G1924" s="137"/>
      <c r="H1924" s="137"/>
      <c r="I1924" s="137"/>
    </row>
    <row r="1925" spans="3:9" ht="15" customHeight="1" x14ac:dyDescent="0.25">
      <c r="C1925" s="137"/>
      <c r="D1925" s="137"/>
      <c r="F1925" s="137"/>
      <c r="G1925" s="137"/>
      <c r="H1925" s="137"/>
      <c r="I1925" s="137"/>
    </row>
    <row r="1926" spans="3:9" ht="15" customHeight="1" x14ac:dyDescent="0.25">
      <c r="C1926" s="137"/>
      <c r="D1926" s="137"/>
      <c r="F1926" s="137"/>
      <c r="G1926" s="137"/>
      <c r="H1926" s="137"/>
      <c r="I1926" s="137"/>
    </row>
    <row r="1927" spans="3:9" ht="15" customHeight="1" x14ac:dyDescent="0.25">
      <c r="C1927" s="137"/>
      <c r="D1927" s="137"/>
      <c r="F1927" s="137"/>
      <c r="G1927" s="137"/>
      <c r="H1927" s="137"/>
      <c r="I1927" s="137"/>
    </row>
    <row r="1928" spans="3:9" ht="15" customHeight="1" x14ac:dyDescent="0.25">
      <c r="C1928" s="137"/>
      <c r="D1928" s="137"/>
      <c r="F1928" s="137"/>
      <c r="G1928" s="137"/>
      <c r="H1928" s="137"/>
      <c r="I1928" s="137"/>
    </row>
    <row r="1929" spans="3:9" ht="15" customHeight="1" x14ac:dyDescent="0.25">
      <c r="C1929" s="137"/>
      <c r="D1929" s="137"/>
      <c r="F1929" s="137"/>
      <c r="G1929" s="137"/>
      <c r="H1929" s="137"/>
      <c r="I1929" s="137"/>
    </row>
    <row r="1930" spans="3:9" ht="15" customHeight="1" x14ac:dyDescent="0.25">
      <c r="C1930" s="137"/>
      <c r="D1930" s="137"/>
      <c r="F1930" s="137"/>
      <c r="G1930" s="137"/>
      <c r="H1930" s="137"/>
      <c r="I1930" s="137"/>
    </row>
    <row r="1931" spans="3:9" ht="15" customHeight="1" x14ac:dyDescent="0.25">
      <c r="C1931" s="137"/>
      <c r="D1931" s="137"/>
      <c r="F1931" s="137"/>
      <c r="G1931" s="137"/>
      <c r="H1931" s="137"/>
      <c r="I1931" s="137"/>
    </row>
    <row r="1932" spans="3:9" ht="15" customHeight="1" x14ac:dyDescent="0.25">
      <c r="C1932" s="137"/>
      <c r="D1932" s="137"/>
      <c r="F1932" s="137"/>
      <c r="G1932" s="137"/>
      <c r="H1932" s="137"/>
      <c r="I1932" s="137"/>
    </row>
    <row r="1933" spans="3:9" ht="15" customHeight="1" x14ac:dyDescent="0.25">
      <c r="C1933" s="137"/>
      <c r="D1933" s="137"/>
      <c r="F1933" s="137"/>
      <c r="G1933" s="137"/>
      <c r="H1933" s="137"/>
      <c r="I1933" s="137"/>
    </row>
    <row r="1934" spans="3:9" ht="15" customHeight="1" x14ac:dyDescent="0.25">
      <c r="C1934" s="137"/>
      <c r="D1934" s="137"/>
      <c r="F1934" s="137"/>
      <c r="G1934" s="137"/>
      <c r="H1934" s="137"/>
      <c r="I1934" s="137"/>
    </row>
    <row r="1935" spans="3:9" ht="15" customHeight="1" x14ac:dyDescent="0.25">
      <c r="C1935" s="137"/>
      <c r="D1935" s="137"/>
      <c r="F1935" s="137"/>
      <c r="G1935" s="137"/>
      <c r="H1935" s="137"/>
      <c r="I1935" s="137"/>
    </row>
    <row r="1936" spans="3:9" ht="15" customHeight="1" x14ac:dyDescent="0.25">
      <c r="C1936" s="137"/>
      <c r="D1936" s="137"/>
      <c r="F1936" s="137"/>
      <c r="G1936" s="137"/>
      <c r="H1936" s="137"/>
      <c r="I1936" s="137"/>
    </row>
    <row r="1937" spans="3:9" ht="15" customHeight="1" x14ac:dyDescent="0.25">
      <c r="C1937" s="137"/>
      <c r="D1937" s="137"/>
      <c r="F1937" s="137"/>
      <c r="G1937" s="137"/>
      <c r="H1937" s="137"/>
      <c r="I1937" s="137"/>
    </row>
    <row r="1938" spans="3:9" ht="15" customHeight="1" x14ac:dyDescent="0.25">
      <c r="C1938" s="137"/>
      <c r="D1938" s="137"/>
      <c r="F1938" s="137"/>
      <c r="G1938" s="137"/>
      <c r="H1938" s="137"/>
      <c r="I1938" s="137"/>
    </row>
    <row r="1939" spans="3:9" ht="15" customHeight="1" x14ac:dyDescent="0.25">
      <c r="C1939" s="137"/>
      <c r="D1939" s="137"/>
      <c r="F1939" s="137"/>
      <c r="G1939" s="137"/>
      <c r="H1939" s="137"/>
      <c r="I1939" s="137"/>
    </row>
    <row r="1940" spans="3:9" ht="15" customHeight="1" x14ac:dyDescent="0.25">
      <c r="C1940" s="137"/>
      <c r="D1940" s="137"/>
      <c r="F1940" s="137"/>
      <c r="G1940" s="137"/>
      <c r="H1940" s="137"/>
      <c r="I1940" s="137"/>
    </row>
    <row r="1941" spans="3:9" ht="15" customHeight="1" x14ac:dyDescent="0.25">
      <c r="C1941" s="137"/>
      <c r="D1941" s="137"/>
      <c r="F1941" s="137"/>
      <c r="G1941" s="137"/>
      <c r="H1941" s="137"/>
      <c r="I1941" s="137"/>
    </row>
    <row r="1942" spans="3:9" ht="15" customHeight="1" x14ac:dyDescent="0.25">
      <c r="C1942" s="137"/>
      <c r="D1942" s="137"/>
      <c r="F1942" s="137"/>
      <c r="G1942" s="137"/>
      <c r="H1942" s="137"/>
      <c r="I1942" s="137"/>
    </row>
    <row r="1943" spans="3:9" ht="15" customHeight="1" x14ac:dyDescent="0.25">
      <c r="C1943" s="137"/>
      <c r="D1943" s="137"/>
      <c r="F1943" s="137"/>
      <c r="G1943" s="137"/>
      <c r="H1943" s="137"/>
      <c r="I1943" s="137"/>
    </row>
    <row r="1944" spans="3:9" ht="15" customHeight="1" x14ac:dyDescent="0.25">
      <c r="C1944" s="137"/>
      <c r="D1944" s="137"/>
      <c r="F1944" s="137"/>
      <c r="G1944" s="137"/>
      <c r="H1944" s="137"/>
      <c r="I1944" s="137"/>
    </row>
    <row r="1945" spans="3:9" ht="15" customHeight="1" x14ac:dyDescent="0.25">
      <c r="C1945" s="137"/>
      <c r="D1945" s="137"/>
      <c r="F1945" s="137"/>
      <c r="G1945" s="137"/>
      <c r="H1945" s="137"/>
      <c r="I1945" s="137"/>
    </row>
    <row r="1946" spans="3:9" ht="15" customHeight="1" x14ac:dyDescent="0.25">
      <c r="C1946" s="137"/>
      <c r="D1946" s="137"/>
      <c r="F1946" s="137"/>
      <c r="G1946" s="137"/>
      <c r="H1946" s="137"/>
      <c r="I1946" s="137"/>
    </row>
    <row r="1947" spans="3:9" ht="15" customHeight="1" x14ac:dyDescent="0.25">
      <c r="C1947" s="137"/>
      <c r="D1947" s="137"/>
      <c r="F1947" s="137"/>
      <c r="G1947" s="137"/>
      <c r="H1947" s="137"/>
      <c r="I1947" s="137"/>
    </row>
    <row r="1948" spans="3:9" ht="15" customHeight="1" x14ac:dyDescent="0.25">
      <c r="C1948" s="137"/>
      <c r="D1948" s="137"/>
      <c r="F1948" s="137"/>
      <c r="G1948" s="137"/>
      <c r="H1948" s="137"/>
      <c r="I1948" s="137"/>
    </row>
    <row r="1949" spans="3:9" ht="15" customHeight="1" x14ac:dyDescent="0.25">
      <c r="C1949" s="137"/>
      <c r="D1949" s="137"/>
      <c r="F1949" s="137"/>
      <c r="G1949" s="137"/>
      <c r="H1949" s="137"/>
      <c r="I1949" s="137"/>
    </row>
    <row r="1950" spans="3:9" ht="15" customHeight="1" x14ac:dyDescent="0.25">
      <c r="C1950" s="137"/>
      <c r="D1950" s="137"/>
      <c r="F1950" s="137"/>
      <c r="G1950" s="137"/>
      <c r="H1950" s="137"/>
      <c r="I1950" s="137"/>
    </row>
    <row r="1951" spans="3:9" ht="15" customHeight="1" x14ac:dyDescent="0.25">
      <c r="C1951" s="137"/>
      <c r="D1951" s="137"/>
      <c r="F1951" s="137"/>
      <c r="G1951" s="137"/>
      <c r="H1951" s="137"/>
      <c r="I1951" s="137"/>
    </row>
    <row r="1952" spans="3:9" ht="15" customHeight="1" x14ac:dyDescent="0.25">
      <c r="C1952" s="137"/>
      <c r="D1952" s="137"/>
      <c r="F1952" s="137"/>
      <c r="G1952" s="137"/>
      <c r="H1952" s="137"/>
      <c r="I1952" s="137"/>
    </row>
    <row r="1953" spans="3:9" ht="15" customHeight="1" x14ac:dyDescent="0.25">
      <c r="C1953" s="137"/>
      <c r="D1953" s="137"/>
      <c r="F1953" s="137"/>
      <c r="G1953" s="137"/>
      <c r="H1953" s="137"/>
      <c r="I1953" s="137"/>
    </row>
    <row r="1954" spans="3:9" ht="15" customHeight="1" x14ac:dyDescent="0.25">
      <c r="C1954" s="137"/>
      <c r="D1954" s="137"/>
      <c r="F1954" s="137"/>
      <c r="G1954" s="137"/>
      <c r="H1954" s="137"/>
      <c r="I1954" s="137"/>
    </row>
    <row r="1955" spans="3:9" ht="15" customHeight="1" x14ac:dyDescent="0.25">
      <c r="C1955" s="137"/>
      <c r="D1955" s="137"/>
      <c r="F1955" s="137"/>
      <c r="G1955" s="137"/>
      <c r="H1955" s="137"/>
      <c r="I1955" s="137"/>
    </row>
    <row r="1956" spans="3:9" ht="15" customHeight="1" x14ac:dyDescent="0.25">
      <c r="C1956" s="137"/>
      <c r="D1956" s="137"/>
      <c r="F1956" s="137"/>
      <c r="G1956" s="137"/>
      <c r="H1956" s="137"/>
      <c r="I1956" s="137"/>
    </row>
    <row r="1957" spans="3:9" ht="15" customHeight="1" x14ac:dyDescent="0.25">
      <c r="C1957" s="137"/>
      <c r="D1957" s="137"/>
      <c r="F1957" s="137"/>
      <c r="G1957" s="137"/>
      <c r="H1957" s="137"/>
      <c r="I1957" s="137"/>
    </row>
    <row r="1958" spans="3:9" ht="15" customHeight="1" x14ac:dyDescent="0.25">
      <c r="C1958" s="137"/>
      <c r="D1958" s="137"/>
      <c r="F1958" s="137"/>
      <c r="G1958" s="137"/>
      <c r="H1958" s="137"/>
      <c r="I1958" s="137"/>
    </row>
    <row r="1959" spans="3:9" ht="15" customHeight="1" x14ac:dyDescent="0.25">
      <c r="C1959" s="137"/>
      <c r="D1959" s="137"/>
      <c r="F1959" s="137"/>
      <c r="G1959" s="137"/>
      <c r="H1959" s="137"/>
      <c r="I1959" s="137"/>
    </row>
    <row r="1960" spans="3:9" ht="15" customHeight="1" x14ac:dyDescent="0.25">
      <c r="C1960" s="137"/>
      <c r="D1960" s="137"/>
      <c r="F1960" s="137"/>
      <c r="G1960" s="137"/>
      <c r="H1960" s="137"/>
      <c r="I1960" s="137"/>
    </row>
    <row r="1961" spans="3:9" ht="15" customHeight="1" x14ac:dyDescent="0.25">
      <c r="C1961" s="137"/>
      <c r="D1961" s="137"/>
      <c r="F1961" s="137"/>
      <c r="G1961" s="137"/>
      <c r="H1961" s="137"/>
      <c r="I1961" s="137"/>
    </row>
    <row r="1962" spans="3:9" ht="15" customHeight="1" x14ac:dyDescent="0.25">
      <c r="C1962" s="137"/>
      <c r="D1962" s="137"/>
      <c r="F1962" s="137"/>
      <c r="G1962" s="137"/>
      <c r="H1962" s="137"/>
      <c r="I1962" s="137"/>
    </row>
    <row r="1963" spans="3:9" ht="15" customHeight="1" x14ac:dyDescent="0.25">
      <c r="C1963" s="137"/>
      <c r="D1963" s="137"/>
      <c r="F1963" s="137"/>
      <c r="G1963" s="137"/>
      <c r="H1963" s="137"/>
      <c r="I1963" s="137"/>
    </row>
    <row r="1964" spans="3:9" ht="15" customHeight="1" x14ac:dyDescent="0.25">
      <c r="C1964" s="137"/>
      <c r="D1964" s="137"/>
      <c r="F1964" s="137"/>
      <c r="G1964" s="137"/>
      <c r="H1964" s="137"/>
      <c r="I1964" s="137"/>
    </row>
    <row r="1965" spans="3:9" ht="15" customHeight="1" x14ac:dyDescent="0.25">
      <c r="C1965" s="137"/>
      <c r="D1965" s="137"/>
      <c r="F1965" s="137"/>
      <c r="G1965" s="137"/>
      <c r="H1965" s="137"/>
      <c r="I1965" s="137"/>
    </row>
    <row r="1966" spans="3:9" ht="15" customHeight="1" x14ac:dyDescent="0.25">
      <c r="C1966" s="137"/>
      <c r="D1966" s="137"/>
      <c r="F1966" s="137"/>
      <c r="G1966" s="137"/>
      <c r="H1966" s="137"/>
      <c r="I1966" s="137"/>
    </row>
    <row r="1967" spans="3:9" ht="15" customHeight="1" x14ac:dyDescent="0.25">
      <c r="C1967" s="137"/>
      <c r="D1967" s="137"/>
      <c r="F1967" s="137"/>
      <c r="G1967" s="137"/>
      <c r="H1967" s="137"/>
      <c r="I1967" s="137"/>
    </row>
    <row r="1968" spans="3:9" ht="15" customHeight="1" x14ac:dyDescent="0.25">
      <c r="C1968" s="137"/>
      <c r="D1968" s="137"/>
      <c r="F1968" s="137"/>
      <c r="G1968" s="137"/>
      <c r="H1968" s="137"/>
      <c r="I1968" s="137"/>
    </row>
    <row r="1969" spans="3:9" ht="15" customHeight="1" x14ac:dyDescent="0.25">
      <c r="C1969" s="137"/>
      <c r="D1969" s="137"/>
      <c r="F1969" s="137"/>
      <c r="G1969" s="137"/>
      <c r="H1969" s="137"/>
      <c r="I1969" s="137"/>
    </row>
    <row r="1970" spans="3:9" ht="15" customHeight="1" x14ac:dyDescent="0.25">
      <c r="C1970" s="137"/>
      <c r="D1970" s="137"/>
      <c r="F1970" s="137"/>
      <c r="G1970" s="137"/>
      <c r="H1970" s="137"/>
      <c r="I1970" s="137"/>
    </row>
    <row r="1971" spans="3:9" ht="15" customHeight="1" x14ac:dyDescent="0.25">
      <c r="C1971" s="137"/>
      <c r="D1971" s="137"/>
      <c r="F1971" s="137"/>
      <c r="G1971" s="137"/>
      <c r="H1971" s="137"/>
      <c r="I1971" s="137"/>
    </row>
    <row r="1972" spans="3:9" ht="15" customHeight="1" x14ac:dyDescent="0.25">
      <c r="C1972" s="137"/>
      <c r="D1972" s="137"/>
      <c r="F1972" s="137"/>
      <c r="G1972" s="137"/>
      <c r="H1972" s="137"/>
      <c r="I1972" s="137"/>
    </row>
    <row r="1973" spans="3:9" ht="15" customHeight="1" x14ac:dyDescent="0.25">
      <c r="C1973" s="137"/>
      <c r="D1973" s="137"/>
      <c r="F1973" s="137"/>
      <c r="G1973" s="137"/>
      <c r="H1973" s="137"/>
      <c r="I1973" s="137"/>
    </row>
    <row r="1974" spans="3:9" ht="15" customHeight="1" x14ac:dyDescent="0.25">
      <c r="C1974" s="137"/>
      <c r="D1974" s="137"/>
      <c r="F1974" s="137"/>
      <c r="G1974" s="137"/>
      <c r="H1974" s="137"/>
      <c r="I1974" s="137"/>
    </row>
    <row r="1975" spans="3:9" ht="15" customHeight="1" x14ac:dyDescent="0.25">
      <c r="C1975" s="137"/>
      <c r="D1975" s="137"/>
      <c r="F1975" s="137"/>
      <c r="G1975" s="137"/>
      <c r="H1975" s="137"/>
      <c r="I1975" s="137"/>
    </row>
    <row r="1976" spans="3:9" ht="15" customHeight="1" x14ac:dyDescent="0.25">
      <c r="C1976" s="137"/>
      <c r="D1976" s="137"/>
      <c r="F1976" s="137"/>
      <c r="G1976" s="137"/>
      <c r="H1976" s="137"/>
      <c r="I1976" s="137"/>
    </row>
    <row r="1977" spans="3:9" ht="15" customHeight="1" x14ac:dyDescent="0.25">
      <c r="C1977" s="137"/>
      <c r="D1977" s="137"/>
      <c r="F1977" s="137"/>
      <c r="G1977" s="137"/>
      <c r="H1977" s="137"/>
      <c r="I1977" s="137"/>
    </row>
    <row r="1978" spans="3:9" ht="15" customHeight="1" x14ac:dyDescent="0.25">
      <c r="C1978" s="137"/>
      <c r="D1978" s="137"/>
      <c r="F1978" s="137"/>
      <c r="G1978" s="137"/>
      <c r="H1978" s="137"/>
      <c r="I1978" s="137"/>
    </row>
    <row r="1979" spans="3:9" ht="15" customHeight="1" x14ac:dyDescent="0.25">
      <c r="C1979" s="137"/>
      <c r="D1979" s="137"/>
      <c r="F1979" s="137"/>
      <c r="G1979" s="137"/>
      <c r="H1979" s="137"/>
      <c r="I1979" s="137"/>
    </row>
    <row r="1980" spans="3:9" ht="15" customHeight="1" x14ac:dyDescent="0.25">
      <c r="C1980" s="137"/>
      <c r="D1980" s="137"/>
      <c r="F1980" s="137"/>
      <c r="G1980" s="137"/>
      <c r="H1980" s="137"/>
      <c r="I1980" s="137"/>
    </row>
    <row r="1981" spans="3:9" ht="15" customHeight="1" x14ac:dyDescent="0.25">
      <c r="C1981" s="137"/>
      <c r="D1981" s="137"/>
      <c r="F1981" s="137"/>
      <c r="G1981" s="137"/>
      <c r="H1981" s="137"/>
      <c r="I1981" s="137"/>
    </row>
    <row r="1982" spans="3:9" ht="15" customHeight="1" x14ac:dyDescent="0.25">
      <c r="C1982" s="137"/>
      <c r="D1982" s="137"/>
      <c r="F1982" s="137"/>
      <c r="G1982" s="137"/>
      <c r="H1982" s="137"/>
      <c r="I1982" s="137"/>
    </row>
    <row r="1983" spans="3:9" ht="15" customHeight="1" x14ac:dyDescent="0.25">
      <c r="C1983" s="137"/>
      <c r="D1983" s="137"/>
      <c r="F1983" s="137"/>
      <c r="G1983" s="137"/>
      <c r="H1983" s="137"/>
      <c r="I1983" s="137"/>
    </row>
    <row r="1984" spans="3:9" ht="15" customHeight="1" x14ac:dyDescent="0.25">
      <c r="C1984" s="137"/>
      <c r="D1984" s="137"/>
      <c r="F1984" s="137"/>
      <c r="G1984" s="137"/>
      <c r="H1984" s="137"/>
      <c r="I1984" s="137"/>
    </row>
    <row r="1985" spans="3:9" ht="15" customHeight="1" x14ac:dyDescent="0.25">
      <c r="C1985" s="137"/>
      <c r="D1985" s="137"/>
      <c r="F1985" s="137"/>
      <c r="G1985" s="137"/>
      <c r="H1985" s="137"/>
      <c r="I1985" s="137"/>
    </row>
    <row r="1986" spans="3:9" ht="15" customHeight="1" x14ac:dyDescent="0.25">
      <c r="C1986" s="137"/>
      <c r="D1986" s="137"/>
      <c r="F1986" s="137"/>
      <c r="G1986" s="137"/>
      <c r="H1986" s="137"/>
      <c r="I1986" s="137"/>
    </row>
    <row r="1987" spans="3:9" ht="15" customHeight="1" x14ac:dyDescent="0.25">
      <c r="C1987" s="137"/>
      <c r="D1987" s="137"/>
      <c r="F1987" s="137"/>
      <c r="G1987" s="137"/>
      <c r="H1987" s="137"/>
      <c r="I1987" s="137"/>
    </row>
    <row r="1988" spans="3:9" ht="15" customHeight="1" x14ac:dyDescent="0.25">
      <c r="C1988" s="137"/>
      <c r="D1988" s="137"/>
      <c r="F1988" s="137"/>
      <c r="G1988" s="137"/>
      <c r="H1988" s="137"/>
      <c r="I1988" s="137"/>
    </row>
    <row r="1989" spans="3:9" ht="15" customHeight="1" x14ac:dyDescent="0.25">
      <c r="C1989" s="137"/>
      <c r="D1989" s="137"/>
      <c r="F1989" s="137"/>
      <c r="G1989" s="137"/>
      <c r="H1989" s="137"/>
      <c r="I1989" s="137"/>
    </row>
    <row r="1990" spans="3:9" ht="15" customHeight="1" x14ac:dyDescent="0.25">
      <c r="C1990" s="137"/>
      <c r="D1990" s="137"/>
      <c r="F1990" s="137"/>
      <c r="G1990" s="137"/>
      <c r="H1990" s="137"/>
      <c r="I1990" s="137"/>
    </row>
    <row r="1991" spans="3:9" ht="15" customHeight="1" x14ac:dyDescent="0.25">
      <c r="C1991" s="137"/>
      <c r="D1991" s="137"/>
      <c r="F1991" s="137"/>
      <c r="G1991" s="137"/>
      <c r="H1991" s="137"/>
      <c r="I1991" s="137"/>
    </row>
    <row r="1992" spans="3:9" ht="15" customHeight="1" x14ac:dyDescent="0.25">
      <c r="C1992" s="137"/>
      <c r="D1992" s="137"/>
      <c r="F1992" s="137"/>
      <c r="G1992" s="137"/>
      <c r="H1992" s="137"/>
      <c r="I1992" s="137"/>
    </row>
    <row r="1993" spans="3:9" ht="15" customHeight="1" x14ac:dyDescent="0.25">
      <c r="C1993" s="137"/>
      <c r="D1993" s="137"/>
      <c r="F1993" s="137"/>
      <c r="G1993" s="137"/>
      <c r="H1993" s="137"/>
      <c r="I1993" s="137"/>
    </row>
    <row r="1994" spans="3:9" ht="15" customHeight="1" x14ac:dyDescent="0.25">
      <c r="C1994" s="137"/>
      <c r="D1994" s="137"/>
      <c r="F1994" s="137"/>
      <c r="G1994" s="137"/>
      <c r="H1994" s="137"/>
      <c r="I1994" s="137"/>
    </row>
    <row r="1995" spans="3:9" ht="15" customHeight="1" x14ac:dyDescent="0.25">
      <c r="C1995" s="137"/>
      <c r="D1995" s="137"/>
      <c r="F1995" s="137"/>
      <c r="G1995" s="137"/>
      <c r="H1995" s="137"/>
      <c r="I1995" s="137"/>
    </row>
    <row r="1996" spans="3:9" ht="15" customHeight="1" x14ac:dyDescent="0.25">
      <c r="C1996" s="137"/>
      <c r="D1996" s="137"/>
      <c r="F1996" s="137"/>
      <c r="G1996" s="137"/>
      <c r="H1996" s="137"/>
      <c r="I1996" s="137"/>
    </row>
    <row r="1997" spans="3:9" ht="15" customHeight="1" x14ac:dyDescent="0.25">
      <c r="C1997" s="137"/>
      <c r="D1997" s="137"/>
      <c r="F1997" s="137"/>
      <c r="G1997" s="137"/>
      <c r="H1997" s="137"/>
      <c r="I1997" s="137"/>
    </row>
    <row r="1998" spans="3:9" ht="15" customHeight="1" x14ac:dyDescent="0.25">
      <c r="C1998" s="137"/>
      <c r="D1998" s="137"/>
      <c r="F1998" s="137"/>
      <c r="G1998" s="137"/>
      <c r="H1998" s="137"/>
      <c r="I1998" s="137"/>
    </row>
    <row r="1999" spans="3:9" ht="15" customHeight="1" x14ac:dyDescent="0.25">
      <c r="C1999" s="137"/>
      <c r="D1999" s="137"/>
      <c r="F1999" s="137"/>
      <c r="G1999" s="137"/>
      <c r="H1999" s="137"/>
      <c r="I1999" s="137"/>
    </row>
    <row r="2000" spans="3:9" ht="15" customHeight="1" x14ac:dyDescent="0.25">
      <c r="C2000" s="137"/>
      <c r="D2000" s="137"/>
      <c r="F2000" s="137"/>
      <c r="G2000" s="137"/>
      <c r="H2000" s="137"/>
      <c r="I2000" s="137"/>
    </row>
    <row r="2001" spans="3:9" ht="15" customHeight="1" x14ac:dyDescent="0.25">
      <c r="C2001" s="137"/>
      <c r="D2001" s="137"/>
      <c r="F2001" s="137"/>
      <c r="G2001" s="137"/>
      <c r="H2001" s="137"/>
      <c r="I2001" s="137"/>
    </row>
    <row r="2002" spans="3:9" ht="15" customHeight="1" x14ac:dyDescent="0.25">
      <c r="C2002" s="137"/>
      <c r="D2002" s="137"/>
      <c r="F2002" s="137"/>
      <c r="G2002" s="137"/>
      <c r="H2002" s="137"/>
      <c r="I2002" s="137"/>
    </row>
    <row r="2003" spans="3:9" ht="15" customHeight="1" x14ac:dyDescent="0.25">
      <c r="C2003" s="137"/>
      <c r="D2003" s="137"/>
      <c r="F2003" s="137"/>
      <c r="G2003" s="137"/>
      <c r="H2003" s="137"/>
      <c r="I2003" s="137"/>
    </row>
    <row r="2004" spans="3:9" ht="15" customHeight="1" x14ac:dyDescent="0.25">
      <c r="C2004" s="137"/>
      <c r="D2004" s="137"/>
      <c r="F2004" s="137"/>
      <c r="G2004" s="137"/>
      <c r="H2004" s="137"/>
      <c r="I2004" s="137"/>
    </row>
    <row r="2005" spans="3:9" ht="15" customHeight="1" x14ac:dyDescent="0.25">
      <c r="C2005" s="137"/>
      <c r="D2005" s="137"/>
      <c r="F2005" s="137"/>
      <c r="G2005" s="137"/>
      <c r="H2005" s="137"/>
      <c r="I2005" s="137"/>
    </row>
    <row r="2006" spans="3:9" ht="15" customHeight="1" x14ac:dyDescent="0.25">
      <c r="C2006" s="137"/>
      <c r="D2006" s="137"/>
      <c r="F2006" s="137"/>
      <c r="G2006" s="137"/>
      <c r="H2006" s="137"/>
      <c r="I2006" s="137"/>
    </row>
    <row r="2007" spans="3:9" ht="15" customHeight="1" x14ac:dyDescent="0.25">
      <c r="C2007" s="137"/>
      <c r="D2007" s="137"/>
      <c r="F2007" s="137"/>
      <c r="G2007" s="137"/>
      <c r="H2007" s="137"/>
      <c r="I2007" s="137"/>
    </row>
    <row r="2008" spans="3:9" ht="15" customHeight="1" x14ac:dyDescent="0.25">
      <c r="C2008" s="137"/>
      <c r="D2008" s="137"/>
      <c r="F2008" s="137"/>
      <c r="G2008" s="137"/>
      <c r="H2008" s="137"/>
      <c r="I2008" s="137"/>
    </row>
    <row r="2009" spans="3:9" ht="15" customHeight="1" x14ac:dyDescent="0.25">
      <c r="C2009" s="137"/>
      <c r="D2009" s="137"/>
      <c r="F2009" s="137"/>
      <c r="G2009" s="137"/>
      <c r="H2009" s="137"/>
      <c r="I2009" s="137"/>
    </row>
    <row r="2010" spans="3:9" ht="15" customHeight="1" x14ac:dyDescent="0.25">
      <c r="C2010" s="137"/>
      <c r="D2010" s="137"/>
      <c r="F2010" s="137"/>
      <c r="G2010" s="137"/>
      <c r="H2010" s="137"/>
      <c r="I2010" s="137"/>
    </row>
    <row r="2011" spans="3:9" ht="15" customHeight="1" x14ac:dyDescent="0.25">
      <c r="C2011" s="137"/>
      <c r="D2011" s="137"/>
      <c r="F2011" s="137"/>
      <c r="G2011" s="137"/>
      <c r="H2011" s="137"/>
      <c r="I2011" s="137"/>
    </row>
    <row r="2012" spans="3:9" ht="15" customHeight="1" x14ac:dyDescent="0.25">
      <c r="C2012" s="137"/>
      <c r="D2012" s="137"/>
      <c r="F2012" s="137"/>
      <c r="G2012" s="137"/>
      <c r="H2012" s="137"/>
      <c r="I2012" s="137"/>
    </row>
    <row r="2013" spans="3:9" ht="15" customHeight="1" x14ac:dyDescent="0.25">
      <c r="C2013" s="137"/>
      <c r="D2013" s="137"/>
      <c r="F2013" s="137"/>
      <c r="G2013" s="137"/>
      <c r="H2013" s="137"/>
      <c r="I2013" s="137"/>
    </row>
    <row r="2014" spans="3:9" ht="15" customHeight="1" x14ac:dyDescent="0.25">
      <c r="C2014" s="137"/>
      <c r="D2014" s="137"/>
      <c r="F2014" s="137"/>
      <c r="G2014" s="137"/>
      <c r="H2014" s="137"/>
      <c r="I2014" s="137"/>
    </row>
    <row r="2015" spans="3:9" ht="15" customHeight="1" x14ac:dyDescent="0.25">
      <c r="C2015" s="137"/>
      <c r="D2015" s="137"/>
      <c r="F2015" s="137"/>
      <c r="G2015" s="137"/>
      <c r="H2015" s="137"/>
      <c r="I2015" s="137"/>
    </row>
    <row r="2016" spans="3:9" ht="15" customHeight="1" x14ac:dyDescent="0.25">
      <c r="C2016" s="137"/>
      <c r="D2016" s="137"/>
      <c r="F2016" s="137"/>
      <c r="G2016" s="137"/>
      <c r="H2016" s="137"/>
      <c r="I2016" s="137"/>
    </row>
    <row r="2017" spans="3:9" ht="15" customHeight="1" x14ac:dyDescent="0.25">
      <c r="C2017" s="137"/>
      <c r="D2017" s="137"/>
      <c r="F2017" s="137"/>
      <c r="G2017" s="137"/>
      <c r="H2017" s="137"/>
      <c r="I2017" s="137"/>
    </row>
    <row r="2018" spans="3:9" ht="15" customHeight="1" x14ac:dyDescent="0.25">
      <c r="C2018" s="137"/>
      <c r="D2018" s="137"/>
      <c r="F2018" s="137"/>
      <c r="G2018" s="137"/>
      <c r="H2018" s="137"/>
      <c r="I2018" s="137"/>
    </row>
    <row r="2019" spans="3:9" ht="15" customHeight="1" x14ac:dyDescent="0.25">
      <c r="C2019" s="137"/>
      <c r="D2019" s="137"/>
      <c r="F2019" s="137"/>
      <c r="G2019" s="137"/>
      <c r="H2019" s="137"/>
      <c r="I2019" s="137"/>
    </row>
    <row r="2020" spans="3:9" ht="15" customHeight="1" x14ac:dyDescent="0.25">
      <c r="C2020" s="137"/>
      <c r="D2020" s="137"/>
      <c r="F2020" s="137"/>
      <c r="G2020" s="137"/>
      <c r="H2020" s="137"/>
      <c r="I2020" s="137"/>
    </row>
    <row r="2021" spans="3:9" ht="15" customHeight="1" x14ac:dyDescent="0.25">
      <c r="C2021" s="137"/>
      <c r="D2021" s="137"/>
      <c r="F2021" s="137"/>
      <c r="G2021" s="137"/>
      <c r="H2021" s="137"/>
      <c r="I2021" s="137"/>
    </row>
    <row r="2022" spans="3:9" ht="15" customHeight="1" x14ac:dyDescent="0.25">
      <c r="C2022" s="137"/>
      <c r="D2022" s="137"/>
      <c r="F2022" s="137"/>
      <c r="G2022" s="137"/>
      <c r="H2022" s="137"/>
      <c r="I2022" s="137"/>
    </row>
    <row r="2023" spans="3:9" ht="15" customHeight="1" x14ac:dyDescent="0.25">
      <c r="C2023" s="137"/>
      <c r="D2023" s="137"/>
      <c r="F2023" s="137"/>
      <c r="G2023" s="137"/>
      <c r="H2023" s="137"/>
      <c r="I2023" s="137"/>
    </row>
    <row r="2024" spans="3:9" ht="15" customHeight="1" x14ac:dyDescent="0.25">
      <c r="C2024" s="137"/>
      <c r="D2024" s="137"/>
      <c r="F2024" s="137"/>
      <c r="G2024" s="137"/>
      <c r="H2024" s="137"/>
      <c r="I2024" s="137"/>
    </row>
    <row r="2025" spans="3:9" ht="15" customHeight="1" x14ac:dyDescent="0.25">
      <c r="C2025" s="137"/>
      <c r="D2025" s="137"/>
      <c r="F2025" s="137"/>
      <c r="G2025" s="137"/>
      <c r="H2025" s="137"/>
      <c r="I2025" s="137"/>
    </row>
    <row r="2026" spans="3:9" ht="15" customHeight="1" x14ac:dyDescent="0.25">
      <c r="C2026" s="137"/>
      <c r="D2026" s="137"/>
      <c r="F2026" s="137"/>
      <c r="G2026" s="137"/>
      <c r="H2026" s="137"/>
      <c r="I2026" s="137"/>
    </row>
    <row r="2027" spans="3:9" ht="15" customHeight="1" x14ac:dyDescent="0.25">
      <c r="C2027" s="137"/>
      <c r="D2027" s="137"/>
      <c r="F2027" s="137"/>
      <c r="G2027" s="137"/>
      <c r="H2027" s="137"/>
      <c r="I2027" s="137"/>
    </row>
    <row r="2028" spans="3:9" ht="15" customHeight="1" x14ac:dyDescent="0.25">
      <c r="C2028" s="137"/>
      <c r="D2028" s="137"/>
      <c r="F2028" s="137"/>
      <c r="G2028" s="137"/>
      <c r="H2028" s="137"/>
      <c r="I2028" s="137"/>
    </row>
    <row r="2029" spans="3:9" ht="15" customHeight="1" x14ac:dyDescent="0.25">
      <c r="C2029" s="137"/>
      <c r="D2029" s="137"/>
      <c r="F2029" s="137"/>
      <c r="G2029" s="137"/>
      <c r="H2029" s="137"/>
      <c r="I2029" s="137"/>
    </row>
    <row r="2030" spans="3:9" ht="15" customHeight="1" x14ac:dyDescent="0.25">
      <c r="C2030" s="137"/>
      <c r="D2030" s="137"/>
      <c r="F2030" s="137"/>
      <c r="G2030" s="137"/>
      <c r="H2030" s="137"/>
      <c r="I2030" s="137"/>
    </row>
    <row r="2031" spans="3:9" ht="15" customHeight="1" x14ac:dyDescent="0.25">
      <c r="C2031" s="137"/>
      <c r="D2031" s="137"/>
      <c r="F2031" s="137"/>
      <c r="G2031" s="137"/>
      <c r="H2031" s="137"/>
      <c r="I2031" s="137"/>
    </row>
    <row r="2032" spans="3:9" ht="15" customHeight="1" x14ac:dyDescent="0.25">
      <c r="C2032" s="137"/>
      <c r="D2032" s="137"/>
      <c r="F2032" s="137"/>
      <c r="G2032" s="137"/>
      <c r="H2032" s="137"/>
      <c r="I2032" s="137"/>
    </row>
    <row r="2033" spans="3:9" ht="15" customHeight="1" x14ac:dyDescent="0.25">
      <c r="C2033" s="137"/>
      <c r="D2033" s="137"/>
      <c r="F2033" s="137"/>
      <c r="G2033" s="137"/>
      <c r="H2033" s="137"/>
      <c r="I2033" s="137"/>
    </row>
    <row r="2034" spans="3:9" ht="15" customHeight="1" x14ac:dyDescent="0.25">
      <c r="C2034" s="137"/>
      <c r="D2034" s="137"/>
      <c r="F2034" s="137"/>
      <c r="G2034" s="137"/>
      <c r="H2034" s="137"/>
      <c r="I2034" s="137"/>
    </row>
    <row r="2035" spans="3:9" ht="15" customHeight="1" x14ac:dyDescent="0.25">
      <c r="C2035" s="137"/>
      <c r="D2035" s="137"/>
      <c r="F2035" s="137"/>
      <c r="G2035" s="137"/>
      <c r="H2035" s="137"/>
      <c r="I2035" s="137"/>
    </row>
    <row r="2036" spans="3:9" ht="15" customHeight="1" x14ac:dyDescent="0.25">
      <c r="C2036" s="137"/>
      <c r="D2036" s="137"/>
      <c r="F2036" s="137"/>
      <c r="G2036" s="137"/>
      <c r="H2036" s="137"/>
      <c r="I2036" s="137"/>
    </row>
    <row r="2037" spans="3:9" ht="15" customHeight="1" x14ac:dyDescent="0.25">
      <c r="C2037" s="137"/>
      <c r="D2037" s="137"/>
      <c r="F2037" s="137"/>
      <c r="G2037" s="137"/>
      <c r="H2037" s="137"/>
      <c r="I2037" s="137"/>
    </row>
    <row r="2038" spans="3:9" ht="15" customHeight="1" x14ac:dyDescent="0.25">
      <c r="C2038" s="137"/>
      <c r="D2038" s="137"/>
      <c r="F2038" s="137"/>
      <c r="G2038" s="137"/>
      <c r="H2038" s="137"/>
      <c r="I2038" s="137"/>
    </row>
    <row r="2039" spans="3:9" ht="15" customHeight="1" x14ac:dyDescent="0.25">
      <c r="C2039" s="137"/>
      <c r="D2039" s="137"/>
      <c r="F2039" s="137"/>
      <c r="G2039" s="137"/>
      <c r="H2039" s="137"/>
      <c r="I2039" s="137"/>
    </row>
    <row r="2040" spans="3:9" ht="15" customHeight="1" x14ac:dyDescent="0.25">
      <c r="C2040" s="137"/>
      <c r="D2040" s="137"/>
      <c r="F2040" s="137"/>
      <c r="G2040" s="137"/>
      <c r="H2040" s="137"/>
      <c r="I2040" s="137"/>
    </row>
    <row r="2041" spans="3:9" ht="15" customHeight="1" x14ac:dyDescent="0.25">
      <c r="C2041" s="137"/>
      <c r="D2041" s="137"/>
      <c r="F2041" s="137"/>
      <c r="G2041" s="137"/>
      <c r="H2041" s="137"/>
      <c r="I2041" s="137"/>
    </row>
    <row r="2042" spans="3:9" ht="15" customHeight="1" x14ac:dyDescent="0.25">
      <c r="C2042" s="137"/>
      <c r="D2042" s="137"/>
      <c r="F2042" s="137"/>
      <c r="G2042" s="137"/>
      <c r="H2042" s="137"/>
      <c r="I2042" s="137"/>
    </row>
    <row r="2043" spans="3:9" ht="15" customHeight="1" x14ac:dyDescent="0.25">
      <c r="C2043" s="137"/>
      <c r="D2043" s="137"/>
      <c r="F2043" s="137"/>
      <c r="G2043" s="137"/>
      <c r="H2043" s="137"/>
      <c r="I2043" s="137"/>
    </row>
    <row r="2044" spans="3:9" ht="15" customHeight="1" x14ac:dyDescent="0.25">
      <c r="C2044" s="137"/>
      <c r="D2044" s="137"/>
      <c r="F2044" s="137"/>
      <c r="G2044" s="137"/>
      <c r="H2044" s="137"/>
      <c r="I2044" s="137"/>
    </row>
    <row r="2045" spans="3:9" ht="15" customHeight="1" x14ac:dyDescent="0.25">
      <c r="C2045" s="137"/>
      <c r="D2045" s="137"/>
      <c r="F2045" s="137"/>
      <c r="G2045" s="137"/>
      <c r="H2045" s="137"/>
      <c r="I2045" s="137"/>
    </row>
    <row r="2046" spans="3:9" ht="15" customHeight="1" x14ac:dyDescent="0.25">
      <c r="C2046" s="137"/>
      <c r="D2046" s="137"/>
      <c r="F2046" s="137"/>
      <c r="G2046" s="137"/>
      <c r="H2046" s="137"/>
      <c r="I2046" s="137"/>
    </row>
    <row r="2047" spans="3:9" ht="15" customHeight="1" x14ac:dyDescent="0.25">
      <c r="C2047" s="137"/>
      <c r="D2047" s="137"/>
      <c r="F2047" s="137"/>
      <c r="G2047" s="137"/>
      <c r="H2047" s="137"/>
      <c r="I2047" s="137"/>
    </row>
    <row r="2048" spans="3:9" ht="15" customHeight="1" x14ac:dyDescent="0.25">
      <c r="C2048" s="137"/>
      <c r="D2048" s="137"/>
      <c r="F2048" s="137"/>
      <c r="G2048" s="137"/>
      <c r="H2048" s="137"/>
      <c r="I2048" s="137"/>
    </row>
    <row r="2049" spans="3:9" ht="15" customHeight="1" x14ac:dyDescent="0.25">
      <c r="C2049" s="137"/>
      <c r="D2049" s="137"/>
      <c r="F2049" s="137"/>
      <c r="G2049" s="137"/>
      <c r="H2049" s="137"/>
      <c r="I2049" s="137"/>
    </row>
    <row r="2050" spans="3:9" ht="15" customHeight="1" x14ac:dyDescent="0.25">
      <c r="C2050" s="137"/>
      <c r="D2050" s="137"/>
      <c r="F2050" s="137"/>
      <c r="G2050" s="137"/>
      <c r="H2050" s="137"/>
      <c r="I2050" s="137"/>
    </row>
    <row r="2051" spans="3:9" ht="15" customHeight="1" x14ac:dyDescent="0.25">
      <c r="C2051" s="137"/>
      <c r="D2051" s="137"/>
      <c r="F2051" s="137"/>
      <c r="G2051" s="137"/>
      <c r="H2051" s="137"/>
      <c r="I2051" s="137"/>
    </row>
    <row r="2052" spans="3:9" ht="15" customHeight="1" x14ac:dyDescent="0.25">
      <c r="C2052" s="137"/>
      <c r="D2052" s="137"/>
      <c r="F2052" s="137"/>
      <c r="G2052" s="137"/>
      <c r="H2052" s="137"/>
      <c r="I2052" s="137"/>
    </row>
    <row r="2053" spans="3:9" ht="15" customHeight="1" x14ac:dyDescent="0.25">
      <c r="C2053" s="137"/>
      <c r="D2053" s="137"/>
      <c r="F2053" s="137"/>
      <c r="G2053" s="137"/>
      <c r="H2053" s="137"/>
      <c r="I2053" s="137"/>
    </row>
    <row r="2054" spans="3:9" ht="15" customHeight="1" x14ac:dyDescent="0.25">
      <c r="C2054" s="137"/>
      <c r="D2054" s="137"/>
      <c r="F2054" s="137"/>
      <c r="G2054" s="137"/>
      <c r="H2054" s="137"/>
      <c r="I2054" s="137"/>
    </row>
    <row r="2055" spans="3:9" ht="15" customHeight="1" x14ac:dyDescent="0.25">
      <c r="C2055" s="137"/>
      <c r="D2055" s="137"/>
      <c r="F2055" s="137"/>
      <c r="G2055" s="137"/>
      <c r="H2055" s="137"/>
      <c r="I2055" s="137"/>
    </row>
    <row r="2056" spans="3:9" ht="15" customHeight="1" x14ac:dyDescent="0.25">
      <c r="C2056" s="137"/>
      <c r="D2056" s="137"/>
      <c r="F2056" s="137"/>
      <c r="G2056" s="137"/>
      <c r="H2056" s="137"/>
      <c r="I2056" s="137"/>
    </row>
    <row r="2057" spans="3:9" ht="15" customHeight="1" x14ac:dyDescent="0.25">
      <c r="C2057" s="137"/>
      <c r="D2057" s="137"/>
      <c r="F2057" s="137"/>
      <c r="G2057" s="137"/>
      <c r="H2057" s="137"/>
      <c r="I2057" s="137"/>
    </row>
    <row r="2058" spans="3:9" ht="15" customHeight="1" x14ac:dyDescent="0.25">
      <c r="C2058" s="137"/>
      <c r="D2058" s="137"/>
      <c r="F2058" s="137"/>
      <c r="G2058" s="137"/>
      <c r="H2058" s="137"/>
      <c r="I2058" s="137"/>
    </row>
    <row r="2059" spans="3:9" ht="15" customHeight="1" x14ac:dyDescent="0.25">
      <c r="C2059" s="137"/>
      <c r="D2059" s="137"/>
      <c r="F2059" s="137"/>
      <c r="G2059" s="137"/>
      <c r="H2059" s="137"/>
      <c r="I2059" s="137"/>
    </row>
    <row r="2060" spans="3:9" ht="15" customHeight="1" x14ac:dyDescent="0.25">
      <c r="C2060" s="137"/>
      <c r="D2060" s="137"/>
      <c r="F2060" s="137"/>
      <c r="G2060" s="137"/>
      <c r="H2060" s="137"/>
      <c r="I2060" s="137"/>
    </row>
    <row r="2061" spans="3:9" ht="15" customHeight="1" x14ac:dyDescent="0.25">
      <c r="C2061" s="137"/>
      <c r="D2061" s="137"/>
      <c r="F2061" s="137"/>
      <c r="G2061" s="137"/>
      <c r="H2061" s="137"/>
      <c r="I2061" s="137"/>
    </row>
    <row r="2062" spans="3:9" ht="15" customHeight="1" x14ac:dyDescent="0.25">
      <c r="C2062" s="137"/>
      <c r="D2062" s="137"/>
      <c r="F2062" s="137"/>
      <c r="G2062" s="137"/>
      <c r="H2062" s="137"/>
      <c r="I2062" s="137"/>
    </row>
    <row r="2063" spans="3:9" ht="15" customHeight="1" x14ac:dyDescent="0.25">
      <c r="C2063" s="137"/>
      <c r="D2063" s="137"/>
      <c r="F2063" s="137"/>
      <c r="G2063" s="137"/>
      <c r="H2063" s="137"/>
      <c r="I2063" s="137"/>
    </row>
    <row r="2064" spans="3:9" ht="15" customHeight="1" x14ac:dyDescent="0.25">
      <c r="C2064" s="137"/>
      <c r="D2064" s="137"/>
      <c r="F2064" s="137"/>
      <c r="G2064" s="137"/>
      <c r="H2064" s="137"/>
      <c r="I2064" s="137"/>
    </row>
    <row r="2065" spans="3:9" ht="15" customHeight="1" x14ac:dyDescent="0.25">
      <c r="C2065" s="137"/>
      <c r="D2065" s="137"/>
      <c r="F2065" s="137"/>
      <c r="G2065" s="137"/>
      <c r="H2065" s="137"/>
      <c r="I2065" s="137"/>
    </row>
    <row r="2066" spans="3:9" ht="15" customHeight="1" x14ac:dyDescent="0.25">
      <c r="C2066" s="137"/>
      <c r="D2066" s="137"/>
      <c r="F2066" s="137"/>
      <c r="G2066" s="137"/>
      <c r="H2066" s="137"/>
      <c r="I2066" s="137"/>
    </row>
    <row r="2067" spans="3:9" ht="15" customHeight="1" x14ac:dyDescent="0.25">
      <c r="C2067" s="137"/>
      <c r="D2067" s="137"/>
      <c r="F2067" s="137"/>
      <c r="G2067" s="137"/>
      <c r="H2067" s="137"/>
      <c r="I2067" s="137"/>
    </row>
    <row r="2068" spans="3:9" ht="15" customHeight="1" x14ac:dyDescent="0.25">
      <c r="C2068" s="137"/>
      <c r="D2068" s="137"/>
      <c r="F2068" s="137"/>
      <c r="G2068" s="137"/>
      <c r="H2068" s="137"/>
      <c r="I2068" s="137"/>
    </row>
    <row r="2069" spans="3:9" ht="15" customHeight="1" x14ac:dyDescent="0.25">
      <c r="C2069" s="137"/>
      <c r="D2069" s="137"/>
      <c r="F2069" s="137"/>
      <c r="G2069" s="137"/>
      <c r="H2069" s="137"/>
      <c r="I2069" s="137"/>
    </row>
    <row r="2070" spans="3:9" ht="15" customHeight="1" x14ac:dyDescent="0.25">
      <c r="C2070" s="137"/>
      <c r="D2070" s="137"/>
      <c r="F2070" s="137"/>
      <c r="G2070" s="137"/>
      <c r="H2070" s="137"/>
      <c r="I2070" s="137"/>
    </row>
    <row r="2071" spans="3:9" ht="15" customHeight="1" x14ac:dyDescent="0.25">
      <c r="C2071" s="137"/>
      <c r="D2071" s="137"/>
      <c r="F2071" s="137"/>
      <c r="G2071" s="137"/>
      <c r="H2071" s="137"/>
      <c r="I2071" s="137"/>
    </row>
    <row r="2072" spans="3:9" ht="15" customHeight="1" x14ac:dyDescent="0.25">
      <c r="C2072" s="137"/>
      <c r="D2072" s="137"/>
      <c r="F2072" s="137"/>
      <c r="G2072" s="137"/>
      <c r="H2072" s="137"/>
      <c r="I2072" s="137"/>
    </row>
    <row r="2073" spans="3:9" ht="15" customHeight="1" x14ac:dyDescent="0.25">
      <c r="C2073" s="137"/>
      <c r="D2073" s="137"/>
      <c r="F2073" s="137"/>
      <c r="G2073" s="137"/>
      <c r="H2073" s="137"/>
      <c r="I2073" s="137"/>
    </row>
    <row r="2074" spans="3:9" ht="15" customHeight="1" x14ac:dyDescent="0.25">
      <c r="C2074" s="137"/>
      <c r="D2074" s="137"/>
      <c r="F2074" s="137"/>
      <c r="G2074" s="137"/>
      <c r="H2074" s="137"/>
      <c r="I2074" s="137"/>
    </row>
    <row r="2075" spans="3:9" ht="15" customHeight="1" x14ac:dyDescent="0.25">
      <c r="C2075" s="137"/>
      <c r="D2075" s="137"/>
      <c r="F2075" s="137"/>
      <c r="G2075" s="137"/>
      <c r="H2075" s="137"/>
      <c r="I2075" s="137"/>
    </row>
    <row r="2076" spans="3:9" ht="15" customHeight="1" x14ac:dyDescent="0.25">
      <c r="C2076" s="137"/>
      <c r="D2076" s="137"/>
      <c r="F2076" s="137"/>
      <c r="G2076" s="137"/>
      <c r="H2076" s="137"/>
      <c r="I2076" s="137"/>
    </row>
    <row r="2077" spans="3:9" ht="15" customHeight="1" x14ac:dyDescent="0.25">
      <c r="C2077" s="137"/>
      <c r="D2077" s="137"/>
      <c r="F2077" s="137"/>
      <c r="G2077" s="137"/>
      <c r="H2077" s="137"/>
      <c r="I2077" s="137"/>
    </row>
    <row r="2078" spans="3:9" ht="15" customHeight="1" x14ac:dyDescent="0.25">
      <c r="C2078" s="137"/>
      <c r="D2078" s="137"/>
      <c r="F2078" s="137"/>
      <c r="G2078" s="137"/>
      <c r="H2078" s="137"/>
      <c r="I2078" s="137"/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 x14ac:dyDescent="0.25"/>
  <cols>
    <col min="1" max="1" width="23.28515625" customWidth="1"/>
    <col min="2" max="2" width="14.85546875" customWidth="1"/>
    <col min="3" max="3" width="12.7109375" customWidth="1"/>
    <col min="4" max="4" width="13" customWidth="1"/>
    <col min="5" max="5" width="12" customWidth="1"/>
    <col min="6" max="6" width="12.5703125" customWidth="1"/>
    <col min="7" max="7" width="11.85546875" customWidth="1"/>
    <col min="8" max="9" width="12.5703125" customWidth="1"/>
    <col min="10" max="10" width="12.7109375" customWidth="1"/>
    <col min="11" max="12" width="12.5703125" customWidth="1"/>
    <col min="13" max="13" width="9.42578125" customWidth="1"/>
    <col min="14" max="14" width="9.140625" customWidth="1"/>
    <col min="15" max="15" width="9" customWidth="1"/>
    <col min="16" max="17" width="13" customWidth="1"/>
    <col min="18" max="19" width="12.7109375" customWidth="1"/>
    <col min="20" max="20" width="13.28515625" customWidth="1"/>
    <col min="21" max="22" width="13" customWidth="1"/>
    <col min="23" max="23" width="12.5703125" customWidth="1"/>
    <col min="24" max="25" width="13" customWidth="1"/>
    <col min="26" max="26" width="13.28515625" customWidth="1"/>
    <col min="27" max="28" width="13" customWidth="1"/>
    <col min="29" max="60" width="9.140625" customWidth="1"/>
  </cols>
  <sheetData>
    <row r="1" spans="1:60" ht="12.75" customHeight="1" x14ac:dyDescent="0.25">
      <c r="A1" s="104" t="s">
        <v>33</v>
      </c>
      <c r="B1" s="104" t="s">
        <v>7</v>
      </c>
      <c r="C1" s="105" t="s">
        <v>580</v>
      </c>
      <c r="D1" s="105" t="e">
        <f t="shared" ref="D1:L1" si="0">+C1+7</f>
        <v>#VALUE!</v>
      </c>
      <c r="E1" s="105" t="e">
        <f t="shared" si="0"/>
        <v>#VALUE!</v>
      </c>
      <c r="F1" s="105" t="e">
        <f t="shared" si="0"/>
        <v>#VALUE!</v>
      </c>
      <c r="G1" s="105" t="e">
        <f t="shared" si="0"/>
        <v>#VALUE!</v>
      </c>
      <c r="H1" s="105" t="e">
        <f t="shared" si="0"/>
        <v>#VALUE!</v>
      </c>
      <c r="I1" s="105" t="e">
        <f t="shared" si="0"/>
        <v>#VALUE!</v>
      </c>
      <c r="J1" s="105" t="e">
        <f t="shared" si="0"/>
        <v>#VALUE!</v>
      </c>
      <c r="K1" s="105" t="e">
        <f t="shared" si="0"/>
        <v>#VALUE!</v>
      </c>
      <c r="L1" s="105" t="e">
        <f t="shared" si="0"/>
        <v>#VALUE!</v>
      </c>
      <c r="M1" s="106" t="s">
        <v>574</v>
      </c>
      <c r="N1" s="106" t="s">
        <v>575</v>
      </c>
      <c r="O1" s="106" t="s">
        <v>576</v>
      </c>
      <c r="P1" s="105" t="e">
        <f>+L1+7</f>
        <v>#VALUE!</v>
      </c>
      <c r="Q1" s="105" t="e">
        <f t="shared" ref="Q1:AB1" si="1">+P1+7</f>
        <v>#VALUE!</v>
      </c>
      <c r="R1" s="105" t="e">
        <f t="shared" si="1"/>
        <v>#VALUE!</v>
      </c>
      <c r="S1" s="105" t="e">
        <f t="shared" si="1"/>
        <v>#VALUE!</v>
      </c>
      <c r="T1" s="105" t="e">
        <f t="shared" si="1"/>
        <v>#VALUE!</v>
      </c>
      <c r="U1" s="105" t="e">
        <f t="shared" si="1"/>
        <v>#VALUE!</v>
      </c>
      <c r="V1" s="105" t="e">
        <f t="shared" si="1"/>
        <v>#VALUE!</v>
      </c>
      <c r="W1" s="105" t="e">
        <f t="shared" si="1"/>
        <v>#VALUE!</v>
      </c>
      <c r="X1" s="105" t="e">
        <f t="shared" si="1"/>
        <v>#VALUE!</v>
      </c>
      <c r="Y1" s="105" t="e">
        <f t="shared" si="1"/>
        <v>#VALUE!</v>
      </c>
      <c r="Z1" s="105" t="e">
        <f t="shared" si="1"/>
        <v>#VALUE!</v>
      </c>
      <c r="AA1" s="105" t="e">
        <f t="shared" si="1"/>
        <v>#VALUE!</v>
      </c>
      <c r="AB1" s="105" t="e">
        <f t="shared" si="1"/>
        <v>#VALUE!</v>
      </c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</row>
    <row r="2" spans="1:60" ht="12.75" customHeight="1" x14ac:dyDescent="0.25">
      <c r="A2" s="108" t="s">
        <v>208</v>
      </c>
      <c r="B2" s="108" t="s">
        <v>101</v>
      </c>
      <c r="C2" s="109">
        <v>0</v>
      </c>
      <c r="D2" s="109">
        <v>0</v>
      </c>
      <c r="E2" s="109">
        <v>0</v>
      </c>
      <c r="F2" s="109">
        <v>0</v>
      </c>
      <c r="G2" s="109">
        <v>0</v>
      </c>
      <c r="H2" s="109">
        <v>0</v>
      </c>
      <c r="I2" s="109">
        <v>26</v>
      </c>
      <c r="J2" s="109">
        <v>29</v>
      </c>
      <c r="K2" s="109">
        <v>7</v>
      </c>
      <c r="L2" s="109">
        <v>16</v>
      </c>
      <c r="M2" s="110">
        <f t="shared" ref="M2:M119" si="2">AVERAGE(C2:L2)</f>
        <v>7.8</v>
      </c>
      <c r="N2" s="110">
        <f t="shared" ref="N2:N119" si="3">+AVERAGE(E2:L2)</f>
        <v>9.75</v>
      </c>
      <c r="O2" s="110">
        <f t="shared" ref="O2:O119" si="4">+AVERAGE(I2:L2)</f>
        <v>19.5</v>
      </c>
      <c r="P2" s="60">
        <v>26</v>
      </c>
      <c r="Q2" s="60">
        <v>24</v>
      </c>
      <c r="R2" s="60">
        <v>24</v>
      </c>
      <c r="S2" s="60">
        <v>24</v>
      </c>
      <c r="T2" s="60">
        <v>28</v>
      </c>
      <c r="U2" s="60">
        <v>27</v>
      </c>
      <c r="V2" s="60">
        <v>34</v>
      </c>
      <c r="W2" s="60">
        <v>38</v>
      </c>
      <c r="X2" s="60">
        <v>28</v>
      </c>
      <c r="Y2" s="60">
        <v>31</v>
      </c>
      <c r="Z2" s="60">
        <v>31</v>
      </c>
      <c r="AA2" s="60">
        <v>35</v>
      </c>
      <c r="AB2" s="60">
        <v>32</v>
      </c>
      <c r="AC2" s="107">
        <v>4</v>
      </c>
      <c r="AD2" s="107">
        <v>4</v>
      </c>
      <c r="AE2" s="107">
        <v>5</v>
      </c>
      <c r="AF2" s="107">
        <v>4</v>
      </c>
      <c r="AG2" s="107">
        <v>4</v>
      </c>
      <c r="AH2" s="107">
        <v>4</v>
      </c>
      <c r="AI2" s="107">
        <v>4</v>
      </c>
      <c r="AJ2" s="107">
        <v>4</v>
      </c>
      <c r="AK2" s="107">
        <v>5</v>
      </c>
      <c r="AL2" s="107">
        <v>5</v>
      </c>
      <c r="AM2" s="107">
        <v>5</v>
      </c>
      <c r="AN2" s="107">
        <v>5</v>
      </c>
      <c r="AO2" s="107">
        <v>5</v>
      </c>
      <c r="AP2" s="107">
        <v>4</v>
      </c>
      <c r="AQ2" s="107">
        <v>4</v>
      </c>
      <c r="AR2" s="107">
        <v>5</v>
      </c>
      <c r="AS2" s="107">
        <v>5</v>
      </c>
      <c r="AT2" s="107">
        <v>5</v>
      </c>
      <c r="AU2" s="107">
        <v>6</v>
      </c>
      <c r="AV2" s="107">
        <v>5</v>
      </c>
      <c r="AW2" s="107">
        <v>4</v>
      </c>
      <c r="AX2" s="107">
        <v>4</v>
      </c>
      <c r="AY2" s="107">
        <v>3</v>
      </c>
      <c r="AZ2" s="107">
        <v>3</v>
      </c>
      <c r="BA2" s="107">
        <v>3</v>
      </c>
      <c r="BB2" s="107">
        <v>4</v>
      </c>
      <c r="BC2" s="107">
        <v>4</v>
      </c>
      <c r="BD2" s="107">
        <v>3</v>
      </c>
      <c r="BE2" s="107">
        <v>4</v>
      </c>
      <c r="BF2" s="107">
        <v>4</v>
      </c>
      <c r="BG2" s="107">
        <v>4</v>
      </c>
      <c r="BH2" s="107">
        <v>3</v>
      </c>
    </row>
    <row r="3" spans="1:60" ht="12.75" customHeight="1" x14ac:dyDescent="0.25">
      <c r="A3" s="108" t="s">
        <v>208</v>
      </c>
      <c r="B3" s="108" t="s">
        <v>59</v>
      </c>
      <c r="C3" s="109">
        <v>0</v>
      </c>
      <c r="D3" s="109">
        <v>0</v>
      </c>
      <c r="E3" s="109">
        <v>0</v>
      </c>
      <c r="F3" s="109">
        <v>0</v>
      </c>
      <c r="G3" s="109">
        <v>0</v>
      </c>
      <c r="H3" s="109">
        <v>0</v>
      </c>
      <c r="I3" s="109">
        <v>0</v>
      </c>
      <c r="J3" s="109">
        <v>0</v>
      </c>
      <c r="K3" s="109">
        <v>0</v>
      </c>
      <c r="L3" s="109">
        <v>0</v>
      </c>
      <c r="M3" s="110">
        <f t="shared" si="2"/>
        <v>0</v>
      </c>
      <c r="N3" s="110">
        <f t="shared" si="3"/>
        <v>0</v>
      </c>
      <c r="O3" s="110">
        <f t="shared" si="4"/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107">
        <v>0</v>
      </c>
      <c r="AD3" s="107">
        <v>0</v>
      </c>
      <c r="AE3" s="107">
        <v>0</v>
      </c>
      <c r="AF3" s="107">
        <v>0</v>
      </c>
      <c r="AG3" s="107">
        <v>0</v>
      </c>
      <c r="AH3" s="107">
        <v>0</v>
      </c>
      <c r="AI3" s="107">
        <v>0</v>
      </c>
      <c r="AJ3" s="107">
        <v>0</v>
      </c>
      <c r="AK3" s="107">
        <v>0</v>
      </c>
      <c r="AL3" s="107">
        <v>0</v>
      </c>
      <c r="AM3" s="107">
        <v>0</v>
      </c>
      <c r="AN3" s="107">
        <v>0</v>
      </c>
      <c r="AO3" s="107">
        <v>0</v>
      </c>
      <c r="AP3" s="107">
        <v>0</v>
      </c>
      <c r="AQ3" s="107">
        <v>0</v>
      </c>
      <c r="AR3" s="107">
        <v>0</v>
      </c>
      <c r="AS3" s="107">
        <v>0</v>
      </c>
      <c r="AT3" s="107">
        <v>0</v>
      </c>
      <c r="AU3" s="107">
        <v>0</v>
      </c>
      <c r="AV3" s="107">
        <v>0</v>
      </c>
      <c r="AW3" s="107">
        <v>0</v>
      </c>
      <c r="AX3" s="107">
        <v>0</v>
      </c>
      <c r="AY3" s="107">
        <v>0</v>
      </c>
      <c r="AZ3" s="107">
        <v>0</v>
      </c>
      <c r="BA3" s="107">
        <v>0</v>
      </c>
      <c r="BB3" s="107">
        <v>0</v>
      </c>
      <c r="BC3" s="107">
        <v>0</v>
      </c>
      <c r="BD3" s="107">
        <v>0</v>
      </c>
      <c r="BE3" s="107">
        <v>0</v>
      </c>
      <c r="BF3" s="107">
        <v>0</v>
      </c>
      <c r="BG3" s="107">
        <v>0</v>
      </c>
      <c r="BH3" s="107">
        <v>0</v>
      </c>
    </row>
    <row r="4" spans="1:60" ht="12.75" customHeight="1" x14ac:dyDescent="0.25">
      <c r="A4" s="108" t="s">
        <v>208</v>
      </c>
      <c r="B4" s="108" t="s">
        <v>67</v>
      </c>
      <c r="C4" s="109">
        <v>0</v>
      </c>
      <c r="D4" s="109">
        <v>0</v>
      </c>
      <c r="E4" s="109">
        <v>0</v>
      </c>
      <c r="F4" s="109">
        <v>0</v>
      </c>
      <c r="G4" s="109">
        <v>0</v>
      </c>
      <c r="H4" s="109">
        <v>0</v>
      </c>
      <c r="I4" s="109">
        <v>0</v>
      </c>
      <c r="J4" s="109">
        <v>0</v>
      </c>
      <c r="K4" s="109">
        <v>0</v>
      </c>
      <c r="L4" s="109">
        <v>0</v>
      </c>
      <c r="M4" s="110">
        <f t="shared" si="2"/>
        <v>0</v>
      </c>
      <c r="N4" s="110">
        <f t="shared" si="3"/>
        <v>0</v>
      </c>
      <c r="O4" s="110">
        <f t="shared" si="4"/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0</v>
      </c>
      <c r="AC4" s="107">
        <v>0</v>
      </c>
      <c r="AD4" s="107">
        <v>0</v>
      </c>
      <c r="AE4" s="107">
        <v>0</v>
      </c>
      <c r="AF4" s="107">
        <v>0</v>
      </c>
      <c r="AG4" s="107">
        <v>0</v>
      </c>
      <c r="AH4" s="107">
        <v>0</v>
      </c>
      <c r="AI4" s="107">
        <v>0</v>
      </c>
      <c r="AJ4" s="107">
        <v>0</v>
      </c>
      <c r="AK4" s="107">
        <v>0</v>
      </c>
      <c r="AL4" s="107">
        <v>0</v>
      </c>
      <c r="AM4" s="107">
        <v>0</v>
      </c>
      <c r="AN4" s="107">
        <v>0</v>
      </c>
      <c r="AO4" s="107">
        <v>0</v>
      </c>
      <c r="AP4" s="107">
        <v>0</v>
      </c>
      <c r="AQ4" s="107">
        <v>0</v>
      </c>
      <c r="AR4" s="107">
        <v>0</v>
      </c>
      <c r="AS4" s="107">
        <v>0</v>
      </c>
      <c r="AT4" s="107">
        <v>0</v>
      </c>
      <c r="AU4" s="107">
        <v>0</v>
      </c>
      <c r="AV4" s="107">
        <v>0</v>
      </c>
      <c r="AW4" s="107">
        <v>0</v>
      </c>
      <c r="AX4" s="107">
        <v>0</v>
      </c>
      <c r="AY4" s="107">
        <v>0</v>
      </c>
      <c r="AZ4" s="107">
        <v>0</v>
      </c>
      <c r="BA4" s="107">
        <v>0</v>
      </c>
      <c r="BB4" s="107">
        <v>0</v>
      </c>
      <c r="BC4" s="107">
        <v>0</v>
      </c>
      <c r="BD4" s="107">
        <v>0</v>
      </c>
      <c r="BE4" s="107">
        <v>0</v>
      </c>
      <c r="BF4" s="107">
        <v>0</v>
      </c>
      <c r="BG4" s="107">
        <v>0</v>
      </c>
      <c r="BH4" s="107">
        <v>0</v>
      </c>
    </row>
    <row r="5" spans="1:60" ht="12.75" customHeight="1" x14ac:dyDescent="0.25">
      <c r="A5" s="108" t="s">
        <v>65</v>
      </c>
      <c r="B5" s="108" t="s">
        <v>101</v>
      </c>
      <c r="C5" s="109">
        <v>968</v>
      </c>
      <c r="D5" s="109">
        <v>345</v>
      </c>
      <c r="E5" s="109">
        <v>115</v>
      </c>
      <c r="F5" s="109">
        <v>102</v>
      </c>
      <c r="G5" s="109">
        <v>398</v>
      </c>
      <c r="H5" s="109">
        <v>827</v>
      </c>
      <c r="I5" s="109">
        <v>554</v>
      </c>
      <c r="J5" s="109">
        <v>312</v>
      </c>
      <c r="K5" s="109">
        <v>665</v>
      </c>
      <c r="L5" s="109">
        <v>504</v>
      </c>
      <c r="M5" s="110">
        <f t="shared" si="2"/>
        <v>479</v>
      </c>
      <c r="N5" s="110">
        <f t="shared" si="3"/>
        <v>434.625</v>
      </c>
      <c r="O5" s="110">
        <f t="shared" si="4"/>
        <v>508.75</v>
      </c>
      <c r="P5" s="60">
        <v>610</v>
      </c>
      <c r="Q5" s="60">
        <v>576</v>
      </c>
      <c r="R5" s="60">
        <v>574</v>
      </c>
      <c r="S5" s="60">
        <v>574</v>
      </c>
      <c r="T5" s="60">
        <v>662</v>
      </c>
      <c r="U5" s="60">
        <v>640</v>
      </c>
      <c r="V5" s="60">
        <v>823</v>
      </c>
      <c r="W5" s="60">
        <v>919</v>
      </c>
      <c r="X5" s="60">
        <v>679</v>
      </c>
      <c r="Y5" s="60">
        <v>751</v>
      </c>
      <c r="Z5" s="60">
        <v>746</v>
      </c>
      <c r="AA5" s="60">
        <v>836</v>
      </c>
      <c r="AB5" s="60">
        <v>758</v>
      </c>
      <c r="AC5" s="107">
        <v>591</v>
      </c>
      <c r="AD5" s="107">
        <v>573</v>
      </c>
      <c r="AE5" s="107">
        <v>645</v>
      </c>
      <c r="AF5" s="107">
        <v>592</v>
      </c>
      <c r="AG5" s="107">
        <v>601</v>
      </c>
      <c r="AH5" s="107">
        <v>586</v>
      </c>
      <c r="AI5" s="107">
        <v>613</v>
      </c>
      <c r="AJ5" s="107">
        <v>613</v>
      </c>
      <c r="AK5" s="107">
        <v>638</v>
      </c>
      <c r="AL5" s="107">
        <v>646</v>
      </c>
      <c r="AM5" s="107">
        <v>646</v>
      </c>
      <c r="AN5" s="107">
        <v>640</v>
      </c>
      <c r="AO5" s="107">
        <v>626</v>
      </c>
      <c r="AP5" s="107">
        <v>602</v>
      </c>
      <c r="AQ5" s="107">
        <v>602</v>
      </c>
      <c r="AR5" s="107">
        <v>646</v>
      </c>
      <c r="AS5" s="107">
        <v>715</v>
      </c>
      <c r="AT5" s="107">
        <v>691</v>
      </c>
      <c r="AU5" s="107">
        <v>898</v>
      </c>
      <c r="AV5" s="107">
        <v>697</v>
      </c>
      <c r="AW5" s="107">
        <v>516</v>
      </c>
      <c r="AX5" s="107">
        <v>490</v>
      </c>
      <c r="AY5" s="107">
        <v>367</v>
      </c>
      <c r="AZ5" s="107">
        <v>383</v>
      </c>
      <c r="BA5" s="107">
        <v>439</v>
      </c>
      <c r="BB5" s="107">
        <v>517</v>
      </c>
      <c r="BC5" s="107">
        <v>539</v>
      </c>
      <c r="BD5" s="107">
        <v>452</v>
      </c>
      <c r="BE5" s="107">
        <v>499</v>
      </c>
      <c r="BF5" s="107">
        <v>572</v>
      </c>
      <c r="BG5" s="107">
        <v>526</v>
      </c>
      <c r="BH5" s="107">
        <v>469</v>
      </c>
    </row>
    <row r="6" spans="1:60" ht="12.75" customHeight="1" x14ac:dyDescent="0.25">
      <c r="A6" s="108" t="s">
        <v>65</v>
      </c>
      <c r="B6" s="108" t="s">
        <v>126</v>
      </c>
      <c r="C6" s="109">
        <v>0</v>
      </c>
      <c r="D6" s="109">
        <v>0</v>
      </c>
      <c r="E6" s="109">
        <v>0</v>
      </c>
      <c r="F6" s="109">
        <v>0</v>
      </c>
      <c r="G6" s="109">
        <v>0</v>
      </c>
      <c r="H6" s="109">
        <v>0</v>
      </c>
      <c r="I6" s="109">
        <v>0</v>
      </c>
      <c r="J6" s="109">
        <v>0</v>
      </c>
      <c r="K6" s="109">
        <v>0</v>
      </c>
      <c r="L6" s="109">
        <v>0</v>
      </c>
      <c r="M6" s="110">
        <f t="shared" si="2"/>
        <v>0</v>
      </c>
      <c r="N6" s="110">
        <f t="shared" si="3"/>
        <v>0</v>
      </c>
      <c r="O6" s="110">
        <f t="shared" si="4"/>
        <v>0</v>
      </c>
      <c r="P6" s="60">
        <v>92</v>
      </c>
      <c r="Q6" s="60">
        <v>87</v>
      </c>
      <c r="R6" s="60">
        <v>87</v>
      </c>
      <c r="S6" s="60">
        <v>87</v>
      </c>
      <c r="T6" s="60">
        <v>100</v>
      </c>
      <c r="U6" s="60">
        <v>97</v>
      </c>
      <c r="V6" s="60">
        <v>124</v>
      </c>
      <c r="W6" s="60">
        <v>139</v>
      </c>
      <c r="X6" s="60">
        <v>103</v>
      </c>
      <c r="Y6" s="60">
        <v>114</v>
      </c>
      <c r="Z6" s="60">
        <v>113</v>
      </c>
      <c r="AA6" s="60">
        <v>126</v>
      </c>
      <c r="AB6" s="60">
        <v>115</v>
      </c>
      <c r="AC6" s="107">
        <v>148</v>
      </c>
      <c r="AD6" s="107">
        <v>143</v>
      </c>
      <c r="AE6" s="107">
        <v>161</v>
      </c>
      <c r="AF6" s="107">
        <v>148</v>
      </c>
      <c r="AG6" s="107">
        <v>150</v>
      </c>
      <c r="AH6" s="107">
        <v>147</v>
      </c>
      <c r="AI6" s="107">
        <v>153</v>
      </c>
      <c r="AJ6" s="107">
        <v>153</v>
      </c>
      <c r="AK6" s="107">
        <v>159</v>
      </c>
      <c r="AL6" s="107">
        <v>162</v>
      </c>
      <c r="AM6" s="107">
        <v>162</v>
      </c>
      <c r="AN6" s="107">
        <v>160</v>
      </c>
      <c r="AO6" s="107">
        <v>157</v>
      </c>
      <c r="AP6" s="107">
        <v>151</v>
      </c>
      <c r="AQ6" s="107">
        <v>151</v>
      </c>
      <c r="AR6" s="107">
        <v>161</v>
      </c>
      <c r="AS6" s="107">
        <v>179</v>
      </c>
      <c r="AT6" s="107">
        <v>173</v>
      </c>
      <c r="AU6" s="107">
        <v>224</v>
      </c>
      <c r="AV6" s="107">
        <v>174</v>
      </c>
      <c r="AW6" s="107">
        <v>129</v>
      </c>
      <c r="AX6" s="107">
        <v>122</v>
      </c>
      <c r="AY6" s="107">
        <v>92</v>
      </c>
      <c r="AZ6" s="107">
        <v>96</v>
      </c>
      <c r="BA6" s="107">
        <v>110</v>
      </c>
      <c r="BB6" s="107">
        <v>129</v>
      </c>
      <c r="BC6" s="107">
        <v>135</v>
      </c>
      <c r="BD6" s="107">
        <v>113</v>
      </c>
      <c r="BE6" s="107">
        <v>125</v>
      </c>
      <c r="BF6" s="107">
        <v>143</v>
      </c>
      <c r="BG6" s="107">
        <v>131</v>
      </c>
      <c r="BH6" s="107">
        <v>117</v>
      </c>
    </row>
    <row r="7" spans="1:60" ht="12.75" customHeight="1" x14ac:dyDescent="0.25">
      <c r="A7" s="108" t="s">
        <v>65</v>
      </c>
      <c r="B7" s="108" t="s">
        <v>577</v>
      </c>
      <c r="C7" s="109">
        <v>0</v>
      </c>
      <c r="D7" s="109">
        <v>0</v>
      </c>
      <c r="E7" s="109">
        <v>0</v>
      </c>
      <c r="F7" s="109">
        <v>0</v>
      </c>
      <c r="G7" s="109">
        <v>0</v>
      </c>
      <c r="H7" s="109">
        <v>0</v>
      </c>
      <c r="I7" s="109">
        <v>0</v>
      </c>
      <c r="J7" s="109">
        <v>0</v>
      </c>
      <c r="K7" s="109">
        <v>0</v>
      </c>
      <c r="L7" s="109">
        <v>0</v>
      </c>
      <c r="M7" s="110">
        <f t="shared" si="2"/>
        <v>0</v>
      </c>
      <c r="N7" s="110">
        <f t="shared" si="3"/>
        <v>0</v>
      </c>
      <c r="O7" s="110">
        <f t="shared" si="4"/>
        <v>0</v>
      </c>
      <c r="P7" s="60">
        <v>0</v>
      </c>
      <c r="Q7" s="60">
        <v>0</v>
      </c>
      <c r="R7" s="60">
        <v>0</v>
      </c>
      <c r="S7" s="60">
        <v>0</v>
      </c>
      <c r="T7" s="60">
        <v>0</v>
      </c>
      <c r="U7" s="60">
        <v>0</v>
      </c>
      <c r="V7" s="60">
        <v>0</v>
      </c>
      <c r="W7" s="60">
        <v>0</v>
      </c>
      <c r="X7" s="60">
        <v>0</v>
      </c>
      <c r="Y7" s="60">
        <v>0</v>
      </c>
      <c r="Z7" s="60">
        <v>0</v>
      </c>
      <c r="AA7" s="60">
        <v>0</v>
      </c>
      <c r="AB7" s="60">
        <v>0</v>
      </c>
      <c r="AC7" s="107">
        <v>2</v>
      </c>
      <c r="AD7" s="107">
        <v>2</v>
      </c>
      <c r="AE7" s="107">
        <v>2</v>
      </c>
      <c r="AF7" s="107">
        <v>2</v>
      </c>
      <c r="AG7" s="107">
        <v>2</v>
      </c>
      <c r="AH7" s="107">
        <v>2</v>
      </c>
      <c r="AI7" s="107">
        <v>2</v>
      </c>
      <c r="AJ7" s="107">
        <v>2</v>
      </c>
      <c r="AK7" s="107">
        <v>2</v>
      </c>
      <c r="AL7" s="107">
        <v>2</v>
      </c>
      <c r="AM7" s="107">
        <v>2</v>
      </c>
      <c r="AN7" s="107">
        <v>2</v>
      </c>
      <c r="AO7" s="107">
        <v>2</v>
      </c>
      <c r="AP7" s="107">
        <v>2</v>
      </c>
      <c r="AQ7" s="107">
        <v>2</v>
      </c>
      <c r="AR7" s="107">
        <v>2</v>
      </c>
      <c r="AS7" s="107">
        <v>2</v>
      </c>
      <c r="AT7" s="107">
        <v>2</v>
      </c>
      <c r="AU7" s="107">
        <v>2</v>
      </c>
      <c r="AV7" s="107">
        <v>2</v>
      </c>
      <c r="AW7" s="107">
        <v>1</v>
      </c>
      <c r="AX7" s="107">
        <v>1</v>
      </c>
      <c r="AY7" s="107">
        <v>1</v>
      </c>
      <c r="AZ7" s="107">
        <v>1</v>
      </c>
      <c r="BA7" s="107">
        <v>1</v>
      </c>
      <c r="BB7" s="107">
        <v>1</v>
      </c>
      <c r="BC7" s="107">
        <v>1</v>
      </c>
      <c r="BD7" s="107">
        <v>1</v>
      </c>
      <c r="BE7" s="107">
        <v>1</v>
      </c>
      <c r="BF7" s="107">
        <v>2</v>
      </c>
      <c r="BG7" s="107">
        <v>1</v>
      </c>
      <c r="BH7" s="107">
        <v>1</v>
      </c>
    </row>
    <row r="8" spans="1:60" ht="12.75" customHeight="1" x14ac:dyDescent="0.25">
      <c r="A8" s="108" t="s">
        <v>65</v>
      </c>
      <c r="B8" s="108" t="s">
        <v>136</v>
      </c>
      <c r="C8" s="109">
        <v>214</v>
      </c>
      <c r="D8" s="109">
        <v>125</v>
      </c>
      <c r="E8" s="109">
        <v>198</v>
      </c>
      <c r="F8" s="109">
        <v>211</v>
      </c>
      <c r="G8" s="109">
        <v>190</v>
      </c>
      <c r="H8" s="109">
        <v>142</v>
      </c>
      <c r="I8" s="109">
        <v>216</v>
      </c>
      <c r="J8" s="109">
        <v>160</v>
      </c>
      <c r="K8" s="109">
        <v>126</v>
      </c>
      <c r="L8" s="109">
        <v>106</v>
      </c>
      <c r="M8" s="110">
        <f t="shared" si="2"/>
        <v>168.8</v>
      </c>
      <c r="N8" s="110">
        <f t="shared" si="3"/>
        <v>168.625</v>
      </c>
      <c r="O8" s="110">
        <f t="shared" si="4"/>
        <v>152</v>
      </c>
      <c r="P8" s="60">
        <v>156</v>
      </c>
      <c r="Q8" s="60">
        <v>147</v>
      </c>
      <c r="R8" s="60">
        <v>147</v>
      </c>
      <c r="S8" s="60">
        <v>147</v>
      </c>
      <c r="T8" s="60">
        <v>169</v>
      </c>
      <c r="U8" s="60">
        <v>164</v>
      </c>
      <c r="V8" s="60">
        <v>211</v>
      </c>
      <c r="W8" s="60">
        <v>235</v>
      </c>
      <c r="X8" s="60">
        <v>174</v>
      </c>
      <c r="Y8" s="60">
        <v>192</v>
      </c>
      <c r="Z8" s="60">
        <v>191</v>
      </c>
      <c r="AA8" s="60">
        <v>214</v>
      </c>
      <c r="AB8" s="60">
        <v>194</v>
      </c>
      <c r="AC8" s="107">
        <v>148</v>
      </c>
      <c r="AD8" s="107">
        <v>143</v>
      </c>
      <c r="AE8" s="107">
        <v>161</v>
      </c>
      <c r="AF8" s="107">
        <v>148</v>
      </c>
      <c r="AG8" s="107">
        <v>150</v>
      </c>
      <c r="AH8" s="107">
        <v>147</v>
      </c>
      <c r="AI8" s="107">
        <v>153</v>
      </c>
      <c r="AJ8" s="107">
        <v>153</v>
      </c>
      <c r="AK8" s="107">
        <v>159</v>
      </c>
      <c r="AL8" s="107">
        <v>162</v>
      </c>
      <c r="AM8" s="107">
        <v>162</v>
      </c>
      <c r="AN8" s="107">
        <v>160</v>
      </c>
      <c r="AO8" s="107">
        <v>157</v>
      </c>
      <c r="AP8" s="107">
        <v>151</v>
      </c>
      <c r="AQ8" s="107">
        <v>151</v>
      </c>
      <c r="AR8" s="107">
        <v>161</v>
      </c>
      <c r="AS8" s="107">
        <v>179</v>
      </c>
      <c r="AT8" s="107">
        <v>173</v>
      </c>
      <c r="AU8" s="107">
        <v>224</v>
      </c>
      <c r="AV8" s="107">
        <v>174</v>
      </c>
      <c r="AW8" s="107">
        <v>129</v>
      </c>
      <c r="AX8" s="107">
        <v>122</v>
      </c>
      <c r="AY8" s="107">
        <v>92</v>
      </c>
      <c r="AZ8" s="107">
        <v>96</v>
      </c>
      <c r="BA8" s="107">
        <v>110</v>
      </c>
      <c r="BB8" s="107">
        <v>129</v>
      </c>
      <c r="BC8" s="107">
        <v>135</v>
      </c>
      <c r="BD8" s="107">
        <v>113</v>
      </c>
      <c r="BE8" s="107">
        <v>125</v>
      </c>
      <c r="BF8" s="107">
        <v>143</v>
      </c>
      <c r="BG8" s="107">
        <v>131</v>
      </c>
      <c r="BH8" s="107">
        <v>117</v>
      </c>
    </row>
    <row r="9" spans="1:60" ht="12.75" customHeight="1" x14ac:dyDescent="0.25">
      <c r="A9" s="108" t="s">
        <v>65</v>
      </c>
      <c r="B9" s="108" t="s">
        <v>59</v>
      </c>
      <c r="C9" s="109">
        <v>771</v>
      </c>
      <c r="D9" s="109">
        <v>372</v>
      </c>
      <c r="E9" s="109">
        <v>387</v>
      </c>
      <c r="F9" s="109">
        <v>494</v>
      </c>
      <c r="G9" s="109">
        <v>628</v>
      </c>
      <c r="H9" s="109">
        <v>538</v>
      </c>
      <c r="I9" s="109">
        <v>491</v>
      </c>
      <c r="J9" s="109">
        <v>492</v>
      </c>
      <c r="K9" s="109">
        <v>487</v>
      </c>
      <c r="L9" s="109">
        <v>342</v>
      </c>
      <c r="M9" s="110">
        <f t="shared" si="2"/>
        <v>500.2</v>
      </c>
      <c r="N9" s="110">
        <f t="shared" si="3"/>
        <v>482.375</v>
      </c>
      <c r="O9" s="110">
        <f t="shared" si="4"/>
        <v>453</v>
      </c>
      <c r="P9" s="60">
        <v>482</v>
      </c>
      <c r="Q9" s="60">
        <v>455</v>
      </c>
      <c r="R9" s="60">
        <v>454</v>
      </c>
      <c r="S9" s="60">
        <v>454</v>
      </c>
      <c r="T9" s="60">
        <v>523</v>
      </c>
      <c r="U9" s="60">
        <v>506</v>
      </c>
      <c r="V9" s="60">
        <v>651</v>
      </c>
      <c r="W9" s="60">
        <v>726</v>
      </c>
      <c r="X9" s="60">
        <v>537</v>
      </c>
      <c r="Y9" s="60">
        <v>594</v>
      </c>
      <c r="Z9" s="60">
        <v>590</v>
      </c>
      <c r="AA9" s="60">
        <v>661</v>
      </c>
      <c r="AB9" s="60">
        <v>600</v>
      </c>
      <c r="AC9" s="107">
        <v>419</v>
      </c>
      <c r="AD9" s="107">
        <v>406</v>
      </c>
      <c r="AE9" s="107">
        <v>457</v>
      </c>
      <c r="AF9" s="107">
        <v>419</v>
      </c>
      <c r="AG9" s="107">
        <v>425</v>
      </c>
      <c r="AH9" s="107">
        <v>415</v>
      </c>
      <c r="AI9" s="107">
        <v>434</v>
      </c>
      <c r="AJ9" s="107">
        <v>434</v>
      </c>
      <c r="AK9" s="107">
        <v>452</v>
      </c>
      <c r="AL9" s="107">
        <v>458</v>
      </c>
      <c r="AM9" s="107">
        <v>458</v>
      </c>
      <c r="AN9" s="107">
        <v>453</v>
      </c>
      <c r="AO9" s="107">
        <v>444</v>
      </c>
      <c r="AP9" s="107">
        <v>427</v>
      </c>
      <c r="AQ9" s="107">
        <v>427</v>
      </c>
      <c r="AR9" s="107">
        <v>458</v>
      </c>
      <c r="AS9" s="107">
        <v>507</v>
      </c>
      <c r="AT9" s="107">
        <v>489</v>
      </c>
      <c r="AU9" s="107">
        <v>636</v>
      </c>
      <c r="AV9" s="107">
        <v>494</v>
      </c>
      <c r="AW9" s="107">
        <v>366</v>
      </c>
      <c r="AX9" s="107">
        <v>347</v>
      </c>
      <c r="AY9" s="107">
        <v>260</v>
      </c>
      <c r="AZ9" s="107">
        <v>271</v>
      </c>
      <c r="BA9" s="107">
        <v>311</v>
      </c>
      <c r="BB9" s="107">
        <v>366</v>
      </c>
      <c r="BC9" s="107">
        <v>382</v>
      </c>
      <c r="BD9" s="107">
        <v>320</v>
      </c>
      <c r="BE9" s="107">
        <v>353</v>
      </c>
      <c r="BF9" s="107">
        <v>405</v>
      </c>
      <c r="BG9" s="107">
        <v>372</v>
      </c>
      <c r="BH9" s="107">
        <v>332</v>
      </c>
    </row>
    <row r="10" spans="1:60" ht="12.75" customHeight="1" x14ac:dyDescent="0.25">
      <c r="A10" s="108" t="s">
        <v>65</v>
      </c>
      <c r="B10" s="108" t="s">
        <v>156</v>
      </c>
      <c r="C10" s="109">
        <v>39</v>
      </c>
      <c r="D10" s="109">
        <v>20</v>
      </c>
      <c r="E10" s="109">
        <v>10</v>
      </c>
      <c r="F10" s="109">
        <v>55</v>
      </c>
      <c r="G10" s="109">
        <v>12</v>
      </c>
      <c r="H10" s="109">
        <v>14</v>
      </c>
      <c r="I10" s="109">
        <v>33</v>
      </c>
      <c r="J10" s="109">
        <v>3</v>
      </c>
      <c r="K10" s="109">
        <v>14</v>
      </c>
      <c r="L10" s="109">
        <v>29</v>
      </c>
      <c r="M10" s="110">
        <f t="shared" si="2"/>
        <v>22.9</v>
      </c>
      <c r="N10" s="110">
        <f t="shared" si="3"/>
        <v>21.25</v>
      </c>
      <c r="O10" s="110">
        <f t="shared" si="4"/>
        <v>19.75</v>
      </c>
      <c r="P10" s="60">
        <v>21</v>
      </c>
      <c r="Q10" s="60">
        <v>20</v>
      </c>
      <c r="R10" s="60">
        <v>20</v>
      </c>
      <c r="S10" s="60">
        <v>20</v>
      </c>
      <c r="T10" s="60">
        <v>23</v>
      </c>
      <c r="U10" s="60">
        <v>22</v>
      </c>
      <c r="V10" s="60">
        <v>29</v>
      </c>
      <c r="W10" s="60">
        <v>32</v>
      </c>
      <c r="X10" s="60">
        <v>24</v>
      </c>
      <c r="Y10" s="60">
        <v>26</v>
      </c>
      <c r="Z10" s="60">
        <v>26</v>
      </c>
      <c r="AA10" s="60">
        <v>29</v>
      </c>
      <c r="AB10" s="60">
        <v>26</v>
      </c>
      <c r="AC10" s="107">
        <v>41</v>
      </c>
      <c r="AD10" s="107">
        <v>40</v>
      </c>
      <c r="AE10" s="107">
        <v>45</v>
      </c>
      <c r="AF10" s="107">
        <v>41</v>
      </c>
      <c r="AG10" s="107">
        <v>42</v>
      </c>
      <c r="AH10" s="107">
        <v>41</v>
      </c>
      <c r="AI10" s="107">
        <v>43</v>
      </c>
      <c r="AJ10" s="107">
        <v>43</v>
      </c>
      <c r="AK10" s="107">
        <v>44</v>
      </c>
      <c r="AL10" s="107">
        <v>45</v>
      </c>
      <c r="AM10" s="107">
        <v>45</v>
      </c>
      <c r="AN10" s="107">
        <v>44</v>
      </c>
      <c r="AO10" s="107">
        <v>43</v>
      </c>
      <c r="AP10" s="107">
        <v>42</v>
      </c>
      <c r="AQ10" s="107">
        <v>42</v>
      </c>
      <c r="AR10" s="107">
        <v>45</v>
      </c>
      <c r="AS10" s="107">
        <v>50</v>
      </c>
      <c r="AT10" s="107">
        <v>48</v>
      </c>
      <c r="AU10" s="107">
        <v>62</v>
      </c>
      <c r="AV10" s="107">
        <v>48</v>
      </c>
      <c r="AW10" s="107">
        <v>36</v>
      </c>
      <c r="AX10" s="107">
        <v>34</v>
      </c>
      <c r="AY10" s="107">
        <v>25</v>
      </c>
      <c r="AZ10" s="107">
        <v>27</v>
      </c>
      <c r="BA10" s="107">
        <v>31</v>
      </c>
      <c r="BB10" s="107">
        <v>36</v>
      </c>
      <c r="BC10" s="107">
        <v>37</v>
      </c>
      <c r="BD10" s="107">
        <v>31</v>
      </c>
      <c r="BE10" s="107">
        <v>35</v>
      </c>
      <c r="BF10" s="107">
        <v>40</v>
      </c>
      <c r="BG10" s="107">
        <v>36</v>
      </c>
      <c r="BH10" s="107">
        <v>33</v>
      </c>
    </row>
    <row r="11" spans="1:60" ht="12.75" customHeight="1" x14ac:dyDescent="0.25">
      <c r="A11" s="108" t="s">
        <v>65</v>
      </c>
      <c r="B11" s="108" t="s">
        <v>335</v>
      </c>
      <c r="C11" s="109">
        <v>20</v>
      </c>
      <c r="D11" s="109">
        <v>39</v>
      </c>
      <c r="E11" s="109">
        <v>30</v>
      </c>
      <c r="F11" s="109">
        <v>33</v>
      </c>
      <c r="G11" s="109">
        <v>29</v>
      </c>
      <c r="H11" s="109">
        <v>30</v>
      </c>
      <c r="I11" s="109">
        <v>13</v>
      </c>
      <c r="J11" s="109">
        <v>30</v>
      </c>
      <c r="K11" s="109">
        <v>26</v>
      </c>
      <c r="L11" s="109">
        <v>31</v>
      </c>
      <c r="M11" s="110">
        <f t="shared" si="2"/>
        <v>28.1</v>
      </c>
      <c r="N11" s="110">
        <f t="shared" si="3"/>
        <v>27.75</v>
      </c>
      <c r="O11" s="110">
        <f t="shared" si="4"/>
        <v>25</v>
      </c>
      <c r="P11" s="60">
        <v>28</v>
      </c>
      <c r="Q11" s="60">
        <v>27</v>
      </c>
      <c r="R11" s="60">
        <v>27</v>
      </c>
      <c r="S11" s="60">
        <v>27</v>
      </c>
      <c r="T11" s="60">
        <v>31</v>
      </c>
      <c r="U11" s="60">
        <v>30</v>
      </c>
      <c r="V11" s="60">
        <v>38</v>
      </c>
      <c r="W11" s="60">
        <v>43</v>
      </c>
      <c r="X11" s="60">
        <v>32</v>
      </c>
      <c r="Y11" s="60">
        <v>35</v>
      </c>
      <c r="Z11" s="60">
        <v>35</v>
      </c>
      <c r="AA11" s="60">
        <v>39</v>
      </c>
      <c r="AB11" s="60">
        <v>35</v>
      </c>
      <c r="AC11" s="107">
        <v>36</v>
      </c>
      <c r="AD11" s="107">
        <v>35</v>
      </c>
      <c r="AE11" s="107">
        <v>39</v>
      </c>
      <c r="AF11" s="107">
        <v>36</v>
      </c>
      <c r="AG11" s="107">
        <v>37</v>
      </c>
      <c r="AH11" s="107">
        <v>36</v>
      </c>
      <c r="AI11" s="107">
        <v>37</v>
      </c>
      <c r="AJ11" s="107">
        <v>37</v>
      </c>
      <c r="AK11" s="107">
        <v>39</v>
      </c>
      <c r="AL11" s="107">
        <v>39</v>
      </c>
      <c r="AM11" s="107">
        <v>39</v>
      </c>
      <c r="AN11" s="107">
        <v>39</v>
      </c>
      <c r="AO11" s="107">
        <v>38</v>
      </c>
      <c r="AP11" s="107">
        <v>37</v>
      </c>
      <c r="AQ11" s="107">
        <v>37</v>
      </c>
      <c r="AR11" s="107">
        <v>39</v>
      </c>
      <c r="AS11" s="107">
        <v>44</v>
      </c>
      <c r="AT11" s="107">
        <v>42</v>
      </c>
      <c r="AU11" s="107">
        <v>55</v>
      </c>
      <c r="AV11" s="107">
        <v>43</v>
      </c>
      <c r="AW11" s="107">
        <v>32</v>
      </c>
      <c r="AX11" s="107">
        <v>30</v>
      </c>
      <c r="AY11" s="107">
        <v>22</v>
      </c>
      <c r="AZ11" s="107">
        <v>23</v>
      </c>
      <c r="BA11" s="107">
        <v>27</v>
      </c>
      <c r="BB11" s="107">
        <v>32</v>
      </c>
      <c r="BC11" s="107">
        <v>33</v>
      </c>
      <c r="BD11" s="107">
        <v>28</v>
      </c>
      <c r="BE11" s="107">
        <v>30</v>
      </c>
      <c r="BF11" s="107">
        <v>35</v>
      </c>
      <c r="BG11" s="107">
        <v>32</v>
      </c>
      <c r="BH11" s="107">
        <v>29</v>
      </c>
    </row>
    <row r="12" spans="1:60" ht="12.75" customHeight="1" x14ac:dyDescent="0.25">
      <c r="A12" s="108" t="s">
        <v>65</v>
      </c>
      <c r="B12" s="108" t="s">
        <v>179</v>
      </c>
      <c r="C12" s="109">
        <v>1045</v>
      </c>
      <c r="D12" s="109">
        <v>500</v>
      </c>
      <c r="E12" s="109">
        <v>613</v>
      </c>
      <c r="F12" s="109">
        <v>686</v>
      </c>
      <c r="G12" s="109">
        <v>737</v>
      </c>
      <c r="H12" s="109">
        <v>518</v>
      </c>
      <c r="I12" s="109">
        <v>692</v>
      </c>
      <c r="J12" s="109">
        <v>636</v>
      </c>
      <c r="K12" s="109">
        <v>634</v>
      </c>
      <c r="L12" s="109">
        <v>387</v>
      </c>
      <c r="M12" s="110">
        <f t="shared" si="2"/>
        <v>644.79999999999995</v>
      </c>
      <c r="N12" s="110">
        <f t="shared" si="3"/>
        <v>612.875</v>
      </c>
      <c r="O12" s="110">
        <f t="shared" si="4"/>
        <v>587.25</v>
      </c>
      <c r="P12" s="60">
        <v>602</v>
      </c>
      <c r="Q12" s="60">
        <v>569</v>
      </c>
      <c r="R12" s="60">
        <v>568</v>
      </c>
      <c r="S12" s="60">
        <v>567</v>
      </c>
      <c r="T12" s="60">
        <v>654</v>
      </c>
      <c r="U12" s="60">
        <v>633</v>
      </c>
      <c r="V12" s="60">
        <v>814</v>
      </c>
      <c r="W12" s="60">
        <v>908</v>
      </c>
      <c r="X12" s="60">
        <v>671</v>
      </c>
      <c r="Y12" s="60">
        <v>743</v>
      </c>
      <c r="Z12" s="60">
        <v>738</v>
      </c>
      <c r="AA12" s="60">
        <v>827</v>
      </c>
      <c r="AB12" s="60">
        <v>749</v>
      </c>
      <c r="AC12" s="107">
        <v>772</v>
      </c>
      <c r="AD12" s="107">
        <v>748</v>
      </c>
      <c r="AE12" s="107">
        <v>842</v>
      </c>
      <c r="AF12" s="107">
        <v>773</v>
      </c>
      <c r="AG12" s="107">
        <v>784</v>
      </c>
      <c r="AH12" s="107">
        <v>765</v>
      </c>
      <c r="AI12" s="107">
        <v>800</v>
      </c>
      <c r="AJ12" s="107">
        <v>800</v>
      </c>
      <c r="AK12" s="107">
        <v>833</v>
      </c>
      <c r="AL12" s="107">
        <v>844</v>
      </c>
      <c r="AM12" s="107">
        <v>844</v>
      </c>
      <c r="AN12" s="107">
        <v>836</v>
      </c>
      <c r="AO12" s="107">
        <v>818</v>
      </c>
      <c r="AP12" s="107">
        <v>786</v>
      </c>
      <c r="AQ12" s="107">
        <v>786</v>
      </c>
      <c r="AR12" s="107">
        <v>843</v>
      </c>
      <c r="AS12" s="107">
        <v>934</v>
      </c>
      <c r="AT12" s="107">
        <v>902</v>
      </c>
      <c r="AU12" s="107">
        <v>1172</v>
      </c>
      <c r="AV12" s="107">
        <v>911</v>
      </c>
      <c r="AW12" s="107">
        <v>674</v>
      </c>
      <c r="AX12" s="107">
        <v>640</v>
      </c>
      <c r="AY12" s="107">
        <v>479</v>
      </c>
      <c r="AZ12" s="107">
        <v>500</v>
      </c>
      <c r="BA12" s="107">
        <v>574</v>
      </c>
      <c r="BB12" s="107">
        <v>675</v>
      </c>
      <c r="BC12" s="107">
        <v>704</v>
      </c>
      <c r="BD12" s="107">
        <v>590</v>
      </c>
      <c r="BE12" s="107">
        <v>651</v>
      </c>
      <c r="BF12" s="107">
        <v>747</v>
      </c>
      <c r="BG12" s="107">
        <v>686</v>
      </c>
      <c r="BH12" s="107">
        <v>613</v>
      </c>
    </row>
    <row r="13" spans="1:60" ht="12.75" customHeight="1" x14ac:dyDescent="0.25">
      <c r="A13" s="108" t="s">
        <v>65</v>
      </c>
      <c r="B13" s="108" t="s">
        <v>67</v>
      </c>
      <c r="C13" s="109">
        <v>3135</v>
      </c>
      <c r="D13" s="109">
        <v>1761</v>
      </c>
      <c r="E13" s="109">
        <v>1562</v>
      </c>
      <c r="F13" s="109">
        <v>1469</v>
      </c>
      <c r="G13" s="109">
        <v>2330</v>
      </c>
      <c r="H13" s="109">
        <v>2111</v>
      </c>
      <c r="I13" s="109">
        <v>2234</v>
      </c>
      <c r="J13" s="109">
        <v>2001</v>
      </c>
      <c r="K13" s="109">
        <v>1961</v>
      </c>
      <c r="L13" s="109">
        <v>1320</v>
      </c>
      <c r="M13" s="110">
        <f t="shared" si="2"/>
        <v>1988.4</v>
      </c>
      <c r="N13" s="110">
        <f t="shared" si="3"/>
        <v>1873.5</v>
      </c>
      <c r="O13" s="110">
        <f t="shared" si="4"/>
        <v>1879</v>
      </c>
      <c r="P13" s="60">
        <v>2070</v>
      </c>
      <c r="Q13" s="60">
        <v>1956</v>
      </c>
      <c r="R13" s="60">
        <v>1950</v>
      </c>
      <c r="S13" s="60">
        <v>1949</v>
      </c>
      <c r="T13" s="60">
        <v>2247</v>
      </c>
      <c r="U13" s="60">
        <v>2174</v>
      </c>
      <c r="V13" s="60">
        <v>2796</v>
      </c>
      <c r="W13" s="60">
        <v>3119</v>
      </c>
      <c r="X13" s="60">
        <v>2307</v>
      </c>
      <c r="Y13" s="60">
        <v>2551</v>
      </c>
      <c r="Z13" s="60">
        <v>2534</v>
      </c>
      <c r="AA13" s="60">
        <v>2840</v>
      </c>
      <c r="AB13" s="60">
        <v>2575</v>
      </c>
      <c r="AC13" s="107">
        <v>2381</v>
      </c>
      <c r="AD13" s="107">
        <v>2309</v>
      </c>
      <c r="AE13" s="107">
        <v>2597</v>
      </c>
      <c r="AF13" s="107">
        <v>2385</v>
      </c>
      <c r="AG13" s="107">
        <v>2419</v>
      </c>
      <c r="AH13" s="107">
        <v>2360</v>
      </c>
      <c r="AI13" s="107">
        <v>2468</v>
      </c>
      <c r="AJ13" s="107">
        <v>2468</v>
      </c>
      <c r="AK13" s="107">
        <v>2569</v>
      </c>
      <c r="AL13" s="107">
        <v>2603</v>
      </c>
      <c r="AM13" s="107">
        <v>2603</v>
      </c>
      <c r="AN13" s="107">
        <v>2578</v>
      </c>
      <c r="AO13" s="107">
        <v>2522</v>
      </c>
      <c r="AP13" s="107">
        <v>2425</v>
      </c>
      <c r="AQ13" s="107">
        <v>2425</v>
      </c>
      <c r="AR13" s="107">
        <v>2602</v>
      </c>
      <c r="AS13" s="107">
        <v>2881</v>
      </c>
      <c r="AT13" s="107">
        <v>2782</v>
      </c>
      <c r="AU13" s="107">
        <v>3615</v>
      </c>
      <c r="AV13" s="107">
        <v>2809</v>
      </c>
      <c r="AW13" s="107">
        <v>2080</v>
      </c>
      <c r="AX13" s="107">
        <v>1973</v>
      </c>
      <c r="AY13" s="107">
        <v>1477</v>
      </c>
      <c r="AZ13" s="107">
        <v>1543</v>
      </c>
      <c r="BA13" s="107">
        <v>1769</v>
      </c>
      <c r="BB13" s="107">
        <v>2084</v>
      </c>
      <c r="BC13" s="107">
        <v>2172</v>
      </c>
      <c r="BD13" s="107">
        <v>1819</v>
      </c>
      <c r="BE13" s="107">
        <v>2009</v>
      </c>
      <c r="BF13" s="107">
        <v>2304</v>
      </c>
      <c r="BG13" s="107">
        <v>2117</v>
      </c>
      <c r="BH13" s="107">
        <v>1890</v>
      </c>
    </row>
    <row r="14" spans="1:60" ht="12.75" customHeight="1" x14ac:dyDescent="0.25">
      <c r="A14" s="108" t="s">
        <v>65</v>
      </c>
      <c r="B14" s="108" t="s">
        <v>98</v>
      </c>
      <c r="C14" s="109">
        <v>3100</v>
      </c>
      <c r="D14" s="109">
        <v>1304</v>
      </c>
      <c r="E14" s="109">
        <v>2119</v>
      </c>
      <c r="F14" s="109">
        <v>1488</v>
      </c>
      <c r="G14" s="109">
        <v>2232</v>
      </c>
      <c r="H14" s="109">
        <v>1210</v>
      </c>
      <c r="I14" s="109">
        <v>2064</v>
      </c>
      <c r="J14" s="109">
        <v>1872</v>
      </c>
      <c r="K14" s="109">
        <v>1941</v>
      </c>
      <c r="L14" s="109">
        <v>1226</v>
      </c>
      <c r="M14" s="110">
        <f t="shared" si="2"/>
        <v>1855.6</v>
      </c>
      <c r="N14" s="110">
        <f t="shared" si="3"/>
        <v>1769</v>
      </c>
      <c r="O14" s="110">
        <f t="shared" si="4"/>
        <v>1775.75</v>
      </c>
      <c r="P14" s="60">
        <v>2013</v>
      </c>
      <c r="Q14" s="60">
        <v>1902</v>
      </c>
      <c r="R14" s="60">
        <v>1897</v>
      </c>
      <c r="S14" s="60">
        <v>1896</v>
      </c>
      <c r="T14" s="60">
        <v>2186</v>
      </c>
      <c r="U14" s="60">
        <v>2115</v>
      </c>
      <c r="V14" s="60">
        <v>2719</v>
      </c>
      <c r="W14" s="60">
        <v>3034</v>
      </c>
      <c r="X14" s="60">
        <v>2244</v>
      </c>
      <c r="Y14" s="60">
        <v>2482</v>
      </c>
      <c r="Z14" s="60">
        <v>2465</v>
      </c>
      <c r="AA14" s="60">
        <v>2762</v>
      </c>
      <c r="AB14" s="60">
        <v>2504</v>
      </c>
      <c r="AC14" s="107">
        <v>2372</v>
      </c>
      <c r="AD14" s="107">
        <v>2300</v>
      </c>
      <c r="AE14" s="107">
        <v>2588</v>
      </c>
      <c r="AF14" s="107">
        <v>2377</v>
      </c>
      <c r="AG14" s="107">
        <v>2411</v>
      </c>
      <c r="AH14" s="107">
        <v>2352</v>
      </c>
      <c r="AI14" s="107">
        <v>2460</v>
      </c>
      <c r="AJ14" s="107">
        <v>2460</v>
      </c>
      <c r="AK14" s="107">
        <v>2560</v>
      </c>
      <c r="AL14" s="107">
        <v>2593</v>
      </c>
      <c r="AM14" s="107">
        <v>2593</v>
      </c>
      <c r="AN14" s="107">
        <v>2569</v>
      </c>
      <c r="AO14" s="107">
        <v>2513</v>
      </c>
      <c r="AP14" s="107">
        <v>2417</v>
      </c>
      <c r="AQ14" s="107">
        <v>2417</v>
      </c>
      <c r="AR14" s="107">
        <v>2592</v>
      </c>
      <c r="AS14" s="107">
        <v>2871</v>
      </c>
      <c r="AT14" s="107">
        <v>2772</v>
      </c>
      <c r="AU14" s="107">
        <v>3602</v>
      </c>
      <c r="AV14" s="107">
        <v>2799</v>
      </c>
      <c r="AW14" s="107">
        <v>2072</v>
      </c>
      <c r="AX14" s="107">
        <v>1966</v>
      </c>
      <c r="AY14" s="107">
        <v>1472</v>
      </c>
      <c r="AZ14" s="107">
        <v>1537</v>
      </c>
      <c r="BA14" s="107">
        <v>1763</v>
      </c>
      <c r="BB14" s="107">
        <v>2077</v>
      </c>
      <c r="BC14" s="107">
        <v>2164</v>
      </c>
      <c r="BD14" s="107">
        <v>1813</v>
      </c>
      <c r="BE14" s="107">
        <v>2002</v>
      </c>
      <c r="BF14" s="107">
        <v>2295</v>
      </c>
      <c r="BG14" s="107">
        <v>2109</v>
      </c>
      <c r="BH14" s="107">
        <v>1883</v>
      </c>
    </row>
    <row r="15" spans="1:60" ht="12.75" customHeight="1" x14ac:dyDescent="0.25">
      <c r="A15" s="108" t="s">
        <v>197</v>
      </c>
      <c r="B15" s="108" t="s">
        <v>101</v>
      </c>
      <c r="C15" s="109">
        <v>103</v>
      </c>
      <c r="D15" s="109">
        <v>34</v>
      </c>
      <c r="E15" s="109">
        <v>274</v>
      </c>
      <c r="F15" s="109">
        <v>177</v>
      </c>
      <c r="G15" s="109">
        <v>175</v>
      </c>
      <c r="H15" s="109">
        <v>106</v>
      </c>
      <c r="I15" s="109">
        <v>132</v>
      </c>
      <c r="J15" s="109">
        <v>94</v>
      </c>
      <c r="K15" s="109">
        <v>121</v>
      </c>
      <c r="L15" s="109">
        <v>114</v>
      </c>
      <c r="M15" s="110">
        <f t="shared" si="2"/>
        <v>133</v>
      </c>
      <c r="N15" s="110">
        <f t="shared" si="3"/>
        <v>149.125</v>
      </c>
      <c r="O15" s="110">
        <f t="shared" si="4"/>
        <v>115.25</v>
      </c>
      <c r="P15" s="60">
        <v>135</v>
      </c>
      <c r="Q15" s="60">
        <v>127</v>
      </c>
      <c r="R15" s="60">
        <v>127</v>
      </c>
      <c r="S15" s="60">
        <v>127</v>
      </c>
      <c r="T15" s="60">
        <v>146</v>
      </c>
      <c r="U15" s="60">
        <v>141</v>
      </c>
      <c r="V15" s="60">
        <v>182</v>
      </c>
      <c r="W15" s="60">
        <v>203</v>
      </c>
      <c r="X15" s="60">
        <v>150</v>
      </c>
      <c r="Y15" s="60">
        <v>166</v>
      </c>
      <c r="Z15" s="60">
        <v>165</v>
      </c>
      <c r="AA15" s="60">
        <v>185</v>
      </c>
      <c r="AB15" s="60">
        <v>168</v>
      </c>
      <c r="AC15" s="107">
        <v>246</v>
      </c>
      <c r="AD15" s="107">
        <v>238</v>
      </c>
      <c r="AE15" s="107">
        <v>268</v>
      </c>
      <c r="AF15" s="107">
        <v>246</v>
      </c>
      <c r="AG15" s="107">
        <v>250</v>
      </c>
      <c r="AH15" s="107">
        <v>243</v>
      </c>
      <c r="AI15" s="107">
        <v>255</v>
      </c>
      <c r="AJ15" s="107">
        <v>255</v>
      </c>
      <c r="AK15" s="107">
        <v>265</v>
      </c>
      <c r="AL15" s="107">
        <v>268</v>
      </c>
      <c r="AM15" s="107">
        <v>268</v>
      </c>
      <c r="AN15" s="107">
        <v>266</v>
      </c>
      <c r="AO15" s="107">
        <v>260</v>
      </c>
      <c r="AP15" s="107">
        <v>250</v>
      </c>
      <c r="AQ15" s="107">
        <v>250</v>
      </c>
      <c r="AR15" s="107">
        <v>268</v>
      </c>
      <c r="AS15" s="107">
        <v>297</v>
      </c>
      <c r="AT15" s="107">
        <v>287</v>
      </c>
      <c r="AU15" s="107">
        <v>373</v>
      </c>
      <c r="AV15" s="107">
        <v>290</v>
      </c>
      <c r="AW15" s="107">
        <v>115</v>
      </c>
      <c r="AX15" s="107">
        <v>109</v>
      </c>
      <c r="AY15" s="107">
        <v>81</v>
      </c>
      <c r="AZ15" s="107">
        <v>85</v>
      </c>
      <c r="BA15" s="107">
        <v>98</v>
      </c>
      <c r="BB15" s="107">
        <v>115</v>
      </c>
      <c r="BC15" s="107">
        <v>120</v>
      </c>
      <c r="BD15" s="107">
        <v>100</v>
      </c>
      <c r="BE15" s="107">
        <v>111</v>
      </c>
      <c r="BF15" s="107">
        <v>127</v>
      </c>
      <c r="BG15" s="107">
        <v>117</v>
      </c>
      <c r="BH15" s="107">
        <v>104</v>
      </c>
    </row>
    <row r="16" spans="1:60" ht="12.75" customHeight="1" x14ac:dyDescent="0.25">
      <c r="A16" s="108" t="s">
        <v>197</v>
      </c>
      <c r="B16" s="108" t="s">
        <v>136</v>
      </c>
      <c r="C16" s="109">
        <v>1</v>
      </c>
      <c r="D16" s="109">
        <v>1</v>
      </c>
      <c r="E16" s="109">
        <v>0</v>
      </c>
      <c r="F16" s="109">
        <v>9</v>
      </c>
      <c r="G16" s="109">
        <v>0</v>
      </c>
      <c r="H16" s="109">
        <v>40</v>
      </c>
      <c r="I16" s="109">
        <v>12</v>
      </c>
      <c r="J16" s="109">
        <v>23</v>
      </c>
      <c r="K16" s="109">
        <v>11</v>
      </c>
      <c r="L16" s="109">
        <v>1</v>
      </c>
      <c r="M16" s="110">
        <f t="shared" si="2"/>
        <v>9.8000000000000007</v>
      </c>
      <c r="N16" s="110">
        <f t="shared" si="3"/>
        <v>12</v>
      </c>
      <c r="O16" s="110">
        <f t="shared" si="4"/>
        <v>11.75</v>
      </c>
      <c r="P16" s="60">
        <v>13</v>
      </c>
      <c r="Q16" s="60">
        <v>12</v>
      </c>
      <c r="R16" s="60">
        <v>12</v>
      </c>
      <c r="S16" s="60">
        <v>12</v>
      </c>
      <c r="T16" s="60">
        <v>14</v>
      </c>
      <c r="U16" s="60">
        <v>13</v>
      </c>
      <c r="V16" s="60">
        <v>17</v>
      </c>
      <c r="W16" s="60">
        <v>19</v>
      </c>
      <c r="X16" s="60">
        <v>14</v>
      </c>
      <c r="Y16" s="60">
        <v>16</v>
      </c>
      <c r="Z16" s="60">
        <v>16</v>
      </c>
      <c r="AA16" s="60">
        <v>18</v>
      </c>
      <c r="AB16" s="60">
        <v>16</v>
      </c>
      <c r="AC16" s="107">
        <v>15</v>
      </c>
      <c r="AD16" s="107">
        <v>14</v>
      </c>
      <c r="AE16" s="107">
        <v>16</v>
      </c>
      <c r="AF16" s="107">
        <v>15</v>
      </c>
      <c r="AG16" s="107">
        <v>15</v>
      </c>
      <c r="AH16" s="107">
        <v>15</v>
      </c>
      <c r="AI16" s="107">
        <v>15</v>
      </c>
      <c r="AJ16" s="107">
        <v>15</v>
      </c>
      <c r="AK16" s="107">
        <v>16</v>
      </c>
      <c r="AL16" s="107">
        <v>16</v>
      </c>
      <c r="AM16" s="107">
        <v>16</v>
      </c>
      <c r="AN16" s="107">
        <v>16</v>
      </c>
      <c r="AO16" s="107">
        <v>16</v>
      </c>
      <c r="AP16" s="107">
        <v>15</v>
      </c>
      <c r="AQ16" s="107">
        <v>15</v>
      </c>
      <c r="AR16" s="107">
        <v>16</v>
      </c>
      <c r="AS16" s="107">
        <v>18</v>
      </c>
      <c r="AT16" s="107">
        <v>17</v>
      </c>
      <c r="AU16" s="107">
        <v>22</v>
      </c>
      <c r="AV16" s="107">
        <v>17</v>
      </c>
      <c r="AW16" s="107">
        <v>13</v>
      </c>
      <c r="AX16" s="107">
        <v>12</v>
      </c>
      <c r="AY16" s="107">
        <v>9</v>
      </c>
      <c r="AZ16" s="107">
        <v>10</v>
      </c>
      <c r="BA16" s="107">
        <v>11</v>
      </c>
      <c r="BB16" s="107">
        <v>13</v>
      </c>
      <c r="BC16" s="107">
        <v>13</v>
      </c>
      <c r="BD16" s="107">
        <v>11</v>
      </c>
      <c r="BE16" s="107">
        <v>12</v>
      </c>
      <c r="BF16" s="107">
        <v>14</v>
      </c>
      <c r="BG16" s="107">
        <v>13</v>
      </c>
      <c r="BH16" s="107">
        <v>12</v>
      </c>
    </row>
    <row r="17" spans="1:60" ht="12.75" customHeight="1" x14ac:dyDescent="0.25">
      <c r="A17" s="108" t="s">
        <v>197</v>
      </c>
      <c r="B17" s="108" t="s">
        <v>59</v>
      </c>
      <c r="C17" s="109">
        <v>0</v>
      </c>
      <c r="D17" s="109">
        <v>0</v>
      </c>
      <c r="E17" s="109">
        <v>39</v>
      </c>
      <c r="F17" s="109">
        <v>41</v>
      </c>
      <c r="G17" s="109">
        <v>2</v>
      </c>
      <c r="H17" s="109">
        <v>51</v>
      </c>
      <c r="I17" s="109">
        <v>15</v>
      </c>
      <c r="J17" s="109">
        <v>33</v>
      </c>
      <c r="K17" s="109">
        <v>10</v>
      </c>
      <c r="L17" s="109">
        <v>5</v>
      </c>
      <c r="M17" s="110">
        <f t="shared" si="2"/>
        <v>19.600000000000001</v>
      </c>
      <c r="N17" s="110">
        <f t="shared" si="3"/>
        <v>24.5</v>
      </c>
      <c r="O17" s="110">
        <f t="shared" si="4"/>
        <v>15.75</v>
      </c>
      <c r="P17" s="60">
        <v>14</v>
      </c>
      <c r="Q17" s="60">
        <v>13</v>
      </c>
      <c r="R17" s="60">
        <v>13</v>
      </c>
      <c r="S17" s="60">
        <v>13</v>
      </c>
      <c r="T17" s="60">
        <v>15</v>
      </c>
      <c r="U17" s="60">
        <v>15</v>
      </c>
      <c r="V17" s="60">
        <v>19</v>
      </c>
      <c r="W17" s="60">
        <v>21</v>
      </c>
      <c r="X17" s="60">
        <v>16</v>
      </c>
      <c r="Y17" s="60">
        <v>17</v>
      </c>
      <c r="Z17" s="60">
        <v>17</v>
      </c>
      <c r="AA17" s="60">
        <v>19</v>
      </c>
      <c r="AB17" s="60">
        <v>18</v>
      </c>
      <c r="AC17" s="107">
        <v>46</v>
      </c>
      <c r="AD17" s="107">
        <v>45</v>
      </c>
      <c r="AE17" s="107">
        <v>50</v>
      </c>
      <c r="AF17" s="107">
        <v>46</v>
      </c>
      <c r="AG17" s="107">
        <v>47</v>
      </c>
      <c r="AH17" s="107">
        <v>46</v>
      </c>
      <c r="AI17" s="107">
        <v>48</v>
      </c>
      <c r="AJ17" s="107">
        <v>48</v>
      </c>
      <c r="AK17" s="107">
        <v>50</v>
      </c>
      <c r="AL17" s="107">
        <v>50</v>
      </c>
      <c r="AM17" s="107">
        <v>50</v>
      </c>
      <c r="AN17" s="107">
        <v>50</v>
      </c>
      <c r="AO17" s="107">
        <v>49</v>
      </c>
      <c r="AP17" s="107">
        <v>47</v>
      </c>
      <c r="AQ17" s="107">
        <v>47</v>
      </c>
      <c r="AR17" s="107">
        <v>50</v>
      </c>
      <c r="AS17" s="107">
        <v>56</v>
      </c>
      <c r="AT17" s="107">
        <v>54</v>
      </c>
      <c r="AU17" s="107">
        <v>70</v>
      </c>
      <c r="AV17" s="107">
        <v>54</v>
      </c>
      <c r="AW17" s="107">
        <v>40</v>
      </c>
      <c r="AX17" s="107">
        <v>38</v>
      </c>
      <c r="AY17" s="107">
        <v>29</v>
      </c>
      <c r="AZ17" s="107">
        <v>30</v>
      </c>
      <c r="BA17" s="107">
        <v>34</v>
      </c>
      <c r="BB17" s="107">
        <v>40</v>
      </c>
      <c r="BC17" s="107">
        <v>42</v>
      </c>
      <c r="BD17" s="107">
        <v>35</v>
      </c>
      <c r="BE17" s="107">
        <v>39</v>
      </c>
      <c r="BF17" s="107">
        <v>44</v>
      </c>
      <c r="BG17" s="107">
        <v>41</v>
      </c>
      <c r="BH17" s="107">
        <v>37</v>
      </c>
    </row>
    <row r="18" spans="1:60" ht="12.75" customHeight="1" x14ac:dyDescent="0.25">
      <c r="A18" s="108" t="s">
        <v>197</v>
      </c>
      <c r="B18" s="108" t="s">
        <v>156</v>
      </c>
      <c r="C18" s="109">
        <v>0</v>
      </c>
      <c r="D18" s="109">
        <v>0</v>
      </c>
      <c r="E18" s="109">
        <v>0</v>
      </c>
      <c r="F18" s="109">
        <v>0</v>
      </c>
      <c r="G18" s="109">
        <v>0</v>
      </c>
      <c r="H18" s="109">
        <v>0</v>
      </c>
      <c r="I18" s="109">
        <v>0</v>
      </c>
      <c r="J18" s="109">
        <v>0</v>
      </c>
      <c r="K18" s="109">
        <v>0</v>
      </c>
      <c r="L18" s="109">
        <v>0</v>
      </c>
      <c r="M18" s="110">
        <f t="shared" si="2"/>
        <v>0</v>
      </c>
      <c r="N18" s="110">
        <f t="shared" si="3"/>
        <v>0</v>
      </c>
      <c r="O18" s="110">
        <f t="shared" si="4"/>
        <v>0</v>
      </c>
      <c r="P18" s="60">
        <v>4</v>
      </c>
      <c r="Q18" s="60">
        <v>4</v>
      </c>
      <c r="R18" s="60">
        <v>4</v>
      </c>
      <c r="S18" s="60">
        <v>4</v>
      </c>
      <c r="T18" s="60">
        <v>5</v>
      </c>
      <c r="U18" s="60">
        <v>4</v>
      </c>
      <c r="V18" s="60">
        <v>6</v>
      </c>
      <c r="W18" s="60">
        <v>6</v>
      </c>
      <c r="X18" s="60">
        <v>5</v>
      </c>
      <c r="Y18" s="60">
        <v>5</v>
      </c>
      <c r="Z18" s="60">
        <v>5</v>
      </c>
      <c r="AA18" s="60">
        <v>6</v>
      </c>
      <c r="AB18" s="60">
        <v>5</v>
      </c>
      <c r="AC18" s="107">
        <v>3</v>
      </c>
      <c r="AD18" s="107">
        <v>3</v>
      </c>
      <c r="AE18" s="107">
        <v>3</v>
      </c>
      <c r="AF18" s="107">
        <v>3</v>
      </c>
      <c r="AG18" s="107">
        <v>3</v>
      </c>
      <c r="AH18" s="107">
        <v>3</v>
      </c>
      <c r="AI18" s="107">
        <v>3</v>
      </c>
      <c r="AJ18" s="107">
        <v>3</v>
      </c>
      <c r="AK18" s="107">
        <v>3</v>
      </c>
      <c r="AL18" s="107">
        <v>3</v>
      </c>
      <c r="AM18" s="107">
        <v>3</v>
      </c>
      <c r="AN18" s="107">
        <v>3</v>
      </c>
      <c r="AO18" s="107">
        <v>3</v>
      </c>
      <c r="AP18" s="107">
        <v>3</v>
      </c>
      <c r="AQ18" s="107">
        <v>3</v>
      </c>
      <c r="AR18" s="107">
        <v>3</v>
      </c>
      <c r="AS18" s="107">
        <v>4</v>
      </c>
      <c r="AT18" s="107">
        <v>3</v>
      </c>
      <c r="AU18" s="107">
        <v>4</v>
      </c>
      <c r="AV18" s="107">
        <v>3</v>
      </c>
      <c r="AW18" s="107">
        <v>3</v>
      </c>
      <c r="AX18" s="107">
        <v>2</v>
      </c>
      <c r="AY18" s="107">
        <v>2</v>
      </c>
      <c r="AZ18" s="107">
        <v>2</v>
      </c>
      <c r="BA18" s="107">
        <v>2</v>
      </c>
      <c r="BB18" s="107">
        <v>3</v>
      </c>
      <c r="BC18" s="107">
        <v>3</v>
      </c>
      <c r="BD18" s="107">
        <v>2</v>
      </c>
      <c r="BE18" s="107">
        <v>2</v>
      </c>
      <c r="BF18" s="107">
        <v>3</v>
      </c>
      <c r="BG18" s="107">
        <v>3</v>
      </c>
      <c r="BH18" s="107">
        <v>2</v>
      </c>
    </row>
    <row r="19" spans="1:60" ht="12.75" customHeight="1" x14ac:dyDescent="0.25">
      <c r="A19" s="108" t="s">
        <v>197</v>
      </c>
      <c r="B19" s="108" t="s">
        <v>335</v>
      </c>
      <c r="C19" s="109">
        <v>0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>
        <v>0</v>
      </c>
      <c r="K19" s="109">
        <v>0</v>
      </c>
      <c r="L19" s="109">
        <v>0</v>
      </c>
      <c r="M19" s="110">
        <f t="shared" si="2"/>
        <v>0</v>
      </c>
      <c r="N19" s="110">
        <f t="shared" si="3"/>
        <v>0</v>
      </c>
      <c r="O19" s="110">
        <f t="shared" si="4"/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107">
        <v>0</v>
      </c>
      <c r="AD19" s="107">
        <v>0</v>
      </c>
      <c r="AE19" s="107">
        <v>0</v>
      </c>
      <c r="AF19" s="107">
        <v>0</v>
      </c>
      <c r="AG19" s="107">
        <v>0</v>
      </c>
      <c r="AH19" s="107">
        <v>0</v>
      </c>
      <c r="AI19" s="107">
        <v>0</v>
      </c>
      <c r="AJ19" s="107">
        <v>0</v>
      </c>
      <c r="AK19" s="107">
        <v>0</v>
      </c>
      <c r="AL19" s="107">
        <v>0</v>
      </c>
      <c r="AM19" s="107">
        <v>0</v>
      </c>
      <c r="AN19" s="107">
        <v>0</v>
      </c>
      <c r="AO19" s="107">
        <v>0</v>
      </c>
      <c r="AP19" s="107">
        <v>0</v>
      </c>
      <c r="AQ19" s="107">
        <v>0</v>
      </c>
      <c r="AR19" s="107">
        <v>0</v>
      </c>
      <c r="AS19" s="107">
        <v>0</v>
      </c>
      <c r="AT19" s="107">
        <v>0</v>
      </c>
      <c r="AU19" s="107">
        <v>0</v>
      </c>
      <c r="AV19" s="107">
        <v>0</v>
      </c>
      <c r="AW19" s="107">
        <v>0</v>
      </c>
      <c r="AX19" s="107">
        <v>0</v>
      </c>
      <c r="AY19" s="107">
        <v>0</v>
      </c>
      <c r="AZ19" s="107">
        <v>0</v>
      </c>
      <c r="BA19" s="107">
        <v>0</v>
      </c>
      <c r="BB19" s="107">
        <v>0</v>
      </c>
      <c r="BC19" s="107">
        <v>0</v>
      </c>
      <c r="BD19" s="107">
        <v>0</v>
      </c>
      <c r="BE19" s="107">
        <v>0</v>
      </c>
      <c r="BF19" s="107">
        <v>0</v>
      </c>
      <c r="BG19" s="107">
        <v>0</v>
      </c>
      <c r="BH19" s="107">
        <v>0</v>
      </c>
    </row>
    <row r="20" spans="1:60" ht="12.75" customHeight="1" x14ac:dyDescent="0.25">
      <c r="A20" s="108" t="s">
        <v>197</v>
      </c>
      <c r="B20" s="108" t="s">
        <v>179</v>
      </c>
      <c r="C20" s="109">
        <v>107</v>
      </c>
      <c r="D20" s="109">
        <v>18</v>
      </c>
      <c r="E20" s="109">
        <v>39</v>
      </c>
      <c r="F20" s="109">
        <v>145</v>
      </c>
      <c r="G20" s="109">
        <v>124</v>
      </c>
      <c r="H20" s="109">
        <v>68</v>
      </c>
      <c r="I20" s="109">
        <v>48</v>
      </c>
      <c r="J20" s="109">
        <v>91</v>
      </c>
      <c r="K20" s="109">
        <v>88</v>
      </c>
      <c r="L20" s="109">
        <v>45</v>
      </c>
      <c r="M20" s="110">
        <f t="shared" si="2"/>
        <v>77.3</v>
      </c>
      <c r="N20" s="110">
        <f t="shared" si="3"/>
        <v>81</v>
      </c>
      <c r="O20" s="110">
        <f t="shared" si="4"/>
        <v>68</v>
      </c>
      <c r="P20" s="60">
        <v>81</v>
      </c>
      <c r="Q20" s="60">
        <v>76</v>
      </c>
      <c r="R20" s="60">
        <v>76</v>
      </c>
      <c r="S20" s="60">
        <v>76</v>
      </c>
      <c r="T20" s="60">
        <v>88</v>
      </c>
      <c r="U20" s="60">
        <v>85</v>
      </c>
      <c r="V20" s="60">
        <v>109</v>
      </c>
      <c r="W20" s="60">
        <v>122</v>
      </c>
      <c r="X20" s="60">
        <v>90</v>
      </c>
      <c r="Y20" s="60">
        <v>100</v>
      </c>
      <c r="Z20" s="60">
        <v>99</v>
      </c>
      <c r="AA20" s="60">
        <v>111</v>
      </c>
      <c r="AB20" s="60">
        <v>101</v>
      </c>
      <c r="AC20" s="107">
        <v>66</v>
      </c>
      <c r="AD20" s="107">
        <v>64</v>
      </c>
      <c r="AE20" s="107">
        <v>72</v>
      </c>
      <c r="AF20" s="107">
        <v>66</v>
      </c>
      <c r="AG20" s="107">
        <v>67</v>
      </c>
      <c r="AH20" s="107">
        <v>65</v>
      </c>
      <c r="AI20" s="107">
        <v>68</v>
      </c>
      <c r="AJ20" s="107">
        <v>68</v>
      </c>
      <c r="AK20" s="107">
        <v>71</v>
      </c>
      <c r="AL20" s="107">
        <v>72</v>
      </c>
      <c r="AM20" s="107">
        <v>72</v>
      </c>
      <c r="AN20" s="107">
        <v>71</v>
      </c>
      <c r="AO20" s="107">
        <v>70</v>
      </c>
      <c r="AP20" s="107">
        <v>67</v>
      </c>
      <c r="AQ20" s="107">
        <v>67</v>
      </c>
      <c r="AR20" s="107">
        <v>72</v>
      </c>
      <c r="AS20" s="107">
        <v>79</v>
      </c>
      <c r="AT20" s="107">
        <v>77</v>
      </c>
      <c r="AU20" s="107">
        <v>100</v>
      </c>
      <c r="AV20" s="107">
        <v>77</v>
      </c>
      <c r="AW20" s="107">
        <v>57</v>
      </c>
      <c r="AX20" s="107">
        <v>54</v>
      </c>
      <c r="AY20" s="107">
        <v>41</v>
      </c>
      <c r="AZ20" s="107">
        <v>43</v>
      </c>
      <c r="BA20" s="107">
        <v>49</v>
      </c>
      <c r="BB20" s="107">
        <v>57</v>
      </c>
      <c r="BC20" s="107">
        <v>60</v>
      </c>
      <c r="BD20" s="107">
        <v>50</v>
      </c>
      <c r="BE20" s="107">
        <v>55</v>
      </c>
      <c r="BF20" s="107">
        <v>64</v>
      </c>
      <c r="BG20" s="107">
        <v>58</v>
      </c>
      <c r="BH20" s="107">
        <v>52</v>
      </c>
    </row>
    <row r="21" spans="1:60" ht="12.75" customHeight="1" x14ac:dyDescent="0.25">
      <c r="A21" s="108" t="s">
        <v>213</v>
      </c>
      <c r="B21" s="108" t="s">
        <v>101</v>
      </c>
      <c r="C21" s="109">
        <v>241</v>
      </c>
      <c r="D21" s="109">
        <v>49</v>
      </c>
      <c r="E21" s="109">
        <v>21</v>
      </c>
      <c r="F21" s="109">
        <v>115</v>
      </c>
      <c r="G21" s="109">
        <v>37</v>
      </c>
      <c r="H21" s="109">
        <v>60</v>
      </c>
      <c r="I21" s="109">
        <v>131</v>
      </c>
      <c r="J21" s="109">
        <v>226</v>
      </c>
      <c r="K21" s="109">
        <v>267</v>
      </c>
      <c r="L21" s="109">
        <v>180</v>
      </c>
      <c r="M21" s="110">
        <f t="shared" si="2"/>
        <v>132.69999999999999</v>
      </c>
      <c r="N21" s="110">
        <f t="shared" si="3"/>
        <v>129.625</v>
      </c>
      <c r="O21" s="110">
        <f t="shared" si="4"/>
        <v>201</v>
      </c>
      <c r="P21" s="60">
        <v>255</v>
      </c>
      <c r="Q21" s="60">
        <v>241</v>
      </c>
      <c r="R21" s="60">
        <v>240</v>
      </c>
      <c r="S21" s="60">
        <v>240</v>
      </c>
      <c r="T21" s="60">
        <v>277</v>
      </c>
      <c r="U21" s="60">
        <v>268</v>
      </c>
      <c r="V21" s="60">
        <v>345</v>
      </c>
      <c r="W21" s="60">
        <v>385</v>
      </c>
      <c r="X21" s="60">
        <v>284</v>
      </c>
      <c r="Y21" s="60">
        <v>315</v>
      </c>
      <c r="Z21" s="60">
        <v>312</v>
      </c>
      <c r="AA21" s="60">
        <v>350</v>
      </c>
      <c r="AB21" s="60">
        <v>317</v>
      </c>
      <c r="AC21" s="107">
        <v>131</v>
      </c>
      <c r="AD21" s="107">
        <v>127</v>
      </c>
      <c r="AE21" s="107">
        <v>143</v>
      </c>
      <c r="AF21" s="107">
        <v>132</v>
      </c>
      <c r="AG21" s="107">
        <v>133</v>
      </c>
      <c r="AH21" s="107">
        <v>130</v>
      </c>
      <c r="AI21" s="107">
        <v>136</v>
      </c>
      <c r="AJ21" s="107">
        <v>136</v>
      </c>
      <c r="AK21" s="107">
        <v>142</v>
      </c>
      <c r="AL21" s="107">
        <v>144</v>
      </c>
      <c r="AM21" s="107">
        <v>144</v>
      </c>
      <c r="AN21" s="107">
        <v>142</v>
      </c>
      <c r="AO21" s="107">
        <v>139</v>
      </c>
      <c r="AP21" s="107">
        <v>134</v>
      </c>
      <c r="AQ21" s="107">
        <v>134</v>
      </c>
      <c r="AR21" s="107">
        <v>144</v>
      </c>
      <c r="AS21" s="107">
        <v>159</v>
      </c>
      <c r="AT21" s="107">
        <v>153</v>
      </c>
      <c r="AU21" s="107">
        <v>199</v>
      </c>
      <c r="AV21" s="107">
        <v>155</v>
      </c>
      <c r="AW21" s="107">
        <v>115</v>
      </c>
      <c r="AX21" s="107">
        <v>109</v>
      </c>
      <c r="AY21" s="107">
        <v>81</v>
      </c>
      <c r="AZ21" s="107">
        <v>85</v>
      </c>
      <c r="BA21" s="107">
        <v>98</v>
      </c>
      <c r="BB21" s="107">
        <v>115</v>
      </c>
      <c r="BC21" s="107">
        <v>120</v>
      </c>
      <c r="BD21" s="107">
        <v>100</v>
      </c>
      <c r="BE21" s="107">
        <v>111</v>
      </c>
      <c r="BF21" s="107">
        <v>127</v>
      </c>
      <c r="BG21" s="107">
        <v>117</v>
      </c>
      <c r="BH21" s="107">
        <v>104</v>
      </c>
    </row>
    <row r="22" spans="1:60" ht="12.75" customHeight="1" x14ac:dyDescent="0.25">
      <c r="A22" s="108" t="s">
        <v>213</v>
      </c>
      <c r="B22" s="108" t="s">
        <v>136</v>
      </c>
      <c r="C22" s="109">
        <v>13</v>
      </c>
      <c r="D22" s="109">
        <v>6</v>
      </c>
      <c r="E22" s="109">
        <v>15</v>
      </c>
      <c r="F22" s="109">
        <v>2</v>
      </c>
      <c r="G22" s="109">
        <v>15</v>
      </c>
      <c r="H22" s="109">
        <v>7</v>
      </c>
      <c r="I22" s="109">
        <v>18</v>
      </c>
      <c r="J22" s="109">
        <v>26</v>
      </c>
      <c r="K22" s="109">
        <v>12</v>
      </c>
      <c r="L22" s="109">
        <v>2</v>
      </c>
      <c r="M22" s="110">
        <f t="shared" si="2"/>
        <v>11.6</v>
      </c>
      <c r="N22" s="110">
        <f t="shared" si="3"/>
        <v>12.125</v>
      </c>
      <c r="O22" s="110">
        <f t="shared" si="4"/>
        <v>14.5</v>
      </c>
      <c r="P22" s="60">
        <v>14</v>
      </c>
      <c r="Q22" s="60">
        <v>13</v>
      </c>
      <c r="R22" s="60">
        <v>13</v>
      </c>
      <c r="S22" s="60">
        <v>13</v>
      </c>
      <c r="T22" s="60">
        <v>15</v>
      </c>
      <c r="U22" s="60">
        <v>15</v>
      </c>
      <c r="V22" s="60">
        <v>19</v>
      </c>
      <c r="W22" s="60">
        <v>21</v>
      </c>
      <c r="X22" s="60">
        <v>16</v>
      </c>
      <c r="Y22" s="60">
        <v>17</v>
      </c>
      <c r="Z22" s="60">
        <v>17</v>
      </c>
      <c r="AA22" s="60">
        <v>19</v>
      </c>
      <c r="AB22" s="60">
        <v>18</v>
      </c>
      <c r="AC22" s="107">
        <v>25</v>
      </c>
      <c r="AD22" s="107">
        <v>24</v>
      </c>
      <c r="AE22" s="107">
        <v>27</v>
      </c>
      <c r="AF22" s="107">
        <v>25</v>
      </c>
      <c r="AG22" s="107">
        <v>25</v>
      </c>
      <c r="AH22" s="107">
        <v>24</v>
      </c>
      <c r="AI22" s="107">
        <v>26</v>
      </c>
      <c r="AJ22" s="107">
        <v>26</v>
      </c>
      <c r="AK22" s="107">
        <v>27</v>
      </c>
      <c r="AL22" s="107">
        <v>27</v>
      </c>
      <c r="AM22" s="107">
        <v>27</v>
      </c>
      <c r="AN22" s="107">
        <v>27</v>
      </c>
      <c r="AO22" s="107">
        <v>26</v>
      </c>
      <c r="AP22" s="107">
        <v>25</v>
      </c>
      <c r="AQ22" s="107">
        <v>25</v>
      </c>
      <c r="AR22" s="107">
        <v>27</v>
      </c>
      <c r="AS22" s="107">
        <v>30</v>
      </c>
      <c r="AT22" s="107">
        <v>29</v>
      </c>
      <c r="AU22" s="107">
        <v>37</v>
      </c>
      <c r="AV22" s="107">
        <v>29</v>
      </c>
      <c r="AW22" s="107">
        <v>22</v>
      </c>
      <c r="AX22" s="107">
        <v>20</v>
      </c>
      <c r="AY22" s="107">
        <v>15</v>
      </c>
      <c r="AZ22" s="107">
        <v>16</v>
      </c>
      <c r="BA22" s="107">
        <v>18</v>
      </c>
      <c r="BB22" s="107">
        <v>22</v>
      </c>
      <c r="BC22" s="107">
        <v>22</v>
      </c>
      <c r="BD22" s="107">
        <v>19</v>
      </c>
      <c r="BE22" s="107">
        <v>21</v>
      </c>
      <c r="BF22" s="107">
        <v>24</v>
      </c>
      <c r="BG22" s="107">
        <v>22</v>
      </c>
      <c r="BH22" s="107">
        <v>20</v>
      </c>
    </row>
    <row r="23" spans="1:60" ht="12.75" customHeight="1" x14ac:dyDescent="0.25">
      <c r="A23" s="108" t="s">
        <v>213</v>
      </c>
      <c r="B23" s="108" t="s">
        <v>59</v>
      </c>
      <c r="C23" s="109">
        <v>45</v>
      </c>
      <c r="D23" s="109">
        <v>0</v>
      </c>
      <c r="E23" s="109">
        <v>3</v>
      </c>
      <c r="F23" s="109">
        <v>1</v>
      </c>
      <c r="G23" s="109">
        <v>13</v>
      </c>
      <c r="H23" s="109">
        <v>20</v>
      </c>
      <c r="I23" s="109">
        <v>47</v>
      </c>
      <c r="J23" s="109">
        <v>38</v>
      </c>
      <c r="K23" s="109">
        <v>18</v>
      </c>
      <c r="L23" s="109">
        <v>24</v>
      </c>
      <c r="M23" s="110">
        <f t="shared" si="2"/>
        <v>20.9</v>
      </c>
      <c r="N23" s="110">
        <f t="shared" si="3"/>
        <v>20.5</v>
      </c>
      <c r="O23" s="110">
        <f t="shared" si="4"/>
        <v>31.75</v>
      </c>
      <c r="P23" s="60">
        <v>37</v>
      </c>
      <c r="Q23" s="60">
        <v>35</v>
      </c>
      <c r="R23" s="60">
        <v>35</v>
      </c>
      <c r="S23" s="60">
        <v>35</v>
      </c>
      <c r="T23" s="60">
        <v>40</v>
      </c>
      <c r="U23" s="60">
        <v>39</v>
      </c>
      <c r="V23" s="60">
        <v>50</v>
      </c>
      <c r="W23" s="60">
        <v>56</v>
      </c>
      <c r="X23" s="60">
        <v>41</v>
      </c>
      <c r="Y23" s="60">
        <v>45</v>
      </c>
      <c r="Z23" s="60">
        <v>45</v>
      </c>
      <c r="AA23" s="60">
        <v>51</v>
      </c>
      <c r="AB23" s="60">
        <v>46</v>
      </c>
      <c r="AC23" s="107">
        <v>33</v>
      </c>
      <c r="AD23" s="107">
        <v>32</v>
      </c>
      <c r="AE23" s="107">
        <v>36</v>
      </c>
      <c r="AF23" s="107">
        <v>33</v>
      </c>
      <c r="AG23" s="107">
        <v>33</v>
      </c>
      <c r="AH23" s="107">
        <v>33</v>
      </c>
      <c r="AI23" s="107">
        <v>34</v>
      </c>
      <c r="AJ23" s="107">
        <v>34</v>
      </c>
      <c r="AK23" s="107">
        <v>35</v>
      </c>
      <c r="AL23" s="107">
        <v>36</v>
      </c>
      <c r="AM23" s="107">
        <v>36</v>
      </c>
      <c r="AN23" s="107">
        <v>36</v>
      </c>
      <c r="AO23" s="107">
        <v>35</v>
      </c>
      <c r="AP23" s="107">
        <v>33</v>
      </c>
      <c r="AQ23" s="107">
        <v>33</v>
      </c>
      <c r="AR23" s="107">
        <v>36</v>
      </c>
      <c r="AS23" s="107">
        <v>40</v>
      </c>
      <c r="AT23" s="107">
        <v>38</v>
      </c>
      <c r="AU23" s="107">
        <v>50</v>
      </c>
      <c r="AV23" s="107">
        <v>39</v>
      </c>
      <c r="AW23" s="107">
        <v>29</v>
      </c>
      <c r="AX23" s="107">
        <v>27</v>
      </c>
      <c r="AY23" s="107">
        <v>20</v>
      </c>
      <c r="AZ23" s="107">
        <v>21</v>
      </c>
      <c r="BA23" s="107">
        <v>24</v>
      </c>
      <c r="BB23" s="107">
        <v>29</v>
      </c>
      <c r="BC23" s="107">
        <v>30</v>
      </c>
      <c r="BD23" s="107">
        <v>25</v>
      </c>
      <c r="BE23" s="107">
        <v>28</v>
      </c>
      <c r="BF23" s="107">
        <v>32</v>
      </c>
      <c r="BG23" s="107">
        <v>29</v>
      </c>
      <c r="BH23" s="107">
        <v>26</v>
      </c>
    </row>
    <row r="24" spans="1:60" ht="12.75" customHeight="1" x14ac:dyDescent="0.25">
      <c r="A24" s="108" t="s">
        <v>213</v>
      </c>
      <c r="B24" s="108" t="s">
        <v>156</v>
      </c>
      <c r="C24" s="109">
        <v>0</v>
      </c>
      <c r="D24" s="109">
        <v>0</v>
      </c>
      <c r="E24" s="109">
        <v>0</v>
      </c>
      <c r="F24" s="109">
        <v>0</v>
      </c>
      <c r="G24" s="109">
        <v>0</v>
      </c>
      <c r="H24" s="109">
        <v>0</v>
      </c>
      <c r="I24" s="109">
        <v>0</v>
      </c>
      <c r="J24" s="109">
        <v>-1</v>
      </c>
      <c r="K24" s="109">
        <v>1</v>
      </c>
      <c r="L24" s="109">
        <v>9</v>
      </c>
      <c r="M24" s="110">
        <f t="shared" si="2"/>
        <v>0.9</v>
      </c>
      <c r="N24" s="110">
        <f t="shared" si="3"/>
        <v>1.125</v>
      </c>
      <c r="O24" s="110">
        <f t="shared" si="4"/>
        <v>2.25</v>
      </c>
      <c r="P24" s="60">
        <v>7</v>
      </c>
      <c r="Q24" s="60">
        <v>7</v>
      </c>
      <c r="R24" s="60">
        <v>7</v>
      </c>
      <c r="S24" s="60">
        <v>7</v>
      </c>
      <c r="T24" s="60">
        <v>8</v>
      </c>
      <c r="U24" s="60">
        <v>7</v>
      </c>
      <c r="V24" s="60">
        <v>10</v>
      </c>
      <c r="W24" s="60">
        <v>11</v>
      </c>
      <c r="X24" s="60">
        <v>8</v>
      </c>
      <c r="Y24" s="60">
        <v>9</v>
      </c>
      <c r="Z24" s="60">
        <v>9</v>
      </c>
      <c r="AA24" s="60">
        <v>10</v>
      </c>
      <c r="AB24" s="60">
        <v>9</v>
      </c>
      <c r="AC24" s="107">
        <v>11</v>
      </c>
      <c r="AD24" s="107">
        <v>10</v>
      </c>
      <c r="AE24" s="107">
        <v>12</v>
      </c>
      <c r="AF24" s="107">
        <v>11</v>
      </c>
      <c r="AG24" s="107">
        <v>11</v>
      </c>
      <c r="AH24" s="107">
        <v>11</v>
      </c>
      <c r="AI24" s="107">
        <v>11</v>
      </c>
      <c r="AJ24" s="107">
        <v>11</v>
      </c>
      <c r="AK24" s="107">
        <v>12</v>
      </c>
      <c r="AL24" s="107">
        <v>12</v>
      </c>
      <c r="AM24" s="107">
        <v>12</v>
      </c>
      <c r="AN24" s="107">
        <v>12</v>
      </c>
      <c r="AO24" s="107">
        <v>11</v>
      </c>
      <c r="AP24" s="107">
        <v>11</v>
      </c>
      <c r="AQ24" s="107">
        <v>11</v>
      </c>
      <c r="AR24" s="107">
        <v>12</v>
      </c>
      <c r="AS24" s="107">
        <v>13</v>
      </c>
      <c r="AT24" s="107">
        <v>12</v>
      </c>
      <c r="AU24" s="107">
        <v>16</v>
      </c>
      <c r="AV24" s="107">
        <v>13</v>
      </c>
      <c r="AW24" s="107">
        <v>9</v>
      </c>
      <c r="AX24" s="107">
        <v>9</v>
      </c>
      <c r="AY24" s="107">
        <v>7</v>
      </c>
      <c r="AZ24" s="107">
        <v>7</v>
      </c>
      <c r="BA24" s="107">
        <v>8</v>
      </c>
      <c r="BB24" s="107">
        <v>9</v>
      </c>
      <c r="BC24" s="107">
        <v>10</v>
      </c>
      <c r="BD24" s="107">
        <v>8</v>
      </c>
      <c r="BE24" s="107">
        <v>9</v>
      </c>
      <c r="BF24" s="107">
        <v>10</v>
      </c>
      <c r="BG24" s="107">
        <v>9</v>
      </c>
      <c r="BH24" s="107">
        <v>8</v>
      </c>
    </row>
    <row r="25" spans="1:60" ht="12.75" customHeight="1" x14ac:dyDescent="0.25">
      <c r="A25" s="108" t="s">
        <v>213</v>
      </c>
      <c r="B25" s="108" t="s">
        <v>335</v>
      </c>
      <c r="C25" s="109">
        <v>0</v>
      </c>
      <c r="D25" s="109">
        <v>0</v>
      </c>
      <c r="E25" s="109">
        <v>0</v>
      </c>
      <c r="F25" s="109">
        <v>0</v>
      </c>
      <c r="G25" s="109">
        <v>0</v>
      </c>
      <c r="H25" s="109">
        <v>0</v>
      </c>
      <c r="I25" s="109">
        <v>0</v>
      </c>
      <c r="J25" s="109">
        <v>0</v>
      </c>
      <c r="K25" s="109">
        <v>0</v>
      </c>
      <c r="L25" s="109">
        <v>0</v>
      </c>
      <c r="M25" s="110">
        <f t="shared" si="2"/>
        <v>0</v>
      </c>
      <c r="N25" s="110">
        <f t="shared" si="3"/>
        <v>0</v>
      </c>
      <c r="O25" s="110">
        <f t="shared" si="4"/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107">
        <v>0</v>
      </c>
      <c r="AL25" s="107">
        <v>0</v>
      </c>
      <c r="AM25" s="107">
        <v>0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0</v>
      </c>
      <c r="AW25" s="107">
        <v>0</v>
      </c>
      <c r="AX25" s="107">
        <v>0</v>
      </c>
      <c r="AY25" s="107">
        <v>0</v>
      </c>
      <c r="AZ25" s="107">
        <v>0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</row>
    <row r="26" spans="1:60" ht="12.75" customHeight="1" x14ac:dyDescent="0.25">
      <c r="A26" s="108" t="s">
        <v>213</v>
      </c>
      <c r="B26" s="108" t="s">
        <v>179</v>
      </c>
      <c r="C26" s="109">
        <v>73</v>
      </c>
      <c r="D26" s="109">
        <v>17</v>
      </c>
      <c r="E26" s="109">
        <v>93</v>
      </c>
      <c r="F26" s="109">
        <v>87</v>
      </c>
      <c r="G26" s="109">
        <v>71</v>
      </c>
      <c r="H26" s="109">
        <v>44</v>
      </c>
      <c r="I26" s="109">
        <v>31</v>
      </c>
      <c r="J26" s="109">
        <v>67</v>
      </c>
      <c r="K26" s="109">
        <v>19</v>
      </c>
      <c r="L26" s="109">
        <v>62</v>
      </c>
      <c r="M26" s="110">
        <f t="shared" si="2"/>
        <v>56.4</v>
      </c>
      <c r="N26" s="110">
        <f t="shared" si="3"/>
        <v>59.25</v>
      </c>
      <c r="O26" s="110">
        <f t="shared" si="4"/>
        <v>44.75</v>
      </c>
      <c r="P26" s="60">
        <v>64</v>
      </c>
      <c r="Q26" s="60">
        <v>60</v>
      </c>
      <c r="R26" s="60">
        <v>60</v>
      </c>
      <c r="S26" s="60">
        <v>60</v>
      </c>
      <c r="T26" s="60">
        <v>69</v>
      </c>
      <c r="U26" s="60">
        <v>67</v>
      </c>
      <c r="V26" s="60">
        <v>86</v>
      </c>
      <c r="W26" s="60">
        <v>96</v>
      </c>
      <c r="X26" s="60">
        <v>71</v>
      </c>
      <c r="Y26" s="60">
        <v>79</v>
      </c>
      <c r="Z26" s="60">
        <v>78</v>
      </c>
      <c r="AA26" s="60">
        <v>88</v>
      </c>
      <c r="AB26" s="60">
        <v>79</v>
      </c>
      <c r="AC26" s="107">
        <v>74</v>
      </c>
      <c r="AD26" s="107">
        <v>72</v>
      </c>
      <c r="AE26" s="107">
        <v>81</v>
      </c>
      <c r="AF26" s="107">
        <v>74</v>
      </c>
      <c r="AG26" s="107">
        <v>75</v>
      </c>
      <c r="AH26" s="107">
        <v>73</v>
      </c>
      <c r="AI26" s="107">
        <v>77</v>
      </c>
      <c r="AJ26" s="107">
        <v>77</v>
      </c>
      <c r="AK26" s="107">
        <v>80</v>
      </c>
      <c r="AL26" s="107">
        <v>81</v>
      </c>
      <c r="AM26" s="107">
        <v>81</v>
      </c>
      <c r="AN26" s="107">
        <v>80</v>
      </c>
      <c r="AO26" s="107">
        <v>78</v>
      </c>
      <c r="AP26" s="107">
        <v>75</v>
      </c>
      <c r="AQ26" s="107">
        <v>75</v>
      </c>
      <c r="AR26" s="107">
        <v>81</v>
      </c>
      <c r="AS26" s="107">
        <v>89</v>
      </c>
      <c r="AT26" s="107">
        <v>86</v>
      </c>
      <c r="AU26" s="107">
        <v>112</v>
      </c>
      <c r="AV26" s="107">
        <v>87</v>
      </c>
      <c r="AW26" s="107">
        <v>65</v>
      </c>
      <c r="AX26" s="107">
        <v>61</v>
      </c>
      <c r="AY26" s="107">
        <v>46</v>
      </c>
      <c r="AZ26" s="107">
        <v>48</v>
      </c>
      <c r="BA26" s="107">
        <v>55</v>
      </c>
      <c r="BB26" s="107">
        <v>65</v>
      </c>
      <c r="BC26" s="107">
        <v>67</v>
      </c>
      <c r="BD26" s="107">
        <v>56</v>
      </c>
      <c r="BE26" s="107">
        <v>62</v>
      </c>
      <c r="BF26" s="107">
        <v>71</v>
      </c>
      <c r="BG26" s="107">
        <v>66</v>
      </c>
      <c r="BH26" s="107">
        <v>59</v>
      </c>
    </row>
    <row r="27" spans="1:60" ht="12.75" customHeight="1" x14ac:dyDescent="0.25">
      <c r="A27" s="108" t="s">
        <v>213</v>
      </c>
      <c r="B27" s="108" t="s">
        <v>67</v>
      </c>
      <c r="C27" s="109">
        <v>53</v>
      </c>
      <c r="D27" s="109">
        <v>84</v>
      </c>
      <c r="E27" s="109">
        <v>32</v>
      </c>
      <c r="F27" s="109">
        <v>31</v>
      </c>
      <c r="G27" s="109">
        <v>28</v>
      </c>
      <c r="H27" s="109">
        <v>29</v>
      </c>
      <c r="I27" s="109">
        <v>43</v>
      </c>
      <c r="J27" s="109">
        <v>20</v>
      </c>
      <c r="K27" s="109">
        <v>37</v>
      </c>
      <c r="L27" s="109">
        <v>20</v>
      </c>
      <c r="M27" s="110">
        <f t="shared" si="2"/>
        <v>37.700000000000003</v>
      </c>
      <c r="N27" s="110">
        <f t="shared" si="3"/>
        <v>30</v>
      </c>
      <c r="O27" s="110">
        <f t="shared" si="4"/>
        <v>30</v>
      </c>
      <c r="P27" s="60">
        <v>35</v>
      </c>
      <c r="Q27" s="60">
        <v>33</v>
      </c>
      <c r="R27" s="60">
        <v>33</v>
      </c>
      <c r="S27" s="60">
        <v>33</v>
      </c>
      <c r="T27" s="60">
        <v>38</v>
      </c>
      <c r="U27" s="60">
        <v>37</v>
      </c>
      <c r="V27" s="60">
        <v>48</v>
      </c>
      <c r="W27" s="60">
        <v>53</v>
      </c>
      <c r="X27" s="60">
        <v>40</v>
      </c>
      <c r="Y27" s="60">
        <v>44</v>
      </c>
      <c r="Z27" s="60">
        <v>43</v>
      </c>
      <c r="AA27" s="60">
        <v>49</v>
      </c>
      <c r="AB27" s="60">
        <v>44</v>
      </c>
      <c r="AC27" s="107">
        <v>10</v>
      </c>
      <c r="AD27" s="107">
        <v>10</v>
      </c>
      <c r="AE27" s="107">
        <v>11</v>
      </c>
      <c r="AF27" s="107">
        <v>10</v>
      </c>
      <c r="AG27" s="107">
        <v>10</v>
      </c>
      <c r="AH27" s="107">
        <v>10</v>
      </c>
      <c r="AI27" s="107">
        <v>10</v>
      </c>
      <c r="AJ27" s="107">
        <v>10</v>
      </c>
      <c r="AK27" s="107">
        <v>11</v>
      </c>
      <c r="AL27" s="107">
        <v>11</v>
      </c>
      <c r="AM27" s="107">
        <v>11</v>
      </c>
      <c r="AN27" s="107">
        <v>11</v>
      </c>
      <c r="AO27" s="107">
        <v>10</v>
      </c>
      <c r="AP27" s="107">
        <v>10</v>
      </c>
      <c r="AQ27" s="107">
        <v>10</v>
      </c>
      <c r="AR27" s="107">
        <v>11</v>
      </c>
      <c r="AS27" s="107">
        <v>12</v>
      </c>
      <c r="AT27" s="107">
        <v>12</v>
      </c>
      <c r="AU27" s="107">
        <v>15</v>
      </c>
      <c r="AV27" s="107">
        <v>12</v>
      </c>
      <c r="AW27" s="107">
        <v>9</v>
      </c>
      <c r="AX27" s="107">
        <v>8</v>
      </c>
      <c r="AY27" s="107">
        <v>6</v>
      </c>
      <c r="AZ27" s="107">
        <v>6</v>
      </c>
      <c r="BA27" s="107">
        <v>7</v>
      </c>
      <c r="BB27" s="107">
        <v>9</v>
      </c>
      <c r="BC27" s="107">
        <v>9</v>
      </c>
      <c r="BD27" s="107">
        <v>8</v>
      </c>
      <c r="BE27" s="107">
        <v>8</v>
      </c>
      <c r="BF27" s="107">
        <v>10</v>
      </c>
      <c r="BG27" s="107">
        <v>9</v>
      </c>
      <c r="BH27" s="107">
        <v>8</v>
      </c>
    </row>
    <row r="28" spans="1:60" ht="12.75" customHeight="1" x14ac:dyDescent="0.25">
      <c r="A28" s="108" t="s">
        <v>216</v>
      </c>
      <c r="B28" s="108" t="s">
        <v>101</v>
      </c>
      <c r="C28" s="109">
        <v>496</v>
      </c>
      <c r="D28" s="109">
        <v>226</v>
      </c>
      <c r="E28" s="109">
        <v>430</v>
      </c>
      <c r="F28" s="109">
        <v>389</v>
      </c>
      <c r="G28" s="109">
        <v>375</v>
      </c>
      <c r="H28" s="109">
        <v>293</v>
      </c>
      <c r="I28" s="109">
        <v>275</v>
      </c>
      <c r="J28" s="109">
        <v>93</v>
      </c>
      <c r="K28" s="109">
        <v>18</v>
      </c>
      <c r="L28" s="109">
        <v>120</v>
      </c>
      <c r="M28" s="110">
        <f t="shared" si="2"/>
        <v>271.5</v>
      </c>
      <c r="N28" s="110">
        <f t="shared" si="3"/>
        <v>249.125</v>
      </c>
      <c r="O28" s="110">
        <f t="shared" si="4"/>
        <v>126.5</v>
      </c>
      <c r="P28" s="60">
        <v>227</v>
      </c>
      <c r="Q28" s="60">
        <v>214</v>
      </c>
      <c r="R28" s="60">
        <v>214</v>
      </c>
      <c r="S28" s="60">
        <v>214</v>
      </c>
      <c r="T28" s="60">
        <v>246</v>
      </c>
      <c r="U28" s="60">
        <v>238</v>
      </c>
      <c r="V28" s="60">
        <v>306</v>
      </c>
      <c r="W28" s="60">
        <v>342</v>
      </c>
      <c r="X28" s="60">
        <v>253</v>
      </c>
      <c r="Y28" s="60">
        <v>280</v>
      </c>
      <c r="Z28" s="60">
        <v>278</v>
      </c>
      <c r="AA28" s="60">
        <v>311</v>
      </c>
      <c r="AB28" s="60">
        <v>282</v>
      </c>
      <c r="AC28" s="107">
        <v>312</v>
      </c>
      <c r="AD28" s="107">
        <v>303</v>
      </c>
      <c r="AE28" s="107">
        <v>340</v>
      </c>
      <c r="AF28" s="107">
        <v>313</v>
      </c>
      <c r="AG28" s="107">
        <v>317</v>
      </c>
      <c r="AH28" s="107">
        <v>309</v>
      </c>
      <c r="AI28" s="107">
        <v>323</v>
      </c>
      <c r="AJ28" s="107">
        <v>323</v>
      </c>
      <c r="AK28" s="107">
        <v>337</v>
      </c>
      <c r="AL28" s="107">
        <v>341</v>
      </c>
      <c r="AM28" s="107">
        <v>341</v>
      </c>
      <c r="AN28" s="107">
        <v>338</v>
      </c>
      <c r="AO28" s="107">
        <v>331</v>
      </c>
      <c r="AP28" s="107">
        <v>318</v>
      </c>
      <c r="AQ28" s="107">
        <v>318</v>
      </c>
      <c r="AR28" s="107">
        <v>341</v>
      </c>
      <c r="AS28" s="107">
        <v>378</v>
      </c>
      <c r="AT28" s="107">
        <v>365</v>
      </c>
      <c r="AU28" s="107">
        <v>474</v>
      </c>
      <c r="AV28" s="107">
        <v>368</v>
      </c>
      <c r="AW28" s="107">
        <v>272</v>
      </c>
      <c r="AX28" s="107">
        <v>259</v>
      </c>
      <c r="AY28" s="107">
        <v>194</v>
      </c>
      <c r="AZ28" s="107">
        <v>202</v>
      </c>
      <c r="BA28" s="107">
        <v>232</v>
      </c>
      <c r="BB28" s="107">
        <v>273</v>
      </c>
      <c r="BC28" s="107">
        <v>285</v>
      </c>
      <c r="BD28" s="107">
        <v>238</v>
      </c>
      <c r="BE28" s="107">
        <v>263</v>
      </c>
      <c r="BF28" s="107">
        <v>302</v>
      </c>
      <c r="BG28" s="107">
        <v>277</v>
      </c>
      <c r="BH28" s="107">
        <v>248</v>
      </c>
    </row>
    <row r="29" spans="1:60" ht="12.75" customHeight="1" x14ac:dyDescent="0.25">
      <c r="A29" s="108" t="s">
        <v>216</v>
      </c>
      <c r="B29" s="108" t="s">
        <v>126</v>
      </c>
      <c r="C29" s="109">
        <v>3</v>
      </c>
      <c r="D29" s="109">
        <v>0</v>
      </c>
      <c r="E29" s="109">
        <v>0</v>
      </c>
      <c r="F29" s="109">
        <v>0</v>
      </c>
      <c r="G29" s="109">
        <v>0</v>
      </c>
      <c r="H29" s="109">
        <v>0</v>
      </c>
      <c r="I29" s="109">
        <v>0</v>
      </c>
      <c r="J29" s="109">
        <v>6</v>
      </c>
      <c r="K29" s="109">
        <v>0</v>
      </c>
      <c r="L29" s="109">
        <v>0</v>
      </c>
      <c r="M29" s="110">
        <f t="shared" si="2"/>
        <v>0.9</v>
      </c>
      <c r="N29" s="110">
        <f t="shared" si="3"/>
        <v>0.75</v>
      </c>
      <c r="O29" s="110">
        <f t="shared" si="4"/>
        <v>1.5</v>
      </c>
      <c r="P29" s="60">
        <v>85</v>
      </c>
      <c r="Q29" s="60">
        <v>80</v>
      </c>
      <c r="R29" s="60">
        <v>80</v>
      </c>
      <c r="S29" s="60">
        <v>80</v>
      </c>
      <c r="T29" s="60">
        <v>92</v>
      </c>
      <c r="U29" s="60">
        <v>89</v>
      </c>
      <c r="V29" s="60">
        <v>115</v>
      </c>
      <c r="W29" s="60">
        <v>128</v>
      </c>
      <c r="X29" s="60">
        <v>95</v>
      </c>
      <c r="Y29" s="60">
        <v>105</v>
      </c>
      <c r="Z29" s="60">
        <v>104</v>
      </c>
      <c r="AA29" s="60">
        <v>117</v>
      </c>
      <c r="AB29" s="60">
        <v>106</v>
      </c>
      <c r="AC29" s="107">
        <v>54</v>
      </c>
      <c r="AD29" s="107">
        <v>53</v>
      </c>
      <c r="AE29" s="107">
        <v>59</v>
      </c>
      <c r="AF29" s="107">
        <v>54</v>
      </c>
      <c r="AG29" s="107">
        <v>55</v>
      </c>
      <c r="AH29" s="107">
        <v>54</v>
      </c>
      <c r="AI29" s="107">
        <v>56</v>
      </c>
      <c r="AJ29" s="107">
        <v>56</v>
      </c>
      <c r="AK29" s="107">
        <v>58</v>
      </c>
      <c r="AL29" s="107">
        <v>59</v>
      </c>
      <c r="AM29" s="107">
        <v>59</v>
      </c>
      <c r="AN29" s="107">
        <v>59</v>
      </c>
      <c r="AO29" s="107">
        <v>57</v>
      </c>
      <c r="AP29" s="107">
        <v>55</v>
      </c>
      <c r="AQ29" s="107">
        <v>55</v>
      </c>
      <c r="AR29" s="107">
        <v>59</v>
      </c>
      <c r="AS29" s="107">
        <v>66</v>
      </c>
      <c r="AT29" s="107">
        <v>63</v>
      </c>
      <c r="AU29" s="107">
        <v>82</v>
      </c>
      <c r="AV29" s="107">
        <v>64</v>
      </c>
      <c r="AW29" s="107">
        <v>47</v>
      </c>
      <c r="AX29" s="107">
        <v>45</v>
      </c>
      <c r="AY29" s="107">
        <v>34</v>
      </c>
      <c r="AZ29" s="107">
        <v>35</v>
      </c>
      <c r="BA29" s="107">
        <v>40</v>
      </c>
      <c r="BB29" s="107">
        <v>47</v>
      </c>
      <c r="BC29" s="107">
        <v>49</v>
      </c>
      <c r="BD29" s="107">
        <v>41</v>
      </c>
      <c r="BE29" s="107">
        <v>46</v>
      </c>
      <c r="BF29" s="107">
        <v>52</v>
      </c>
      <c r="BG29" s="107">
        <v>48</v>
      </c>
      <c r="BH29" s="107">
        <v>43</v>
      </c>
    </row>
    <row r="30" spans="1:60" ht="12.75" customHeight="1" x14ac:dyDescent="0.25">
      <c r="A30" s="108" t="s">
        <v>216</v>
      </c>
      <c r="B30" s="108" t="s">
        <v>577</v>
      </c>
      <c r="C30" s="109">
        <v>0</v>
      </c>
      <c r="D30" s="109">
        <v>0</v>
      </c>
      <c r="E30" s="109">
        <v>0</v>
      </c>
      <c r="F30" s="109">
        <v>0</v>
      </c>
      <c r="G30" s="109">
        <v>0</v>
      </c>
      <c r="H30" s="109">
        <v>0</v>
      </c>
      <c r="I30" s="109">
        <v>0</v>
      </c>
      <c r="J30" s="109">
        <v>0</v>
      </c>
      <c r="K30" s="109">
        <v>0</v>
      </c>
      <c r="L30" s="109">
        <v>0</v>
      </c>
      <c r="M30" s="110">
        <f t="shared" si="2"/>
        <v>0</v>
      </c>
      <c r="N30" s="110">
        <f t="shared" si="3"/>
        <v>0</v>
      </c>
      <c r="O30" s="110">
        <f t="shared" si="4"/>
        <v>0</v>
      </c>
      <c r="P30" s="60">
        <v>7</v>
      </c>
      <c r="Q30" s="60">
        <v>7</v>
      </c>
      <c r="R30" s="60">
        <v>7</v>
      </c>
      <c r="S30" s="60">
        <v>7</v>
      </c>
      <c r="T30" s="60">
        <v>8</v>
      </c>
      <c r="U30" s="60">
        <v>7</v>
      </c>
      <c r="V30" s="60">
        <v>10</v>
      </c>
      <c r="W30" s="60">
        <v>11</v>
      </c>
      <c r="X30" s="60">
        <v>8</v>
      </c>
      <c r="Y30" s="60">
        <v>9</v>
      </c>
      <c r="Z30" s="60">
        <v>9</v>
      </c>
      <c r="AA30" s="60">
        <v>10</v>
      </c>
      <c r="AB30" s="60">
        <v>9</v>
      </c>
      <c r="AC30" s="107">
        <v>1</v>
      </c>
      <c r="AD30" s="107">
        <v>1</v>
      </c>
      <c r="AE30" s="107">
        <v>1</v>
      </c>
      <c r="AF30" s="107">
        <v>1</v>
      </c>
      <c r="AG30" s="107">
        <v>1</v>
      </c>
      <c r="AH30" s="107">
        <v>1</v>
      </c>
      <c r="AI30" s="107">
        <v>1</v>
      </c>
      <c r="AJ30" s="107">
        <v>1</v>
      </c>
      <c r="AK30" s="107">
        <v>1</v>
      </c>
      <c r="AL30" s="107">
        <v>1</v>
      </c>
      <c r="AM30" s="107">
        <v>1</v>
      </c>
      <c r="AN30" s="107">
        <v>1</v>
      </c>
      <c r="AO30" s="107">
        <v>1</v>
      </c>
      <c r="AP30" s="107">
        <v>1</v>
      </c>
      <c r="AQ30" s="107">
        <v>1</v>
      </c>
      <c r="AR30" s="107">
        <v>1</v>
      </c>
      <c r="AS30" s="107">
        <v>1</v>
      </c>
      <c r="AT30" s="107">
        <v>1</v>
      </c>
      <c r="AU30" s="107">
        <v>2</v>
      </c>
      <c r="AV30" s="107">
        <v>1</v>
      </c>
      <c r="AW30" s="107">
        <v>1</v>
      </c>
      <c r="AX30" s="107">
        <v>1</v>
      </c>
      <c r="AY30" s="107">
        <v>1</v>
      </c>
      <c r="AZ30" s="107">
        <v>1</v>
      </c>
      <c r="BA30" s="107">
        <v>1</v>
      </c>
      <c r="BB30" s="107">
        <v>1</v>
      </c>
      <c r="BC30" s="107">
        <v>1</v>
      </c>
      <c r="BD30" s="107">
        <v>1</v>
      </c>
      <c r="BE30" s="107">
        <v>1</v>
      </c>
      <c r="BF30" s="107">
        <v>1</v>
      </c>
      <c r="BG30" s="107">
        <v>1</v>
      </c>
      <c r="BH30" s="107">
        <v>1</v>
      </c>
    </row>
    <row r="31" spans="1:60" ht="12.75" customHeight="1" x14ac:dyDescent="0.25">
      <c r="A31" s="108" t="s">
        <v>216</v>
      </c>
      <c r="B31" s="108" t="s">
        <v>136</v>
      </c>
      <c r="C31" s="109">
        <v>118</v>
      </c>
      <c r="D31" s="109">
        <v>18</v>
      </c>
      <c r="E31" s="109">
        <v>79</v>
      </c>
      <c r="F31" s="109">
        <v>78</v>
      </c>
      <c r="G31" s="109">
        <v>39</v>
      </c>
      <c r="H31" s="109">
        <v>59</v>
      </c>
      <c r="I31" s="109">
        <v>26</v>
      </c>
      <c r="J31" s="109">
        <v>71</v>
      </c>
      <c r="K31" s="109">
        <v>77</v>
      </c>
      <c r="L31" s="109">
        <v>36</v>
      </c>
      <c r="M31" s="110">
        <f t="shared" si="2"/>
        <v>60.1</v>
      </c>
      <c r="N31" s="110">
        <f t="shared" si="3"/>
        <v>58.125</v>
      </c>
      <c r="O31" s="110">
        <f t="shared" si="4"/>
        <v>52.5</v>
      </c>
      <c r="P31" s="60">
        <v>61</v>
      </c>
      <c r="Q31" s="60">
        <v>58</v>
      </c>
      <c r="R31" s="60">
        <v>57</v>
      </c>
      <c r="S31" s="60">
        <v>57</v>
      </c>
      <c r="T31" s="60">
        <v>66</v>
      </c>
      <c r="U31" s="60">
        <v>64</v>
      </c>
      <c r="V31" s="60">
        <v>82</v>
      </c>
      <c r="W31" s="60">
        <v>92</v>
      </c>
      <c r="X31" s="60">
        <v>68</v>
      </c>
      <c r="Y31" s="60">
        <v>75</v>
      </c>
      <c r="Z31" s="60">
        <v>75</v>
      </c>
      <c r="AA31" s="60">
        <v>84</v>
      </c>
      <c r="AB31" s="60">
        <v>76</v>
      </c>
      <c r="AC31" s="107">
        <v>54</v>
      </c>
      <c r="AD31" s="107">
        <v>53</v>
      </c>
      <c r="AE31" s="107">
        <v>59</v>
      </c>
      <c r="AF31" s="107">
        <v>54</v>
      </c>
      <c r="AG31" s="107">
        <v>55</v>
      </c>
      <c r="AH31" s="107">
        <v>54</v>
      </c>
      <c r="AI31" s="107">
        <v>56</v>
      </c>
      <c r="AJ31" s="107">
        <v>56</v>
      </c>
      <c r="AK31" s="107">
        <v>58</v>
      </c>
      <c r="AL31" s="107">
        <v>59</v>
      </c>
      <c r="AM31" s="107">
        <v>59</v>
      </c>
      <c r="AN31" s="107">
        <v>59</v>
      </c>
      <c r="AO31" s="107">
        <v>57</v>
      </c>
      <c r="AP31" s="107">
        <v>55</v>
      </c>
      <c r="AQ31" s="107">
        <v>55</v>
      </c>
      <c r="AR31" s="107">
        <v>59</v>
      </c>
      <c r="AS31" s="107">
        <v>66</v>
      </c>
      <c r="AT31" s="107">
        <v>63</v>
      </c>
      <c r="AU31" s="107">
        <v>82</v>
      </c>
      <c r="AV31" s="107">
        <v>64</v>
      </c>
      <c r="AW31" s="107">
        <v>47</v>
      </c>
      <c r="AX31" s="107">
        <v>45</v>
      </c>
      <c r="AY31" s="107">
        <v>34</v>
      </c>
      <c r="AZ31" s="107">
        <v>35</v>
      </c>
      <c r="BA31" s="107">
        <v>40</v>
      </c>
      <c r="BB31" s="107">
        <v>47</v>
      </c>
      <c r="BC31" s="107">
        <v>49</v>
      </c>
      <c r="BD31" s="107">
        <v>41</v>
      </c>
      <c r="BE31" s="107">
        <v>46</v>
      </c>
      <c r="BF31" s="107">
        <v>52</v>
      </c>
      <c r="BG31" s="107">
        <v>48</v>
      </c>
      <c r="BH31" s="107">
        <v>43</v>
      </c>
    </row>
    <row r="32" spans="1:60" ht="12.75" customHeight="1" x14ac:dyDescent="0.25">
      <c r="A32" s="108" t="s">
        <v>216</v>
      </c>
      <c r="B32" s="108" t="s">
        <v>59</v>
      </c>
      <c r="C32" s="109">
        <v>318</v>
      </c>
      <c r="D32" s="109">
        <v>94</v>
      </c>
      <c r="E32" s="109">
        <v>143</v>
      </c>
      <c r="F32" s="109">
        <v>219</v>
      </c>
      <c r="G32" s="109">
        <v>252</v>
      </c>
      <c r="H32" s="109">
        <v>185</v>
      </c>
      <c r="I32" s="109">
        <v>180</v>
      </c>
      <c r="J32" s="109">
        <v>231</v>
      </c>
      <c r="K32" s="109">
        <v>260</v>
      </c>
      <c r="L32" s="109">
        <v>89</v>
      </c>
      <c r="M32" s="110">
        <f t="shared" si="2"/>
        <v>197.1</v>
      </c>
      <c r="N32" s="110">
        <f t="shared" si="3"/>
        <v>194.875</v>
      </c>
      <c r="O32" s="110">
        <f t="shared" si="4"/>
        <v>190</v>
      </c>
      <c r="P32" s="60">
        <v>227</v>
      </c>
      <c r="Q32" s="60">
        <v>214</v>
      </c>
      <c r="R32" s="60">
        <v>214</v>
      </c>
      <c r="S32" s="60">
        <v>214</v>
      </c>
      <c r="T32" s="60">
        <v>246</v>
      </c>
      <c r="U32" s="60">
        <v>238</v>
      </c>
      <c r="V32" s="60">
        <v>306</v>
      </c>
      <c r="W32" s="60">
        <v>342</v>
      </c>
      <c r="X32" s="60">
        <v>253</v>
      </c>
      <c r="Y32" s="60">
        <v>280</v>
      </c>
      <c r="Z32" s="60">
        <v>278</v>
      </c>
      <c r="AA32" s="60">
        <v>311</v>
      </c>
      <c r="AB32" s="60">
        <v>282</v>
      </c>
      <c r="AC32" s="107">
        <v>230</v>
      </c>
      <c r="AD32" s="107">
        <v>223</v>
      </c>
      <c r="AE32" s="107">
        <v>251</v>
      </c>
      <c r="AF32" s="107">
        <v>230</v>
      </c>
      <c r="AG32" s="107">
        <v>234</v>
      </c>
      <c r="AH32" s="107">
        <v>228</v>
      </c>
      <c r="AI32" s="107">
        <v>238</v>
      </c>
      <c r="AJ32" s="107">
        <v>238</v>
      </c>
      <c r="AK32" s="107">
        <v>248</v>
      </c>
      <c r="AL32" s="107">
        <v>251</v>
      </c>
      <c r="AM32" s="107">
        <v>251</v>
      </c>
      <c r="AN32" s="107">
        <v>249</v>
      </c>
      <c r="AO32" s="107">
        <v>244</v>
      </c>
      <c r="AP32" s="107">
        <v>234</v>
      </c>
      <c r="AQ32" s="107">
        <v>234</v>
      </c>
      <c r="AR32" s="107">
        <v>251</v>
      </c>
      <c r="AS32" s="107">
        <v>278</v>
      </c>
      <c r="AT32" s="107">
        <v>269</v>
      </c>
      <c r="AU32" s="107">
        <v>349</v>
      </c>
      <c r="AV32" s="107">
        <v>271</v>
      </c>
      <c r="AW32" s="107">
        <v>201</v>
      </c>
      <c r="AX32" s="107">
        <v>191</v>
      </c>
      <c r="AY32" s="107">
        <v>143</v>
      </c>
      <c r="AZ32" s="107">
        <v>149</v>
      </c>
      <c r="BA32" s="107">
        <v>171</v>
      </c>
      <c r="BB32" s="107">
        <v>201</v>
      </c>
      <c r="BC32" s="107">
        <v>210</v>
      </c>
      <c r="BD32" s="107">
        <v>176</v>
      </c>
      <c r="BE32" s="107">
        <v>194</v>
      </c>
      <c r="BF32" s="107">
        <v>222</v>
      </c>
      <c r="BG32" s="107">
        <v>204</v>
      </c>
      <c r="BH32" s="107">
        <v>183</v>
      </c>
    </row>
    <row r="33" spans="1:60" ht="12.75" customHeight="1" x14ac:dyDescent="0.25">
      <c r="A33" s="108" t="s">
        <v>216</v>
      </c>
      <c r="B33" s="108" t="s">
        <v>156</v>
      </c>
      <c r="C33" s="109">
        <v>17</v>
      </c>
      <c r="D33" s="109">
        <v>2</v>
      </c>
      <c r="E33" s="109">
        <v>0</v>
      </c>
      <c r="F33" s="109">
        <v>9</v>
      </c>
      <c r="G33" s="109">
        <v>0</v>
      </c>
      <c r="H33" s="109">
        <v>13</v>
      </c>
      <c r="I33" s="109">
        <v>14</v>
      </c>
      <c r="J33" s="109">
        <v>7</v>
      </c>
      <c r="K33" s="109">
        <v>10</v>
      </c>
      <c r="L33" s="109">
        <v>5</v>
      </c>
      <c r="M33" s="110">
        <f t="shared" si="2"/>
        <v>7.7</v>
      </c>
      <c r="N33" s="110">
        <f t="shared" si="3"/>
        <v>7.25</v>
      </c>
      <c r="O33" s="110">
        <f t="shared" si="4"/>
        <v>9</v>
      </c>
      <c r="P33" s="60">
        <v>7</v>
      </c>
      <c r="Q33" s="60">
        <v>7</v>
      </c>
      <c r="R33" s="60">
        <v>7</v>
      </c>
      <c r="S33" s="60">
        <v>7</v>
      </c>
      <c r="T33" s="60">
        <v>8</v>
      </c>
      <c r="U33" s="60">
        <v>7</v>
      </c>
      <c r="V33" s="60">
        <v>10</v>
      </c>
      <c r="W33" s="60">
        <v>11</v>
      </c>
      <c r="X33" s="60">
        <v>8</v>
      </c>
      <c r="Y33" s="60">
        <v>9</v>
      </c>
      <c r="Z33" s="60">
        <v>9</v>
      </c>
      <c r="AA33" s="60">
        <v>10</v>
      </c>
      <c r="AB33" s="60">
        <v>9</v>
      </c>
      <c r="AC33" s="107">
        <v>21</v>
      </c>
      <c r="AD33" s="107">
        <v>21</v>
      </c>
      <c r="AE33" s="107">
        <v>23</v>
      </c>
      <c r="AF33" s="107">
        <v>21</v>
      </c>
      <c r="AG33" s="107">
        <v>22</v>
      </c>
      <c r="AH33" s="107">
        <v>21</v>
      </c>
      <c r="AI33" s="107">
        <v>22</v>
      </c>
      <c r="AJ33" s="107">
        <v>22</v>
      </c>
      <c r="AK33" s="107">
        <v>23</v>
      </c>
      <c r="AL33" s="107">
        <v>23</v>
      </c>
      <c r="AM33" s="107">
        <v>23</v>
      </c>
      <c r="AN33" s="107">
        <v>23</v>
      </c>
      <c r="AO33" s="107">
        <v>23</v>
      </c>
      <c r="AP33" s="107">
        <v>22</v>
      </c>
      <c r="AQ33" s="107">
        <v>22</v>
      </c>
      <c r="AR33" s="107">
        <v>23</v>
      </c>
      <c r="AS33" s="107">
        <v>26</v>
      </c>
      <c r="AT33" s="107">
        <v>25</v>
      </c>
      <c r="AU33" s="107">
        <v>32</v>
      </c>
      <c r="AV33" s="107">
        <v>25</v>
      </c>
      <c r="AW33" s="107">
        <v>19</v>
      </c>
      <c r="AX33" s="107">
        <v>18</v>
      </c>
      <c r="AY33" s="107">
        <v>13</v>
      </c>
      <c r="AZ33" s="107">
        <v>14</v>
      </c>
      <c r="BA33" s="107">
        <v>16</v>
      </c>
      <c r="BB33" s="107">
        <v>19</v>
      </c>
      <c r="BC33" s="107">
        <v>19</v>
      </c>
      <c r="BD33" s="107">
        <v>16</v>
      </c>
      <c r="BE33" s="107">
        <v>18</v>
      </c>
      <c r="BF33" s="107">
        <v>21</v>
      </c>
      <c r="BG33" s="107">
        <v>19</v>
      </c>
      <c r="BH33" s="107">
        <v>17</v>
      </c>
    </row>
    <row r="34" spans="1:60" ht="12.75" customHeight="1" x14ac:dyDescent="0.25">
      <c r="A34" s="108" t="s">
        <v>216</v>
      </c>
      <c r="B34" s="108" t="s">
        <v>335</v>
      </c>
      <c r="C34" s="109">
        <v>10</v>
      </c>
      <c r="D34" s="109">
        <v>20</v>
      </c>
      <c r="E34" s="109">
        <v>8</v>
      </c>
      <c r="F34" s="109">
        <v>9</v>
      </c>
      <c r="G34" s="109">
        <v>8</v>
      </c>
      <c r="H34" s="109">
        <v>21</v>
      </c>
      <c r="I34" s="109">
        <v>10</v>
      </c>
      <c r="J34" s="109">
        <v>16</v>
      </c>
      <c r="K34" s="109">
        <v>3</v>
      </c>
      <c r="L34" s="109">
        <v>4</v>
      </c>
      <c r="M34" s="110">
        <f t="shared" si="2"/>
        <v>10.9</v>
      </c>
      <c r="N34" s="110">
        <f t="shared" si="3"/>
        <v>9.875</v>
      </c>
      <c r="O34" s="110">
        <f t="shared" si="4"/>
        <v>8.25</v>
      </c>
      <c r="P34" s="60">
        <v>9</v>
      </c>
      <c r="Q34" s="60">
        <v>8</v>
      </c>
      <c r="R34" s="60">
        <v>8</v>
      </c>
      <c r="S34" s="60">
        <v>8</v>
      </c>
      <c r="T34" s="60">
        <v>9</v>
      </c>
      <c r="U34" s="60">
        <v>9</v>
      </c>
      <c r="V34" s="60">
        <v>11</v>
      </c>
      <c r="W34" s="60">
        <v>13</v>
      </c>
      <c r="X34" s="60">
        <v>9</v>
      </c>
      <c r="Y34" s="60">
        <v>10</v>
      </c>
      <c r="Z34" s="60">
        <v>10</v>
      </c>
      <c r="AA34" s="60">
        <v>12</v>
      </c>
      <c r="AB34" s="60">
        <v>11</v>
      </c>
      <c r="AC34" s="107">
        <v>16</v>
      </c>
      <c r="AD34" s="107">
        <v>16</v>
      </c>
      <c r="AE34" s="107">
        <v>18</v>
      </c>
      <c r="AF34" s="107">
        <v>16</v>
      </c>
      <c r="AG34" s="107">
        <v>17</v>
      </c>
      <c r="AH34" s="107">
        <v>16</v>
      </c>
      <c r="AI34" s="107">
        <v>17</v>
      </c>
      <c r="AJ34" s="107">
        <v>17</v>
      </c>
      <c r="AK34" s="107">
        <v>18</v>
      </c>
      <c r="AL34" s="107">
        <v>18</v>
      </c>
      <c r="AM34" s="107">
        <v>18</v>
      </c>
      <c r="AN34" s="107">
        <v>18</v>
      </c>
      <c r="AO34" s="107">
        <v>17</v>
      </c>
      <c r="AP34" s="107">
        <v>17</v>
      </c>
      <c r="AQ34" s="107">
        <v>17</v>
      </c>
      <c r="AR34" s="107">
        <v>18</v>
      </c>
      <c r="AS34" s="107">
        <v>20</v>
      </c>
      <c r="AT34" s="107">
        <v>19</v>
      </c>
      <c r="AU34" s="107">
        <v>25</v>
      </c>
      <c r="AV34" s="107">
        <v>19</v>
      </c>
      <c r="AW34" s="107">
        <v>14</v>
      </c>
      <c r="AX34" s="107">
        <v>14</v>
      </c>
      <c r="AY34" s="107">
        <v>10</v>
      </c>
      <c r="AZ34" s="107">
        <v>11</v>
      </c>
      <c r="BA34" s="107">
        <v>12</v>
      </c>
      <c r="BB34" s="107">
        <v>14</v>
      </c>
      <c r="BC34" s="107">
        <v>15</v>
      </c>
      <c r="BD34" s="107">
        <v>13</v>
      </c>
      <c r="BE34" s="107">
        <v>14</v>
      </c>
      <c r="BF34" s="107">
        <v>16</v>
      </c>
      <c r="BG34" s="107">
        <v>15</v>
      </c>
      <c r="BH34" s="107">
        <v>13</v>
      </c>
    </row>
    <row r="35" spans="1:60" ht="12.75" customHeight="1" x14ac:dyDescent="0.25">
      <c r="A35" s="108" t="s">
        <v>216</v>
      </c>
      <c r="B35" s="108" t="s">
        <v>179</v>
      </c>
      <c r="C35" s="109">
        <v>512</v>
      </c>
      <c r="D35" s="109">
        <v>260</v>
      </c>
      <c r="E35" s="109">
        <v>237</v>
      </c>
      <c r="F35" s="109">
        <v>363</v>
      </c>
      <c r="G35" s="109">
        <v>370</v>
      </c>
      <c r="H35" s="109">
        <v>306</v>
      </c>
      <c r="I35" s="109">
        <v>247</v>
      </c>
      <c r="J35" s="109">
        <v>308</v>
      </c>
      <c r="K35" s="109">
        <v>373</v>
      </c>
      <c r="L35" s="109">
        <v>219</v>
      </c>
      <c r="M35" s="110">
        <f t="shared" si="2"/>
        <v>319.5</v>
      </c>
      <c r="N35" s="110">
        <f t="shared" si="3"/>
        <v>302.875</v>
      </c>
      <c r="O35" s="110">
        <f t="shared" si="4"/>
        <v>286.75</v>
      </c>
      <c r="P35" s="60">
        <v>312</v>
      </c>
      <c r="Q35" s="60">
        <v>295</v>
      </c>
      <c r="R35" s="60">
        <v>294</v>
      </c>
      <c r="S35" s="60">
        <v>294</v>
      </c>
      <c r="T35" s="60">
        <v>339</v>
      </c>
      <c r="U35" s="60">
        <v>328</v>
      </c>
      <c r="V35" s="60">
        <v>421</v>
      </c>
      <c r="W35" s="60">
        <v>470</v>
      </c>
      <c r="X35" s="60">
        <v>348</v>
      </c>
      <c r="Y35" s="60">
        <v>384</v>
      </c>
      <c r="Z35" s="60">
        <v>382</v>
      </c>
      <c r="AA35" s="60">
        <v>428</v>
      </c>
      <c r="AB35" s="60">
        <v>388</v>
      </c>
      <c r="AC35" s="107">
        <v>411</v>
      </c>
      <c r="AD35" s="107">
        <v>398</v>
      </c>
      <c r="AE35" s="107">
        <v>448</v>
      </c>
      <c r="AF35" s="107">
        <v>411</v>
      </c>
      <c r="AG35" s="107">
        <v>417</v>
      </c>
      <c r="AH35" s="107">
        <v>407</v>
      </c>
      <c r="AI35" s="107">
        <v>426</v>
      </c>
      <c r="AJ35" s="107">
        <v>426</v>
      </c>
      <c r="AK35" s="107">
        <v>443</v>
      </c>
      <c r="AL35" s="107">
        <v>449</v>
      </c>
      <c r="AM35" s="107">
        <v>449</v>
      </c>
      <c r="AN35" s="107">
        <v>445</v>
      </c>
      <c r="AO35" s="107">
        <v>435</v>
      </c>
      <c r="AP35" s="107">
        <v>418</v>
      </c>
      <c r="AQ35" s="107">
        <v>418</v>
      </c>
      <c r="AR35" s="107">
        <v>449</v>
      </c>
      <c r="AS35" s="107">
        <v>497</v>
      </c>
      <c r="AT35" s="107">
        <v>480</v>
      </c>
      <c r="AU35" s="107">
        <v>623</v>
      </c>
      <c r="AV35" s="107">
        <v>484</v>
      </c>
      <c r="AW35" s="107">
        <v>359</v>
      </c>
      <c r="AX35" s="107">
        <v>340</v>
      </c>
      <c r="AY35" s="107">
        <v>255</v>
      </c>
      <c r="AZ35" s="107">
        <v>266</v>
      </c>
      <c r="BA35" s="107">
        <v>305</v>
      </c>
      <c r="BB35" s="107">
        <v>359</v>
      </c>
      <c r="BC35" s="107">
        <v>375</v>
      </c>
      <c r="BD35" s="107">
        <v>314</v>
      </c>
      <c r="BE35" s="107">
        <v>346</v>
      </c>
      <c r="BF35" s="107">
        <v>397</v>
      </c>
      <c r="BG35" s="107">
        <v>365</v>
      </c>
      <c r="BH35" s="107">
        <v>326</v>
      </c>
    </row>
    <row r="36" spans="1:60" ht="12.75" customHeight="1" x14ac:dyDescent="0.25">
      <c r="A36" s="108" t="s">
        <v>216</v>
      </c>
      <c r="B36" s="108" t="s">
        <v>67</v>
      </c>
      <c r="C36" s="109">
        <v>1336</v>
      </c>
      <c r="D36" s="109">
        <v>647</v>
      </c>
      <c r="E36" s="109">
        <v>723</v>
      </c>
      <c r="F36" s="109">
        <v>633</v>
      </c>
      <c r="G36" s="109">
        <v>1079</v>
      </c>
      <c r="H36" s="109">
        <v>1028</v>
      </c>
      <c r="I36" s="109">
        <v>845</v>
      </c>
      <c r="J36" s="109">
        <v>866</v>
      </c>
      <c r="K36" s="109">
        <v>695</v>
      </c>
      <c r="L36" s="109">
        <v>616</v>
      </c>
      <c r="M36" s="110">
        <f t="shared" si="2"/>
        <v>846.8</v>
      </c>
      <c r="N36" s="110">
        <f t="shared" si="3"/>
        <v>810.625</v>
      </c>
      <c r="O36" s="110">
        <f t="shared" si="4"/>
        <v>755.5</v>
      </c>
      <c r="P36" s="60">
        <v>879</v>
      </c>
      <c r="Q36" s="60">
        <v>830</v>
      </c>
      <c r="R36" s="60">
        <v>828</v>
      </c>
      <c r="S36" s="60">
        <v>828</v>
      </c>
      <c r="T36" s="60">
        <v>954</v>
      </c>
      <c r="U36" s="60">
        <v>923</v>
      </c>
      <c r="V36" s="60">
        <v>1187</v>
      </c>
      <c r="W36" s="60">
        <v>1325</v>
      </c>
      <c r="X36" s="60">
        <v>980</v>
      </c>
      <c r="Y36" s="60">
        <v>1084</v>
      </c>
      <c r="Z36" s="60">
        <v>1076</v>
      </c>
      <c r="AA36" s="60">
        <v>1206</v>
      </c>
      <c r="AB36" s="60">
        <v>1093</v>
      </c>
      <c r="AC36" s="107">
        <v>1034</v>
      </c>
      <c r="AD36" s="107">
        <v>1003</v>
      </c>
      <c r="AE36" s="107">
        <v>1128</v>
      </c>
      <c r="AF36" s="107">
        <v>1036</v>
      </c>
      <c r="AG36" s="107">
        <v>1051</v>
      </c>
      <c r="AH36" s="107">
        <v>1026</v>
      </c>
      <c r="AI36" s="107">
        <v>1073</v>
      </c>
      <c r="AJ36" s="107">
        <v>1073</v>
      </c>
      <c r="AK36" s="107">
        <v>1116</v>
      </c>
      <c r="AL36" s="107">
        <v>1131</v>
      </c>
      <c r="AM36" s="107">
        <v>1131</v>
      </c>
      <c r="AN36" s="107">
        <v>1120</v>
      </c>
      <c r="AO36" s="107">
        <v>1096</v>
      </c>
      <c r="AP36" s="107">
        <v>1054</v>
      </c>
      <c r="AQ36" s="107">
        <v>1054</v>
      </c>
      <c r="AR36" s="107">
        <v>1130</v>
      </c>
      <c r="AS36" s="107">
        <v>1252</v>
      </c>
      <c r="AT36" s="107">
        <v>1209</v>
      </c>
      <c r="AU36" s="107">
        <v>1571</v>
      </c>
      <c r="AV36" s="107">
        <v>1221</v>
      </c>
      <c r="AW36" s="107">
        <v>904</v>
      </c>
      <c r="AX36" s="107">
        <v>857</v>
      </c>
      <c r="AY36" s="107">
        <v>642</v>
      </c>
      <c r="AZ36" s="107">
        <v>670</v>
      </c>
      <c r="BA36" s="107">
        <v>769</v>
      </c>
      <c r="BB36" s="107">
        <v>905</v>
      </c>
      <c r="BC36" s="107">
        <v>944</v>
      </c>
      <c r="BD36" s="107">
        <v>790</v>
      </c>
      <c r="BE36" s="107">
        <v>873</v>
      </c>
      <c r="BF36" s="107">
        <v>1001</v>
      </c>
      <c r="BG36" s="107">
        <v>920</v>
      </c>
      <c r="BH36" s="107">
        <v>821</v>
      </c>
    </row>
    <row r="37" spans="1:60" ht="12.75" customHeight="1" x14ac:dyDescent="0.25">
      <c r="A37" s="108" t="s">
        <v>216</v>
      </c>
      <c r="B37" s="108" t="s">
        <v>98</v>
      </c>
      <c r="C37" s="109">
        <v>1867</v>
      </c>
      <c r="D37" s="109">
        <v>239</v>
      </c>
      <c r="E37" s="109">
        <v>1178</v>
      </c>
      <c r="F37" s="109">
        <v>1118</v>
      </c>
      <c r="G37" s="109">
        <v>1217</v>
      </c>
      <c r="H37" s="109">
        <v>1072</v>
      </c>
      <c r="I37" s="109">
        <v>1085</v>
      </c>
      <c r="J37" s="109">
        <v>840</v>
      </c>
      <c r="K37" s="109">
        <v>1099</v>
      </c>
      <c r="L37" s="109">
        <v>717</v>
      </c>
      <c r="M37" s="110">
        <f t="shared" si="2"/>
        <v>1043.2</v>
      </c>
      <c r="N37" s="110">
        <f t="shared" si="3"/>
        <v>1040.75</v>
      </c>
      <c r="O37" s="110">
        <f t="shared" si="4"/>
        <v>935.25</v>
      </c>
      <c r="P37" s="60">
        <v>1063</v>
      </c>
      <c r="Q37" s="60">
        <v>1005</v>
      </c>
      <c r="R37" s="60">
        <v>1002</v>
      </c>
      <c r="S37" s="60">
        <v>1001</v>
      </c>
      <c r="T37" s="60">
        <v>1154</v>
      </c>
      <c r="U37" s="60">
        <v>1117</v>
      </c>
      <c r="V37" s="60">
        <v>1436</v>
      </c>
      <c r="W37" s="60">
        <v>1602</v>
      </c>
      <c r="X37" s="60">
        <v>1185</v>
      </c>
      <c r="Y37" s="60">
        <v>1311</v>
      </c>
      <c r="Z37" s="60">
        <v>1302</v>
      </c>
      <c r="AA37" s="60">
        <v>1459</v>
      </c>
      <c r="AB37" s="60">
        <v>1323</v>
      </c>
      <c r="AC37" s="107">
        <v>1240</v>
      </c>
      <c r="AD37" s="107">
        <v>1202</v>
      </c>
      <c r="AE37" s="107">
        <v>1352</v>
      </c>
      <c r="AF37" s="107">
        <v>1242</v>
      </c>
      <c r="AG37" s="107">
        <v>1260</v>
      </c>
      <c r="AH37" s="107">
        <v>1229</v>
      </c>
      <c r="AI37" s="107">
        <v>1285</v>
      </c>
      <c r="AJ37" s="107">
        <v>1285</v>
      </c>
      <c r="AK37" s="107">
        <v>1338</v>
      </c>
      <c r="AL37" s="107">
        <v>1355</v>
      </c>
      <c r="AM37" s="107">
        <v>1355</v>
      </c>
      <c r="AN37" s="107">
        <v>1342</v>
      </c>
      <c r="AO37" s="107">
        <v>1313</v>
      </c>
      <c r="AP37" s="107">
        <v>1263</v>
      </c>
      <c r="AQ37" s="107">
        <v>1263</v>
      </c>
      <c r="AR37" s="107">
        <v>1355</v>
      </c>
      <c r="AS37" s="107">
        <v>1500</v>
      </c>
      <c r="AT37" s="107">
        <v>1449</v>
      </c>
      <c r="AU37" s="107">
        <v>1883</v>
      </c>
      <c r="AV37" s="107">
        <v>1463</v>
      </c>
      <c r="AW37" s="107">
        <v>1083</v>
      </c>
      <c r="AX37" s="107">
        <v>1028</v>
      </c>
      <c r="AY37" s="107">
        <v>769</v>
      </c>
      <c r="AZ37" s="107">
        <v>803</v>
      </c>
      <c r="BA37" s="107">
        <v>921</v>
      </c>
      <c r="BB37" s="107">
        <v>1085</v>
      </c>
      <c r="BC37" s="107">
        <v>1131</v>
      </c>
      <c r="BD37" s="107">
        <v>947</v>
      </c>
      <c r="BE37" s="107">
        <v>1046</v>
      </c>
      <c r="BF37" s="107">
        <v>1199</v>
      </c>
      <c r="BG37" s="107">
        <v>1102</v>
      </c>
      <c r="BH37" s="107">
        <v>984</v>
      </c>
    </row>
    <row r="38" spans="1:60" ht="12.75" customHeight="1" x14ac:dyDescent="0.25">
      <c r="A38" s="108" t="s">
        <v>218</v>
      </c>
      <c r="B38" s="108" t="s">
        <v>101</v>
      </c>
      <c r="C38" s="109">
        <v>28</v>
      </c>
      <c r="D38" s="109">
        <v>5</v>
      </c>
      <c r="E38" s="109">
        <v>11</v>
      </c>
      <c r="F38" s="109">
        <v>4</v>
      </c>
      <c r="G38" s="109">
        <v>5</v>
      </c>
      <c r="H38" s="109">
        <v>11</v>
      </c>
      <c r="I38" s="109">
        <v>1</v>
      </c>
      <c r="J38" s="109">
        <v>1</v>
      </c>
      <c r="K38" s="109">
        <v>0</v>
      </c>
      <c r="L38" s="109">
        <v>1</v>
      </c>
      <c r="M38" s="110">
        <f t="shared" si="2"/>
        <v>6.7</v>
      </c>
      <c r="N38" s="110">
        <f t="shared" si="3"/>
        <v>4.25</v>
      </c>
      <c r="O38" s="110">
        <f t="shared" si="4"/>
        <v>0.75</v>
      </c>
      <c r="P38" s="60">
        <v>5</v>
      </c>
      <c r="Q38" s="60">
        <v>5</v>
      </c>
      <c r="R38" s="60">
        <v>5</v>
      </c>
      <c r="S38" s="60">
        <v>5</v>
      </c>
      <c r="T38" s="60">
        <v>5</v>
      </c>
      <c r="U38" s="60">
        <v>5</v>
      </c>
      <c r="V38" s="60">
        <v>7</v>
      </c>
      <c r="W38" s="60">
        <v>7</v>
      </c>
      <c r="X38" s="60">
        <v>6</v>
      </c>
      <c r="Y38" s="60">
        <v>6</v>
      </c>
      <c r="Z38" s="60">
        <v>6</v>
      </c>
      <c r="AA38" s="60">
        <v>7</v>
      </c>
      <c r="AB38" s="60">
        <v>6</v>
      </c>
      <c r="AC38" s="107">
        <v>90</v>
      </c>
      <c r="AD38" s="107">
        <v>88</v>
      </c>
      <c r="AE38" s="107">
        <v>99</v>
      </c>
      <c r="AF38" s="107">
        <v>90</v>
      </c>
      <c r="AG38" s="107">
        <v>92</v>
      </c>
      <c r="AH38" s="107">
        <v>90</v>
      </c>
      <c r="AI38" s="107">
        <v>94</v>
      </c>
      <c r="AJ38" s="107">
        <v>94</v>
      </c>
      <c r="AK38" s="107">
        <v>97</v>
      </c>
      <c r="AL38" s="107">
        <v>99</v>
      </c>
      <c r="AM38" s="107">
        <v>99</v>
      </c>
      <c r="AN38" s="107">
        <v>98</v>
      </c>
      <c r="AO38" s="107">
        <v>96</v>
      </c>
      <c r="AP38" s="107">
        <v>92</v>
      </c>
      <c r="AQ38" s="107">
        <v>92</v>
      </c>
      <c r="AR38" s="107">
        <v>99</v>
      </c>
      <c r="AS38" s="107">
        <v>109</v>
      </c>
      <c r="AT38" s="107">
        <v>106</v>
      </c>
      <c r="AU38" s="107">
        <v>137</v>
      </c>
      <c r="AV38" s="107">
        <v>107</v>
      </c>
      <c r="AW38" s="107">
        <v>79</v>
      </c>
      <c r="AX38" s="107">
        <v>75</v>
      </c>
      <c r="AY38" s="107">
        <v>56</v>
      </c>
      <c r="AZ38" s="107">
        <v>59</v>
      </c>
      <c r="BA38" s="107">
        <v>67</v>
      </c>
      <c r="BB38" s="107">
        <v>79</v>
      </c>
      <c r="BC38" s="107">
        <v>82</v>
      </c>
      <c r="BD38" s="107">
        <v>69</v>
      </c>
      <c r="BE38" s="107">
        <v>81</v>
      </c>
      <c r="BF38" s="107">
        <v>98</v>
      </c>
      <c r="BG38" s="107">
        <v>90</v>
      </c>
      <c r="BH38" s="107">
        <v>80</v>
      </c>
    </row>
    <row r="39" spans="1:60" ht="12.75" customHeight="1" x14ac:dyDescent="0.25">
      <c r="A39" s="108" t="s">
        <v>218</v>
      </c>
      <c r="B39" s="108" t="s">
        <v>136</v>
      </c>
      <c r="C39" s="109">
        <v>0</v>
      </c>
      <c r="D39" s="109">
        <v>0</v>
      </c>
      <c r="E39" s="109">
        <v>0</v>
      </c>
      <c r="F39" s="109">
        <v>0</v>
      </c>
      <c r="G39" s="109">
        <v>0</v>
      </c>
      <c r="H39" s="109">
        <v>0</v>
      </c>
      <c r="I39" s="109">
        <v>0</v>
      </c>
      <c r="J39" s="109">
        <v>0</v>
      </c>
      <c r="K39" s="109">
        <v>0</v>
      </c>
      <c r="L39" s="109">
        <v>0</v>
      </c>
      <c r="M39" s="110">
        <f t="shared" si="2"/>
        <v>0</v>
      </c>
      <c r="N39" s="110">
        <f t="shared" si="3"/>
        <v>0</v>
      </c>
      <c r="O39" s="110">
        <f t="shared" si="4"/>
        <v>0</v>
      </c>
      <c r="P39" s="60">
        <v>0</v>
      </c>
      <c r="Q39" s="60">
        <v>0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107">
        <v>0</v>
      </c>
      <c r="AD39" s="107">
        <v>0</v>
      </c>
      <c r="AE39" s="107">
        <v>0</v>
      </c>
      <c r="AF39" s="107">
        <v>0</v>
      </c>
      <c r="AG39" s="107">
        <v>0</v>
      </c>
      <c r="AH39" s="107">
        <v>0</v>
      </c>
      <c r="AI39" s="107">
        <v>0</v>
      </c>
      <c r="AJ39" s="107">
        <v>0</v>
      </c>
      <c r="AK39" s="107">
        <v>0</v>
      </c>
      <c r="AL39" s="107">
        <v>0</v>
      </c>
      <c r="AM39" s="107">
        <v>0</v>
      </c>
      <c r="AN39" s="107">
        <v>0</v>
      </c>
      <c r="AO39" s="107">
        <v>0</v>
      </c>
      <c r="AP39" s="107">
        <v>0</v>
      </c>
      <c r="AQ39" s="107">
        <v>0</v>
      </c>
      <c r="AR39" s="107">
        <v>0</v>
      </c>
      <c r="AS39" s="107">
        <v>0</v>
      </c>
      <c r="AT39" s="107">
        <v>0</v>
      </c>
      <c r="AU39" s="107">
        <v>0</v>
      </c>
      <c r="AV39" s="107">
        <v>0</v>
      </c>
      <c r="AW39" s="107">
        <v>0</v>
      </c>
      <c r="AX39" s="107">
        <v>0</v>
      </c>
      <c r="AY39" s="107">
        <v>0</v>
      </c>
      <c r="AZ39" s="107">
        <v>0</v>
      </c>
      <c r="BA39" s="107">
        <v>0</v>
      </c>
      <c r="BB39" s="107">
        <v>0</v>
      </c>
      <c r="BC39" s="107">
        <v>0</v>
      </c>
      <c r="BD39" s="107">
        <v>0</v>
      </c>
      <c r="BE39" s="107">
        <v>0</v>
      </c>
      <c r="BF39" s="107">
        <v>0</v>
      </c>
      <c r="BG39" s="107">
        <v>0</v>
      </c>
      <c r="BH39" s="107">
        <v>0</v>
      </c>
    </row>
    <row r="40" spans="1:60" ht="12.75" customHeight="1" x14ac:dyDescent="0.25">
      <c r="A40" s="108" t="s">
        <v>218</v>
      </c>
      <c r="B40" s="108" t="s">
        <v>59</v>
      </c>
      <c r="C40" s="109">
        <v>0</v>
      </c>
      <c r="D40" s="109">
        <v>0</v>
      </c>
      <c r="E40" s="109">
        <v>0</v>
      </c>
      <c r="F40" s="109">
        <v>0</v>
      </c>
      <c r="G40" s="109">
        <v>0</v>
      </c>
      <c r="H40" s="109">
        <v>0</v>
      </c>
      <c r="I40" s="109">
        <v>0</v>
      </c>
      <c r="J40" s="109">
        <v>0</v>
      </c>
      <c r="K40" s="109">
        <v>0</v>
      </c>
      <c r="L40" s="109">
        <v>0</v>
      </c>
      <c r="M40" s="110">
        <f t="shared" si="2"/>
        <v>0</v>
      </c>
      <c r="N40" s="110">
        <f t="shared" si="3"/>
        <v>0</v>
      </c>
      <c r="O40" s="110">
        <f t="shared" si="4"/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107">
        <v>0</v>
      </c>
      <c r="AD40" s="107">
        <v>0</v>
      </c>
      <c r="AE40" s="107">
        <v>0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K40" s="107">
        <v>0</v>
      </c>
      <c r="AL40" s="107">
        <v>0</v>
      </c>
      <c r="AM40" s="107">
        <v>0</v>
      </c>
      <c r="AN40" s="107">
        <v>0</v>
      </c>
      <c r="AO40" s="107">
        <v>0</v>
      </c>
      <c r="AP40" s="107">
        <v>0</v>
      </c>
      <c r="AQ40" s="107">
        <v>0</v>
      </c>
      <c r="AR40" s="107">
        <v>0</v>
      </c>
      <c r="AS40" s="107">
        <v>0</v>
      </c>
      <c r="AT40" s="107">
        <v>0</v>
      </c>
      <c r="AU40" s="107">
        <v>0</v>
      </c>
      <c r="AV40" s="107">
        <v>0</v>
      </c>
      <c r="AW40" s="107">
        <v>0</v>
      </c>
      <c r="AX40" s="107">
        <v>0</v>
      </c>
      <c r="AY40" s="107">
        <v>0</v>
      </c>
      <c r="AZ40" s="107">
        <v>0</v>
      </c>
      <c r="BA40" s="107">
        <v>0</v>
      </c>
      <c r="BB40" s="107">
        <v>0</v>
      </c>
      <c r="BC40" s="107">
        <v>0</v>
      </c>
      <c r="BD40" s="107">
        <v>0</v>
      </c>
      <c r="BE40" s="107">
        <v>0</v>
      </c>
      <c r="BF40" s="107">
        <v>0</v>
      </c>
      <c r="BG40" s="107">
        <v>0</v>
      </c>
      <c r="BH40" s="107">
        <v>0</v>
      </c>
    </row>
    <row r="41" spans="1:60" ht="12.75" customHeight="1" x14ac:dyDescent="0.25">
      <c r="A41" s="108" t="s">
        <v>218</v>
      </c>
      <c r="B41" s="108" t="s">
        <v>335</v>
      </c>
      <c r="C41" s="109">
        <v>0</v>
      </c>
      <c r="D41" s="109">
        <v>0</v>
      </c>
      <c r="E41" s="109">
        <v>0</v>
      </c>
      <c r="F41" s="109">
        <v>0</v>
      </c>
      <c r="G41" s="109">
        <v>0</v>
      </c>
      <c r="H41" s="109">
        <v>0</v>
      </c>
      <c r="I41" s="109">
        <v>0</v>
      </c>
      <c r="J41" s="109">
        <v>0</v>
      </c>
      <c r="K41" s="109">
        <v>0</v>
      </c>
      <c r="L41" s="109">
        <v>0</v>
      </c>
      <c r="M41" s="110">
        <f t="shared" si="2"/>
        <v>0</v>
      </c>
      <c r="N41" s="110">
        <f t="shared" si="3"/>
        <v>0</v>
      </c>
      <c r="O41" s="110">
        <f t="shared" si="4"/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107">
        <v>0</v>
      </c>
      <c r="AD41" s="107">
        <v>0</v>
      </c>
      <c r="AE41" s="107">
        <v>0</v>
      </c>
      <c r="AF41" s="107">
        <v>0</v>
      </c>
      <c r="AG41" s="107">
        <v>0</v>
      </c>
      <c r="AH41" s="107">
        <v>0</v>
      </c>
      <c r="AI41" s="107">
        <v>0</v>
      </c>
      <c r="AJ41" s="107">
        <v>0</v>
      </c>
      <c r="AK41" s="107">
        <v>0</v>
      </c>
      <c r="AL41" s="107">
        <v>0</v>
      </c>
      <c r="AM41" s="107">
        <v>0</v>
      </c>
      <c r="AN41" s="107">
        <v>0</v>
      </c>
      <c r="AO41" s="107">
        <v>0</v>
      </c>
      <c r="AP41" s="107">
        <v>0</v>
      </c>
      <c r="AQ41" s="107">
        <v>0</v>
      </c>
      <c r="AR41" s="107">
        <v>0</v>
      </c>
      <c r="AS41" s="107">
        <v>0</v>
      </c>
      <c r="AT41" s="107">
        <v>0</v>
      </c>
      <c r="AU41" s="107">
        <v>0</v>
      </c>
      <c r="AV41" s="107">
        <v>0</v>
      </c>
      <c r="AW41" s="107">
        <v>0</v>
      </c>
      <c r="AX41" s="107">
        <v>0</v>
      </c>
      <c r="AY41" s="107">
        <v>0</v>
      </c>
      <c r="AZ41" s="107">
        <v>0</v>
      </c>
      <c r="BA41" s="107">
        <v>0</v>
      </c>
      <c r="BB41" s="107">
        <v>0</v>
      </c>
      <c r="BC41" s="107">
        <v>0</v>
      </c>
      <c r="BD41" s="107">
        <v>0</v>
      </c>
      <c r="BE41" s="107">
        <v>0</v>
      </c>
      <c r="BF41" s="107">
        <v>0</v>
      </c>
      <c r="BG41" s="107">
        <v>0</v>
      </c>
      <c r="BH41" s="107">
        <v>0</v>
      </c>
    </row>
    <row r="42" spans="1:60" ht="12.75" customHeight="1" x14ac:dyDescent="0.25">
      <c r="A42" s="108" t="s">
        <v>218</v>
      </c>
      <c r="B42" s="108" t="s">
        <v>179</v>
      </c>
      <c r="C42" s="109">
        <v>0</v>
      </c>
      <c r="D42" s="109">
        <v>0</v>
      </c>
      <c r="E42" s="109">
        <v>0</v>
      </c>
      <c r="F42" s="109">
        <v>0</v>
      </c>
      <c r="G42" s="109">
        <v>0</v>
      </c>
      <c r="H42" s="109">
        <v>0</v>
      </c>
      <c r="I42" s="109">
        <v>0</v>
      </c>
      <c r="J42" s="109">
        <v>0</v>
      </c>
      <c r="K42" s="109">
        <v>0</v>
      </c>
      <c r="L42" s="109">
        <v>0</v>
      </c>
      <c r="M42" s="110">
        <f t="shared" si="2"/>
        <v>0</v>
      </c>
      <c r="N42" s="110">
        <f t="shared" si="3"/>
        <v>0</v>
      </c>
      <c r="O42" s="110">
        <f t="shared" si="4"/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107">
        <v>0</v>
      </c>
      <c r="AD42" s="107">
        <v>0</v>
      </c>
      <c r="AE42" s="107">
        <v>0</v>
      </c>
      <c r="AF42" s="107">
        <v>0</v>
      </c>
      <c r="AG42" s="107">
        <v>0</v>
      </c>
      <c r="AH42" s="107">
        <v>0</v>
      </c>
      <c r="AI42" s="107">
        <v>0</v>
      </c>
      <c r="AJ42" s="107">
        <v>0</v>
      </c>
      <c r="AK42" s="107">
        <v>0</v>
      </c>
      <c r="AL42" s="107">
        <v>0</v>
      </c>
      <c r="AM42" s="107">
        <v>0</v>
      </c>
      <c r="AN42" s="107">
        <v>0</v>
      </c>
      <c r="AO42" s="107">
        <v>0</v>
      </c>
      <c r="AP42" s="107">
        <v>0</v>
      </c>
      <c r="AQ42" s="107">
        <v>0</v>
      </c>
      <c r="AR42" s="107">
        <v>0</v>
      </c>
      <c r="AS42" s="107">
        <v>0</v>
      </c>
      <c r="AT42" s="107">
        <v>0</v>
      </c>
      <c r="AU42" s="107">
        <v>0</v>
      </c>
      <c r="AV42" s="107">
        <v>0</v>
      </c>
      <c r="AW42" s="107">
        <v>0</v>
      </c>
      <c r="AX42" s="107">
        <v>0</v>
      </c>
      <c r="AY42" s="107">
        <v>0</v>
      </c>
      <c r="AZ42" s="107">
        <v>0</v>
      </c>
      <c r="BA42" s="107">
        <v>0</v>
      </c>
      <c r="BB42" s="107">
        <v>0</v>
      </c>
      <c r="BC42" s="107">
        <v>0</v>
      </c>
      <c r="BD42" s="107">
        <v>0</v>
      </c>
      <c r="BE42" s="107">
        <v>0</v>
      </c>
      <c r="BF42" s="107">
        <v>0</v>
      </c>
      <c r="BG42" s="107">
        <v>0</v>
      </c>
      <c r="BH42" s="107">
        <v>0</v>
      </c>
    </row>
    <row r="43" spans="1:60" ht="12.75" customHeight="1" x14ac:dyDescent="0.25">
      <c r="A43" s="108" t="s">
        <v>81</v>
      </c>
      <c r="B43" s="108" t="s">
        <v>340</v>
      </c>
      <c r="C43" s="109">
        <v>4</v>
      </c>
      <c r="D43" s="109">
        <v>5</v>
      </c>
      <c r="E43" s="109">
        <v>4</v>
      </c>
      <c r="F43" s="109">
        <v>3</v>
      </c>
      <c r="G43" s="109">
        <v>3</v>
      </c>
      <c r="H43" s="109">
        <v>0</v>
      </c>
      <c r="I43" s="109">
        <v>1</v>
      </c>
      <c r="J43" s="109">
        <v>3</v>
      </c>
      <c r="K43" s="109">
        <v>1</v>
      </c>
      <c r="L43" s="109">
        <v>0</v>
      </c>
      <c r="M43" s="110">
        <f t="shared" si="2"/>
        <v>2.4</v>
      </c>
      <c r="N43" s="110">
        <f t="shared" si="3"/>
        <v>1.875</v>
      </c>
      <c r="O43" s="110">
        <f t="shared" si="4"/>
        <v>1.25</v>
      </c>
      <c r="P43" s="60">
        <v>5</v>
      </c>
      <c r="Q43" s="60">
        <v>5</v>
      </c>
      <c r="R43" s="60">
        <v>5</v>
      </c>
      <c r="S43" s="60">
        <v>5</v>
      </c>
      <c r="T43" s="60">
        <v>5</v>
      </c>
      <c r="U43" s="60">
        <v>5</v>
      </c>
      <c r="V43" s="60">
        <v>7</v>
      </c>
      <c r="W43" s="60">
        <v>7</v>
      </c>
      <c r="X43" s="60">
        <v>5</v>
      </c>
      <c r="Y43" s="60">
        <v>6</v>
      </c>
      <c r="Z43" s="60">
        <v>6</v>
      </c>
      <c r="AA43" s="60">
        <v>7</v>
      </c>
      <c r="AB43" s="60">
        <v>6</v>
      </c>
      <c r="AC43" s="107">
        <v>6</v>
      </c>
      <c r="AD43" s="107">
        <v>6</v>
      </c>
      <c r="AE43" s="107">
        <v>6</v>
      </c>
      <c r="AF43" s="107">
        <v>6</v>
      </c>
      <c r="AG43" s="107">
        <v>6</v>
      </c>
      <c r="AH43" s="107">
        <v>6</v>
      </c>
      <c r="AI43" s="107">
        <v>7</v>
      </c>
      <c r="AJ43" s="107">
        <v>7</v>
      </c>
      <c r="AK43" s="107">
        <v>7</v>
      </c>
      <c r="AL43" s="107">
        <v>7</v>
      </c>
      <c r="AM43" s="107">
        <v>7</v>
      </c>
      <c r="AN43" s="107">
        <v>7</v>
      </c>
      <c r="AO43" s="107">
        <v>6</v>
      </c>
      <c r="AP43" s="107">
        <v>6</v>
      </c>
      <c r="AQ43" s="107">
        <v>6</v>
      </c>
      <c r="AR43" s="107">
        <v>7</v>
      </c>
      <c r="AS43" s="107">
        <v>8</v>
      </c>
      <c r="AT43" s="107">
        <v>8</v>
      </c>
      <c r="AU43" s="107">
        <v>8</v>
      </c>
      <c r="AV43" s="107">
        <v>8</v>
      </c>
      <c r="AW43" s="107">
        <v>5</v>
      </c>
      <c r="AX43" s="107">
        <v>5</v>
      </c>
      <c r="AY43" s="107">
        <v>5</v>
      </c>
      <c r="AZ43" s="107">
        <v>5</v>
      </c>
      <c r="BA43" s="107">
        <v>5</v>
      </c>
      <c r="BB43" s="107">
        <v>6</v>
      </c>
      <c r="BC43" s="107">
        <v>6</v>
      </c>
      <c r="BD43" s="107">
        <v>6</v>
      </c>
      <c r="BE43" s="107">
        <v>6</v>
      </c>
      <c r="BF43" s="107">
        <v>6</v>
      </c>
      <c r="BG43" s="107">
        <v>6</v>
      </c>
      <c r="BH43" s="107">
        <v>6</v>
      </c>
    </row>
    <row r="44" spans="1:60" ht="12.75" customHeight="1" x14ac:dyDescent="0.25">
      <c r="A44" s="108" t="s">
        <v>83</v>
      </c>
      <c r="B44" s="108" t="s">
        <v>340</v>
      </c>
      <c r="C44" s="109">
        <v>6</v>
      </c>
      <c r="D44" s="109">
        <v>5</v>
      </c>
      <c r="E44" s="109">
        <v>4</v>
      </c>
      <c r="F44" s="109">
        <v>4</v>
      </c>
      <c r="G44" s="109">
        <v>6</v>
      </c>
      <c r="H44" s="109">
        <v>4</v>
      </c>
      <c r="I44" s="109">
        <v>3</v>
      </c>
      <c r="J44" s="109">
        <v>7</v>
      </c>
      <c r="K44" s="109">
        <v>4</v>
      </c>
      <c r="L44" s="109">
        <v>2</v>
      </c>
      <c r="M44" s="110">
        <f t="shared" si="2"/>
        <v>4.5</v>
      </c>
      <c r="N44" s="110">
        <f t="shared" si="3"/>
        <v>4.25</v>
      </c>
      <c r="O44" s="110">
        <f t="shared" si="4"/>
        <v>4</v>
      </c>
      <c r="P44" s="60">
        <v>6</v>
      </c>
      <c r="Q44" s="60">
        <v>5</v>
      </c>
      <c r="R44" s="60">
        <v>5</v>
      </c>
      <c r="S44" s="60">
        <v>5</v>
      </c>
      <c r="T44" s="60">
        <v>6</v>
      </c>
      <c r="U44" s="60">
        <v>6</v>
      </c>
      <c r="V44" s="60">
        <v>8</v>
      </c>
      <c r="W44" s="60">
        <v>8</v>
      </c>
      <c r="X44" s="60">
        <v>6</v>
      </c>
      <c r="Y44" s="60">
        <v>7</v>
      </c>
      <c r="Z44" s="60">
        <v>7</v>
      </c>
      <c r="AA44" s="60">
        <v>8</v>
      </c>
      <c r="AB44" s="60">
        <v>7</v>
      </c>
      <c r="AC44" s="107">
        <v>6</v>
      </c>
      <c r="AD44" s="107">
        <v>5</v>
      </c>
      <c r="AE44" s="107">
        <v>6</v>
      </c>
      <c r="AF44" s="107">
        <v>6</v>
      </c>
      <c r="AG44" s="107">
        <v>6</v>
      </c>
      <c r="AH44" s="107">
        <v>6</v>
      </c>
      <c r="AI44" s="107">
        <v>6</v>
      </c>
      <c r="AJ44" s="107">
        <v>6</v>
      </c>
      <c r="AK44" s="107">
        <v>6</v>
      </c>
      <c r="AL44" s="107">
        <v>6</v>
      </c>
      <c r="AM44" s="107">
        <v>6</v>
      </c>
      <c r="AN44" s="107">
        <v>6</v>
      </c>
      <c r="AO44" s="107">
        <v>6</v>
      </c>
      <c r="AP44" s="107">
        <v>6</v>
      </c>
      <c r="AQ44" s="107">
        <v>6</v>
      </c>
      <c r="AR44" s="107">
        <v>7</v>
      </c>
      <c r="AS44" s="107">
        <v>7</v>
      </c>
      <c r="AT44" s="107">
        <v>7</v>
      </c>
      <c r="AU44" s="107">
        <v>7</v>
      </c>
      <c r="AV44" s="107">
        <v>7</v>
      </c>
      <c r="AW44" s="107">
        <v>5</v>
      </c>
      <c r="AX44" s="107">
        <v>5</v>
      </c>
      <c r="AY44" s="107">
        <v>5</v>
      </c>
      <c r="AZ44" s="107">
        <v>5</v>
      </c>
      <c r="BA44" s="107">
        <v>5</v>
      </c>
      <c r="BB44" s="107">
        <v>5</v>
      </c>
      <c r="BC44" s="107">
        <v>5</v>
      </c>
      <c r="BD44" s="107">
        <v>5</v>
      </c>
      <c r="BE44" s="107">
        <v>5</v>
      </c>
      <c r="BF44" s="107">
        <v>5</v>
      </c>
      <c r="BG44" s="107">
        <v>5</v>
      </c>
      <c r="BH44" s="107">
        <v>5</v>
      </c>
    </row>
    <row r="45" spans="1:60" ht="12.75" customHeight="1" x14ac:dyDescent="0.25">
      <c r="A45" s="108" t="s">
        <v>85</v>
      </c>
      <c r="B45" s="108" t="s">
        <v>340</v>
      </c>
      <c r="C45" s="109">
        <v>12</v>
      </c>
      <c r="D45" s="109">
        <v>7</v>
      </c>
      <c r="E45" s="109">
        <v>6</v>
      </c>
      <c r="F45" s="109">
        <v>8</v>
      </c>
      <c r="G45" s="109">
        <v>11</v>
      </c>
      <c r="H45" s="109">
        <v>10</v>
      </c>
      <c r="I45" s="109">
        <v>6</v>
      </c>
      <c r="J45" s="109">
        <v>7</v>
      </c>
      <c r="K45" s="109">
        <v>7</v>
      </c>
      <c r="L45" s="109">
        <v>6</v>
      </c>
      <c r="M45" s="110">
        <f t="shared" si="2"/>
        <v>8</v>
      </c>
      <c r="N45" s="110">
        <f t="shared" si="3"/>
        <v>7.625</v>
      </c>
      <c r="O45" s="110">
        <f t="shared" si="4"/>
        <v>6.5</v>
      </c>
      <c r="P45" s="60">
        <v>9</v>
      </c>
      <c r="Q45" s="60">
        <v>9</v>
      </c>
      <c r="R45" s="60">
        <v>9</v>
      </c>
      <c r="S45" s="60">
        <v>9</v>
      </c>
      <c r="T45" s="60">
        <v>10</v>
      </c>
      <c r="U45" s="60">
        <v>10</v>
      </c>
      <c r="V45" s="60">
        <v>13</v>
      </c>
      <c r="W45" s="60">
        <v>14</v>
      </c>
      <c r="X45" s="60">
        <v>10</v>
      </c>
      <c r="Y45" s="60">
        <v>11</v>
      </c>
      <c r="Z45" s="60">
        <v>11</v>
      </c>
      <c r="AA45" s="60">
        <v>13</v>
      </c>
      <c r="AB45" s="60">
        <v>12</v>
      </c>
      <c r="AC45" s="107">
        <v>8</v>
      </c>
      <c r="AD45" s="107">
        <v>8</v>
      </c>
      <c r="AE45" s="107">
        <v>8</v>
      </c>
      <c r="AF45" s="107">
        <v>8</v>
      </c>
      <c r="AG45" s="107">
        <v>8</v>
      </c>
      <c r="AH45" s="107">
        <v>9</v>
      </c>
      <c r="AI45" s="107">
        <v>9</v>
      </c>
      <c r="AJ45" s="107">
        <v>9</v>
      </c>
      <c r="AK45" s="107">
        <v>9</v>
      </c>
      <c r="AL45" s="107">
        <v>9</v>
      </c>
      <c r="AM45" s="107">
        <v>9</v>
      </c>
      <c r="AN45" s="107">
        <v>9</v>
      </c>
      <c r="AO45" s="107">
        <v>8</v>
      </c>
      <c r="AP45" s="107">
        <v>8</v>
      </c>
      <c r="AQ45" s="107">
        <v>8</v>
      </c>
      <c r="AR45" s="107">
        <v>9</v>
      </c>
      <c r="AS45" s="107">
        <v>11</v>
      </c>
      <c r="AT45" s="107">
        <v>11</v>
      </c>
      <c r="AU45" s="107">
        <v>11</v>
      </c>
      <c r="AV45" s="107">
        <v>10</v>
      </c>
      <c r="AW45" s="107">
        <v>6</v>
      </c>
      <c r="AX45" s="107">
        <v>6</v>
      </c>
      <c r="AY45" s="107">
        <v>6</v>
      </c>
      <c r="AZ45" s="107">
        <v>6</v>
      </c>
      <c r="BA45" s="107">
        <v>7</v>
      </c>
      <c r="BB45" s="107">
        <v>7</v>
      </c>
      <c r="BC45" s="107">
        <v>7</v>
      </c>
      <c r="BD45" s="107">
        <v>7</v>
      </c>
      <c r="BE45" s="107">
        <v>7</v>
      </c>
      <c r="BF45" s="107">
        <v>8</v>
      </c>
      <c r="BG45" s="107">
        <v>8</v>
      </c>
      <c r="BH45" s="107">
        <v>8</v>
      </c>
    </row>
    <row r="46" spans="1:60" ht="12.75" customHeight="1" x14ac:dyDescent="0.25">
      <c r="A46" s="108" t="s">
        <v>329</v>
      </c>
      <c r="B46" s="108" t="s">
        <v>330</v>
      </c>
      <c r="C46" s="109">
        <v>14</v>
      </c>
      <c r="D46" s="109">
        <v>10</v>
      </c>
      <c r="E46" s="109">
        <v>3</v>
      </c>
      <c r="F46" s="109">
        <v>17</v>
      </c>
      <c r="G46" s="109">
        <v>16</v>
      </c>
      <c r="H46" s="109">
        <v>16</v>
      </c>
      <c r="I46" s="109">
        <v>8</v>
      </c>
      <c r="J46" s="109">
        <v>15</v>
      </c>
      <c r="K46" s="109">
        <v>10</v>
      </c>
      <c r="L46" s="109">
        <v>4</v>
      </c>
      <c r="M46" s="110">
        <f t="shared" si="2"/>
        <v>11.3</v>
      </c>
      <c r="N46" s="110">
        <f t="shared" si="3"/>
        <v>11.125</v>
      </c>
      <c r="O46" s="110">
        <f t="shared" si="4"/>
        <v>9.25</v>
      </c>
      <c r="P46" s="60">
        <v>18</v>
      </c>
      <c r="Q46" s="60">
        <v>17</v>
      </c>
      <c r="R46" s="60">
        <v>17</v>
      </c>
      <c r="S46" s="60">
        <v>17</v>
      </c>
      <c r="T46" s="60">
        <v>20</v>
      </c>
      <c r="U46" s="60">
        <v>19</v>
      </c>
      <c r="V46" s="60">
        <v>25</v>
      </c>
      <c r="W46" s="60">
        <v>28</v>
      </c>
      <c r="X46" s="60">
        <v>21</v>
      </c>
      <c r="Y46" s="60">
        <v>23</v>
      </c>
      <c r="Z46" s="60">
        <v>23</v>
      </c>
      <c r="AA46" s="60">
        <v>25</v>
      </c>
      <c r="AB46" s="60">
        <v>23</v>
      </c>
      <c r="AC46" s="107">
        <v>16</v>
      </c>
      <c r="AD46" s="107">
        <v>16</v>
      </c>
      <c r="AE46" s="107">
        <v>18</v>
      </c>
      <c r="AF46" s="107">
        <v>16</v>
      </c>
      <c r="AG46" s="107">
        <v>17</v>
      </c>
      <c r="AH46" s="107">
        <v>16</v>
      </c>
      <c r="AI46" s="107">
        <v>17</v>
      </c>
      <c r="AJ46" s="107">
        <v>17</v>
      </c>
      <c r="AK46" s="107">
        <v>18</v>
      </c>
      <c r="AL46" s="107">
        <v>18</v>
      </c>
      <c r="AM46" s="107">
        <v>18</v>
      </c>
      <c r="AN46" s="107">
        <v>18</v>
      </c>
      <c r="AO46" s="107">
        <v>17</v>
      </c>
      <c r="AP46" s="107">
        <v>17</v>
      </c>
      <c r="AQ46" s="107">
        <v>17</v>
      </c>
      <c r="AR46" s="107">
        <v>18</v>
      </c>
      <c r="AS46" s="107">
        <v>20</v>
      </c>
      <c r="AT46" s="107">
        <v>19</v>
      </c>
      <c r="AU46" s="107">
        <v>25</v>
      </c>
      <c r="AV46" s="107">
        <v>19</v>
      </c>
      <c r="AW46" s="107">
        <v>14</v>
      </c>
      <c r="AX46" s="107">
        <v>14</v>
      </c>
      <c r="AY46" s="107">
        <v>10</v>
      </c>
      <c r="AZ46" s="107">
        <v>11</v>
      </c>
      <c r="BA46" s="107">
        <v>12</v>
      </c>
      <c r="BB46" s="107">
        <v>14</v>
      </c>
      <c r="BC46" s="107">
        <v>15</v>
      </c>
      <c r="BD46" s="107">
        <v>13</v>
      </c>
      <c r="BE46" s="107">
        <v>14</v>
      </c>
      <c r="BF46" s="107">
        <v>16</v>
      </c>
      <c r="BG46" s="107">
        <v>15</v>
      </c>
      <c r="BH46" s="107">
        <v>13</v>
      </c>
    </row>
    <row r="47" spans="1:60" ht="12.75" customHeight="1" x14ac:dyDescent="0.25">
      <c r="A47" s="108" t="s">
        <v>333</v>
      </c>
      <c r="B47" s="108" t="s">
        <v>330</v>
      </c>
      <c r="C47" s="109">
        <v>18</v>
      </c>
      <c r="D47" s="109">
        <v>2</v>
      </c>
      <c r="E47" s="109">
        <v>2</v>
      </c>
      <c r="F47" s="109">
        <v>1</v>
      </c>
      <c r="G47" s="109">
        <v>0</v>
      </c>
      <c r="H47" s="109">
        <v>1</v>
      </c>
      <c r="I47" s="109">
        <v>1</v>
      </c>
      <c r="J47" s="109">
        <v>1</v>
      </c>
      <c r="K47" s="109">
        <v>6</v>
      </c>
      <c r="L47" s="109">
        <v>6</v>
      </c>
      <c r="M47" s="110">
        <f t="shared" si="2"/>
        <v>3.8</v>
      </c>
      <c r="N47" s="110">
        <f t="shared" si="3"/>
        <v>2.25</v>
      </c>
      <c r="O47" s="110">
        <f t="shared" si="4"/>
        <v>3.5</v>
      </c>
      <c r="P47" s="60">
        <v>9</v>
      </c>
      <c r="Q47" s="60">
        <v>8</v>
      </c>
      <c r="R47" s="60">
        <v>8</v>
      </c>
      <c r="S47" s="60">
        <v>8</v>
      </c>
      <c r="T47" s="60">
        <v>9</v>
      </c>
      <c r="U47" s="60">
        <v>9</v>
      </c>
      <c r="V47" s="60">
        <v>11</v>
      </c>
      <c r="W47" s="60">
        <v>13</v>
      </c>
      <c r="X47" s="60">
        <v>9</v>
      </c>
      <c r="Y47" s="60">
        <v>10</v>
      </c>
      <c r="Z47" s="60">
        <v>10</v>
      </c>
      <c r="AA47" s="60">
        <v>12</v>
      </c>
      <c r="AB47" s="60">
        <v>11</v>
      </c>
      <c r="AC47" s="107">
        <v>13</v>
      </c>
      <c r="AD47" s="107">
        <v>13</v>
      </c>
      <c r="AE47" s="107">
        <v>14</v>
      </c>
      <c r="AF47" s="107">
        <v>13</v>
      </c>
      <c r="AG47" s="107">
        <v>13</v>
      </c>
      <c r="AH47" s="107">
        <v>13</v>
      </c>
      <c r="AI47" s="107">
        <v>14</v>
      </c>
      <c r="AJ47" s="107">
        <v>14</v>
      </c>
      <c r="AK47" s="107">
        <v>14</v>
      </c>
      <c r="AL47" s="107">
        <v>14</v>
      </c>
      <c r="AM47" s="107">
        <v>14</v>
      </c>
      <c r="AN47" s="107">
        <v>14</v>
      </c>
      <c r="AO47" s="107">
        <v>14</v>
      </c>
      <c r="AP47" s="107">
        <v>13</v>
      </c>
      <c r="AQ47" s="107">
        <v>13</v>
      </c>
      <c r="AR47" s="107">
        <v>14</v>
      </c>
      <c r="AS47" s="107">
        <v>16</v>
      </c>
      <c r="AT47" s="107">
        <v>15</v>
      </c>
      <c r="AU47" s="107">
        <v>20</v>
      </c>
      <c r="AV47" s="107">
        <v>15</v>
      </c>
      <c r="AW47" s="107">
        <v>11</v>
      </c>
      <c r="AX47" s="107">
        <v>11</v>
      </c>
      <c r="AY47" s="107">
        <v>8</v>
      </c>
      <c r="AZ47" s="107">
        <v>9</v>
      </c>
      <c r="BA47" s="107">
        <v>10</v>
      </c>
      <c r="BB47" s="107">
        <v>11</v>
      </c>
      <c r="BC47" s="107">
        <v>12</v>
      </c>
      <c r="BD47" s="107">
        <v>10</v>
      </c>
      <c r="BE47" s="107">
        <v>11</v>
      </c>
      <c r="BF47" s="107">
        <v>13</v>
      </c>
      <c r="BG47" s="107">
        <v>12</v>
      </c>
      <c r="BH47" s="107">
        <v>10</v>
      </c>
    </row>
    <row r="48" spans="1:60" ht="12.75" customHeight="1" x14ac:dyDescent="0.25">
      <c r="A48" s="108" t="s">
        <v>196</v>
      </c>
      <c r="B48" s="108" t="s">
        <v>198</v>
      </c>
      <c r="C48" s="109">
        <v>3</v>
      </c>
      <c r="D48" s="109">
        <v>1</v>
      </c>
      <c r="E48" s="109">
        <v>1</v>
      </c>
      <c r="F48" s="109">
        <v>1</v>
      </c>
      <c r="G48" s="109">
        <v>1</v>
      </c>
      <c r="H48" s="109">
        <v>1</v>
      </c>
      <c r="I48" s="109">
        <v>1</v>
      </c>
      <c r="J48" s="109">
        <v>0</v>
      </c>
      <c r="K48" s="109">
        <v>0</v>
      </c>
      <c r="L48" s="109">
        <v>0</v>
      </c>
      <c r="M48" s="110">
        <f t="shared" si="2"/>
        <v>0.9</v>
      </c>
      <c r="N48" s="110">
        <f t="shared" si="3"/>
        <v>0.625</v>
      </c>
      <c r="O48" s="110">
        <f t="shared" si="4"/>
        <v>0.25</v>
      </c>
      <c r="P48" s="60">
        <v>0</v>
      </c>
      <c r="Q48" s="60">
        <v>0</v>
      </c>
      <c r="R48" s="60">
        <v>0</v>
      </c>
      <c r="S48" s="60">
        <v>0</v>
      </c>
      <c r="T48" s="60">
        <v>0</v>
      </c>
      <c r="U48" s="60">
        <v>0</v>
      </c>
      <c r="V48" s="60">
        <v>1</v>
      </c>
      <c r="W48" s="60">
        <v>1</v>
      </c>
      <c r="X48" s="60">
        <v>0</v>
      </c>
      <c r="Y48" s="60">
        <v>1</v>
      </c>
      <c r="Z48" s="60">
        <v>1</v>
      </c>
      <c r="AA48" s="60">
        <v>1</v>
      </c>
      <c r="AB48" s="60">
        <v>1</v>
      </c>
      <c r="AC48" s="107">
        <v>8</v>
      </c>
      <c r="AD48" s="107">
        <v>8</v>
      </c>
      <c r="AE48" s="107">
        <v>8</v>
      </c>
      <c r="AF48" s="107">
        <v>8</v>
      </c>
      <c r="AG48" s="107">
        <v>8</v>
      </c>
      <c r="AH48" s="107">
        <v>9</v>
      </c>
      <c r="AI48" s="107">
        <v>9</v>
      </c>
      <c r="AJ48" s="107">
        <v>9</v>
      </c>
      <c r="AK48" s="107">
        <v>9</v>
      </c>
      <c r="AL48" s="107">
        <v>9</v>
      </c>
      <c r="AM48" s="107">
        <v>9</v>
      </c>
      <c r="AN48" s="107">
        <v>9</v>
      </c>
      <c r="AO48" s="107">
        <v>8</v>
      </c>
      <c r="AP48" s="107">
        <v>8</v>
      </c>
      <c r="AQ48" s="107">
        <v>8</v>
      </c>
      <c r="AR48" s="107">
        <v>9</v>
      </c>
      <c r="AS48" s="107">
        <v>11</v>
      </c>
      <c r="AT48" s="107">
        <v>11</v>
      </c>
      <c r="AU48" s="107">
        <v>11</v>
      </c>
      <c r="AV48" s="107">
        <v>10</v>
      </c>
      <c r="AW48" s="107">
        <v>6</v>
      </c>
      <c r="AX48" s="107">
        <v>6</v>
      </c>
      <c r="AY48" s="107">
        <v>6</v>
      </c>
      <c r="AZ48" s="107">
        <v>6</v>
      </c>
      <c r="BA48" s="107">
        <v>7</v>
      </c>
      <c r="BB48" s="107">
        <v>7</v>
      </c>
      <c r="BC48" s="107">
        <v>7</v>
      </c>
      <c r="BD48" s="107">
        <v>7</v>
      </c>
      <c r="BE48" s="107">
        <v>7</v>
      </c>
      <c r="BF48" s="107">
        <v>8</v>
      </c>
      <c r="BG48" s="107">
        <v>8</v>
      </c>
      <c r="BH48" s="107">
        <v>8</v>
      </c>
    </row>
    <row r="49" spans="1:60" ht="12.75" customHeight="1" x14ac:dyDescent="0.25">
      <c r="A49" s="108" t="s">
        <v>196</v>
      </c>
      <c r="B49" s="108" t="s">
        <v>342</v>
      </c>
      <c r="C49" s="109">
        <v>5</v>
      </c>
      <c r="D49" s="109">
        <v>4</v>
      </c>
      <c r="E49" s="109">
        <v>2</v>
      </c>
      <c r="F49" s="109">
        <v>1</v>
      </c>
      <c r="G49" s="109">
        <v>4</v>
      </c>
      <c r="H49" s="109">
        <v>3</v>
      </c>
      <c r="I49" s="109">
        <v>3</v>
      </c>
      <c r="J49" s="109">
        <v>4</v>
      </c>
      <c r="K49" s="109">
        <v>2</v>
      </c>
      <c r="L49" s="109">
        <v>6</v>
      </c>
      <c r="M49" s="110">
        <f t="shared" si="2"/>
        <v>3.4</v>
      </c>
      <c r="N49" s="110">
        <f t="shared" si="3"/>
        <v>3.125</v>
      </c>
      <c r="O49" s="110">
        <f t="shared" si="4"/>
        <v>3.75</v>
      </c>
      <c r="P49" s="60">
        <v>4</v>
      </c>
      <c r="Q49" s="60">
        <v>4</v>
      </c>
      <c r="R49" s="60">
        <v>4</v>
      </c>
      <c r="S49" s="60">
        <v>4</v>
      </c>
      <c r="T49" s="60">
        <v>5</v>
      </c>
      <c r="U49" s="60">
        <v>4</v>
      </c>
      <c r="V49" s="60">
        <v>6</v>
      </c>
      <c r="W49" s="60">
        <v>6</v>
      </c>
      <c r="X49" s="60">
        <v>5</v>
      </c>
      <c r="Y49" s="60">
        <v>5</v>
      </c>
      <c r="Z49" s="60">
        <v>5</v>
      </c>
      <c r="AA49" s="60">
        <v>6</v>
      </c>
      <c r="AB49" s="60">
        <v>5</v>
      </c>
      <c r="AC49" s="107">
        <v>6</v>
      </c>
      <c r="AD49" s="107">
        <v>6</v>
      </c>
      <c r="AE49" s="107">
        <v>7</v>
      </c>
      <c r="AF49" s="107">
        <v>6</v>
      </c>
      <c r="AG49" s="107">
        <v>7</v>
      </c>
      <c r="AH49" s="107">
        <v>7</v>
      </c>
      <c r="AI49" s="107">
        <v>7</v>
      </c>
      <c r="AJ49" s="107">
        <v>7</v>
      </c>
      <c r="AK49" s="107">
        <v>7</v>
      </c>
      <c r="AL49" s="107">
        <v>7</v>
      </c>
      <c r="AM49" s="107">
        <v>7</v>
      </c>
      <c r="AN49" s="107">
        <v>7</v>
      </c>
      <c r="AO49" s="107">
        <v>7</v>
      </c>
      <c r="AP49" s="107">
        <v>7</v>
      </c>
      <c r="AQ49" s="107">
        <v>7</v>
      </c>
      <c r="AR49" s="107">
        <v>7</v>
      </c>
      <c r="AS49" s="107">
        <v>8</v>
      </c>
      <c r="AT49" s="107">
        <v>8</v>
      </c>
      <c r="AU49" s="107">
        <v>8</v>
      </c>
      <c r="AV49" s="107">
        <v>8</v>
      </c>
      <c r="AW49" s="107">
        <v>5</v>
      </c>
      <c r="AX49" s="107">
        <v>5</v>
      </c>
      <c r="AY49" s="107">
        <v>5</v>
      </c>
      <c r="AZ49" s="107">
        <v>5</v>
      </c>
      <c r="BA49" s="107">
        <v>6</v>
      </c>
      <c r="BB49" s="107">
        <v>6</v>
      </c>
      <c r="BC49" s="107">
        <v>6</v>
      </c>
      <c r="BD49" s="107">
        <v>6</v>
      </c>
      <c r="BE49" s="107">
        <v>6</v>
      </c>
      <c r="BF49" s="107">
        <v>6</v>
      </c>
      <c r="BG49" s="107">
        <v>6</v>
      </c>
      <c r="BH49" s="107">
        <v>6</v>
      </c>
    </row>
    <row r="50" spans="1:60" ht="12.75" customHeight="1" x14ac:dyDescent="0.25">
      <c r="A50" s="108" t="s">
        <v>343</v>
      </c>
      <c r="B50" s="108" t="s">
        <v>221</v>
      </c>
      <c r="C50" s="109">
        <v>0</v>
      </c>
      <c r="D50" s="109">
        <v>0</v>
      </c>
      <c r="E50" s="109">
        <v>0</v>
      </c>
      <c r="F50" s="109">
        <v>0</v>
      </c>
      <c r="G50" s="109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10">
        <f t="shared" si="2"/>
        <v>0</v>
      </c>
      <c r="N50" s="110">
        <f t="shared" si="3"/>
        <v>0</v>
      </c>
      <c r="O50" s="110">
        <f t="shared" si="4"/>
        <v>0</v>
      </c>
      <c r="P50" s="60">
        <v>1</v>
      </c>
      <c r="Q50" s="60">
        <v>1</v>
      </c>
      <c r="R50" s="60">
        <v>1</v>
      </c>
      <c r="S50" s="60">
        <v>1</v>
      </c>
      <c r="T50" s="60">
        <v>2</v>
      </c>
      <c r="U50" s="60">
        <v>1</v>
      </c>
      <c r="V50" s="60">
        <v>2</v>
      </c>
      <c r="W50" s="60">
        <v>2</v>
      </c>
      <c r="X50" s="60">
        <v>2</v>
      </c>
      <c r="Y50" s="60">
        <v>2</v>
      </c>
      <c r="Z50" s="60">
        <v>2</v>
      </c>
      <c r="AA50" s="60">
        <v>2</v>
      </c>
      <c r="AB50" s="60">
        <v>2</v>
      </c>
      <c r="AC50" s="107">
        <v>13</v>
      </c>
      <c r="AD50" s="107">
        <v>13</v>
      </c>
      <c r="AE50" s="107">
        <v>14</v>
      </c>
      <c r="AF50" s="107">
        <v>13</v>
      </c>
      <c r="AG50" s="107">
        <v>13</v>
      </c>
      <c r="AH50" s="107">
        <v>13</v>
      </c>
      <c r="AI50" s="107">
        <v>14</v>
      </c>
      <c r="AJ50" s="107">
        <v>14</v>
      </c>
      <c r="AK50" s="107">
        <v>14</v>
      </c>
      <c r="AL50" s="107">
        <v>14</v>
      </c>
      <c r="AM50" s="107">
        <v>14</v>
      </c>
      <c r="AN50" s="107">
        <v>14</v>
      </c>
      <c r="AO50" s="107">
        <v>14</v>
      </c>
      <c r="AP50" s="107">
        <v>13</v>
      </c>
      <c r="AQ50" s="107">
        <v>13</v>
      </c>
      <c r="AR50" s="107">
        <v>14</v>
      </c>
      <c r="AS50" s="107">
        <v>16</v>
      </c>
      <c r="AT50" s="107">
        <v>15</v>
      </c>
      <c r="AU50" s="107">
        <v>20</v>
      </c>
      <c r="AV50" s="107">
        <v>15</v>
      </c>
      <c r="AW50" s="107">
        <v>11</v>
      </c>
      <c r="AX50" s="107">
        <v>11</v>
      </c>
      <c r="AY50" s="107">
        <v>8</v>
      </c>
      <c r="AZ50" s="107">
        <v>9</v>
      </c>
      <c r="BA50" s="107">
        <v>10</v>
      </c>
      <c r="BB50" s="107">
        <v>11</v>
      </c>
      <c r="BC50" s="107">
        <v>12</v>
      </c>
      <c r="BD50" s="107">
        <v>10</v>
      </c>
      <c r="BE50" s="107">
        <v>11</v>
      </c>
      <c r="BF50" s="107">
        <v>13</v>
      </c>
      <c r="BG50" s="107">
        <v>12</v>
      </c>
      <c r="BH50" s="107">
        <v>10</v>
      </c>
    </row>
    <row r="51" spans="1:60" ht="12.75" customHeight="1" x14ac:dyDescent="0.25">
      <c r="A51" s="108" t="s">
        <v>343</v>
      </c>
      <c r="B51" s="108" t="s">
        <v>271</v>
      </c>
      <c r="C51" s="109">
        <v>0</v>
      </c>
      <c r="D51" s="109">
        <v>0</v>
      </c>
      <c r="E51" s="109">
        <v>0</v>
      </c>
      <c r="F51" s="109">
        <v>0</v>
      </c>
      <c r="G51" s="109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10">
        <f t="shared" si="2"/>
        <v>0</v>
      </c>
      <c r="N51" s="110">
        <f t="shared" si="3"/>
        <v>0</v>
      </c>
      <c r="O51" s="110">
        <f t="shared" si="4"/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107">
        <v>0</v>
      </c>
      <c r="AD51" s="107">
        <v>0</v>
      </c>
      <c r="AE51" s="107">
        <v>0</v>
      </c>
      <c r="AF51" s="107">
        <v>0</v>
      </c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  <c r="AL51" s="107">
        <v>0</v>
      </c>
      <c r="AM51" s="107">
        <v>0</v>
      </c>
      <c r="AN51" s="107">
        <v>0</v>
      </c>
      <c r="AO51" s="107">
        <v>0</v>
      </c>
      <c r="AP51" s="107">
        <v>0</v>
      </c>
      <c r="AQ51" s="107">
        <v>0</v>
      </c>
      <c r="AR51" s="107">
        <v>0</v>
      </c>
      <c r="AS51" s="107">
        <v>0</v>
      </c>
      <c r="AT51" s="107">
        <v>0</v>
      </c>
      <c r="AU51" s="107">
        <v>0</v>
      </c>
      <c r="AV51" s="107">
        <v>0</v>
      </c>
      <c r="AW51" s="107">
        <v>0</v>
      </c>
      <c r="AX51" s="107">
        <v>0</v>
      </c>
      <c r="AY51" s="107">
        <v>0</v>
      </c>
      <c r="AZ51" s="107">
        <v>0</v>
      </c>
      <c r="BA51" s="107">
        <v>0</v>
      </c>
      <c r="BB51" s="107">
        <v>0</v>
      </c>
      <c r="BC51" s="107">
        <v>0</v>
      </c>
      <c r="BD51" s="107">
        <v>0</v>
      </c>
      <c r="BE51" s="107">
        <v>0</v>
      </c>
      <c r="BF51" s="107">
        <v>0</v>
      </c>
      <c r="BG51" s="107">
        <v>0</v>
      </c>
      <c r="BH51" s="107">
        <v>0</v>
      </c>
    </row>
    <row r="52" spans="1:60" ht="12.75" customHeight="1" x14ac:dyDescent="0.25">
      <c r="A52" s="108" t="s">
        <v>343</v>
      </c>
      <c r="B52" s="108" t="s">
        <v>336</v>
      </c>
      <c r="C52" s="109">
        <v>0</v>
      </c>
      <c r="D52" s="109">
        <v>0</v>
      </c>
      <c r="E52" s="109">
        <v>0</v>
      </c>
      <c r="F52" s="109">
        <v>0</v>
      </c>
      <c r="G52" s="109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10">
        <f t="shared" si="2"/>
        <v>0</v>
      </c>
      <c r="N52" s="110">
        <f t="shared" si="3"/>
        <v>0</v>
      </c>
      <c r="O52" s="110">
        <f t="shared" si="4"/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60">
        <v>0</v>
      </c>
      <c r="W52" s="60">
        <v>0</v>
      </c>
      <c r="X52" s="60">
        <v>0</v>
      </c>
      <c r="Y52" s="60">
        <v>0</v>
      </c>
      <c r="Z52" s="60">
        <v>0</v>
      </c>
      <c r="AA52" s="60">
        <v>0</v>
      </c>
      <c r="AB52" s="60">
        <v>0</v>
      </c>
      <c r="AC52" s="107">
        <v>0</v>
      </c>
      <c r="AD52" s="107">
        <v>0</v>
      </c>
      <c r="AE52" s="107">
        <v>0</v>
      </c>
      <c r="AF52" s="107">
        <v>0</v>
      </c>
      <c r="AG52" s="107">
        <v>0</v>
      </c>
      <c r="AH52" s="107">
        <v>0</v>
      </c>
      <c r="AI52" s="107">
        <v>0</v>
      </c>
      <c r="AJ52" s="107">
        <v>0</v>
      </c>
      <c r="AK52" s="107">
        <v>0</v>
      </c>
      <c r="AL52" s="107">
        <v>0</v>
      </c>
      <c r="AM52" s="107">
        <v>0</v>
      </c>
      <c r="AN52" s="107">
        <v>0</v>
      </c>
      <c r="AO52" s="107">
        <v>0</v>
      </c>
      <c r="AP52" s="107">
        <v>0</v>
      </c>
      <c r="AQ52" s="107">
        <v>0</v>
      </c>
      <c r="AR52" s="107">
        <v>0</v>
      </c>
      <c r="AS52" s="107">
        <v>0</v>
      </c>
      <c r="AT52" s="107">
        <v>0</v>
      </c>
      <c r="AU52" s="107">
        <v>0</v>
      </c>
      <c r="AV52" s="107">
        <v>0</v>
      </c>
      <c r="AW52" s="107">
        <v>0</v>
      </c>
      <c r="AX52" s="107">
        <v>0</v>
      </c>
      <c r="AY52" s="107">
        <v>0</v>
      </c>
      <c r="AZ52" s="107">
        <v>0</v>
      </c>
      <c r="BA52" s="107">
        <v>0</v>
      </c>
      <c r="BB52" s="107">
        <v>0</v>
      </c>
      <c r="BC52" s="107">
        <v>0</v>
      </c>
      <c r="BD52" s="107">
        <v>0</v>
      </c>
      <c r="BE52" s="107">
        <v>0</v>
      </c>
      <c r="BF52" s="107">
        <v>0</v>
      </c>
      <c r="BG52" s="107">
        <v>0</v>
      </c>
      <c r="BH52" s="107">
        <v>0</v>
      </c>
    </row>
    <row r="53" spans="1:60" ht="12.75" customHeight="1" x14ac:dyDescent="0.25">
      <c r="A53" s="108" t="s">
        <v>343</v>
      </c>
      <c r="B53" s="108" t="s">
        <v>337</v>
      </c>
      <c r="C53" s="109">
        <v>0</v>
      </c>
      <c r="D53" s="109">
        <v>0</v>
      </c>
      <c r="E53" s="109">
        <v>0</v>
      </c>
      <c r="F53" s="109">
        <v>0</v>
      </c>
      <c r="G53" s="109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10">
        <f t="shared" si="2"/>
        <v>0</v>
      </c>
      <c r="N53" s="110">
        <f t="shared" si="3"/>
        <v>0</v>
      </c>
      <c r="O53" s="110">
        <f t="shared" si="4"/>
        <v>0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60">
        <v>0</v>
      </c>
      <c r="W53" s="60">
        <v>0</v>
      </c>
      <c r="X53" s="60">
        <v>0</v>
      </c>
      <c r="Y53" s="60">
        <v>0</v>
      </c>
      <c r="Z53" s="60">
        <v>0</v>
      </c>
      <c r="AA53" s="60">
        <v>0</v>
      </c>
      <c r="AB53" s="60">
        <v>0</v>
      </c>
      <c r="AC53" s="107">
        <v>0</v>
      </c>
      <c r="AD53" s="107">
        <v>0</v>
      </c>
      <c r="AE53" s="107">
        <v>0</v>
      </c>
      <c r="AF53" s="107">
        <v>0</v>
      </c>
      <c r="AG53" s="107">
        <v>0</v>
      </c>
      <c r="AH53" s="107">
        <v>0</v>
      </c>
      <c r="AI53" s="107">
        <v>0</v>
      </c>
      <c r="AJ53" s="107">
        <v>0</v>
      </c>
      <c r="AK53" s="107">
        <v>0</v>
      </c>
      <c r="AL53" s="107">
        <v>0</v>
      </c>
      <c r="AM53" s="107">
        <v>0</v>
      </c>
      <c r="AN53" s="107">
        <v>0</v>
      </c>
      <c r="AO53" s="107">
        <v>0</v>
      </c>
      <c r="AP53" s="107">
        <v>0</v>
      </c>
      <c r="AQ53" s="107">
        <v>0</v>
      </c>
      <c r="AR53" s="107">
        <v>0</v>
      </c>
      <c r="AS53" s="107">
        <v>0</v>
      </c>
      <c r="AT53" s="107">
        <v>0</v>
      </c>
      <c r="AU53" s="107">
        <v>0</v>
      </c>
      <c r="AV53" s="107">
        <v>0</v>
      </c>
      <c r="AW53" s="107">
        <v>0</v>
      </c>
      <c r="AX53" s="107">
        <v>0</v>
      </c>
      <c r="AY53" s="107">
        <v>0</v>
      </c>
      <c r="AZ53" s="107">
        <v>0</v>
      </c>
      <c r="BA53" s="107">
        <v>0</v>
      </c>
      <c r="BB53" s="107">
        <v>0</v>
      </c>
      <c r="BC53" s="107">
        <v>0</v>
      </c>
      <c r="BD53" s="107">
        <v>0</v>
      </c>
      <c r="BE53" s="107">
        <v>0</v>
      </c>
      <c r="BF53" s="107">
        <v>0</v>
      </c>
      <c r="BG53" s="107">
        <v>0</v>
      </c>
      <c r="BH53" s="107">
        <v>0</v>
      </c>
    </row>
    <row r="54" spans="1:60" ht="12.75" customHeight="1" x14ac:dyDescent="0.25">
      <c r="A54" s="108" t="s">
        <v>343</v>
      </c>
      <c r="B54" s="108" t="s">
        <v>338</v>
      </c>
      <c r="C54" s="109">
        <v>0</v>
      </c>
      <c r="D54" s="109">
        <v>0</v>
      </c>
      <c r="E54" s="109">
        <v>0</v>
      </c>
      <c r="F54" s="109">
        <v>0</v>
      </c>
      <c r="G54" s="109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10">
        <f t="shared" si="2"/>
        <v>0</v>
      </c>
      <c r="N54" s="110">
        <f t="shared" si="3"/>
        <v>0</v>
      </c>
      <c r="O54" s="110">
        <f t="shared" si="4"/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60">
        <v>0</v>
      </c>
      <c r="W54" s="60">
        <v>0</v>
      </c>
      <c r="X54" s="60">
        <v>0</v>
      </c>
      <c r="Y54" s="60">
        <v>0</v>
      </c>
      <c r="Z54" s="60">
        <v>0</v>
      </c>
      <c r="AA54" s="60">
        <v>0</v>
      </c>
      <c r="AB54" s="60">
        <v>0</v>
      </c>
      <c r="AC54" s="107">
        <v>0</v>
      </c>
      <c r="AD54" s="107">
        <v>0</v>
      </c>
      <c r="AE54" s="107">
        <v>0</v>
      </c>
      <c r="AF54" s="107">
        <v>0</v>
      </c>
      <c r="AG54" s="107">
        <v>0</v>
      </c>
      <c r="AH54" s="107">
        <v>0</v>
      </c>
      <c r="AI54" s="107">
        <v>0</v>
      </c>
      <c r="AJ54" s="107">
        <v>0</v>
      </c>
      <c r="AK54" s="107">
        <v>0</v>
      </c>
      <c r="AL54" s="107">
        <v>0</v>
      </c>
      <c r="AM54" s="107">
        <v>0</v>
      </c>
      <c r="AN54" s="107">
        <v>0</v>
      </c>
      <c r="AO54" s="107">
        <v>0</v>
      </c>
      <c r="AP54" s="107">
        <v>0</v>
      </c>
      <c r="AQ54" s="107">
        <v>0</v>
      </c>
      <c r="AR54" s="107">
        <v>0</v>
      </c>
      <c r="AS54" s="107">
        <v>0</v>
      </c>
      <c r="AT54" s="107">
        <v>0</v>
      </c>
      <c r="AU54" s="107">
        <v>0</v>
      </c>
      <c r="AV54" s="107">
        <v>0</v>
      </c>
      <c r="AW54" s="107">
        <v>0</v>
      </c>
      <c r="AX54" s="107">
        <v>0</v>
      </c>
      <c r="AY54" s="107">
        <v>0</v>
      </c>
      <c r="AZ54" s="107">
        <v>0</v>
      </c>
      <c r="BA54" s="107">
        <v>0</v>
      </c>
      <c r="BB54" s="107">
        <v>0</v>
      </c>
      <c r="BC54" s="107">
        <v>0</v>
      </c>
      <c r="BD54" s="107">
        <v>0</v>
      </c>
      <c r="BE54" s="107">
        <v>0</v>
      </c>
      <c r="BF54" s="107">
        <v>0</v>
      </c>
      <c r="BG54" s="107">
        <v>0</v>
      </c>
      <c r="BH54" s="107">
        <v>0</v>
      </c>
    </row>
    <row r="55" spans="1:60" ht="12.75" customHeight="1" x14ac:dyDescent="0.25">
      <c r="A55" s="108" t="s">
        <v>343</v>
      </c>
      <c r="B55" s="108" t="s">
        <v>332</v>
      </c>
      <c r="C55" s="109">
        <v>0</v>
      </c>
      <c r="D55" s="109">
        <v>0</v>
      </c>
      <c r="E55" s="109">
        <v>0</v>
      </c>
      <c r="F55" s="109">
        <v>0</v>
      </c>
      <c r="G55" s="109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10">
        <f t="shared" si="2"/>
        <v>0</v>
      </c>
      <c r="N55" s="110">
        <f t="shared" si="3"/>
        <v>0</v>
      </c>
      <c r="O55" s="110">
        <f t="shared" si="4"/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60">
        <v>0</v>
      </c>
      <c r="AB55" s="60">
        <v>0</v>
      </c>
      <c r="AC55" s="107">
        <v>0</v>
      </c>
      <c r="AD55" s="107">
        <v>0</v>
      </c>
      <c r="AE55" s="107">
        <v>0</v>
      </c>
      <c r="AF55" s="107">
        <v>0</v>
      </c>
      <c r="AG55" s="107">
        <v>0</v>
      </c>
      <c r="AH55" s="107">
        <v>0</v>
      </c>
      <c r="AI55" s="107">
        <v>0</v>
      </c>
      <c r="AJ55" s="107">
        <v>0</v>
      </c>
      <c r="AK55" s="107">
        <v>0</v>
      </c>
      <c r="AL55" s="107">
        <v>0</v>
      </c>
      <c r="AM55" s="107">
        <v>0</v>
      </c>
      <c r="AN55" s="107">
        <v>0</v>
      </c>
      <c r="AO55" s="107">
        <v>0</v>
      </c>
      <c r="AP55" s="107">
        <v>0</v>
      </c>
      <c r="AQ55" s="107">
        <v>0</v>
      </c>
      <c r="AR55" s="107">
        <v>0</v>
      </c>
      <c r="AS55" s="107">
        <v>0</v>
      </c>
      <c r="AT55" s="107">
        <v>0</v>
      </c>
      <c r="AU55" s="107">
        <v>0</v>
      </c>
      <c r="AV55" s="107">
        <v>0</v>
      </c>
      <c r="AW55" s="107">
        <v>0</v>
      </c>
      <c r="AX55" s="107">
        <v>0</v>
      </c>
      <c r="AY55" s="107">
        <v>0</v>
      </c>
      <c r="AZ55" s="107">
        <v>0</v>
      </c>
      <c r="BA55" s="107">
        <v>0</v>
      </c>
      <c r="BB55" s="107">
        <v>0</v>
      </c>
      <c r="BC55" s="107">
        <v>0</v>
      </c>
      <c r="BD55" s="107">
        <v>0</v>
      </c>
      <c r="BE55" s="107">
        <v>0</v>
      </c>
      <c r="BF55" s="107">
        <v>0</v>
      </c>
      <c r="BG55" s="107">
        <v>0</v>
      </c>
      <c r="BH55" s="107">
        <v>0</v>
      </c>
    </row>
    <row r="56" spans="1:60" ht="12.75" customHeight="1" x14ac:dyDescent="0.25">
      <c r="A56" s="108" t="s">
        <v>220</v>
      </c>
      <c r="B56" s="108" t="s">
        <v>221</v>
      </c>
      <c r="C56" s="109">
        <v>72</v>
      </c>
      <c r="D56" s="109">
        <v>6</v>
      </c>
      <c r="E56" s="109">
        <v>4</v>
      </c>
      <c r="F56" s="109">
        <v>312</v>
      </c>
      <c r="G56" s="109">
        <v>271</v>
      </c>
      <c r="H56" s="109">
        <v>295</v>
      </c>
      <c r="I56" s="109">
        <v>150</v>
      </c>
      <c r="J56" s="109">
        <v>200</v>
      </c>
      <c r="K56" s="109">
        <v>39</v>
      </c>
      <c r="L56" s="109">
        <v>22</v>
      </c>
      <c r="M56" s="110">
        <f t="shared" si="2"/>
        <v>137.1</v>
      </c>
      <c r="N56" s="110">
        <f t="shared" si="3"/>
        <v>161.625</v>
      </c>
      <c r="O56" s="110">
        <f t="shared" si="4"/>
        <v>102.75</v>
      </c>
      <c r="P56" s="60">
        <v>177</v>
      </c>
      <c r="Q56" s="60">
        <v>167</v>
      </c>
      <c r="R56" s="60">
        <v>167</v>
      </c>
      <c r="S56" s="60">
        <v>167</v>
      </c>
      <c r="T56" s="60">
        <v>192</v>
      </c>
      <c r="U56" s="60">
        <v>186</v>
      </c>
      <c r="V56" s="60">
        <v>239</v>
      </c>
      <c r="W56" s="60">
        <v>267</v>
      </c>
      <c r="X56" s="60">
        <v>198</v>
      </c>
      <c r="Y56" s="60">
        <v>218</v>
      </c>
      <c r="Z56" s="60">
        <v>217</v>
      </c>
      <c r="AA56" s="60">
        <v>243</v>
      </c>
      <c r="AB56" s="60">
        <v>220</v>
      </c>
      <c r="AC56" s="107">
        <v>90</v>
      </c>
      <c r="AD56" s="107">
        <v>88</v>
      </c>
      <c r="AE56" s="107">
        <v>99</v>
      </c>
      <c r="AF56" s="107">
        <v>90</v>
      </c>
      <c r="AG56" s="107">
        <v>92</v>
      </c>
      <c r="AH56" s="107">
        <v>90</v>
      </c>
      <c r="AI56" s="107">
        <v>94</v>
      </c>
      <c r="AJ56" s="107">
        <v>94</v>
      </c>
      <c r="AK56" s="107">
        <v>97</v>
      </c>
      <c r="AL56" s="107">
        <v>99</v>
      </c>
      <c r="AM56" s="107">
        <v>99</v>
      </c>
      <c r="AN56" s="107">
        <v>98</v>
      </c>
      <c r="AO56" s="107">
        <v>96</v>
      </c>
      <c r="AP56" s="107">
        <v>92</v>
      </c>
      <c r="AQ56" s="107">
        <v>92</v>
      </c>
      <c r="AR56" s="107">
        <v>99</v>
      </c>
      <c r="AS56" s="107">
        <v>109</v>
      </c>
      <c r="AT56" s="107">
        <v>106</v>
      </c>
      <c r="AU56" s="107">
        <v>137</v>
      </c>
      <c r="AV56" s="107">
        <v>107</v>
      </c>
      <c r="AW56" s="107">
        <v>79</v>
      </c>
      <c r="AX56" s="107">
        <v>75</v>
      </c>
      <c r="AY56" s="107">
        <v>56</v>
      </c>
      <c r="AZ56" s="107">
        <v>59</v>
      </c>
      <c r="BA56" s="107">
        <v>67</v>
      </c>
      <c r="BB56" s="107">
        <v>79</v>
      </c>
      <c r="BC56" s="107">
        <v>82</v>
      </c>
      <c r="BD56" s="107">
        <v>69</v>
      </c>
      <c r="BE56" s="107">
        <v>76</v>
      </c>
      <c r="BF56" s="107">
        <v>87</v>
      </c>
      <c r="BG56" s="107">
        <v>80</v>
      </c>
      <c r="BH56" s="107">
        <v>72</v>
      </c>
    </row>
    <row r="57" spans="1:60" ht="12.75" customHeight="1" x14ac:dyDescent="0.25">
      <c r="A57" s="108" t="s">
        <v>220</v>
      </c>
      <c r="B57" s="108" t="s">
        <v>271</v>
      </c>
      <c r="C57" s="109">
        <v>83</v>
      </c>
      <c r="D57" s="109">
        <v>77</v>
      </c>
      <c r="E57" s="109">
        <v>20</v>
      </c>
      <c r="F57" s="109">
        <v>61</v>
      </c>
      <c r="G57" s="109">
        <v>7</v>
      </c>
      <c r="H57" s="109">
        <v>45</v>
      </c>
      <c r="I57" s="109">
        <v>4</v>
      </c>
      <c r="J57" s="109">
        <v>80</v>
      </c>
      <c r="K57" s="109">
        <v>70</v>
      </c>
      <c r="L57" s="109">
        <v>26</v>
      </c>
      <c r="M57" s="110">
        <f t="shared" si="2"/>
        <v>47.3</v>
      </c>
      <c r="N57" s="110">
        <f t="shared" si="3"/>
        <v>39.125</v>
      </c>
      <c r="O57" s="110">
        <f t="shared" si="4"/>
        <v>45</v>
      </c>
      <c r="P57" s="60">
        <v>43</v>
      </c>
      <c r="Q57" s="60">
        <v>69</v>
      </c>
      <c r="R57" s="60">
        <v>98</v>
      </c>
      <c r="S57" s="60">
        <v>98</v>
      </c>
      <c r="T57" s="60">
        <v>113</v>
      </c>
      <c r="U57" s="60">
        <v>109</v>
      </c>
      <c r="V57" s="60">
        <v>140</v>
      </c>
      <c r="W57" s="60">
        <v>157</v>
      </c>
      <c r="X57" s="60">
        <v>116</v>
      </c>
      <c r="Y57" s="60">
        <v>128</v>
      </c>
      <c r="Z57" s="60">
        <v>133</v>
      </c>
      <c r="AA57" s="60">
        <v>158</v>
      </c>
      <c r="AB57" s="60">
        <v>143</v>
      </c>
      <c r="AC57" s="107">
        <v>71</v>
      </c>
      <c r="AD57" s="107">
        <v>68</v>
      </c>
      <c r="AE57" s="107">
        <v>77</v>
      </c>
      <c r="AF57" s="107">
        <v>71</v>
      </c>
      <c r="AG57" s="107">
        <v>72</v>
      </c>
      <c r="AH57" s="107">
        <v>70</v>
      </c>
      <c r="AI57" s="107">
        <v>73</v>
      </c>
      <c r="AJ57" s="107">
        <v>73</v>
      </c>
      <c r="AK57" s="107">
        <v>76</v>
      </c>
      <c r="AL57" s="107">
        <v>77</v>
      </c>
      <c r="AM57" s="107">
        <v>77</v>
      </c>
      <c r="AN57" s="107">
        <v>76</v>
      </c>
      <c r="AO57" s="107">
        <v>75</v>
      </c>
      <c r="AP57" s="107">
        <v>72</v>
      </c>
      <c r="AQ57" s="107">
        <v>72</v>
      </c>
      <c r="AR57" s="107">
        <v>77</v>
      </c>
      <c r="AS57" s="107">
        <v>85</v>
      </c>
      <c r="AT57" s="107">
        <v>82</v>
      </c>
      <c r="AU57" s="107">
        <v>107</v>
      </c>
      <c r="AV57" s="107">
        <v>83</v>
      </c>
      <c r="AW57" s="107">
        <v>62</v>
      </c>
      <c r="AX57" s="107">
        <v>59</v>
      </c>
      <c r="AY57" s="107">
        <v>44</v>
      </c>
      <c r="AZ57" s="107">
        <v>46</v>
      </c>
      <c r="BA57" s="107">
        <v>52</v>
      </c>
      <c r="BB57" s="107">
        <v>62</v>
      </c>
      <c r="BC57" s="107">
        <v>64</v>
      </c>
      <c r="BD57" s="107">
        <v>54</v>
      </c>
      <c r="BE57" s="107">
        <v>60</v>
      </c>
      <c r="BF57" s="107">
        <v>68</v>
      </c>
      <c r="BG57" s="107">
        <v>63</v>
      </c>
      <c r="BH57" s="107">
        <v>56</v>
      </c>
    </row>
    <row r="58" spans="1:60" ht="12.75" customHeight="1" x14ac:dyDescent="0.25">
      <c r="A58" s="108" t="s">
        <v>220</v>
      </c>
      <c r="B58" s="108" t="s">
        <v>336</v>
      </c>
      <c r="C58" s="109">
        <v>100</v>
      </c>
      <c r="D58" s="109">
        <v>125</v>
      </c>
      <c r="E58" s="109">
        <v>29</v>
      </c>
      <c r="F58" s="109">
        <v>104</v>
      </c>
      <c r="G58" s="109">
        <v>50</v>
      </c>
      <c r="H58" s="109">
        <v>160</v>
      </c>
      <c r="I58" s="109">
        <v>63</v>
      </c>
      <c r="J58" s="109">
        <v>139</v>
      </c>
      <c r="K58" s="109">
        <v>106</v>
      </c>
      <c r="L58" s="109">
        <v>70</v>
      </c>
      <c r="M58" s="110">
        <f t="shared" si="2"/>
        <v>94.6</v>
      </c>
      <c r="N58" s="110">
        <f t="shared" si="3"/>
        <v>90.125</v>
      </c>
      <c r="O58" s="110">
        <f t="shared" si="4"/>
        <v>94.5</v>
      </c>
      <c r="P58" s="60">
        <v>106</v>
      </c>
      <c r="Q58" s="60">
        <v>100</v>
      </c>
      <c r="R58" s="60">
        <v>100</v>
      </c>
      <c r="S58" s="60">
        <v>100</v>
      </c>
      <c r="T58" s="60">
        <v>115</v>
      </c>
      <c r="U58" s="60">
        <v>112</v>
      </c>
      <c r="V58" s="60">
        <v>144</v>
      </c>
      <c r="W58" s="60">
        <v>160</v>
      </c>
      <c r="X58" s="60">
        <v>119</v>
      </c>
      <c r="Y58" s="60">
        <v>131</v>
      </c>
      <c r="Z58" s="60">
        <v>130</v>
      </c>
      <c r="AA58" s="60">
        <v>146</v>
      </c>
      <c r="AB58" s="60">
        <v>132</v>
      </c>
      <c r="AC58" s="107">
        <v>131</v>
      </c>
      <c r="AD58" s="107">
        <v>127</v>
      </c>
      <c r="AE58" s="107">
        <v>143</v>
      </c>
      <c r="AF58" s="107">
        <v>132</v>
      </c>
      <c r="AG58" s="107">
        <v>133</v>
      </c>
      <c r="AH58" s="107">
        <v>130</v>
      </c>
      <c r="AI58" s="107">
        <v>136</v>
      </c>
      <c r="AJ58" s="107">
        <v>136</v>
      </c>
      <c r="AK58" s="107">
        <v>142</v>
      </c>
      <c r="AL58" s="107">
        <v>144</v>
      </c>
      <c r="AM58" s="107">
        <v>144</v>
      </c>
      <c r="AN58" s="107">
        <v>142</v>
      </c>
      <c r="AO58" s="107">
        <v>139</v>
      </c>
      <c r="AP58" s="107">
        <v>134</v>
      </c>
      <c r="AQ58" s="107">
        <v>134</v>
      </c>
      <c r="AR58" s="107">
        <v>144</v>
      </c>
      <c r="AS58" s="107">
        <v>159</v>
      </c>
      <c r="AT58" s="107">
        <v>153</v>
      </c>
      <c r="AU58" s="107">
        <v>199</v>
      </c>
      <c r="AV58" s="107">
        <v>155</v>
      </c>
      <c r="AW58" s="107">
        <v>115</v>
      </c>
      <c r="AX58" s="107">
        <v>109</v>
      </c>
      <c r="AY58" s="107">
        <v>81</v>
      </c>
      <c r="AZ58" s="107">
        <v>85</v>
      </c>
      <c r="BA58" s="107">
        <v>98</v>
      </c>
      <c r="BB58" s="107">
        <v>115</v>
      </c>
      <c r="BC58" s="107">
        <v>120</v>
      </c>
      <c r="BD58" s="107">
        <v>100</v>
      </c>
      <c r="BE58" s="107">
        <v>111</v>
      </c>
      <c r="BF58" s="107">
        <v>127</v>
      </c>
      <c r="BG58" s="107">
        <v>117</v>
      </c>
      <c r="BH58" s="107">
        <v>104</v>
      </c>
    </row>
    <row r="59" spans="1:60" ht="12.75" customHeight="1" x14ac:dyDescent="0.25">
      <c r="A59" s="108" t="s">
        <v>220</v>
      </c>
      <c r="B59" s="108" t="s">
        <v>337</v>
      </c>
      <c r="C59" s="109">
        <v>0</v>
      </c>
      <c r="D59" s="109">
        <v>0</v>
      </c>
      <c r="E59" s="109">
        <v>0</v>
      </c>
      <c r="F59" s="109">
        <v>0</v>
      </c>
      <c r="G59" s="109">
        <v>0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10">
        <f t="shared" si="2"/>
        <v>0</v>
      </c>
      <c r="N59" s="110">
        <f t="shared" si="3"/>
        <v>0</v>
      </c>
      <c r="O59" s="110">
        <f t="shared" si="4"/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107">
        <v>7</v>
      </c>
      <c r="AD59" s="107">
        <v>6</v>
      </c>
      <c r="AE59" s="107">
        <v>7</v>
      </c>
      <c r="AF59" s="107">
        <v>7</v>
      </c>
      <c r="AG59" s="107">
        <v>7</v>
      </c>
      <c r="AH59" s="107">
        <v>7</v>
      </c>
      <c r="AI59" s="107">
        <v>7</v>
      </c>
      <c r="AJ59" s="107">
        <v>7</v>
      </c>
      <c r="AK59" s="107">
        <v>7</v>
      </c>
      <c r="AL59" s="107">
        <v>7</v>
      </c>
      <c r="AM59" s="107">
        <v>7</v>
      </c>
      <c r="AN59" s="107">
        <v>7</v>
      </c>
      <c r="AO59" s="107">
        <v>7</v>
      </c>
      <c r="AP59" s="107">
        <v>7</v>
      </c>
      <c r="AQ59" s="107">
        <v>7</v>
      </c>
      <c r="AR59" s="107">
        <v>7</v>
      </c>
      <c r="AS59" s="107">
        <v>8</v>
      </c>
      <c r="AT59" s="107">
        <v>8</v>
      </c>
      <c r="AU59" s="107">
        <v>10</v>
      </c>
      <c r="AV59" s="107">
        <v>8</v>
      </c>
      <c r="AW59" s="107">
        <v>6</v>
      </c>
      <c r="AX59" s="107">
        <v>5</v>
      </c>
      <c r="AY59" s="107">
        <v>4</v>
      </c>
      <c r="AZ59" s="107">
        <v>4</v>
      </c>
      <c r="BA59" s="107">
        <v>5</v>
      </c>
      <c r="BB59" s="107">
        <v>6</v>
      </c>
      <c r="BC59" s="107">
        <v>6</v>
      </c>
      <c r="BD59" s="107">
        <v>5</v>
      </c>
      <c r="BE59" s="107">
        <v>6</v>
      </c>
      <c r="BF59" s="107">
        <v>6</v>
      </c>
      <c r="BG59" s="107">
        <v>6</v>
      </c>
      <c r="BH59" s="107">
        <v>5</v>
      </c>
    </row>
    <row r="60" spans="1:60" ht="12.75" customHeight="1" x14ac:dyDescent="0.25">
      <c r="A60" s="108" t="s">
        <v>220</v>
      </c>
      <c r="B60" s="108" t="s">
        <v>338</v>
      </c>
      <c r="C60" s="109">
        <v>208</v>
      </c>
      <c r="D60" s="109">
        <v>199</v>
      </c>
      <c r="E60" s="109">
        <v>73</v>
      </c>
      <c r="F60" s="109">
        <v>238</v>
      </c>
      <c r="G60" s="109">
        <v>83</v>
      </c>
      <c r="H60" s="109">
        <v>170</v>
      </c>
      <c r="I60" s="109">
        <v>39</v>
      </c>
      <c r="J60" s="109">
        <v>203</v>
      </c>
      <c r="K60" s="109">
        <v>195</v>
      </c>
      <c r="L60" s="109">
        <v>87</v>
      </c>
      <c r="M60" s="110">
        <f t="shared" si="2"/>
        <v>149.5</v>
      </c>
      <c r="N60" s="110">
        <f t="shared" si="3"/>
        <v>136</v>
      </c>
      <c r="O60" s="110">
        <f t="shared" si="4"/>
        <v>131</v>
      </c>
      <c r="P60" s="60">
        <v>135</v>
      </c>
      <c r="Q60" s="60">
        <v>127</v>
      </c>
      <c r="R60" s="60">
        <v>127</v>
      </c>
      <c r="S60" s="60">
        <v>127</v>
      </c>
      <c r="T60" s="60">
        <v>146</v>
      </c>
      <c r="U60" s="60">
        <v>141</v>
      </c>
      <c r="V60" s="60">
        <v>182</v>
      </c>
      <c r="W60" s="60">
        <v>203</v>
      </c>
      <c r="X60" s="60">
        <v>150</v>
      </c>
      <c r="Y60" s="60">
        <v>166</v>
      </c>
      <c r="Z60" s="60">
        <v>165</v>
      </c>
      <c r="AA60" s="60">
        <v>185</v>
      </c>
      <c r="AB60" s="60">
        <v>168</v>
      </c>
      <c r="AC60" s="107">
        <v>164</v>
      </c>
      <c r="AD60" s="107">
        <v>159</v>
      </c>
      <c r="AE60" s="107">
        <v>179</v>
      </c>
      <c r="AF60" s="107">
        <v>165</v>
      </c>
      <c r="AG60" s="107">
        <v>167</v>
      </c>
      <c r="AH60" s="107">
        <v>163</v>
      </c>
      <c r="AI60" s="107">
        <v>170</v>
      </c>
      <c r="AJ60" s="107">
        <v>170</v>
      </c>
      <c r="AK60" s="107">
        <v>177</v>
      </c>
      <c r="AL60" s="107">
        <v>179</v>
      </c>
      <c r="AM60" s="107">
        <v>179</v>
      </c>
      <c r="AN60" s="107">
        <v>178</v>
      </c>
      <c r="AO60" s="107">
        <v>174</v>
      </c>
      <c r="AP60" s="107">
        <v>167</v>
      </c>
      <c r="AQ60" s="107">
        <v>167</v>
      </c>
      <c r="AR60" s="107">
        <v>179</v>
      </c>
      <c r="AS60" s="107">
        <v>199</v>
      </c>
      <c r="AT60" s="107">
        <v>192</v>
      </c>
      <c r="AU60" s="107">
        <v>249</v>
      </c>
      <c r="AV60" s="107">
        <v>194</v>
      </c>
      <c r="AW60" s="107">
        <v>143</v>
      </c>
      <c r="AX60" s="107">
        <v>136</v>
      </c>
      <c r="AY60" s="107">
        <v>102</v>
      </c>
      <c r="AZ60" s="107">
        <v>106</v>
      </c>
      <c r="BA60" s="107">
        <v>122</v>
      </c>
      <c r="BB60" s="107">
        <v>144</v>
      </c>
      <c r="BC60" s="107">
        <v>150</v>
      </c>
      <c r="BD60" s="107">
        <v>125</v>
      </c>
      <c r="BE60" s="107">
        <v>139</v>
      </c>
      <c r="BF60" s="107">
        <v>159</v>
      </c>
      <c r="BG60" s="107">
        <v>146</v>
      </c>
      <c r="BH60" s="107">
        <v>130</v>
      </c>
    </row>
    <row r="61" spans="1:60" ht="12.75" customHeight="1" x14ac:dyDescent="0.25">
      <c r="A61" s="108" t="s">
        <v>220</v>
      </c>
      <c r="B61" s="108" t="s">
        <v>332</v>
      </c>
      <c r="C61" s="109">
        <v>806</v>
      </c>
      <c r="D61" s="109">
        <v>127</v>
      </c>
      <c r="E61" s="109">
        <v>461</v>
      </c>
      <c r="F61" s="109">
        <v>501</v>
      </c>
      <c r="G61" s="109">
        <v>684</v>
      </c>
      <c r="H61" s="109">
        <v>614</v>
      </c>
      <c r="I61" s="109">
        <v>702</v>
      </c>
      <c r="J61" s="109">
        <v>527</v>
      </c>
      <c r="K61" s="109">
        <v>650</v>
      </c>
      <c r="L61" s="109">
        <v>275</v>
      </c>
      <c r="M61" s="110">
        <f t="shared" si="2"/>
        <v>534.70000000000005</v>
      </c>
      <c r="N61" s="110">
        <f t="shared" si="3"/>
        <v>551.75</v>
      </c>
      <c r="O61" s="110">
        <f t="shared" si="4"/>
        <v>538.5</v>
      </c>
      <c r="P61" s="60">
        <v>595</v>
      </c>
      <c r="Q61" s="60">
        <v>563</v>
      </c>
      <c r="R61" s="60">
        <v>561</v>
      </c>
      <c r="S61" s="60">
        <v>561</v>
      </c>
      <c r="T61" s="60">
        <v>646</v>
      </c>
      <c r="U61" s="60">
        <v>626</v>
      </c>
      <c r="V61" s="60">
        <v>804</v>
      </c>
      <c r="W61" s="60">
        <v>897</v>
      </c>
      <c r="X61" s="60">
        <v>664</v>
      </c>
      <c r="Y61" s="60">
        <v>734</v>
      </c>
      <c r="Z61" s="60">
        <v>729</v>
      </c>
      <c r="AA61" s="60">
        <v>817</v>
      </c>
      <c r="AB61" s="60">
        <v>741</v>
      </c>
      <c r="AC61" s="107">
        <v>690</v>
      </c>
      <c r="AD61" s="107">
        <v>669</v>
      </c>
      <c r="AE61" s="107">
        <v>752</v>
      </c>
      <c r="AF61" s="107">
        <v>691</v>
      </c>
      <c r="AG61" s="107">
        <v>701</v>
      </c>
      <c r="AH61" s="107">
        <v>684</v>
      </c>
      <c r="AI61" s="107">
        <v>715</v>
      </c>
      <c r="AJ61" s="107">
        <v>715</v>
      </c>
      <c r="AK61" s="107">
        <v>744</v>
      </c>
      <c r="AL61" s="107">
        <v>754</v>
      </c>
      <c r="AM61" s="107">
        <v>754</v>
      </c>
      <c r="AN61" s="107">
        <v>747</v>
      </c>
      <c r="AO61" s="107">
        <v>731</v>
      </c>
      <c r="AP61" s="107">
        <v>703</v>
      </c>
      <c r="AQ61" s="107">
        <v>703</v>
      </c>
      <c r="AR61" s="107">
        <v>754</v>
      </c>
      <c r="AS61" s="107">
        <v>835</v>
      </c>
      <c r="AT61" s="107">
        <v>806</v>
      </c>
      <c r="AU61" s="107">
        <v>1047</v>
      </c>
      <c r="AV61" s="107">
        <v>814</v>
      </c>
      <c r="AW61" s="107">
        <v>602</v>
      </c>
      <c r="AX61" s="107">
        <v>572</v>
      </c>
      <c r="AY61" s="107">
        <v>428</v>
      </c>
      <c r="AZ61" s="107">
        <v>447</v>
      </c>
      <c r="BA61" s="107">
        <v>513</v>
      </c>
      <c r="BB61" s="107">
        <v>604</v>
      </c>
      <c r="BC61" s="107">
        <v>629</v>
      </c>
      <c r="BD61" s="107">
        <v>527</v>
      </c>
      <c r="BE61" s="107">
        <v>582</v>
      </c>
      <c r="BF61" s="107">
        <v>667</v>
      </c>
      <c r="BG61" s="107">
        <v>613</v>
      </c>
      <c r="BH61" s="107">
        <v>548</v>
      </c>
    </row>
    <row r="62" spans="1:60" ht="12.75" customHeight="1" x14ac:dyDescent="0.25">
      <c r="A62" s="108" t="s">
        <v>220</v>
      </c>
      <c r="B62" s="108" t="s">
        <v>341</v>
      </c>
      <c r="C62" s="109">
        <v>262</v>
      </c>
      <c r="D62" s="109">
        <v>126</v>
      </c>
      <c r="E62" s="109">
        <v>247</v>
      </c>
      <c r="F62" s="109">
        <v>234</v>
      </c>
      <c r="G62" s="109">
        <v>93</v>
      </c>
      <c r="H62" s="109">
        <v>21</v>
      </c>
      <c r="I62" s="109">
        <v>0</v>
      </c>
      <c r="J62" s="109">
        <v>621</v>
      </c>
      <c r="K62" s="109">
        <v>-1</v>
      </c>
      <c r="L62" s="109">
        <v>63</v>
      </c>
      <c r="M62" s="110">
        <f t="shared" si="2"/>
        <v>166.6</v>
      </c>
      <c r="N62" s="110">
        <f t="shared" si="3"/>
        <v>159.75</v>
      </c>
      <c r="O62" s="110">
        <f t="shared" si="4"/>
        <v>170.75</v>
      </c>
      <c r="P62" s="60">
        <v>71</v>
      </c>
      <c r="Q62" s="60">
        <v>67</v>
      </c>
      <c r="R62" s="60">
        <v>67</v>
      </c>
      <c r="S62" s="60">
        <v>67</v>
      </c>
      <c r="T62" s="60">
        <v>77</v>
      </c>
      <c r="U62" s="60">
        <v>74</v>
      </c>
      <c r="V62" s="60">
        <v>96</v>
      </c>
      <c r="W62" s="60">
        <v>107</v>
      </c>
      <c r="X62" s="60">
        <v>79</v>
      </c>
      <c r="Y62" s="60">
        <v>87</v>
      </c>
      <c r="Z62" s="60">
        <v>87</v>
      </c>
      <c r="AA62" s="60">
        <v>97</v>
      </c>
      <c r="AB62" s="60">
        <v>88</v>
      </c>
      <c r="AC62" s="107">
        <v>164</v>
      </c>
      <c r="AD62" s="107">
        <v>159</v>
      </c>
      <c r="AE62" s="107">
        <v>179</v>
      </c>
      <c r="AF62" s="107">
        <v>165</v>
      </c>
      <c r="AG62" s="107">
        <v>167</v>
      </c>
      <c r="AH62" s="107">
        <v>163</v>
      </c>
      <c r="AI62" s="107">
        <v>170</v>
      </c>
      <c r="AJ62" s="107">
        <v>170</v>
      </c>
      <c r="AK62" s="107">
        <v>177</v>
      </c>
      <c r="AL62" s="107">
        <v>179</v>
      </c>
      <c r="AM62" s="107">
        <v>179</v>
      </c>
      <c r="AN62" s="107">
        <v>178</v>
      </c>
      <c r="AO62" s="107">
        <v>174</v>
      </c>
      <c r="AP62" s="107">
        <v>167</v>
      </c>
      <c r="AQ62" s="107">
        <v>167</v>
      </c>
      <c r="AR62" s="107">
        <v>179</v>
      </c>
      <c r="AS62" s="107">
        <v>199</v>
      </c>
      <c r="AT62" s="107">
        <v>192</v>
      </c>
      <c r="AU62" s="107">
        <v>249</v>
      </c>
      <c r="AV62" s="107">
        <v>194</v>
      </c>
      <c r="AW62" s="107">
        <v>143</v>
      </c>
      <c r="AX62" s="107">
        <v>136</v>
      </c>
      <c r="AY62" s="107">
        <v>102</v>
      </c>
      <c r="AZ62" s="107">
        <v>106</v>
      </c>
      <c r="BA62" s="107">
        <v>122</v>
      </c>
      <c r="BB62" s="107">
        <v>144</v>
      </c>
      <c r="BC62" s="107">
        <v>150</v>
      </c>
      <c r="BD62" s="107">
        <v>125</v>
      </c>
      <c r="BE62" s="107">
        <v>139</v>
      </c>
      <c r="BF62" s="107">
        <v>159</v>
      </c>
      <c r="BG62" s="107">
        <v>146</v>
      </c>
      <c r="BH62" s="107">
        <v>130</v>
      </c>
    </row>
    <row r="63" spans="1:60" ht="12.75" customHeight="1" x14ac:dyDescent="0.25">
      <c r="A63" s="108" t="s">
        <v>222</v>
      </c>
      <c r="B63" s="108" t="s">
        <v>221</v>
      </c>
      <c r="C63" s="109">
        <v>111</v>
      </c>
      <c r="D63" s="109">
        <v>231</v>
      </c>
      <c r="E63" s="109">
        <v>330</v>
      </c>
      <c r="F63" s="109">
        <v>247</v>
      </c>
      <c r="G63" s="109">
        <v>227</v>
      </c>
      <c r="H63" s="109">
        <v>201</v>
      </c>
      <c r="I63" s="109">
        <v>166</v>
      </c>
      <c r="J63" s="109">
        <v>214</v>
      </c>
      <c r="K63" s="109">
        <v>148</v>
      </c>
      <c r="L63" s="109">
        <v>22</v>
      </c>
      <c r="M63" s="110">
        <f t="shared" si="2"/>
        <v>189.7</v>
      </c>
      <c r="N63" s="110">
        <f t="shared" si="3"/>
        <v>194.375</v>
      </c>
      <c r="O63" s="110">
        <f t="shared" si="4"/>
        <v>137.5</v>
      </c>
      <c r="P63" s="60">
        <v>149</v>
      </c>
      <c r="Q63" s="60">
        <v>141</v>
      </c>
      <c r="R63" s="60">
        <v>140</v>
      </c>
      <c r="S63" s="60">
        <v>140</v>
      </c>
      <c r="T63" s="60">
        <v>162</v>
      </c>
      <c r="U63" s="60">
        <v>156</v>
      </c>
      <c r="V63" s="60">
        <v>201</v>
      </c>
      <c r="W63" s="60">
        <v>224</v>
      </c>
      <c r="X63" s="60">
        <v>166</v>
      </c>
      <c r="Y63" s="60">
        <v>183</v>
      </c>
      <c r="Z63" s="60">
        <v>182</v>
      </c>
      <c r="AA63" s="60">
        <v>204</v>
      </c>
      <c r="AB63" s="60">
        <v>185</v>
      </c>
      <c r="AC63" s="107">
        <v>148</v>
      </c>
      <c r="AD63" s="107">
        <v>143</v>
      </c>
      <c r="AE63" s="107">
        <v>161</v>
      </c>
      <c r="AF63" s="107">
        <v>148</v>
      </c>
      <c r="AG63" s="107">
        <v>150</v>
      </c>
      <c r="AH63" s="107">
        <v>147</v>
      </c>
      <c r="AI63" s="107">
        <v>153</v>
      </c>
      <c r="AJ63" s="107">
        <v>153</v>
      </c>
      <c r="AK63" s="107">
        <v>159</v>
      </c>
      <c r="AL63" s="107">
        <v>162</v>
      </c>
      <c r="AM63" s="107">
        <v>162</v>
      </c>
      <c r="AN63" s="107">
        <v>160</v>
      </c>
      <c r="AO63" s="107">
        <v>157</v>
      </c>
      <c r="AP63" s="107">
        <v>151</v>
      </c>
      <c r="AQ63" s="107">
        <v>151</v>
      </c>
      <c r="AR63" s="107">
        <v>161</v>
      </c>
      <c r="AS63" s="107">
        <v>179</v>
      </c>
      <c r="AT63" s="107">
        <v>173</v>
      </c>
      <c r="AU63" s="107">
        <v>224</v>
      </c>
      <c r="AV63" s="107">
        <v>174</v>
      </c>
      <c r="AW63" s="107">
        <v>129</v>
      </c>
      <c r="AX63" s="107">
        <v>122</v>
      </c>
      <c r="AY63" s="107">
        <v>92</v>
      </c>
      <c r="AZ63" s="107">
        <v>96</v>
      </c>
      <c r="BA63" s="107">
        <v>110</v>
      </c>
      <c r="BB63" s="107">
        <v>129</v>
      </c>
      <c r="BC63" s="107">
        <v>135</v>
      </c>
      <c r="BD63" s="107">
        <v>113</v>
      </c>
      <c r="BE63" s="107">
        <v>125</v>
      </c>
      <c r="BF63" s="107">
        <v>143</v>
      </c>
      <c r="BG63" s="107">
        <v>131</v>
      </c>
      <c r="BH63" s="107">
        <v>117</v>
      </c>
    </row>
    <row r="64" spans="1:60" ht="12.75" customHeight="1" x14ac:dyDescent="0.25">
      <c r="A64" s="108" t="s">
        <v>222</v>
      </c>
      <c r="B64" s="108" t="s">
        <v>577</v>
      </c>
      <c r="C64" s="109">
        <v>0</v>
      </c>
      <c r="D64" s="109">
        <v>0</v>
      </c>
      <c r="E64" s="109">
        <v>0</v>
      </c>
      <c r="F64" s="109">
        <v>0</v>
      </c>
      <c r="G64" s="109">
        <v>0</v>
      </c>
      <c r="H64" s="109">
        <v>0</v>
      </c>
      <c r="I64" s="109">
        <v>0</v>
      </c>
      <c r="J64" s="109">
        <v>0</v>
      </c>
      <c r="K64" s="109">
        <v>0</v>
      </c>
      <c r="L64" s="109">
        <v>0</v>
      </c>
      <c r="M64" s="110">
        <f t="shared" si="2"/>
        <v>0</v>
      </c>
      <c r="N64" s="110">
        <f t="shared" si="3"/>
        <v>0</v>
      </c>
      <c r="O64" s="110">
        <f t="shared" si="4"/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107">
        <v>2</v>
      </c>
      <c r="AD64" s="107">
        <v>2</v>
      </c>
      <c r="AE64" s="107">
        <v>2</v>
      </c>
      <c r="AF64" s="107">
        <v>2</v>
      </c>
      <c r="AG64" s="107">
        <v>2</v>
      </c>
      <c r="AH64" s="107">
        <v>2</v>
      </c>
      <c r="AI64" s="107">
        <v>2</v>
      </c>
      <c r="AJ64" s="107">
        <v>2</v>
      </c>
      <c r="AK64" s="107">
        <v>2</v>
      </c>
      <c r="AL64" s="107">
        <v>2</v>
      </c>
      <c r="AM64" s="107">
        <v>2</v>
      </c>
      <c r="AN64" s="107">
        <v>2</v>
      </c>
      <c r="AO64" s="107">
        <v>2</v>
      </c>
      <c r="AP64" s="107">
        <v>2</v>
      </c>
      <c r="AQ64" s="107">
        <v>2</v>
      </c>
      <c r="AR64" s="107">
        <v>2</v>
      </c>
      <c r="AS64" s="107">
        <v>2</v>
      </c>
      <c r="AT64" s="107">
        <v>2</v>
      </c>
      <c r="AU64" s="107">
        <v>2</v>
      </c>
      <c r="AV64" s="107">
        <v>2</v>
      </c>
      <c r="AW64" s="107">
        <v>1</v>
      </c>
      <c r="AX64" s="107">
        <v>1</v>
      </c>
      <c r="AY64" s="107">
        <v>1</v>
      </c>
      <c r="AZ64" s="107">
        <v>1</v>
      </c>
      <c r="BA64" s="107">
        <v>1</v>
      </c>
      <c r="BB64" s="107">
        <v>1</v>
      </c>
      <c r="BC64" s="107">
        <v>1</v>
      </c>
      <c r="BD64" s="107">
        <v>1</v>
      </c>
      <c r="BE64" s="107">
        <v>1</v>
      </c>
      <c r="BF64" s="107">
        <v>2</v>
      </c>
      <c r="BG64" s="107">
        <v>1</v>
      </c>
      <c r="BH64" s="107">
        <v>1</v>
      </c>
    </row>
    <row r="65" spans="1:60" ht="12.75" customHeight="1" x14ac:dyDescent="0.25">
      <c r="A65" s="108" t="s">
        <v>222</v>
      </c>
      <c r="B65" s="108" t="s">
        <v>271</v>
      </c>
      <c r="C65" s="109">
        <v>64</v>
      </c>
      <c r="D65" s="109">
        <v>10</v>
      </c>
      <c r="E65" s="109">
        <v>50</v>
      </c>
      <c r="F65" s="109">
        <v>34</v>
      </c>
      <c r="G65" s="109">
        <v>47</v>
      </c>
      <c r="H65" s="109">
        <v>9</v>
      </c>
      <c r="I65" s="109">
        <v>21</v>
      </c>
      <c r="J65" s="109">
        <v>35</v>
      </c>
      <c r="K65" s="109">
        <v>9</v>
      </c>
      <c r="L65" s="109">
        <v>18</v>
      </c>
      <c r="M65" s="110">
        <f t="shared" si="2"/>
        <v>29.7</v>
      </c>
      <c r="N65" s="110">
        <f t="shared" si="3"/>
        <v>27.875</v>
      </c>
      <c r="O65" s="110">
        <f t="shared" si="4"/>
        <v>20.75</v>
      </c>
      <c r="P65" s="60">
        <v>21</v>
      </c>
      <c r="Q65" s="60">
        <v>40</v>
      </c>
      <c r="R65" s="60">
        <v>59</v>
      </c>
      <c r="S65" s="60">
        <v>59</v>
      </c>
      <c r="T65" s="60">
        <v>68</v>
      </c>
      <c r="U65" s="60">
        <v>66</v>
      </c>
      <c r="V65" s="60">
        <v>84</v>
      </c>
      <c r="W65" s="60">
        <v>94</v>
      </c>
      <c r="X65" s="60">
        <v>69</v>
      </c>
      <c r="Y65" s="60">
        <v>77</v>
      </c>
      <c r="Z65" s="60">
        <v>80</v>
      </c>
      <c r="AA65" s="60">
        <v>95</v>
      </c>
      <c r="AB65" s="60">
        <v>86</v>
      </c>
      <c r="AC65" s="107">
        <v>38</v>
      </c>
      <c r="AD65" s="107">
        <v>37</v>
      </c>
      <c r="AE65" s="107">
        <v>41</v>
      </c>
      <c r="AF65" s="107">
        <v>38</v>
      </c>
      <c r="AG65" s="107">
        <v>38</v>
      </c>
      <c r="AH65" s="107">
        <v>37</v>
      </c>
      <c r="AI65" s="107">
        <v>39</v>
      </c>
      <c r="AJ65" s="107">
        <v>39</v>
      </c>
      <c r="AK65" s="107">
        <v>41</v>
      </c>
      <c r="AL65" s="107">
        <v>41</v>
      </c>
      <c r="AM65" s="107">
        <v>41</v>
      </c>
      <c r="AN65" s="107">
        <v>41</v>
      </c>
      <c r="AO65" s="107">
        <v>40</v>
      </c>
      <c r="AP65" s="107">
        <v>38</v>
      </c>
      <c r="AQ65" s="107">
        <v>38</v>
      </c>
      <c r="AR65" s="107">
        <v>41</v>
      </c>
      <c r="AS65" s="107">
        <v>46</v>
      </c>
      <c r="AT65" s="107">
        <v>44</v>
      </c>
      <c r="AU65" s="107">
        <v>57</v>
      </c>
      <c r="AV65" s="107">
        <v>45</v>
      </c>
      <c r="AW65" s="107">
        <v>33</v>
      </c>
      <c r="AX65" s="107">
        <v>31</v>
      </c>
      <c r="AY65" s="107">
        <v>23</v>
      </c>
      <c r="AZ65" s="107">
        <v>24</v>
      </c>
      <c r="BA65" s="107">
        <v>28</v>
      </c>
      <c r="BB65" s="107">
        <v>33</v>
      </c>
      <c r="BC65" s="107">
        <v>34</v>
      </c>
      <c r="BD65" s="107">
        <v>29</v>
      </c>
      <c r="BE65" s="107">
        <v>32</v>
      </c>
      <c r="BF65" s="107">
        <v>37</v>
      </c>
      <c r="BG65" s="107">
        <v>34</v>
      </c>
      <c r="BH65" s="107">
        <v>30</v>
      </c>
    </row>
    <row r="66" spans="1:60" ht="12.75" customHeight="1" x14ac:dyDescent="0.25">
      <c r="A66" s="108" t="s">
        <v>222</v>
      </c>
      <c r="B66" s="108" t="s">
        <v>336</v>
      </c>
      <c r="C66" s="109">
        <v>117</v>
      </c>
      <c r="D66" s="109">
        <v>43</v>
      </c>
      <c r="E66" s="109">
        <v>19</v>
      </c>
      <c r="F66" s="109">
        <v>61</v>
      </c>
      <c r="G66" s="109">
        <v>38</v>
      </c>
      <c r="H66" s="109">
        <v>20</v>
      </c>
      <c r="I66" s="109">
        <v>9</v>
      </c>
      <c r="J66" s="109">
        <v>70</v>
      </c>
      <c r="K66" s="109">
        <v>41</v>
      </c>
      <c r="L66" s="109">
        <v>32</v>
      </c>
      <c r="M66" s="110">
        <f t="shared" si="2"/>
        <v>45</v>
      </c>
      <c r="N66" s="110">
        <f t="shared" si="3"/>
        <v>36.25</v>
      </c>
      <c r="O66" s="110">
        <f t="shared" si="4"/>
        <v>38</v>
      </c>
      <c r="P66" s="60">
        <v>43</v>
      </c>
      <c r="Q66" s="60">
        <v>40</v>
      </c>
      <c r="R66" s="60">
        <v>40</v>
      </c>
      <c r="S66" s="60">
        <v>40</v>
      </c>
      <c r="T66" s="60">
        <v>46</v>
      </c>
      <c r="U66" s="60">
        <v>45</v>
      </c>
      <c r="V66" s="60">
        <v>57</v>
      </c>
      <c r="W66" s="60">
        <v>64</v>
      </c>
      <c r="X66" s="60">
        <v>47</v>
      </c>
      <c r="Y66" s="60">
        <v>52</v>
      </c>
      <c r="Z66" s="60">
        <v>52</v>
      </c>
      <c r="AA66" s="60">
        <v>58</v>
      </c>
      <c r="AB66" s="60">
        <v>53</v>
      </c>
      <c r="AC66" s="107">
        <v>57</v>
      </c>
      <c r="AD66" s="107">
        <v>56</v>
      </c>
      <c r="AE66" s="107">
        <v>63</v>
      </c>
      <c r="AF66" s="107">
        <v>58</v>
      </c>
      <c r="AG66" s="107">
        <v>58</v>
      </c>
      <c r="AH66" s="107">
        <v>57</v>
      </c>
      <c r="AI66" s="107">
        <v>60</v>
      </c>
      <c r="AJ66" s="107">
        <v>60</v>
      </c>
      <c r="AK66" s="107">
        <v>62</v>
      </c>
      <c r="AL66" s="107">
        <v>63</v>
      </c>
      <c r="AM66" s="107">
        <v>63</v>
      </c>
      <c r="AN66" s="107">
        <v>62</v>
      </c>
      <c r="AO66" s="107">
        <v>61</v>
      </c>
      <c r="AP66" s="107">
        <v>59</v>
      </c>
      <c r="AQ66" s="107">
        <v>59</v>
      </c>
      <c r="AR66" s="107">
        <v>63</v>
      </c>
      <c r="AS66" s="107">
        <v>70</v>
      </c>
      <c r="AT66" s="107">
        <v>67</v>
      </c>
      <c r="AU66" s="107">
        <v>87</v>
      </c>
      <c r="AV66" s="107">
        <v>68</v>
      </c>
      <c r="AW66" s="107">
        <v>50</v>
      </c>
      <c r="AX66" s="107">
        <v>48</v>
      </c>
      <c r="AY66" s="107">
        <v>36</v>
      </c>
      <c r="AZ66" s="107">
        <v>37</v>
      </c>
      <c r="BA66" s="107">
        <v>43</v>
      </c>
      <c r="BB66" s="107">
        <v>50</v>
      </c>
      <c r="BC66" s="107">
        <v>52</v>
      </c>
      <c r="BD66" s="107">
        <v>44</v>
      </c>
      <c r="BE66" s="107">
        <v>48</v>
      </c>
      <c r="BF66" s="107">
        <v>56</v>
      </c>
      <c r="BG66" s="107">
        <v>51</v>
      </c>
      <c r="BH66" s="107">
        <v>46</v>
      </c>
    </row>
    <row r="67" spans="1:60" ht="12.75" customHeight="1" x14ac:dyDescent="0.25">
      <c r="A67" s="108" t="s">
        <v>222</v>
      </c>
      <c r="B67" s="108" t="s">
        <v>337</v>
      </c>
      <c r="C67" s="109">
        <v>0</v>
      </c>
      <c r="D67" s="109">
        <v>0</v>
      </c>
      <c r="E67" s="109">
        <v>0</v>
      </c>
      <c r="F67" s="109">
        <v>0</v>
      </c>
      <c r="G67" s="109">
        <v>0</v>
      </c>
      <c r="H67" s="109">
        <v>0</v>
      </c>
      <c r="I67" s="109">
        <v>0</v>
      </c>
      <c r="J67" s="109">
        <v>0</v>
      </c>
      <c r="K67" s="109">
        <v>0</v>
      </c>
      <c r="L67" s="109">
        <v>0</v>
      </c>
      <c r="M67" s="110">
        <f t="shared" si="2"/>
        <v>0</v>
      </c>
      <c r="N67" s="110">
        <f t="shared" si="3"/>
        <v>0</v>
      </c>
      <c r="O67" s="110">
        <f t="shared" si="4"/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107">
        <v>0</v>
      </c>
      <c r="AD67" s="107">
        <v>0</v>
      </c>
      <c r="AE67" s="107">
        <v>0</v>
      </c>
      <c r="AF67" s="107">
        <v>0</v>
      </c>
      <c r="AG67" s="107">
        <v>0</v>
      </c>
      <c r="AH67" s="107">
        <v>0</v>
      </c>
      <c r="AI67" s="107">
        <v>0</v>
      </c>
      <c r="AJ67" s="107">
        <v>0</v>
      </c>
      <c r="AK67" s="107">
        <v>0</v>
      </c>
      <c r="AL67" s="107">
        <v>0</v>
      </c>
      <c r="AM67" s="107">
        <v>0</v>
      </c>
      <c r="AN67" s="107">
        <v>0</v>
      </c>
      <c r="AO67" s="107">
        <v>0</v>
      </c>
      <c r="AP67" s="107">
        <v>0</v>
      </c>
      <c r="AQ67" s="107">
        <v>0</v>
      </c>
      <c r="AR67" s="107">
        <v>0</v>
      </c>
      <c r="AS67" s="107">
        <v>0</v>
      </c>
      <c r="AT67" s="107">
        <v>0</v>
      </c>
      <c r="AU67" s="107">
        <v>0</v>
      </c>
      <c r="AV67" s="107">
        <v>0</v>
      </c>
      <c r="AW67" s="107">
        <v>0</v>
      </c>
      <c r="AX67" s="107">
        <v>0</v>
      </c>
      <c r="AY67" s="107">
        <v>0</v>
      </c>
      <c r="AZ67" s="107">
        <v>0</v>
      </c>
      <c r="BA67" s="107">
        <v>0</v>
      </c>
      <c r="BB67" s="107">
        <v>0</v>
      </c>
      <c r="BC67" s="107">
        <v>0</v>
      </c>
      <c r="BD67" s="107">
        <v>0</v>
      </c>
      <c r="BE67" s="107">
        <v>0</v>
      </c>
      <c r="BF67" s="107">
        <v>0</v>
      </c>
      <c r="BG67" s="107">
        <v>0</v>
      </c>
      <c r="BH67" s="107">
        <v>0</v>
      </c>
    </row>
    <row r="68" spans="1:60" ht="12.75" customHeight="1" x14ac:dyDescent="0.25">
      <c r="A68" s="108" t="s">
        <v>222</v>
      </c>
      <c r="B68" s="108" t="s">
        <v>338</v>
      </c>
      <c r="C68" s="109">
        <v>22</v>
      </c>
      <c r="D68" s="109">
        <v>15</v>
      </c>
      <c r="E68" s="109">
        <v>82</v>
      </c>
      <c r="F68" s="109">
        <v>29</v>
      </c>
      <c r="G68" s="109">
        <v>90</v>
      </c>
      <c r="H68" s="109">
        <v>20</v>
      </c>
      <c r="I68" s="109">
        <v>11</v>
      </c>
      <c r="J68" s="109">
        <v>79</v>
      </c>
      <c r="K68" s="109">
        <v>41</v>
      </c>
      <c r="L68" s="109">
        <v>50</v>
      </c>
      <c r="M68" s="110">
        <f t="shared" si="2"/>
        <v>43.9</v>
      </c>
      <c r="N68" s="110">
        <f t="shared" si="3"/>
        <v>50.25</v>
      </c>
      <c r="O68" s="110">
        <f t="shared" si="4"/>
        <v>45.25</v>
      </c>
      <c r="P68" s="60">
        <v>54</v>
      </c>
      <c r="Q68" s="60">
        <v>51</v>
      </c>
      <c r="R68" s="60">
        <v>51</v>
      </c>
      <c r="S68" s="60">
        <v>51</v>
      </c>
      <c r="T68" s="60">
        <v>58</v>
      </c>
      <c r="U68" s="60">
        <v>57</v>
      </c>
      <c r="V68" s="60">
        <v>73</v>
      </c>
      <c r="W68" s="60">
        <v>81</v>
      </c>
      <c r="X68" s="60">
        <v>60</v>
      </c>
      <c r="Y68" s="60">
        <v>66</v>
      </c>
      <c r="Z68" s="60">
        <v>66</v>
      </c>
      <c r="AA68" s="60">
        <v>74</v>
      </c>
      <c r="AB68" s="60">
        <v>67</v>
      </c>
      <c r="AC68" s="107">
        <v>41</v>
      </c>
      <c r="AD68" s="107">
        <v>40</v>
      </c>
      <c r="AE68" s="107">
        <v>45</v>
      </c>
      <c r="AF68" s="107">
        <v>41</v>
      </c>
      <c r="AG68" s="107">
        <v>42</v>
      </c>
      <c r="AH68" s="107">
        <v>41</v>
      </c>
      <c r="AI68" s="107">
        <v>43</v>
      </c>
      <c r="AJ68" s="107">
        <v>43</v>
      </c>
      <c r="AK68" s="107">
        <v>44</v>
      </c>
      <c r="AL68" s="107">
        <v>45</v>
      </c>
      <c r="AM68" s="107">
        <v>45</v>
      </c>
      <c r="AN68" s="107">
        <v>44</v>
      </c>
      <c r="AO68" s="107">
        <v>43</v>
      </c>
      <c r="AP68" s="107">
        <v>42</v>
      </c>
      <c r="AQ68" s="107">
        <v>42</v>
      </c>
      <c r="AR68" s="107">
        <v>45</v>
      </c>
      <c r="AS68" s="107">
        <v>50</v>
      </c>
      <c r="AT68" s="107">
        <v>48</v>
      </c>
      <c r="AU68" s="107">
        <v>62</v>
      </c>
      <c r="AV68" s="107">
        <v>48</v>
      </c>
      <c r="AW68" s="107">
        <v>36</v>
      </c>
      <c r="AX68" s="107">
        <v>34</v>
      </c>
      <c r="AY68" s="107">
        <v>25</v>
      </c>
      <c r="AZ68" s="107">
        <v>27</v>
      </c>
      <c r="BA68" s="107">
        <v>31</v>
      </c>
      <c r="BB68" s="107">
        <v>36</v>
      </c>
      <c r="BC68" s="107">
        <v>37</v>
      </c>
      <c r="BD68" s="107">
        <v>31</v>
      </c>
      <c r="BE68" s="107">
        <v>35</v>
      </c>
      <c r="BF68" s="107">
        <v>40</v>
      </c>
      <c r="BG68" s="107">
        <v>36</v>
      </c>
      <c r="BH68" s="107">
        <v>33</v>
      </c>
    </row>
    <row r="69" spans="1:60" ht="12.75" customHeight="1" x14ac:dyDescent="0.25">
      <c r="A69" s="108" t="s">
        <v>222</v>
      </c>
      <c r="B69" s="108" t="s">
        <v>332</v>
      </c>
      <c r="C69" s="109">
        <v>103</v>
      </c>
      <c r="D69" s="109">
        <v>163</v>
      </c>
      <c r="E69" s="109">
        <v>91</v>
      </c>
      <c r="F69" s="109">
        <v>88</v>
      </c>
      <c r="G69" s="109">
        <v>129</v>
      </c>
      <c r="H69" s="109">
        <v>113</v>
      </c>
      <c r="I69" s="109">
        <v>106</v>
      </c>
      <c r="J69" s="109">
        <v>38</v>
      </c>
      <c r="K69" s="109">
        <v>42</v>
      </c>
      <c r="L69" s="109">
        <v>109</v>
      </c>
      <c r="M69" s="110">
        <f t="shared" si="2"/>
        <v>98.2</v>
      </c>
      <c r="N69" s="110">
        <f t="shared" si="3"/>
        <v>89.5</v>
      </c>
      <c r="O69" s="110">
        <f t="shared" si="4"/>
        <v>73.75</v>
      </c>
      <c r="P69" s="60">
        <v>85</v>
      </c>
      <c r="Q69" s="60">
        <v>80</v>
      </c>
      <c r="R69" s="60">
        <v>80</v>
      </c>
      <c r="S69" s="60">
        <v>80</v>
      </c>
      <c r="T69" s="60">
        <v>92</v>
      </c>
      <c r="U69" s="60">
        <v>89</v>
      </c>
      <c r="V69" s="60">
        <v>115</v>
      </c>
      <c r="W69" s="60">
        <v>128</v>
      </c>
      <c r="X69" s="60">
        <v>95</v>
      </c>
      <c r="Y69" s="60">
        <v>105</v>
      </c>
      <c r="Z69" s="60">
        <v>104</v>
      </c>
      <c r="AA69" s="60">
        <v>117</v>
      </c>
      <c r="AB69" s="60">
        <v>106</v>
      </c>
      <c r="AC69" s="107">
        <v>148</v>
      </c>
      <c r="AD69" s="107">
        <v>143</v>
      </c>
      <c r="AE69" s="107">
        <v>161</v>
      </c>
      <c r="AF69" s="107">
        <v>148</v>
      </c>
      <c r="AG69" s="107">
        <v>150</v>
      </c>
      <c r="AH69" s="107">
        <v>147</v>
      </c>
      <c r="AI69" s="107">
        <v>153</v>
      </c>
      <c r="AJ69" s="107">
        <v>153</v>
      </c>
      <c r="AK69" s="107">
        <v>159</v>
      </c>
      <c r="AL69" s="107">
        <v>162</v>
      </c>
      <c r="AM69" s="107">
        <v>162</v>
      </c>
      <c r="AN69" s="107">
        <v>160</v>
      </c>
      <c r="AO69" s="107">
        <v>157</v>
      </c>
      <c r="AP69" s="107">
        <v>151</v>
      </c>
      <c r="AQ69" s="107">
        <v>151</v>
      </c>
      <c r="AR69" s="107">
        <v>161</v>
      </c>
      <c r="AS69" s="107">
        <v>179</v>
      </c>
      <c r="AT69" s="107">
        <v>173</v>
      </c>
      <c r="AU69" s="107">
        <v>224</v>
      </c>
      <c r="AV69" s="107">
        <v>174</v>
      </c>
      <c r="AW69" s="107">
        <v>129</v>
      </c>
      <c r="AX69" s="107">
        <v>122</v>
      </c>
      <c r="AY69" s="107">
        <v>92</v>
      </c>
      <c r="AZ69" s="107">
        <v>96</v>
      </c>
      <c r="BA69" s="107">
        <v>110</v>
      </c>
      <c r="BB69" s="107">
        <v>129</v>
      </c>
      <c r="BC69" s="107">
        <v>135</v>
      </c>
      <c r="BD69" s="107">
        <v>113</v>
      </c>
      <c r="BE69" s="107">
        <v>125</v>
      </c>
      <c r="BF69" s="107">
        <v>143</v>
      </c>
      <c r="BG69" s="107">
        <v>131</v>
      </c>
      <c r="BH69" s="107">
        <v>117</v>
      </c>
    </row>
    <row r="70" spans="1:60" ht="12.75" customHeight="1" x14ac:dyDescent="0.25">
      <c r="A70" s="108" t="s">
        <v>222</v>
      </c>
      <c r="B70" s="108" t="s">
        <v>341</v>
      </c>
      <c r="C70" s="109">
        <v>0</v>
      </c>
      <c r="D70" s="109">
        <v>0</v>
      </c>
      <c r="E70" s="109">
        <v>0</v>
      </c>
      <c r="F70" s="109">
        <v>0</v>
      </c>
      <c r="G70" s="109">
        <v>0</v>
      </c>
      <c r="H70" s="109">
        <v>0</v>
      </c>
      <c r="I70" s="109">
        <v>0</v>
      </c>
      <c r="J70" s="109">
        <v>0</v>
      </c>
      <c r="K70" s="109">
        <v>0</v>
      </c>
      <c r="L70" s="109">
        <v>0</v>
      </c>
      <c r="M70" s="110">
        <f t="shared" si="2"/>
        <v>0</v>
      </c>
      <c r="N70" s="110">
        <f t="shared" si="3"/>
        <v>0</v>
      </c>
      <c r="O70" s="110">
        <f t="shared" si="4"/>
        <v>0</v>
      </c>
      <c r="P70" s="60">
        <v>0</v>
      </c>
      <c r="Q70" s="60">
        <v>0</v>
      </c>
      <c r="R70" s="60">
        <v>0</v>
      </c>
      <c r="S70" s="60">
        <v>0</v>
      </c>
      <c r="T70" s="60">
        <v>0</v>
      </c>
      <c r="U70" s="60">
        <v>0</v>
      </c>
      <c r="V70" s="60">
        <v>0</v>
      </c>
      <c r="W70" s="60">
        <v>0</v>
      </c>
      <c r="X70" s="60">
        <v>0</v>
      </c>
      <c r="Y70" s="60">
        <v>0</v>
      </c>
      <c r="Z70" s="60">
        <v>0</v>
      </c>
      <c r="AA70" s="60">
        <v>0</v>
      </c>
      <c r="AB70" s="60">
        <v>0</v>
      </c>
      <c r="AC70" s="107">
        <v>2</v>
      </c>
      <c r="AD70" s="107">
        <v>2</v>
      </c>
      <c r="AE70" s="107">
        <v>2</v>
      </c>
      <c r="AF70" s="107">
        <v>2</v>
      </c>
      <c r="AG70" s="107">
        <v>2</v>
      </c>
      <c r="AH70" s="107">
        <v>2</v>
      </c>
      <c r="AI70" s="107">
        <v>2</v>
      </c>
      <c r="AJ70" s="107">
        <v>2</v>
      </c>
      <c r="AK70" s="107">
        <v>2</v>
      </c>
      <c r="AL70" s="107">
        <v>2</v>
      </c>
      <c r="AM70" s="107">
        <v>2</v>
      </c>
      <c r="AN70" s="107">
        <v>2</v>
      </c>
      <c r="AO70" s="107">
        <v>2</v>
      </c>
      <c r="AP70" s="107">
        <v>2</v>
      </c>
      <c r="AQ70" s="107">
        <v>2</v>
      </c>
      <c r="AR70" s="107">
        <v>2</v>
      </c>
      <c r="AS70" s="107">
        <v>2</v>
      </c>
      <c r="AT70" s="107">
        <v>2</v>
      </c>
      <c r="AU70" s="107">
        <v>2</v>
      </c>
      <c r="AV70" s="107">
        <v>2</v>
      </c>
      <c r="AW70" s="107">
        <v>1</v>
      </c>
      <c r="AX70" s="107">
        <v>1</v>
      </c>
      <c r="AY70" s="107">
        <v>1</v>
      </c>
      <c r="AZ70" s="107">
        <v>1</v>
      </c>
      <c r="BA70" s="107">
        <v>1</v>
      </c>
      <c r="BB70" s="107">
        <v>1</v>
      </c>
      <c r="BC70" s="107">
        <v>1</v>
      </c>
      <c r="BD70" s="107">
        <v>1</v>
      </c>
      <c r="BE70" s="107">
        <v>1</v>
      </c>
      <c r="BF70" s="107">
        <v>2</v>
      </c>
      <c r="BG70" s="107">
        <v>1</v>
      </c>
      <c r="BH70" s="107">
        <v>1</v>
      </c>
    </row>
    <row r="71" spans="1:60" ht="12.75" customHeight="1" x14ac:dyDescent="0.25">
      <c r="A71" s="108" t="s">
        <v>223</v>
      </c>
      <c r="B71" s="108" t="s">
        <v>221</v>
      </c>
      <c r="C71" s="109">
        <v>56</v>
      </c>
      <c r="D71" s="109">
        <v>11</v>
      </c>
      <c r="E71" s="109">
        <v>14</v>
      </c>
      <c r="F71" s="109">
        <v>52</v>
      </c>
      <c r="G71" s="109">
        <v>379</v>
      </c>
      <c r="H71" s="109">
        <v>267</v>
      </c>
      <c r="I71" s="109">
        <v>110</v>
      </c>
      <c r="J71" s="109">
        <v>28</v>
      </c>
      <c r="K71" s="109">
        <v>335</v>
      </c>
      <c r="L71" s="109">
        <v>68</v>
      </c>
      <c r="M71" s="110">
        <f t="shared" si="2"/>
        <v>132</v>
      </c>
      <c r="N71" s="110">
        <f t="shared" si="3"/>
        <v>156.625</v>
      </c>
      <c r="O71" s="110">
        <f t="shared" si="4"/>
        <v>135.25</v>
      </c>
      <c r="P71" s="60">
        <v>128</v>
      </c>
      <c r="Q71" s="60">
        <v>121</v>
      </c>
      <c r="R71" s="60">
        <v>120</v>
      </c>
      <c r="S71" s="60">
        <v>120</v>
      </c>
      <c r="T71" s="60">
        <v>139</v>
      </c>
      <c r="U71" s="60">
        <v>134</v>
      </c>
      <c r="V71" s="60">
        <v>172</v>
      </c>
      <c r="W71" s="60">
        <v>192</v>
      </c>
      <c r="X71" s="60">
        <v>142</v>
      </c>
      <c r="Y71" s="60">
        <v>157</v>
      </c>
      <c r="Z71" s="60">
        <v>156</v>
      </c>
      <c r="AA71" s="60">
        <v>175</v>
      </c>
      <c r="AB71" s="60">
        <v>159</v>
      </c>
      <c r="AC71" s="107">
        <v>181</v>
      </c>
      <c r="AD71" s="107">
        <v>175</v>
      </c>
      <c r="AE71" s="107">
        <v>197</v>
      </c>
      <c r="AF71" s="107">
        <v>181</v>
      </c>
      <c r="AG71" s="107">
        <v>184</v>
      </c>
      <c r="AH71" s="107">
        <v>179</v>
      </c>
      <c r="AI71" s="107">
        <v>187</v>
      </c>
      <c r="AJ71" s="107">
        <v>187</v>
      </c>
      <c r="AK71" s="107">
        <v>195</v>
      </c>
      <c r="AL71" s="107">
        <v>197</v>
      </c>
      <c r="AM71" s="107">
        <v>197</v>
      </c>
      <c r="AN71" s="107">
        <v>196</v>
      </c>
      <c r="AO71" s="107">
        <v>191</v>
      </c>
      <c r="AP71" s="107">
        <v>184</v>
      </c>
      <c r="AQ71" s="107">
        <v>184</v>
      </c>
      <c r="AR71" s="107">
        <v>197</v>
      </c>
      <c r="AS71" s="107">
        <v>219</v>
      </c>
      <c r="AT71" s="107">
        <v>211</v>
      </c>
      <c r="AU71" s="107">
        <v>274</v>
      </c>
      <c r="AV71" s="107">
        <v>213</v>
      </c>
      <c r="AW71" s="107">
        <v>158</v>
      </c>
      <c r="AX71" s="107">
        <v>150</v>
      </c>
      <c r="AY71" s="107">
        <v>112</v>
      </c>
      <c r="AZ71" s="107">
        <v>117</v>
      </c>
      <c r="BA71" s="107">
        <v>134</v>
      </c>
      <c r="BB71" s="107">
        <v>158</v>
      </c>
      <c r="BC71" s="107">
        <v>165</v>
      </c>
      <c r="BD71" s="107">
        <v>138</v>
      </c>
      <c r="BE71" s="107">
        <v>152</v>
      </c>
      <c r="BF71" s="107">
        <v>175</v>
      </c>
      <c r="BG71" s="107">
        <v>161</v>
      </c>
      <c r="BH71" s="107">
        <v>143</v>
      </c>
    </row>
    <row r="72" spans="1:60" ht="12.75" customHeight="1" x14ac:dyDescent="0.25">
      <c r="A72" s="108" t="s">
        <v>223</v>
      </c>
      <c r="B72" s="108" t="s">
        <v>336</v>
      </c>
      <c r="C72" s="109">
        <v>126</v>
      </c>
      <c r="D72" s="109">
        <v>33</v>
      </c>
      <c r="E72" s="109">
        <v>133</v>
      </c>
      <c r="F72" s="109">
        <v>146</v>
      </c>
      <c r="G72" s="109">
        <v>19</v>
      </c>
      <c r="H72" s="109">
        <v>128</v>
      </c>
      <c r="I72" s="109">
        <v>34</v>
      </c>
      <c r="J72" s="109">
        <v>39</v>
      </c>
      <c r="K72" s="109">
        <v>68</v>
      </c>
      <c r="L72" s="109">
        <v>114</v>
      </c>
      <c r="M72" s="110">
        <f t="shared" si="2"/>
        <v>84</v>
      </c>
      <c r="N72" s="110">
        <f t="shared" si="3"/>
        <v>85.125</v>
      </c>
      <c r="O72" s="110">
        <f t="shared" si="4"/>
        <v>63.75</v>
      </c>
      <c r="P72" s="60">
        <v>85</v>
      </c>
      <c r="Q72" s="60">
        <v>80</v>
      </c>
      <c r="R72" s="60">
        <v>80</v>
      </c>
      <c r="S72" s="60">
        <v>80</v>
      </c>
      <c r="T72" s="60">
        <v>92</v>
      </c>
      <c r="U72" s="60">
        <v>89</v>
      </c>
      <c r="V72" s="60">
        <v>115</v>
      </c>
      <c r="W72" s="60">
        <v>128</v>
      </c>
      <c r="X72" s="60">
        <v>95</v>
      </c>
      <c r="Y72" s="60">
        <v>105</v>
      </c>
      <c r="Z72" s="60">
        <v>104</v>
      </c>
      <c r="AA72" s="60">
        <v>117</v>
      </c>
      <c r="AB72" s="60">
        <v>106</v>
      </c>
      <c r="AC72" s="107">
        <v>140</v>
      </c>
      <c r="AD72" s="107">
        <v>135</v>
      </c>
      <c r="AE72" s="107">
        <v>152</v>
      </c>
      <c r="AF72" s="107">
        <v>140</v>
      </c>
      <c r="AG72" s="107">
        <v>142</v>
      </c>
      <c r="AH72" s="107">
        <v>138</v>
      </c>
      <c r="AI72" s="107">
        <v>145</v>
      </c>
      <c r="AJ72" s="107">
        <v>145</v>
      </c>
      <c r="AK72" s="107">
        <v>151</v>
      </c>
      <c r="AL72" s="107">
        <v>153</v>
      </c>
      <c r="AM72" s="107">
        <v>153</v>
      </c>
      <c r="AN72" s="107">
        <v>151</v>
      </c>
      <c r="AO72" s="107">
        <v>148</v>
      </c>
      <c r="AP72" s="107">
        <v>142</v>
      </c>
      <c r="AQ72" s="107">
        <v>142</v>
      </c>
      <c r="AR72" s="107">
        <v>153</v>
      </c>
      <c r="AS72" s="107">
        <v>169</v>
      </c>
      <c r="AT72" s="107">
        <v>163</v>
      </c>
      <c r="AU72" s="107">
        <v>212</v>
      </c>
      <c r="AV72" s="107">
        <v>165</v>
      </c>
      <c r="AW72" s="107">
        <v>122</v>
      </c>
      <c r="AX72" s="107">
        <v>116</v>
      </c>
      <c r="AY72" s="107">
        <v>87</v>
      </c>
      <c r="AZ72" s="107">
        <v>90</v>
      </c>
      <c r="BA72" s="107">
        <v>104</v>
      </c>
      <c r="BB72" s="107">
        <v>122</v>
      </c>
      <c r="BC72" s="107">
        <v>127</v>
      </c>
      <c r="BD72" s="107">
        <v>107</v>
      </c>
      <c r="BE72" s="107">
        <v>118</v>
      </c>
      <c r="BF72" s="107">
        <v>135</v>
      </c>
      <c r="BG72" s="107">
        <v>124</v>
      </c>
      <c r="BH72" s="107">
        <v>111</v>
      </c>
    </row>
    <row r="73" spans="1:60" ht="12.75" customHeight="1" x14ac:dyDescent="0.25">
      <c r="A73" s="108" t="s">
        <v>223</v>
      </c>
      <c r="B73" s="108" t="s">
        <v>337</v>
      </c>
      <c r="C73" s="109">
        <v>0</v>
      </c>
      <c r="D73" s="109">
        <v>0</v>
      </c>
      <c r="E73" s="109">
        <v>0</v>
      </c>
      <c r="F73" s="109">
        <v>0</v>
      </c>
      <c r="G73" s="109">
        <v>0</v>
      </c>
      <c r="H73" s="109">
        <v>0</v>
      </c>
      <c r="I73" s="109">
        <v>0</v>
      </c>
      <c r="J73" s="109">
        <v>0</v>
      </c>
      <c r="K73" s="109">
        <v>0</v>
      </c>
      <c r="L73" s="109">
        <v>0</v>
      </c>
      <c r="M73" s="110">
        <f t="shared" si="2"/>
        <v>0</v>
      </c>
      <c r="N73" s="110">
        <f t="shared" si="3"/>
        <v>0</v>
      </c>
      <c r="O73" s="110">
        <f t="shared" si="4"/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  <c r="AA73" s="60">
        <v>0</v>
      </c>
      <c r="AB73" s="60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7">
        <v>0</v>
      </c>
      <c r="BB73" s="107">
        <v>0</v>
      </c>
      <c r="BC73" s="107">
        <v>0</v>
      </c>
      <c r="BD73" s="107">
        <v>0</v>
      </c>
      <c r="BE73" s="107">
        <v>0</v>
      </c>
      <c r="BF73" s="107">
        <v>0</v>
      </c>
      <c r="BG73" s="107">
        <v>0</v>
      </c>
      <c r="BH73" s="107">
        <v>0</v>
      </c>
    </row>
    <row r="74" spans="1:60" ht="12.75" customHeight="1" x14ac:dyDescent="0.25">
      <c r="A74" s="108" t="s">
        <v>223</v>
      </c>
      <c r="B74" s="108" t="s">
        <v>332</v>
      </c>
      <c r="C74" s="109">
        <v>408</v>
      </c>
      <c r="D74" s="109">
        <v>247</v>
      </c>
      <c r="E74" s="109">
        <v>224</v>
      </c>
      <c r="F74" s="109">
        <v>344</v>
      </c>
      <c r="G74" s="109">
        <v>448</v>
      </c>
      <c r="H74" s="109">
        <v>219</v>
      </c>
      <c r="I74" s="109">
        <v>88</v>
      </c>
      <c r="J74" s="109">
        <v>429</v>
      </c>
      <c r="K74" s="109">
        <v>189</v>
      </c>
      <c r="L74" s="109">
        <v>304</v>
      </c>
      <c r="M74" s="110">
        <f t="shared" si="2"/>
        <v>290</v>
      </c>
      <c r="N74" s="110">
        <f t="shared" si="3"/>
        <v>280.625</v>
      </c>
      <c r="O74" s="110">
        <f t="shared" si="4"/>
        <v>252.5</v>
      </c>
      <c r="P74" s="60">
        <v>369</v>
      </c>
      <c r="Q74" s="60">
        <v>348</v>
      </c>
      <c r="R74" s="60">
        <v>347</v>
      </c>
      <c r="S74" s="60">
        <v>347</v>
      </c>
      <c r="T74" s="60">
        <v>400</v>
      </c>
      <c r="U74" s="60">
        <v>387</v>
      </c>
      <c r="V74" s="60">
        <v>498</v>
      </c>
      <c r="W74" s="60">
        <v>555</v>
      </c>
      <c r="X74" s="60">
        <v>411</v>
      </c>
      <c r="Y74" s="60">
        <v>454</v>
      </c>
      <c r="Z74" s="60">
        <v>451</v>
      </c>
      <c r="AA74" s="60">
        <v>506</v>
      </c>
      <c r="AB74" s="60">
        <v>458</v>
      </c>
      <c r="AC74" s="107">
        <v>345</v>
      </c>
      <c r="AD74" s="107">
        <v>334</v>
      </c>
      <c r="AE74" s="107">
        <v>376</v>
      </c>
      <c r="AF74" s="107">
        <v>345</v>
      </c>
      <c r="AG74" s="107">
        <v>350</v>
      </c>
      <c r="AH74" s="107">
        <v>342</v>
      </c>
      <c r="AI74" s="107">
        <v>358</v>
      </c>
      <c r="AJ74" s="107">
        <v>358</v>
      </c>
      <c r="AK74" s="107">
        <v>372</v>
      </c>
      <c r="AL74" s="107">
        <v>377</v>
      </c>
      <c r="AM74" s="107">
        <v>377</v>
      </c>
      <c r="AN74" s="107">
        <v>373</v>
      </c>
      <c r="AO74" s="107">
        <v>365</v>
      </c>
      <c r="AP74" s="107">
        <v>351</v>
      </c>
      <c r="AQ74" s="107">
        <v>351</v>
      </c>
      <c r="AR74" s="107">
        <v>377</v>
      </c>
      <c r="AS74" s="107">
        <v>417</v>
      </c>
      <c r="AT74" s="107">
        <v>403</v>
      </c>
      <c r="AU74" s="107">
        <v>524</v>
      </c>
      <c r="AV74" s="107">
        <v>407</v>
      </c>
      <c r="AW74" s="107">
        <v>301</v>
      </c>
      <c r="AX74" s="107">
        <v>286</v>
      </c>
      <c r="AY74" s="107">
        <v>214</v>
      </c>
      <c r="AZ74" s="107">
        <v>223</v>
      </c>
      <c r="BA74" s="107">
        <v>256</v>
      </c>
      <c r="BB74" s="107">
        <v>302</v>
      </c>
      <c r="BC74" s="107">
        <v>315</v>
      </c>
      <c r="BD74" s="107">
        <v>263</v>
      </c>
      <c r="BE74" s="107">
        <v>291</v>
      </c>
      <c r="BF74" s="107">
        <v>334</v>
      </c>
      <c r="BG74" s="107">
        <v>307</v>
      </c>
      <c r="BH74" s="107">
        <v>274</v>
      </c>
    </row>
    <row r="75" spans="1:60" ht="12.75" customHeight="1" x14ac:dyDescent="0.25">
      <c r="A75" s="108" t="s">
        <v>226</v>
      </c>
      <c r="B75" s="108" t="s">
        <v>221</v>
      </c>
      <c r="C75" s="109">
        <v>66</v>
      </c>
      <c r="D75" s="109">
        <v>7</v>
      </c>
      <c r="E75" s="109">
        <v>4</v>
      </c>
      <c r="F75" s="109">
        <v>7</v>
      </c>
      <c r="G75" s="109">
        <v>0</v>
      </c>
      <c r="H75" s="109">
        <v>2</v>
      </c>
      <c r="I75" s="109">
        <v>5</v>
      </c>
      <c r="J75" s="109">
        <v>0</v>
      </c>
      <c r="K75" s="109">
        <v>0</v>
      </c>
      <c r="L75" s="109">
        <v>0</v>
      </c>
      <c r="M75" s="110">
        <f t="shared" si="2"/>
        <v>9.1</v>
      </c>
      <c r="N75" s="110">
        <f t="shared" si="3"/>
        <v>2.25</v>
      </c>
      <c r="O75" s="110">
        <f t="shared" si="4"/>
        <v>1.25</v>
      </c>
      <c r="P75" s="60">
        <v>113</v>
      </c>
      <c r="Q75" s="60">
        <v>107</v>
      </c>
      <c r="R75" s="60">
        <v>107</v>
      </c>
      <c r="S75" s="60">
        <v>107</v>
      </c>
      <c r="T75" s="60">
        <v>123</v>
      </c>
      <c r="U75" s="60">
        <v>119</v>
      </c>
      <c r="V75" s="60">
        <v>153</v>
      </c>
      <c r="W75" s="60">
        <v>171</v>
      </c>
      <c r="X75" s="60">
        <v>126</v>
      </c>
      <c r="Y75" s="60">
        <v>140</v>
      </c>
      <c r="Z75" s="60">
        <v>139</v>
      </c>
      <c r="AA75" s="60">
        <v>156</v>
      </c>
      <c r="AB75" s="60">
        <v>141</v>
      </c>
      <c r="AC75" s="107">
        <v>131</v>
      </c>
      <c r="AD75" s="107">
        <v>127</v>
      </c>
      <c r="AE75" s="107">
        <v>143</v>
      </c>
      <c r="AF75" s="107">
        <v>132</v>
      </c>
      <c r="AG75" s="107">
        <v>133</v>
      </c>
      <c r="AH75" s="107">
        <v>130</v>
      </c>
      <c r="AI75" s="107">
        <v>136</v>
      </c>
      <c r="AJ75" s="107">
        <v>136</v>
      </c>
      <c r="AK75" s="107">
        <v>142</v>
      </c>
      <c r="AL75" s="107">
        <v>144</v>
      </c>
      <c r="AM75" s="107">
        <v>144</v>
      </c>
      <c r="AN75" s="107">
        <v>142</v>
      </c>
      <c r="AO75" s="107">
        <v>139</v>
      </c>
      <c r="AP75" s="107">
        <v>134</v>
      </c>
      <c r="AQ75" s="107">
        <v>134</v>
      </c>
      <c r="AR75" s="107">
        <v>144</v>
      </c>
      <c r="AS75" s="107">
        <v>159</v>
      </c>
      <c r="AT75" s="107">
        <v>153</v>
      </c>
      <c r="AU75" s="107">
        <v>199</v>
      </c>
      <c r="AV75" s="107">
        <v>155</v>
      </c>
      <c r="AW75" s="107">
        <v>115</v>
      </c>
      <c r="AX75" s="107">
        <v>109</v>
      </c>
      <c r="AY75" s="107">
        <v>81</v>
      </c>
      <c r="AZ75" s="107">
        <v>85</v>
      </c>
      <c r="BA75" s="107">
        <v>98</v>
      </c>
      <c r="BB75" s="107">
        <v>115</v>
      </c>
      <c r="BC75" s="107">
        <v>120</v>
      </c>
      <c r="BD75" s="107">
        <v>100</v>
      </c>
      <c r="BE75" s="107">
        <v>111</v>
      </c>
      <c r="BF75" s="107">
        <v>127</v>
      </c>
      <c r="BG75" s="107">
        <v>117</v>
      </c>
      <c r="BH75" s="107">
        <v>104</v>
      </c>
    </row>
    <row r="76" spans="1:60" ht="12.75" customHeight="1" x14ac:dyDescent="0.25">
      <c r="A76" s="108" t="s">
        <v>226</v>
      </c>
      <c r="B76" s="108" t="s">
        <v>271</v>
      </c>
      <c r="C76" s="109">
        <v>26</v>
      </c>
      <c r="D76" s="109">
        <v>1</v>
      </c>
      <c r="E76" s="109">
        <v>55</v>
      </c>
      <c r="F76" s="109">
        <v>7</v>
      </c>
      <c r="G76" s="109">
        <v>30</v>
      </c>
      <c r="H76" s="109">
        <v>3</v>
      </c>
      <c r="I76" s="109">
        <v>8</v>
      </c>
      <c r="J76" s="109">
        <v>69</v>
      </c>
      <c r="K76" s="109">
        <v>39</v>
      </c>
      <c r="L76" s="109">
        <v>12</v>
      </c>
      <c r="M76" s="110">
        <f t="shared" si="2"/>
        <v>25</v>
      </c>
      <c r="N76" s="110">
        <f t="shared" si="3"/>
        <v>27.875</v>
      </c>
      <c r="O76" s="110">
        <f t="shared" si="4"/>
        <v>32</v>
      </c>
      <c r="P76" s="60">
        <v>43</v>
      </c>
      <c r="Q76" s="60">
        <v>46</v>
      </c>
      <c r="R76" s="60">
        <v>52</v>
      </c>
      <c r="S76" s="60">
        <v>52</v>
      </c>
      <c r="T76" s="60">
        <v>60</v>
      </c>
      <c r="U76" s="60">
        <v>58</v>
      </c>
      <c r="V76" s="60">
        <v>75</v>
      </c>
      <c r="W76" s="60">
        <v>83</v>
      </c>
      <c r="X76" s="60">
        <v>62</v>
      </c>
      <c r="Y76" s="60">
        <v>68</v>
      </c>
      <c r="Z76" s="60">
        <v>71</v>
      </c>
      <c r="AA76" s="60">
        <v>84</v>
      </c>
      <c r="AB76" s="60">
        <v>76</v>
      </c>
      <c r="AC76" s="107">
        <v>41</v>
      </c>
      <c r="AD76" s="107">
        <v>40</v>
      </c>
      <c r="AE76" s="107">
        <v>45</v>
      </c>
      <c r="AF76" s="107">
        <v>41</v>
      </c>
      <c r="AG76" s="107">
        <v>42</v>
      </c>
      <c r="AH76" s="107">
        <v>41</v>
      </c>
      <c r="AI76" s="107">
        <v>43</v>
      </c>
      <c r="AJ76" s="107">
        <v>43</v>
      </c>
      <c r="AK76" s="107">
        <v>44</v>
      </c>
      <c r="AL76" s="107">
        <v>45</v>
      </c>
      <c r="AM76" s="107">
        <v>45</v>
      </c>
      <c r="AN76" s="107">
        <v>44</v>
      </c>
      <c r="AO76" s="107">
        <v>43</v>
      </c>
      <c r="AP76" s="107">
        <v>42</v>
      </c>
      <c r="AQ76" s="107">
        <v>42</v>
      </c>
      <c r="AR76" s="107">
        <v>45</v>
      </c>
      <c r="AS76" s="107">
        <v>50</v>
      </c>
      <c r="AT76" s="107">
        <v>48</v>
      </c>
      <c r="AU76" s="107">
        <v>62</v>
      </c>
      <c r="AV76" s="107">
        <v>48</v>
      </c>
      <c r="AW76" s="107">
        <v>36</v>
      </c>
      <c r="AX76" s="107">
        <v>34</v>
      </c>
      <c r="AY76" s="107">
        <v>25</v>
      </c>
      <c r="AZ76" s="107">
        <v>27</v>
      </c>
      <c r="BA76" s="107">
        <v>31</v>
      </c>
      <c r="BB76" s="107">
        <v>36</v>
      </c>
      <c r="BC76" s="107">
        <v>37</v>
      </c>
      <c r="BD76" s="107">
        <v>31</v>
      </c>
      <c r="BE76" s="107">
        <v>35</v>
      </c>
      <c r="BF76" s="107">
        <v>40</v>
      </c>
      <c r="BG76" s="107">
        <v>36</v>
      </c>
      <c r="BH76" s="107">
        <v>33</v>
      </c>
    </row>
    <row r="77" spans="1:60" ht="12.75" customHeight="1" x14ac:dyDescent="0.25">
      <c r="A77" s="108" t="s">
        <v>226</v>
      </c>
      <c r="B77" s="108" t="s">
        <v>336</v>
      </c>
      <c r="C77" s="109">
        <v>64</v>
      </c>
      <c r="D77" s="109">
        <v>51</v>
      </c>
      <c r="E77" s="109">
        <v>83</v>
      </c>
      <c r="F77" s="109">
        <v>44</v>
      </c>
      <c r="G77" s="109">
        <v>88</v>
      </c>
      <c r="H77" s="109">
        <v>18</v>
      </c>
      <c r="I77" s="109">
        <v>26</v>
      </c>
      <c r="J77" s="109">
        <v>97</v>
      </c>
      <c r="K77" s="109">
        <v>97</v>
      </c>
      <c r="L77" s="109">
        <v>19</v>
      </c>
      <c r="M77" s="110">
        <f t="shared" si="2"/>
        <v>58.7</v>
      </c>
      <c r="N77" s="110">
        <f t="shared" si="3"/>
        <v>59</v>
      </c>
      <c r="O77" s="110">
        <f t="shared" si="4"/>
        <v>59.75</v>
      </c>
      <c r="P77" s="60">
        <v>68</v>
      </c>
      <c r="Q77" s="60">
        <v>64</v>
      </c>
      <c r="R77" s="60">
        <v>64</v>
      </c>
      <c r="S77" s="60">
        <v>64</v>
      </c>
      <c r="T77" s="60">
        <v>74</v>
      </c>
      <c r="U77" s="60">
        <v>71</v>
      </c>
      <c r="V77" s="60">
        <v>92</v>
      </c>
      <c r="W77" s="60">
        <v>103</v>
      </c>
      <c r="X77" s="60">
        <v>76</v>
      </c>
      <c r="Y77" s="60">
        <v>84</v>
      </c>
      <c r="Z77" s="60">
        <v>83</v>
      </c>
      <c r="AA77" s="60">
        <v>93</v>
      </c>
      <c r="AB77" s="60">
        <v>85</v>
      </c>
      <c r="AC77" s="107">
        <v>82</v>
      </c>
      <c r="AD77" s="107">
        <v>80</v>
      </c>
      <c r="AE77" s="107">
        <v>90</v>
      </c>
      <c r="AF77" s="107">
        <v>82</v>
      </c>
      <c r="AG77" s="107">
        <v>83</v>
      </c>
      <c r="AH77" s="107">
        <v>81</v>
      </c>
      <c r="AI77" s="107">
        <v>85</v>
      </c>
      <c r="AJ77" s="107">
        <v>85</v>
      </c>
      <c r="AK77" s="107">
        <v>89</v>
      </c>
      <c r="AL77" s="107">
        <v>90</v>
      </c>
      <c r="AM77" s="107">
        <v>90</v>
      </c>
      <c r="AN77" s="107">
        <v>89</v>
      </c>
      <c r="AO77" s="107">
        <v>87</v>
      </c>
      <c r="AP77" s="107">
        <v>84</v>
      </c>
      <c r="AQ77" s="107">
        <v>84</v>
      </c>
      <c r="AR77" s="107">
        <v>90</v>
      </c>
      <c r="AS77" s="107">
        <v>99</v>
      </c>
      <c r="AT77" s="107">
        <v>96</v>
      </c>
      <c r="AU77" s="107">
        <v>125</v>
      </c>
      <c r="AV77" s="107">
        <v>97</v>
      </c>
      <c r="AW77" s="107">
        <v>72</v>
      </c>
      <c r="AX77" s="107">
        <v>68</v>
      </c>
      <c r="AY77" s="107">
        <v>51</v>
      </c>
      <c r="AZ77" s="107">
        <v>53</v>
      </c>
      <c r="BA77" s="107">
        <v>61</v>
      </c>
      <c r="BB77" s="107">
        <v>72</v>
      </c>
      <c r="BC77" s="107">
        <v>75</v>
      </c>
      <c r="BD77" s="107">
        <v>63</v>
      </c>
      <c r="BE77" s="107">
        <v>69</v>
      </c>
      <c r="BF77" s="107">
        <v>79</v>
      </c>
      <c r="BG77" s="107">
        <v>73</v>
      </c>
      <c r="BH77" s="107">
        <v>65</v>
      </c>
    </row>
    <row r="78" spans="1:60" ht="12.75" customHeight="1" x14ac:dyDescent="0.25">
      <c r="A78" s="108" t="s">
        <v>226</v>
      </c>
      <c r="B78" s="108" t="s">
        <v>337</v>
      </c>
      <c r="C78" s="109">
        <v>0</v>
      </c>
      <c r="D78" s="109">
        <v>0</v>
      </c>
      <c r="E78" s="109">
        <v>0</v>
      </c>
      <c r="F78" s="109">
        <v>0</v>
      </c>
      <c r="G78" s="109">
        <v>0</v>
      </c>
      <c r="H78" s="109">
        <v>0</v>
      </c>
      <c r="I78" s="109">
        <v>0</v>
      </c>
      <c r="J78" s="109">
        <v>0</v>
      </c>
      <c r="K78" s="109">
        <v>0</v>
      </c>
      <c r="L78" s="109">
        <v>0</v>
      </c>
      <c r="M78" s="110">
        <f t="shared" si="2"/>
        <v>0</v>
      </c>
      <c r="N78" s="110">
        <f t="shared" si="3"/>
        <v>0</v>
      </c>
      <c r="O78" s="110">
        <f t="shared" si="4"/>
        <v>0</v>
      </c>
      <c r="P78" s="60">
        <v>0</v>
      </c>
      <c r="Q78" s="60">
        <v>0</v>
      </c>
      <c r="R78" s="60">
        <v>0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  <c r="Y78" s="60">
        <v>0</v>
      </c>
      <c r="Z78" s="60">
        <v>0</v>
      </c>
      <c r="AA78" s="60">
        <v>0</v>
      </c>
      <c r="AB78" s="60">
        <v>0</v>
      </c>
      <c r="AC78" s="107">
        <v>0</v>
      </c>
      <c r="AD78" s="107">
        <v>0</v>
      </c>
      <c r="AE78" s="107">
        <v>0</v>
      </c>
      <c r="AF78" s="107">
        <v>0</v>
      </c>
      <c r="AG78" s="107">
        <v>0</v>
      </c>
      <c r="AH78" s="107">
        <v>0</v>
      </c>
      <c r="AI78" s="107">
        <v>0</v>
      </c>
      <c r="AJ78" s="107">
        <v>0</v>
      </c>
      <c r="AK78" s="107">
        <v>0</v>
      </c>
      <c r="AL78" s="107">
        <v>0</v>
      </c>
      <c r="AM78" s="107">
        <v>0</v>
      </c>
      <c r="AN78" s="107">
        <v>0</v>
      </c>
      <c r="AO78" s="107">
        <v>0</v>
      </c>
      <c r="AP78" s="107">
        <v>0</v>
      </c>
      <c r="AQ78" s="107">
        <v>0</v>
      </c>
      <c r="AR78" s="107">
        <v>0</v>
      </c>
      <c r="AS78" s="107">
        <v>0</v>
      </c>
      <c r="AT78" s="107">
        <v>0</v>
      </c>
      <c r="AU78" s="107">
        <v>0</v>
      </c>
      <c r="AV78" s="107">
        <v>0</v>
      </c>
      <c r="AW78" s="107">
        <v>0</v>
      </c>
      <c r="AX78" s="107">
        <v>0</v>
      </c>
      <c r="AY78" s="107">
        <v>0</v>
      </c>
      <c r="AZ78" s="107">
        <v>0</v>
      </c>
      <c r="BA78" s="107">
        <v>0</v>
      </c>
      <c r="BB78" s="107">
        <v>0</v>
      </c>
      <c r="BC78" s="107">
        <v>0</v>
      </c>
      <c r="BD78" s="107">
        <v>0</v>
      </c>
      <c r="BE78" s="107">
        <v>0</v>
      </c>
      <c r="BF78" s="107">
        <v>0</v>
      </c>
      <c r="BG78" s="107">
        <v>0</v>
      </c>
      <c r="BH78" s="107">
        <v>0</v>
      </c>
    </row>
    <row r="79" spans="1:60" ht="12.75" customHeight="1" x14ac:dyDescent="0.25">
      <c r="A79" s="108" t="s">
        <v>226</v>
      </c>
      <c r="B79" s="108" t="s">
        <v>338</v>
      </c>
      <c r="C79" s="109">
        <v>130</v>
      </c>
      <c r="D79" s="109">
        <v>120</v>
      </c>
      <c r="E79" s="109">
        <v>81</v>
      </c>
      <c r="F79" s="109">
        <v>145</v>
      </c>
      <c r="G79" s="109">
        <v>40</v>
      </c>
      <c r="H79" s="109">
        <v>124</v>
      </c>
      <c r="I79" s="109">
        <v>50</v>
      </c>
      <c r="J79" s="109">
        <v>87</v>
      </c>
      <c r="K79" s="109">
        <v>144</v>
      </c>
      <c r="L79" s="109">
        <v>87</v>
      </c>
      <c r="M79" s="110">
        <f t="shared" si="2"/>
        <v>100.8</v>
      </c>
      <c r="N79" s="110">
        <f t="shared" si="3"/>
        <v>94.75</v>
      </c>
      <c r="O79" s="110">
        <f t="shared" si="4"/>
        <v>92</v>
      </c>
      <c r="P79" s="60">
        <v>113</v>
      </c>
      <c r="Q79" s="60">
        <v>107</v>
      </c>
      <c r="R79" s="60">
        <v>107</v>
      </c>
      <c r="S79" s="60">
        <v>107</v>
      </c>
      <c r="T79" s="60">
        <v>123</v>
      </c>
      <c r="U79" s="60">
        <v>119</v>
      </c>
      <c r="V79" s="60">
        <v>153</v>
      </c>
      <c r="W79" s="60">
        <v>171</v>
      </c>
      <c r="X79" s="60">
        <v>126</v>
      </c>
      <c r="Y79" s="60">
        <v>140</v>
      </c>
      <c r="Z79" s="60">
        <v>139</v>
      </c>
      <c r="AA79" s="60">
        <v>156</v>
      </c>
      <c r="AB79" s="60">
        <v>141</v>
      </c>
      <c r="AC79" s="107">
        <v>115</v>
      </c>
      <c r="AD79" s="107">
        <v>111</v>
      </c>
      <c r="AE79" s="107">
        <v>125</v>
      </c>
      <c r="AF79" s="107">
        <v>115</v>
      </c>
      <c r="AG79" s="107">
        <v>117</v>
      </c>
      <c r="AH79" s="107">
        <v>114</v>
      </c>
      <c r="AI79" s="107">
        <v>119</v>
      </c>
      <c r="AJ79" s="107">
        <v>119</v>
      </c>
      <c r="AK79" s="107">
        <v>124</v>
      </c>
      <c r="AL79" s="107">
        <v>126</v>
      </c>
      <c r="AM79" s="107">
        <v>126</v>
      </c>
      <c r="AN79" s="107">
        <v>124</v>
      </c>
      <c r="AO79" s="107">
        <v>122</v>
      </c>
      <c r="AP79" s="107">
        <v>117</v>
      </c>
      <c r="AQ79" s="107">
        <v>117</v>
      </c>
      <c r="AR79" s="107">
        <v>126</v>
      </c>
      <c r="AS79" s="107">
        <v>139</v>
      </c>
      <c r="AT79" s="107">
        <v>134</v>
      </c>
      <c r="AU79" s="107">
        <v>175</v>
      </c>
      <c r="AV79" s="107">
        <v>136</v>
      </c>
      <c r="AW79" s="107">
        <v>100</v>
      </c>
      <c r="AX79" s="107">
        <v>95</v>
      </c>
      <c r="AY79" s="107">
        <v>71</v>
      </c>
      <c r="AZ79" s="107">
        <v>74</v>
      </c>
      <c r="BA79" s="107">
        <v>85</v>
      </c>
      <c r="BB79" s="107">
        <v>101</v>
      </c>
      <c r="BC79" s="107">
        <v>105</v>
      </c>
      <c r="BD79" s="107">
        <v>88</v>
      </c>
      <c r="BE79" s="107">
        <v>97</v>
      </c>
      <c r="BF79" s="107">
        <v>111</v>
      </c>
      <c r="BG79" s="107">
        <v>102</v>
      </c>
      <c r="BH79" s="107">
        <v>91</v>
      </c>
    </row>
    <row r="80" spans="1:60" ht="12.75" customHeight="1" x14ac:dyDescent="0.25">
      <c r="A80" s="108" t="s">
        <v>226</v>
      </c>
      <c r="B80" s="108" t="s">
        <v>332</v>
      </c>
      <c r="C80" s="109">
        <v>347</v>
      </c>
      <c r="D80" s="109">
        <v>274</v>
      </c>
      <c r="E80" s="109">
        <v>221</v>
      </c>
      <c r="F80" s="109">
        <v>68</v>
      </c>
      <c r="G80" s="109">
        <v>248</v>
      </c>
      <c r="H80" s="109">
        <v>305</v>
      </c>
      <c r="I80" s="109">
        <v>226</v>
      </c>
      <c r="J80" s="109">
        <v>69</v>
      </c>
      <c r="K80" s="109">
        <v>38</v>
      </c>
      <c r="L80" s="109">
        <v>13</v>
      </c>
      <c r="M80" s="110">
        <f t="shared" si="2"/>
        <v>180.9</v>
      </c>
      <c r="N80" s="110">
        <f t="shared" si="3"/>
        <v>148.5</v>
      </c>
      <c r="O80" s="110">
        <f t="shared" si="4"/>
        <v>86.5</v>
      </c>
      <c r="P80" s="60">
        <v>113</v>
      </c>
      <c r="Q80" s="60">
        <v>107</v>
      </c>
      <c r="R80" s="60">
        <v>107</v>
      </c>
      <c r="S80" s="60">
        <v>107</v>
      </c>
      <c r="T80" s="60">
        <v>123</v>
      </c>
      <c r="U80" s="60">
        <v>119</v>
      </c>
      <c r="V80" s="60">
        <v>153</v>
      </c>
      <c r="W80" s="60">
        <v>171</v>
      </c>
      <c r="X80" s="60">
        <v>126</v>
      </c>
      <c r="Y80" s="60">
        <v>140</v>
      </c>
      <c r="Z80" s="60">
        <v>139</v>
      </c>
      <c r="AA80" s="60">
        <v>156</v>
      </c>
      <c r="AB80" s="60">
        <v>141</v>
      </c>
      <c r="AC80" s="107">
        <v>230</v>
      </c>
      <c r="AD80" s="107">
        <v>223</v>
      </c>
      <c r="AE80" s="107">
        <v>251</v>
      </c>
      <c r="AF80" s="107">
        <v>230</v>
      </c>
      <c r="AG80" s="107">
        <v>234</v>
      </c>
      <c r="AH80" s="107">
        <v>228</v>
      </c>
      <c r="AI80" s="107">
        <v>238</v>
      </c>
      <c r="AJ80" s="107">
        <v>238</v>
      </c>
      <c r="AK80" s="107">
        <v>248</v>
      </c>
      <c r="AL80" s="107">
        <v>251</v>
      </c>
      <c r="AM80" s="107">
        <v>251</v>
      </c>
      <c r="AN80" s="107">
        <v>249</v>
      </c>
      <c r="AO80" s="107">
        <v>244</v>
      </c>
      <c r="AP80" s="107">
        <v>234</v>
      </c>
      <c r="AQ80" s="107">
        <v>234</v>
      </c>
      <c r="AR80" s="107">
        <v>251</v>
      </c>
      <c r="AS80" s="107">
        <v>278</v>
      </c>
      <c r="AT80" s="107">
        <v>269</v>
      </c>
      <c r="AU80" s="107">
        <v>349</v>
      </c>
      <c r="AV80" s="107">
        <v>271</v>
      </c>
      <c r="AW80" s="107">
        <v>201</v>
      </c>
      <c r="AX80" s="107">
        <v>191</v>
      </c>
      <c r="AY80" s="107">
        <v>143</v>
      </c>
      <c r="AZ80" s="107">
        <v>149</v>
      </c>
      <c r="BA80" s="107">
        <v>171</v>
      </c>
      <c r="BB80" s="107">
        <v>201</v>
      </c>
      <c r="BC80" s="107">
        <v>210</v>
      </c>
      <c r="BD80" s="107">
        <v>176</v>
      </c>
      <c r="BE80" s="107">
        <v>194</v>
      </c>
      <c r="BF80" s="107">
        <v>222</v>
      </c>
      <c r="BG80" s="107">
        <v>204</v>
      </c>
      <c r="BH80" s="107">
        <v>183</v>
      </c>
    </row>
    <row r="81" spans="1:60" ht="12.75" customHeight="1" x14ac:dyDescent="0.25">
      <c r="A81" s="108" t="s">
        <v>226</v>
      </c>
      <c r="B81" s="108" t="s">
        <v>341</v>
      </c>
      <c r="C81" s="109">
        <v>0</v>
      </c>
      <c r="D81" s="109">
        <v>0</v>
      </c>
      <c r="E81" s="109">
        <v>0</v>
      </c>
      <c r="F81" s="109">
        <v>0</v>
      </c>
      <c r="G81" s="109">
        <v>0</v>
      </c>
      <c r="H81" s="109">
        <v>0</v>
      </c>
      <c r="I81" s="109">
        <v>0</v>
      </c>
      <c r="J81" s="109">
        <v>0</v>
      </c>
      <c r="K81" s="109">
        <v>0</v>
      </c>
      <c r="L81" s="109">
        <v>0</v>
      </c>
      <c r="M81" s="110">
        <f t="shared" si="2"/>
        <v>0</v>
      </c>
      <c r="N81" s="110">
        <f t="shared" si="3"/>
        <v>0</v>
      </c>
      <c r="O81" s="110">
        <f t="shared" si="4"/>
        <v>0</v>
      </c>
      <c r="P81" s="60">
        <v>1</v>
      </c>
      <c r="Q81" s="60">
        <v>1</v>
      </c>
      <c r="R81" s="60">
        <v>1</v>
      </c>
      <c r="S81" s="60">
        <v>1</v>
      </c>
      <c r="T81" s="60">
        <v>2</v>
      </c>
      <c r="U81" s="60">
        <v>1</v>
      </c>
      <c r="V81" s="60">
        <v>2</v>
      </c>
      <c r="W81" s="60">
        <v>2</v>
      </c>
      <c r="X81" s="60">
        <v>2</v>
      </c>
      <c r="Y81" s="60">
        <v>2</v>
      </c>
      <c r="Z81" s="60">
        <v>2</v>
      </c>
      <c r="AA81" s="60">
        <v>2</v>
      </c>
      <c r="AB81" s="60">
        <v>2</v>
      </c>
      <c r="AC81" s="107">
        <v>0</v>
      </c>
      <c r="AD81" s="107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 s="107">
        <v>0</v>
      </c>
      <c r="AK81" s="107">
        <v>0</v>
      </c>
      <c r="AL81" s="107">
        <v>0</v>
      </c>
      <c r="AM81" s="107">
        <v>0</v>
      </c>
      <c r="AN81" s="107">
        <v>0</v>
      </c>
      <c r="AO81" s="107">
        <v>0</v>
      </c>
      <c r="AP81" s="107">
        <v>0</v>
      </c>
      <c r="AQ81" s="107">
        <v>0</v>
      </c>
      <c r="AR81" s="107">
        <v>0</v>
      </c>
      <c r="AS81" s="107">
        <v>0</v>
      </c>
      <c r="AT81" s="107">
        <v>0</v>
      </c>
      <c r="AU81" s="107">
        <v>0</v>
      </c>
      <c r="AV81" s="107">
        <v>0</v>
      </c>
      <c r="AW81" s="107">
        <v>0</v>
      </c>
      <c r="AX81" s="107">
        <v>0</v>
      </c>
      <c r="AY81" s="107">
        <v>0</v>
      </c>
      <c r="AZ81" s="107">
        <v>0</v>
      </c>
      <c r="BA81" s="107">
        <v>0</v>
      </c>
      <c r="BB81" s="107">
        <v>0</v>
      </c>
      <c r="BC81" s="107">
        <v>0</v>
      </c>
      <c r="BD81" s="107">
        <v>0</v>
      </c>
      <c r="BE81" s="107">
        <v>0</v>
      </c>
      <c r="BF81" s="107">
        <v>0</v>
      </c>
      <c r="BG81" s="107">
        <v>0</v>
      </c>
      <c r="BH81" s="107">
        <v>0</v>
      </c>
    </row>
    <row r="82" spans="1:60" ht="12.75" customHeight="1" x14ac:dyDescent="0.25">
      <c r="A82" s="108" t="s">
        <v>255</v>
      </c>
      <c r="B82" s="108" t="s">
        <v>126</v>
      </c>
      <c r="C82" s="109">
        <v>0</v>
      </c>
      <c r="D82" s="109">
        <v>0</v>
      </c>
      <c r="E82" s="109">
        <v>1</v>
      </c>
      <c r="F82" s="109">
        <v>1</v>
      </c>
      <c r="G82" s="109">
        <v>1</v>
      </c>
      <c r="H82" s="109">
        <v>0</v>
      </c>
      <c r="I82" s="109">
        <v>6</v>
      </c>
      <c r="J82" s="109">
        <v>0</v>
      </c>
      <c r="K82" s="109">
        <v>0</v>
      </c>
      <c r="L82" s="109">
        <v>1</v>
      </c>
      <c r="M82" s="110">
        <f t="shared" si="2"/>
        <v>1</v>
      </c>
      <c r="N82" s="110">
        <f t="shared" si="3"/>
        <v>1.25</v>
      </c>
      <c r="O82" s="110">
        <f t="shared" si="4"/>
        <v>1.75</v>
      </c>
      <c r="P82" s="60">
        <v>14</v>
      </c>
      <c r="Q82" s="60">
        <v>13</v>
      </c>
      <c r="R82" s="60">
        <v>13</v>
      </c>
      <c r="S82" s="60">
        <v>13</v>
      </c>
      <c r="T82" s="60">
        <v>15</v>
      </c>
      <c r="U82" s="60">
        <v>15</v>
      </c>
      <c r="V82" s="60">
        <v>19</v>
      </c>
      <c r="W82" s="60">
        <v>21</v>
      </c>
      <c r="X82" s="60">
        <v>16</v>
      </c>
      <c r="Y82" s="60">
        <v>17</v>
      </c>
      <c r="Z82" s="60">
        <v>17</v>
      </c>
      <c r="AA82" s="60">
        <v>19</v>
      </c>
      <c r="AB82" s="60">
        <v>18</v>
      </c>
      <c r="AC82" s="107">
        <v>74</v>
      </c>
      <c r="AD82" s="107">
        <v>72</v>
      </c>
      <c r="AE82" s="107">
        <v>81</v>
      </c>
      <c r="AF82" s="107">
        <v>74</v>
      </c>
      <c r="AG82" s="107">
        <v>75</v>
      </c>
      <c r="AH82" s="107">
        <v>73</v>
      </c>
      <c r="AI82" s="107">
        <v>77</v>
      </c>
      <c r="AJ82" s="107">
        <v>77</v>
      </c>
      <c r="AK82" s="107">
        <v>80</v>
      </c>
      <c r="AL82" s="107">
        <v>81</v>
      </c>
      <c r="AM82" s="107">
        <v>81</v>
      </c>
      <c r="AN82" s="107">
        <v>80</v>
      </c>
      <c r="AO82" s="107">
        <v>78</v>
      </c>
      <c r="AP82" s="107">
        <v>75</v>
      </c>
      <c r="AQ82" s="107">
        <v>75</v>
      </c>
      <c r="AR82" s="107">
        <v>81</v>
      </c>
      <c r="AS82" s="107">
        <v>89</v>
      </c>
      <c r="AT82" s="107">
        <v>86</v>
      </c>
      <c r="AU82" s="107">
        <v>112</v>
      </c>
      <c r="AV82" s="107">
        <v>87</v>
      </c>
      <c r="AW82" s="107">
        <v>65</v>
      </c>
      <c r="AX82" s="107">
        <v>61</v>
      </c>
      <c r="AY82" s="107">
        <v>46</v>
      </c>
      <c r="AZ82" s="107">
        <v>48</v>
      </c>
      <c r="BA82" s="107">
        <v>55</v>
      </c>
      <c r="BB82" s="107">
        <v>65</v>
      </c>
      <c r="BC82" s="107">
        <v>67</v>
      </c>
      <c r="BD82" s="107">
        <v>56</v>
      </c>
      <c r="BE82" s="107">
        <v>62</v>
      </c>
      <c r="BF82" s="107">
        <v>71</v>
      </c>
      <c r="BG82" s="107">
        <v>66</v>
      </c>
      <c r="BH82" s="107">
        <v>59</v>
      </c>
    </row>
    <row r="83" spans="1:60" ht="12.75" customHeight="1" x14ac:dyDescent="0.25">
      <c r="A83" s="108" t="s">
        <v>255</v>
      </c>
      <c r="B83" s="108" t="s">
        <v>271</v>
      </c>
      <c r="C83" s="109">
        <v>23</v>
      </c>
      <c r="D83" s="109">
        <v>6</v>
      </c>
      <c r="E83" s="109">
        <v>59</v>
      </c>
      <c r="F83" s="109">
        <v>55</v>
      </c>
      <c r="G83" s="109">
        <v>6</v>
      </c>
      <c r="H83" s="109">
        <v>86</v>
      </c>
      <c r="I83" s="109">
        <v>24</v>
      </c>
      <c r="J83" s="109">
        <v>12</v>
      </c>
      <c r="K83" s="109">
        <v>8</v>
      </c>
      <c r="L83" s="109">
        <v>46</v>
      </c>
      <c r="M83" s="110">
        <f t="shared" si="2"/>
        <v>32.5</v>
      </c>
      <c r="N83" s="110">
        <f t="shared" si="3"/>
        <v>37</v>
      </c>
      <c r="O83" s="110">
        <f t="shared" si="4"/>
        <v>22.5</v>
      </c>
      <c r="P83" s="60">
        <v>57</v>
      </c>
      <c r="Q83" s="60">
        <v>63</v>
      </c>
      <c r="R83" s="60">
        <v>72</v>
      </c>
      <c r="S83" s="60">
        <v>72</v>
      </c>
      <c r="T83" s="60">
        <v>83</v>
      </c>
      <c r="U83" s="60">
        <v>80</v>
      </c>
      <c r="V83" s="60">
        <v>103</v>
      </c>
      <c r="W83" s="60">
        <v>115</v>
      </c>
      <c r="X83" s="60">
        <v>85</v>
      </c>
      <c r="Y83" s="60">
        <v>94</v>
      </c>
      <c r="Z83" s="60">
        <v>98</v>
      </c>
      <c r="AA83" s="60">
        <v>116</v>
      </c>
      <c r="AB83" s="60">
        <v>105</v>
      </c>
      <c r="AC83" s="107">
        <v>49</v>
      </c>
      <c r="AD83" s="107">
        <v>48</v>
      </c>
      <c r="AE83" s="107">
        <v>54</v>
      </c>
      <c r="AF83" s="107">
        <v>49</v>
      </c>
      <c r="AG83" s="107">
        <v>50</v>
      </c>
      <c r="AH83" s="107">
        <v>49</v>
      </c>
      <c r="AI83" s="107">
        <v>51</v>
      </c>
      <c r="AJ83" s="107">
        <v>51</v>
      </c>
      <c r="AK83" s="107">
        <v>53</v>
      </c>
      <c r="AL83" s="107">
        <v>54</v>
      </c>
      <c r="AM83" s="107">
        <v>54</v>
      </c>
      <c r="AN83" s="107">
        <v>53</v>
      </c>
      <c r="AO83" s="107">
        <v>52</v>
      </c>
      <c r="AP83" s="107">
        <v>50</v>
      </c>
      <c r="AQ83" s="107">
        <v>50</v>
      </c>
      <c r="AR83" s="107">
        <v>54</v>
      </c>
      <c r="AS83" s="107">
        <v>60</v>
      </c>
      <c r="AT83" s="107">
        <v>58</v>
      </c>
      <c r="AU83" s="107">
        <v>75</v>
      </c>
      <c r="AV83" s="107">
        <v>58</v>
      </c>
      <c r="AW83" s="107">
        <v>43</v>
      </c>
      <c r="AX83" s="107">
        <v>41</v>
      </c>
      <c r="AY83" s="107">
        <v>31</v>
      </c>
      <c r="AZ83" s="107">
        <v>32</v>
      </c>
      <c r="BA83" s="107">
        <v>37</v>
      </c>
      <c r="BB83" s="107">
        <v>43</v>
      </c>
      <c r="BC83" s="107">
        <v>45</v>
      </c>
      <c r="BD83" s="107">
        <v>38</v>
      </c>
      <c r="BE83" s="107">
        <v>42</v>
      </c>
      <c r="BF83" s="107">
        <v>48</v>
      </c>
      <c r="BG83" s="107">
        <v>44</v>
      </c>
      <c r="BH83" s="107">
        <v>39</v>
      </c>
    </row>
    <row r="84" spans="1:60" ht="12.75" customHeight="1" x14ac:dyDescent="0.25">
      <c r="A84" s="108" t="s">
        <v>255</v>
      </c>
      <c r="B84" s="108" t="s">
        <v>337</v>
      </c>
      <c r="C84" s="109">
        <v>0</v>
      </c>
      <c r="D84" s="109">
        <v>0</v>
      </c>
      <c r="E84" s="109">
        <v>0</v>
      </c>
      <c r="F84" s="109">
        <v>0</v>
      </c>
      <c r="G84" s="109">
        <v>0</v>
      </c>
      <c r="H84" s="109">
        <v>0</v>
      </c>
      <c r="I84" s="109">
        <v>0</v>
      </c>
      <c r="J84" s="109">
        <v>6</v>
      </c>
      <c r="K84" s="109">
        <v>11</v>
      </c>
      <c r="L84" s="109">
        <v>5</v>
      </c>
      <c r="M84" s="110">
        <f t="shared" si="2"/>
        <v>2.2000000000000002</v>
      </c>
      <c r="N84" s="110">
        <f t="shared" si="3"/>
        <v>2.75</v>
      </c>
      <c r="O84" s="110">
        <f t="shared" si="4"/>
        <v>5.5</v>
      </c>
      <c r="P84" s="60">
        <v>8</v>
      </c>
      <c r="Q84" s="60">
        <v>7</v>
      </c>
      <c r="R84" s="60">
        <v>7</v>
      </c>
      <c r="S84" s="60">
        <v>7</v>
      </c>
      <c r="T84" s="60">
        <v>8</v>
      </c>
      <c r="U84" s="60">
        <v>8</v>
      </c>
      <c r="V84" s="60">
        <v>11</v>
      </c>
      <c r="W84" s="60">
        <v>12</v>
      </c>
      <c r="X84" s="60">
        <v>9</v>
      </c>
      <c r="Y84" s="60">
        <v>10</v>
      </c>
      <c r="Z84" s="60">
        <v>10</v>
      </c>
      <c r="AA84" s="60">
        <v>11</v>
      </c>
      <c r="AB84" s="60">
        <v>10</v>
      </c>
      <c r="AC84" s="107">
        <v>2</v>
      </c>
      <c r="AD84" s="107">
        <v>2</v>
      </c>
      <c r="AE84" s="107">
        <v>2</v>
      </c>
      <c r="AF84" s="107">
        <v>2</v>
      </c>
      <c r="AG84" s="107">
        <v>2</v>
      </c>
      <c r="AH84" s="107">
        <v>2</v>
      </c>
      <c r="AI84" s="107">
        <v>2</v>
      </c>
      <c r="AJ84" s="107">
        <v>2</v>
      </c>
      <c r="AK84" s="107">
        <v>2</v>
      </c>
      <c r="AL84" s="107">
        <v>2</v>
      </c>
      <c r="AM84" s="107">
        <v>2</v>
      </c>
      <c r="AN84" s="107">
        <v>2</v>
      </c>
      <c r="AO84" s="107">
        <v>2</v>
      </c>
      <c r="AP84" s="107">
        <v>2</v>
      </c>
      <c r="AQ84" s="107">
        <v>2</v>
      </c>
      <c r="AR84" s="107">
        <v>2</v>
      </c>
      <c r="AS84" s="107">
        <v>2</v>
      </c>
      <c r="AT84" s="107">
        <v>2</v>
      </c>
      <c r="AU84" s="107">
        <v>2</v>
      </c>
      <c r="AV84" s="107">
        <v>2</v>
      </c>
      <c r="AW84" s="107">
        <v>1</v>
      </c>
      <c r="AX84" s="107">
        <v>1</v>
      </c>
      <c r="AY84" s="107">
        <v>1</v>
      </c>
      <c r="AZ84" s="107">
        <v>1</v>
      </c>
      <c r="BA84" s="107">
        <v>1</v>
      </c>
      <c r="BB84" s="107">
        <v>1</v>
      </c>
      <c r="BC84" s="107">
        <v>1</v>
      </c>
      <c r="BD84" s="107">
        <v>1</v>
      </c>
      <c r="BE84" s="107">
        <v>1</v>
      </c>
      <c r="BF84" s="107">
        <v>2</v>
      </c>
      <c r="BG84" s="107">
        <v>1</v>
      </c>
      <c r="BH84" s="107">
        <v>1</v>
      </c>
    </row>
    <row r="85" spans="1:60" ht="12.75" customHeight="1" x14ac:dyDescent="0.25">
      <c r="A85" s="108" t="s">
        <v>255</v>
      </c>
      <c r="B85" s="108" t="s">
        <v>338</v>
      </c>
      <c r="C85" s="109">
        <v>163</v>
      </c>
      <c r="D85" s="109">
        <v>137</v>
      </c>
      <c r="E85" s="109">
        <v>52</v>
      </c>
      <c r="F85" s="109">
        <v>102</v>
      </c>
      <c r="G85" s="109">
        <v>179</v>
      </c>
      <c r="H85" s="109">
        <v>139</v>
      </c>
      <c r="I85" s="109">
        <v>45</v>
      </c>
      <c r="J85" s="109">
        <v>55</v>
      </c>
      <c r="K85" s="109">
        <v>52</v>
      </c>
      <c r="L85" s="109">
        <v>124</v>
      </c>
      <c r="M85" s="110">
        <f t="shared" si="2"/>
        <v>104.8</v>
      </c>
      <c r="N85" s="110">
        <f t="shared" si="3"/>
        <v>93.5</v>
      </c>
      <c r="O85" s="110">
        <f t="shared" si="4"/>
        <v>69</v>
      </c>
      <c r="P85" s="60">
        <v>85</v>
      </c>
      <c r="Q85" s="60">
        <v>80</v>
      </c>
      <c r="R85" s="60">
        <v>80</v>
      </c>
      <c r="S85" s="60">
        <v>80</v>
      </c>
      <c r="T85" s="60">
        <v>92</v>
      </c>
      <c r="U85" s="60">
        <v>89</v>
      </c>
      <c r="V85" s="60">
        <v>115</v>
      </c>
      <c r="W85" s="60">
        <v>128</v>
      </c>
      <c r="X85" s="60">
        <v>95</v>
      </c>
      <c r="Y85" s="60">
        <v>105</v>
      </c>
      <c r="Z85" s="60">
        <v>104</v>
      </c>
      <c r="AA85" s="60">
        <v>117</v>
      </c>
      <c r="AB85" s="60">
        <v>106</v>
      </c>
      <c r="AC85" s="107">
        <v>148</v>
      </c>
      <c r="AD85" s="107">
        <v>143</v>
      </c>
      <c r="AE85" s="107">
        <v>161</v>
      </c>
      <c r="AF85" s="107">
        <v>148</v>
      </c>
      <c r="AG85" s="107">
        <v>150</v>
      </c>
      <c r="AH85" s="107">
        <v>147</v>
      </c>
      <c r="AI85" s="107">
        <v>153</v>
      </c>
      <c r="AJ85" s="107">
        <v>153</v>
      </c>
      <c r="AK85" s="107">
        <v>159</v>
      </c>
      <c r="AL85" s="107">
        <v>162</v>
      </c>
      <c r="AM85" s="107">
        <v>162</v>
      </c>
      <c r="AN85" s="107">
        <v>160</v>
      </c>
      <c r="AO85" s="107">
        <v>157</v>
      </c>
      <c r="AP85" s="107">
        <v>151</v>
      </c>
      <c r="AQ85" s="107">
        <v>151</v>
      </c>
      <c r="AR85" s="107">
        <v>161</v>
      </c>
      <c r="AS85" s="107">
        <v>179</v>
      </c>
      <c r="AT85" s="107">
        <v>173</v>
      </c>
      <c r="AU85" s="107">
        <v>224</v>
      </c>
      <c r="AV85" s="107">
        <v>174</v>
      </c>
      <c r="AW85" s="107">
        <v>129</v>
      </c>
      <c r="AX85" s="107">
        <v>122</v>
      </c>
      <c r="AY85" s="107">
        <v>92</v>
      </c>
      <c r="AZ85" s="107">
        <v>96</v>
      </c>
      <c r="BA85" s="107">
        <v>110</v>
      </c>
      <c r="BB85" s="107">
        <v>129</v>
      </c>
      <c r="BC85" s="107">
        <v>135</v>
      </c>
      <c r="BD85" s="107">
        <v>113</v>
      </c>
      <c r="BE85" s="107">
        <v>125</v>
      </c>
      <c r="BF85" s="107">
        <v>143</v>
      </c>
      <c r="BG85" s="107">
        <v>131</v>
      </c>
      <c r="BH85" s="107">
        <v>117</v>
      </c>
    </row>
    <row r="86" spans="1:60" ht="12.75" customHeight="1" x14ac:dyDescent="0.25">
      <c r="A86" s="108" t="s">
        <v>219</v>
      </c>
      <c r="B86" s="108" t="s">
        <v>101</v>
      </c>
      <c r="C86" s="109">
        <v>109</v>
      </c>
      <c r="D86" s="109">
        <v>22</v>
      </c>
      <c r="E86" s="109">
        <v>29</v>
      </c>
      <c r="F86" s="109">
        <v>343</v>
      </c>
      <c r="G86" s="109">
        <v>213</v>
      </c>
      <c r="H86" s="109">
        <v>185</v>
      </c>
      <c r="I86" s="109">
        <v>51</v>
      </c>
      <c r="J86" s="109">
        <v>33</v>
      </c>
      <c r="K86" s="109">
        <v>8</v>
      </c>
      <c r="L86" s="109">
        <v>12</v>
      </c>
      <c r="M86" s="110">
        <f t="shared" si="2"/>
        <v>100.5</v>
      </c>
      <c r="N86" s="110">
        <f t="shared" si="3"/>
        <v>109.25</v>
      </c>
      <c r="O86" s="110">
        <f t="shared" si="4"/>
        <v>26</v>
      </c>
      <c r="P86" s="60">
        <v>156</v>
      </c>
      <c r="Q86" s="60">
        <v>147</v>
      </c>
      <c r="R86" s="60">
        <v>147</v>
      </c>
      <c r="S86" s="60">
        <v>147</v>
      </c>
      <c r="T86" s="60">
        <v>169</v>
      </c>
      <c r="U86" s="60">
        <v>164</v>
      </c>
      <c r="V86" s="60">
        <v>211</v>
      </c>
      <c r="W86" s="60">
        <v>235</v>
      </c>
      <c r="X86" s="60">
        <v>174</v>
      </c>
      <c r="Y86" s="60">
        <v>192</v>
      </c>
      <c r="Z86" s="60">
        <v>191</v>
      </c>
      <c r="AA86" s="60">
        <v>214</v>
      </c>
      <c r="AB86" s="60">
        <v>194</v>
      </c>
      <c r="AC86" s="107">
        <v>148</v>
      </c>
      <c r="AD86" s="107">
        <v>143</v>
      </c>
      <c r="AE86" s="107">
        <v>161</v>
      </c>
      <c r="AF86" s="107">
        <v>148</v>
      </c>
      <c r="AG86" s="107">
        <v>150</v>
      </c>
      <c r="AH86" s="107">
        <v>147</v>
      </c>
      <c r="AI86" s="107">
        <v>153</v>
      </c>
      <c r="AJ86" s="107">
        <v>153</v>
      </c>
      <c r="AK86" s="107">
        <v>159</v>
      </c>
      <c r="AL86" s="107">
        <v>162</v>
      </c>
      <c r="AM86" s="107">
        <v>162</v>
      </c>
      <c r="AN86" s="107">
        <v>160</v>
      </c>
      <c r="AO86" s="107">
        <v>157</v>
      </c>
      <c r="AP86" s="107">
        <v>151</v>
      </c>
      <c r="AQ86" s="107">
        <v>151</v>
      </c>
      <c r="AR86" s="107">
        <v>161</v>
      </c>
      <c r="AS86" s="107">
        <v>179</v>
      </c>
      <c r="AT86" s="107">
        <v>173</v>
      </c>
      <c r="AU86" s="107">
        <v>224</v>
      </c>
      <c r="AV86" s="107">
        <v>174</v>
      </c>
      <c r="AW86" s="107">
        <v>129</v>
      </c>
      <c r="AX86" s="107">
        <v>122</v>
      </c>
      <c r="AY86" s="107">
        <v>92</v>
      </c>
      <c r="AZ86" s="107">
        <v>96</v>
      </c>
      <c r="BA86" s="107">
        <v>110</v>
      </c>
      <c r="BB86" s="107">
        <v>129</v>
      </c>
      <c r="BC86" s="107">
        <v>135</v>
      </c>
      <c r="BD86" s="107">
        <v>113</v>
      </c>
      <c r="BE86" s="107">
        <v>125</v>
      </c>
      <c r="BF86" s="107">
        <v>143</v>
      </c>
      <c r="BG86" s="107">
        <v>131</v>
      </c>
      <c r="BH86" s="107">
        <v>117</v>
      </c>
    </row>
    <row r="87" spans="1:60" ht="12.75" customHeight="1" x14ac:dyDescent="0.25">
      <c r="A87" s="108" t="s">
        <v>219</v>
      </c>
      <c r="B87" s="108" t="s">
        <v>126</v>
      </c>
      <c r="C87" s="109">
        <v>0</v>
      </c>
      <c r="D87" s="109">
        <v>0</v>
      </c>
      <c r="E87" s="109">
        <v>0</v>
      </c>
      <c r="F87" s="109">
        <v>0</v>
      </c>
      <c r="G87" s="109">
        <v>0</v>
      </c>
      <c r="H87" s="109">
        <v>0</v>
      </c>
      <c r="I87" s="109">
        <v>0</v>
      </c>
      <c r="J87" s="109">
        <v>0</v>
      </c>
      <c r="K87" s="109">
        <v>0</v>
      </c>
      <c r="L87" s="109">
        <v>0</v>
      </c>
      <c r="M87" s="110">
        <f t="shared" si="2"/>
        <v>0</v>
      </c>
      <c r="N87" s="110">
        <f t="shared" si="3"/>
        <v>0</v>
      </c>
      <c r="O87" s="110">
        <f t="shared" si="4"/>
        <v>0</v>
      </c>
      <c r="P87" s="60">
        <v>85</v>
      </c>
      <c r="Q87" s="60">
        <v>80</v>
      </c>
      <c r="R87" s="60">
        <v>80</v>
      </c>
      <c r="S87" s="60">
        <v>80</v>
      </c>
      <c r="T87" s="60">
        <v>92</v>
      </c>
      <c r="U87" s="60">
        <v>89</v>
      </c>
      <c r="V87" s="60">
        <v>115</v>
      </c>
      <c r="W87" s="60">
        <v>128</v>
      </c>
      <c r="X87" s="60">
        <v>95</v>
      </c>
      <c r="Y87" s="60">
        <v>105</v>
      </c>
      <c r="Z87" s="60">
        <v>104</v>
      </c>
      <c r="AA87" s="60">
        <v>117</v>
      </c>
      <c r="AB87" s="60">
        <v>106</v>
      </c>
      <c r="AC87" s="107">
        <v>16</v>
      </c>
      <c r="AD87" s="107">
        <v>16</v>
      </c>
      <c r="AE87" s="107">
        <v>18</v>
      </c>
      <c r="AF87" s="107">
        <v>16</v>
      </c>
      <c r="AG87" s="107">
        <v>17</v>
      </c>
      <c r="AH87" s="107">
        <v>16</v>
      </c>
      <c r="AI87" s="107">
        <v>17</v>
      </c>
      <c r="AJ87" s="107">
        <v>17</v>
      </c>
      <c r="AK87" s="107">
        <v>18</v>
      </c>
      <c r="AL87" s="107">
        <v>18</v>
      </c>
      <c r="AM87" s="107">
        <v>18</v>
      </c>
      <c r="AN87" s="107">
        <v>18</v>
      </c>
      <c r="AO87" s="107">
        <v>17</v>
      </c>
      <c r="AP87" s="107">
        <v>17</v>
      </c>
      <c r="AQ87" s="107">
        <v>17</v>
      </c>
      <c r="AR87" s="107">
        <v>18</v>
      </c>
      <c r="AS87" s="107">
        <v>20</v>
      </c>
      <c r="AT87" s="107">
        <v>19</v>
      </c>
      <c r="AU87" s="107">
        <v>25</v>
      </c>
      <c r="AV87" s="107">
        <v>19</v>
      </c>
      <c r="AW87" s="107">
        <v>14</v>
      </c>
      <c r="AX87" s="107">
        <v>14</v>
      </c>
      <c r="AY87" s="107">
        <v>10</v>
      </c>
      <c r="AZ87" s="107">
        <v>11</v>
      </c>
      <c r="BA87" s="107">
        <v>12</v>
      </c>
      <c r="BB87" s="107">
        <v>14</v>
      </c>
      <c r="BC87" s="107">
        <v>15</v>
      </c>
      <c r="BD87" s="107">
        <v>13</v>
      </c>
      <c r="BE87" s="107">
        <v>14</v>
      </c>
      <c r="BF87" s="107">
        <v>16</v>
      </c>
      <c r="BG87" s="107">
        <v>15</v>
      </c>
      <c r="BH87" s="107">
        <v>13</v>
      </c>
    </row>
    <row r="88" spans="1:60" ht="12.75" customHeight="1" x14ac:dyDescent="0.25">
      <c r="A88" s="108" t="s">
        <v>219</v>
      </c>
      <c r="B88" s="108" t="s">
        <v>577</v>
      </c>
      <c r="C88" s="109">
        <v>0</v>
      </c>
      <c r="D88" s="109">
        <v>0</v>
      </c>
      <c r="E88" s="109">
        <v>0</v>
      </c>
      <c r="F88" s="109">
        <v>0</v>
      </c>
      <c r="G88" s="109">
        <v>0</v>
      </c>
      <c r="H88" s="109">
        <v>0</v>
      </c>
      <c r="I88" s="109">
        <v>0</v>
      </c>
      <c r="J88" s="109">
        <v>0</v>
      </c>
      <c r="K88" s="109">
        <v>0</v>
      </c>
      <c r="L88" s="109">
        <v>0</v>
      </c>
      <c r="M88" s="110">
        <f t="shared" si="2"/>
        <v>0</v>
      </c>
      <c r="N88" s="110">
        <f t="shared" si="3"/>
        <v>0</v>
      </c>
      <c r="O88" s="110">
        <f t="shared" si="4"/>
        <v>0</v>
      </c>
      <c r="P88" s="60">
        <v>7</v>
      </c>
      <c r="Q88" s="60">
        <v>7</v>
      </c>
      <c r="R88" s="60">
        <v>7</v>
      </c>
      <c r="S88" s="60">
        <v>7</v>
      </c>
      <c r="T88" s="60">
        <v>8</v>
      </c>
      <c r="U88" s="60">
        <v>7</v>
      </c>
      <c r="V88" s="60">
        <v>10</v>
      </c>
      <c r="W88" s="60">
        <v>11</v>
      </c>
      <c r="X88" s="60">
        <v>8</v>
      </c>
      <c r="Y88" s="60">
        <v>9</v>
      </c>
      <c r="Z88" s="60">
        <v>9</v>
      </c>
      <c r="AA88" s="60">
        <v>10</v>
      </c>
      <c r="AB88" s="60">
        <v>9</v>
      </c>
      <c r="AC88" s="107">
        <v>0</v>
      </c>
      <c r="AD88" s="107">
        <v>0</v>
      </c>
      <c r="AE88" s="107">
        <v>0</v>
      </c>
      <c r="AF88" s="107">
        <v>0</v>
      </c>
      <c r="AG88" s="107">
        <v>0</v>
      </c>
      <c r="AH88" s="107">
        <v>0</v>
      </c>
      <c r="AI88" s="107">
        <v>0</v>
      </c>
      <c r="AJ88" s="107">
        <v>0</v>
      </c>
      <c r="AK88" s="107">
        <v>0</v>
      </c>
      <c r="AL88" s="107">
        <v>0</v>
      </c>
      <c r="AM88" s="107">
        <v>0</v>
      </c>
      <c r="AN88" s="107">
        <v>0</v>
      </c>
      <c r="AO88" s="107">
        <v>0</v>
      </c>
      <c r="AP88" s="107">
        <v>0</v>
      </c>
      <c r="AQ88" s="107">
        <v>0</v>
      </c>
      <c r="AR88" s="107">
        <v>0</v>
      </c>
      <c r="AS88" s="107">
        <v>0</v>
      </c>
      <c r="AT88" s="107">
        <v>0</v>
      </c>
      <c r="AU88" s="107">
        <v>0</v>
      </c>
      <c r="AV88" s="107">
        <v>0</v>
      </c>
      <c r="AW88" s="107">
        <v>0</v>
      </c>
      <c r="AX88" s="107">
        <v>0</v>
      </c>
      <c r="AY88" s="107">
        <v>0</v>
      </c>
      <c r="AZ88" s="107">
        <v>0</v>
      </c>
      <c r="BA88" s="107">
        <v>0</v>
      </c>
      <c r="BB88" s="107">
        <v>0</v>
      </c>
      <c r="BC88" s="107">
        <v>0</v>
      </c>
      <c r="BD88" s="107">
        <v>0</v>
      </c>
      <c r="BE88" s="107">
        <v>0</v>
      </c>
      <c r="BF88" s="107">
        <v>0</v>
      </c>
      <c r="BG88" s="107">
        <v>0</v>
      </c>
      <c r="BH88" s="107">
        <v>0</v>
      </c>
    </row>
    <row r="89" spans="1:60" ht="12.75" customHeight="1" x14ac:dyDescent="0.25">
      <c r="A89" s="108" t="s">
        <v>219</v>
      </c>
      <c r="B89" s="108" t="s">
        <v>136</v>
      </c>
      <c r="C89" s="109">
        <v>24</v>
      </c>
      <c r="D89" s="109">
        <v>16</v>
      </c>
      <c r="E89" s="109">
        <v>9</v>
      </c>
      <c r="F89" s="109">
        <v>28</v>
      </c>
      <c r="G89" s="109">
        <v>19</v>
      </c>
      <c r="H89" s="109">
        <v>28</v>
      </c>
      <c r="I89" s="109">
        <v>46</v>
      </c>
      <c r="J89" s="109">
        <v>13</v>
      </c>
      <c r="K89" s="109">
        <v>45</v>
      </c>
      <c r="L89" s="109">
        <v>31</v>
      </c>
      <c r="M89" s="110">
        <f t="shared" si="2"/>
        <v>25.9</v>
      </c>
      <c r="N89" s="110">
        <f t="shared" si="3"/>
        <v>27.375</v>
      </c>
      <c r="O89" s="110">
        <f t="shared" si="4"/>
        <v>33.75</v>
      </c>
      <c r="P89" s="60">
        <v>48</v>
      </c>
      <c r="Q89" s="60">
        <v>46</v>
      </c>
      <c r="R89" s="60">
        <v>45</v>
      </c>
      <c r="S89" s="60">
        <v>45</v>
      </c>
      <c r="T89" s="60">
        <v>52</v>
      </c>
      <c r="U89" s="60">
        <v>51</v>
      </c>
      <c r="V89" s="60">
        <v>65</v>
      </c>
      <c r="W89" s="60">
        <v>73</v>
      </c>
      <c r="X89" s="60">
        <v>54</v>
      </c>
      <c r="Y89" s="60">
        <v>59</v>
      </c>
      <c r="Z89" s="60">
        <v>59</v>
      </c>
      <c r="AA89" s="60">
        <v>66</v>
      </c>
      <c r="AB89" s="60">
        <v>60</v>
      </c>
      <c r="AC89" s="107">
        <v>23</v>
      </c>
      <c r="AD89" s="107">
        <v>22</v>
      </c>
      <c r="AE89" s="107">
        <v>25</v>
      </c>
      <c r="AF89" s="107">
        <v>23</v>
      </c>
      <c r="AG89" s="107">
        <v>23</v>
      </c>
      <c r="AH89" s="107">
        <v>23</v>
      </c>
      <c r="AI89" s="107">
        <v>24</v>
      </c>
      <c r="AJ89" s="107">
        <v>24</v>
      </c>
      <c r="AK89" s="107">
        <v>25</v>
      </c>
      <c r="AL89" s="107">
        <v>25</v>
      </c>
      <c r="AM89" s="107">
        <v>25</v>
      </c>
      <c r="AN89" s="107">
        <v>25</v>
      </c>
      <c r="AO89" s="107">
        <v>24</v>
      </c>
      <c r="AP89" s="107">
        <v>23</v>
      </c>
      <c r="AQ89" s="107">
        <v>23</v>
      </c>
      <c r="AR89" s="107">
        <v>25</v>
      </c>
      <c r="AS89" s="107">
        <v>28</v>
      </c>
      <c r="AT89" s="107">
        <v>27</v>
      </c>
      <c r="AU89" s="107">
        <v>35</v>
      </c>
      <c r="AV89" s="107">
        <v>27</v>
      </c>
      <c r="AW89" s="107">
        <v>20</v>
      </c>
      <c r="AX89" s="107">
        <v>19</v>
      </c>
      <c r="AY89" s="107">
        <v>14</v>
      </c>
      <c r="AZ89" s="107">
        <v>15</v>
      </c>
      <c r="BA89" s="107">
        <v>17</v>
      </c>
      <c r="BB89" s="107">
        <v>20</v>
      </c>
      <c r="BC89" s="107">
        <v>21</v>
      </c>
      <c r="BD89" s="107">
        <v>18</v>
      </c>
      <c r="BE89" s="107">
        <v>19</v>
      </c>
      <c r="BF89" s="107">
        <v>22</v>
      </c>
      <c r="BG89" s="107">
        <v>20</v>
      </c>
      <c r="BH89" s="107">
        <v>18</v>
      </c>
    </row>
    <row r="90" spans="1:60" ht="12.75" customHeight="1" x14ac:dyDescent="0.25">
      <c r="A90" s="108" t="s">
        <v>219</v>
      </c>
      <c r="B90" s="108" t="s">
        <v>59</v>
      </c>
      <c r="C90" s="109">
        <v>95</v>
      </c>
      <c r="D90" s="109">
        <v>33</v>
      </c>
      <c r="E90" s="109">
        <v>84</v>
      </c>
      <c r="F90" s="109">
        <v>26</v>
      </c>
      <c r="G90" s="109">
        <v>62</v>
      </c>
      <c r="H90" s="109">
        <v>50</v>
      </c>
      <c r="I90" s="109">
        <v>64</v>
      </c>
      <c r="J90" s="109">
        <v>59</v>
      </c>
      <c r="K90" s="109">
        <v>94</v>
      </c>
      <c r="L90" s="109">
        <v>52</v>
      </c>
      <c r="M90" s="110">
        <f t="shared" si="2"/>
        <v>61.9</v>
      </c>
      <c r="N90" s="110">
        <f t="shared" si="3"/>
        <v>61.375</v>
      </c>
      <c r="O90" s="110">
        <f t="shared" si="4"/>
        <v>67.25</v>
      </c>
      <c r="P90" s="60">
        <v>78</v>
      </c>
      <c r="Q90" s="60">
        <v>74</v>
      </c>
      <c r="R90" s="60">
        <v>73</v>
      </c>
      <c r="S90" s="60">
        <v>73</v>
      </c>
      <c r="T90" s="60">
        <v>85</v>
      </c>
      <c r="U90" s="60">
        <v>82</v>
      </c>
      <c r="V90" s="60">
        <v>105</v>
      </c>
      <c r="W90" s="60">
        <v>118</v>
      </c>
      <c r="X90" s="60">
        <v>87</v>
      </c>
      <c r="Y90" s="60">
        <v>96</v>
      </c>
      <c r="Z90" s="60">
        <v>95</v>
      </c>
      <c r="AA90" s="60">
        <v>107</v>
      </c>
      <c r="AB90" s="60">
        <v>97</v>
      </c>
      <c r="AC90" s="107">
        <v>54</v>
      </c>
      <c r="AD90" s="107">
        <v>53</v>
      </c>
      <c r="AE90" s="107">
        <v>59</v>
      </c>
      <c r="AF90" s="107">
        <v>54</v>
      </c>
      <c r="AG90" s="107">
        <v>55</v>
      </c>
      <c r="AH90" s="107">
        <v>54</v>
      </c>
      <c r="AI90" s="107">
        <v>56</v>
      </c>
      <c r="AJ90" s="107">
        <v>56</v>
      </c>
      <c r="AK90" s="107">
        <v>58</v>
      </c>
      <c r="AL90" s="107">
        <v>59</v>
      </c>
      <c r="AM90" s="107">
        <v>59</v>
      </c>
      <c r="AN90" s="107">
        <v>59</v>
      </c>
      <c r="AO90" s="107">
        <v>57</v>
      </c>
      <c r="AP90" s="107">
        <v>55</v>
      </c>
      <c r="AQ90" s="107">
        <v>55</v>
      </c>
      <c r="AR90" s="107">
        <v>59</v>
      </c>
      <c r="AS90" s="107">
        <v>66</v>
      </c>
      <c r="AT90" s="107">
        <v>63</v>
      </c>
      <c r="AU90" s="107">
        <v>82</v>
      </c>
      <c r="AV90" s="107">
        <v>64</v>
      </c>
      <c r="AW90" s="107">
        <v>47</v>
      </c>
      <c r="AX90" s="107">
        <v>45</v>
      </c>
      <c r="AY90" s="107">
        <v>34</v>
      </c>
      <c r="AZ90" s="107">
        <v>35</v>
      </c>
      <c r="BA90" s="107">
        <v>40</v>
      </c>
      <c r="BB90" s="107">
        <v>47</v>
      </c>
      <c r="BC90" s="107">
        <v>49</v>
      </c>
      <c r="BD90" s="107">
        <v>41</v>
      </c>
      <c r="BE90" s="107">
        <v>46</v>
      </c>
      <c r="BF90" s="107">
        <v>52</v>
      </c>
      <c r="BG90" s="107">
        <v>48</v>
      </c>
      <c r="BH90" s="107">
        <v>43</v>
      </c>
    </row>
    <row r="91" spans="1:60" ht="12.75" customHeight="1" x14ac:dyDescent="0.25">
      <c r="A91" s="108" t="s">
        <v>219</v>
      </c>
      <c r="B91" s="108" t="s">
        <v>156</v>
      </c>
      <c r="C91" s="109">
        <v>0</v>
      </c>
      <c r="D91" s="109">
        <v>1</v>
      </c>
      <c r="E91" s="109">
        <v>0</v>
      </c>
      <c r="F91" s="109">
        <v>9</v>
      </c>
      <c r="G91" s="109">
        <v>3</v>
      </c>
      <c r="H91" s="109">
        <v>0</v>
      </c>
      <c r="I91" s="109">
        <v>0</v>
      </c>
      <c r="J91" s="109">
        <v>0</v>
      </c>
      <c r="K91" s="109">
        <v>0</v>
      </c>
      <c r="L91" s="109">
        <v>2</v>
      </c>
      <c r="M91" s="110">
        <f t="shared" si="2"/>
        <v>1.5</v>
      </c>
      <c r="N91" s="110">
        <f t="shared" si="3"/>
        <v>1.75</v>
      </c>
      <c r="O91" s="110">
        <f t="shared" si="4"/>
        <v>0.5</v>
      </c>
      <c r="P91" s="60">
        <v>3</v>
      </c>
      <c r="Q91" s="60">
        <v>3</v>
      </c>
      <c r="R91" s="60">
        <v>3</v>
      </c>
      <c r="S91" s="60">
        <v>3</v>
      </c>
      <c r="T91" s="60">
        <v>3</v>
      </c>
      <c r="U91" s="60">
        <v>44</v>
      </c>
      <c r="V91" s="60">
        <v>4</v>
      </c>
      <c r="W91" s="60">
        <v>4</v>
      </c>
      <c r="X91" s="60">
        <v>3</v>
      </c>
      <c r="Y91" s="60">
        <v>3</v>
      </c>
      <c r="Z91" s="60">
        <v>3</v>
      </c>
      <c r="AA91" s="60">
        <v>4</v>
      </c>
      <c r="AB91" s="60">
        <v>4</v>
      </c>
      <c r="AC91" s="107">
        <v>10</v>
      </c>
      <c r="AD91" s="107">
        <v>10</v>
      </c>
      <c r="AE91" s="107">
        <v>11</v>
      </c>
      <c r="AF91" s="107">
        <v>10</v>
      </c>
      <c r="AG91" s="107">
        <v>10</v>
      </c>
      <c r="AH91" s="107">
        <v>10</v>
      </c>
      <c r="AI91" s="107">
        <v>10</v>
      </c>
      <c r="AJ91" s="107">
        <v>10</v>
      </c>
      <c r="AK91" s="107">
        <v>11</v>
      </c>
      <c r="AL91" s="107">
        <v>11</v>
      </c>
      <c r="AM91" s="107">
        <v>11</v>
      </c>
      <c r="AN91" s="107">
        <v>11</v>
      </c>
      <c r="AO91" s="107">
        <v>10</v>
      </c>
      <c r="AP91" s="107">
        <v>10</v>
      </c>
      <c r="AQ91" s="107">
        <v>10</v>
      </c>
      <c r="AR91" s="107">
        <v>11</v>
      </c>
      <c r="AS91" s="107">
        <v>12</v>
      </c>
      <c r="AT91" s="107">
        <v>12</v>
      </c>
      <c r="AU91" s="107">
        <v>15</v>
      </c>
      <c r="AV91" s="107">
        <v>12</v>
      </c>
      <c r="AW91" s="107">
        <v>9</v>
      </c>
      <c r="AX91" s="107">
        <v>8</v>
      </c>
      <c r="AY91" s="107">
        <v>6</v>
      </c>
      <c r="AZ91" s="107">
        <v>6</v>
      </c>
      <c r="BA91" s="107">
        <v>7</v>
      </c>
      <c r="BB91" s="107">
        <v>9</v>
      </c>
      <c r="BC91" s="107">
        <v>9</v>
      </c>
      <c r="BD91" s="107">
        <v>8</v>
      </c>
      <c r="BE91" s="107">
        <v>8</v>
      </c>
      <c r="BF91" s="107">
        <v>10</v>
      </c>
      <c r="BG91" s="107">
        <v>9</v>
      </c>
      <c r="BH91" s="107">
        <v>8</v>
      </c>
    </row>
    <row r="92" spans="1:60" ht="12.75" customHeight="1" x14ac:dyDescent="0.25">
      <c r="A92" s="108" t="s">
        <v>219</v>
      </c>
      <c r="B92" s="108" t="s">
        <v>335</v>
      </c>
      <c r="C92" s="109">
        <v>12</v>
      </c>
      <c r="D92" s="109">
        <v>16</v>
      </c>
      <c r="E92" s="109">
        <v>4</v>
      </c>
      <c r="F92" s="109">
        <v>3</v>
      </c>
      <c r="G92" s="109">
        <v>2</v>
      </c>
      <c r="H92" s="109">
        <v>0</v>
      </c>
      <c r="I92" s="109">
        <v>1</v>
      </c>
      <c r="J92" s="109">
        <v>0</v>
      </c>
      <c r="K92" s="109">
        <v>0</v>
      </c>
      <c r="L92" s="109">
        <v>2</v>
      </c>
      <c r="M92" s="110">
        <f t="shared" si="2"/>
        <v>4</v>
      </c>
      <c r="N92" s="110">
        <f t="shared" si="3"/>
        <v>1.5</v>
      </c>
      <c r="O92" s="110">
        <f t="shared" si="4"/>
        <v>0.75</v>
      </c>
      <c r="P92" s="60">
        <v>1</v>
      </c>
      <c r="Q92" s="60">
        <v>1</v>
      </c>
      <c r="R92" s="60">
        <v>1</v>
      </c>
      <c r="S92" s="60">
        <v>1</v>
      </c>
      <c r="T92" s="60">
        <v>2</v>
      </c>
      <c r="U92" s="60">
        <v>1</v>
      </c>
      <c r="V92" s="60">
        <v>2</v>
      </c>
      <c r="W92" s="60">
        <v>2</v>
      </c>
      <c r="X92" s="60">
        <v>2</v>
      </c>
      <c r="Y92" s="60">
        <v>2</v>
      </c>
      <c r="Z92" s="60">
        <v>2</v>
      </c>
      <c r="AA92" s="60">
        <v>2</v>
      </c>
      <c r="AB92" s="60">
        <v>2</v>
      </c>
      <c r="AC92" s="107">
        <v>15</v>
      </c>
      <c r="AD92" s="107">
        <v>14</v>
      </c>
      <c r="AE92" s="107">
        <v>16</v>
      </c>
      <c r="AF92" s="107">
        <v>15</v>
      </c>
      <c r="AG92" s="107">
        <v>15</v>
      </c>
      <c r="AH92" s="107">
        <v>15</v>
      </c>
      <c r="AI92" s="107">
        <v>15</v>
      </c>
      <c r="AJ92" s="107">
        <v>15</v>
      </c>
      <c r="AK92" s="107">
        <v>16</v>
      </c>
      <c r="AL92" s="107">
        <v>16</v>
      </c>
      <c r="AM92" s="107">
        <v>16</v>
      </c>
      <c r="AN92" s="107">
        <v>16</v>
      </c>
      <c r="AO92" s="107">
        <v>16</v>
      </c>
      <c r="AP92" s="107">
        <v>15</v>
      </c>
      <c r="AQ92" s="107">
        <v>15</v>
      </c>
      <c r="AR92" s="107">
        <v>16</v>
      </c>
      <c r="AS92" s="107">
        <v>18</v>
      </c>
      <c r="AT92" s="107">
        <v>17</v>
      </c>
      <c r="AU92" s="107">
        <v>22</v>
      </c>
      <c r="AV92" s="107">
        <v>17</v>
      </c>
      <c r="AW92" s="107">
        <v>13</v>
      </c>
      <c r="AX92" s="107">
        <v>12</v>
      </c>
      <c r="AY92" s="107">
        <v>9</v>
      </c>
      <c r="AZ92" s="107">
        <v>10</v>
      </c>
      <c r="BA92" s="107">
        <v>11</v>
      </c>
      <c r="BB92" s="107">
        <v>13</v>
      </c>
      <c r="BC92" s="107">
        <v>13</v>
      </c>
      <c r="BD92" s="107">
        <v>11</v>
      </c>
      <c r="BE92" s="107">
        <v>12</v>
      </c>
      <c r="BF92" s="107">
        <v>14</v>
      </c>
      <c r="BG92" s="107">
        <v>13</v>
      </c>
      <c r="BH92" s="107">
        <v>12</v>
      </c>
    </row>
    <row r="93" spans="1:60" ht="12.75" customHeight="1" x14ac:dyDescent="0.25">
      <c r="A93" s="108" t="s">
        <v>219</v>
      </c>
      <c r="B93" s="108" t="s">
        <v>179</v>
      </c>
      <c r="C93" s="109">
        <v>255</v>
      </c>
      <c r="D93" s="109">
        <v>129</v>
      </c>
      <c r="E93" s="109">
        <v>124</v>
      </c>
      <c r="F93" s="109">
        <v>197</v>
      </c>
      <c r="G93" s="109">
        <v>176</v>
      </c>
      <c r="H93" s="109">
        <v>123</v>
      </c>
      <c r="I93" s="109">
        <v>129</v>
      </c>
      <c r="J93" s="109">
        <v>118</v>
      </c>
      <c r="K93" s="109">
        <v>174</v>
      </c>
      <c r="L93" s="109">
        <v>111</v>
      </c>
      <c r="M93" s="110">
        <f t="shared" si="2"/>
        <v>153.6</v>
      </c>
      <c r="N93" s="110">
        <f t="shared" si="3"/>
        <v>144</v>
      </c>
      <c r="O93" s="110">
        <f t="shared" si="4"/>
        <v>133</v>
      </c>
      <c r="P93" s="60">
        <v>156</v>
      </c>
      <c r="Q93" s="60">
        <v>147</v>
      </c>
      <c r="R93" s="60">
        <v>147</v>
      </c>
      <c r="S93" s="60">
        <v>147</v>
      </c>
      <c r="T93" s="60">
        <v>169</v>
      </c>
      <c r="U93" s="60">
        <v>164</v>
      </c>
      <c r="V93" s="60">
        <v>211</v>
      </c>
      <c r="W93" s="60">
        <v>235</v>
      </c>
      <c r="X93" s="60">
        <v>174</v>
      </c>
      <c r="Y93" s="60">
        <v>192</v>
      </c>
      <c r="Z93" s="60">
        <v>191</v>
      </c>
      <c r="AA93" s="60">
        <v>214</v>
      </c>
      <c r="AB93" s="60">
        <v>194</v>
      </c>
      <c r="AC93" s="107">
        <v>164</v>
      </c>
      <c r="AD93" s="107">
        <v>159</v>
      </c>
      <c r="AE93" s="107">
        <v>179</v>
      </c>
      <c r="AF93" s="107">
        <v>165</v>
      </c>
      <c r="AG93" s="107">
        <v>167</v>
      </c>
      <c r="AH93" s="107">
        <v>163</v>
      </c>
      <c r="AI93" s="107">
        <v>170</v>
      </c>
      <c r="AJ93" s="107">
        <v>170</v>
      </c>
      <c r="AK93" s="107">
        <v>177</v>
      </c>
      <c r="AL93" s="107">
        <v>179</v>
      </c>
      <c r="AM93" s="107">
        <v>179</v>
      </c>
      <c r="AN93" s="107">
        <v>178</v>
      </c>
      <c r="AO93" s="107">
        <v>174</v>
      </c>
      <c r="AP93" s="107">
        <v>167</v>
      </c>
      <c r="AQ93" s="107">
        <v>167</v>
      </c>
      <c r="AR93" s="107">
        <v>179</v>
      </c>
      <c r="AS93" s="107">
        <v>199</v>
      </c>
      <c r="AT93" s="107">
        <v>192</v>
      </c>
      <c r="AU93" s="107">
        <v>249</v>
      </c>
      <c r="AV93" s="107">
        <v>194</v>
      </c>
      <c r="AW93" s="107">
        <v>143</v>
      </c>
      <c r="AX93" s="107">
        <v>136</v>
      </c>
      <c r="AY93" s="107">
        <v>102</v>
      </c>
      <c r="AZ93" s="107">
        <v>106</v>
      </c>
      <c r="BA93" s="107">
        <v>122</v>
      </c>
      <c r="BB93" s="107">
        <v>144</v>
      </c>
      <c r="BC93" s="107">
        <v>150</v>
      </c>
      <c r="BD93" s="107">
        <v>125</v>
      </c>
      <c r="BE93" s="107">
        <v>139</v>
      </c>
      <c r="BF93" s="107">
        <v>159</v>
      </c>
      <c r="BG93" s="107">
        <v>146</v>
      </c>
      <c r="BH93" s="107">
        <v>130</v>
      </c>
    </row>
    <row r="94" spans="1:60" ht="12.75" customHeight="1" x14ac:dyDescent="0.25">
      <c r="A94" s="108" t="s">
        <v>219</v>
      </c>
      <c r="B94" s="108" t="s">
        <v>67</v>
      </c>
      <c r="C94" s="109">
        <v>436</v>
      </c>
      <c r="D94" s="109">
        <v>296</v>
      </c>
      <c r="E94" s="109">
        <v>235</v>
      </c>
      <c r="F94" s="109">
        <v>230</v>
      </c>
      <c r="G94" s="109">
        <v>292</v>
      </c>
      <c r="H94" s="109">
        <v>288</v>
      </c>
      <c r="I94" s="109">
        <v>318</v>
      </c>
      <c r="J94" s="109">
        <v>232</v>
      </c>
      <c r="K94" s="109">
        <v>325</v>
      </c>
      <c r="L94" s="109">
        <v>159</v>
      </c>
      <c r="M94" s="110">
        <f t="shared" si="2"/>
        <v>281.10000000000002</v>
      </c>
      <c r="N94" s="110">
        <f t="shared" si="3"/>
        <v>259.875</v>
      </c>
      <c r="O94" s="110">
        <f t="shared" si="4"/>
        <v>258.5</v>
      </c>
      <c r="P94" s="60">
        <v>241</v>
      </c>
      <c r="Q94" s="60">
        <v>228</v>
      </c>
      <c r="R94" s="60">
        <v>227</v>
      </c>
      <c r="S94" s="60">
        <v>227</v>
      </c>
      <c r="T94" s="60">
        <v>262</v>
      </c>
      <c r="U94" s="60">
        <v>253</v>
      </c>
      <c r="V94" s="60">
        <v>326</v>
      </c>
      <c r="W94" s="60">
        <v>363</v>
      </c>
      <c r="X94" s="60">
        <v>269</v>
      </c>
      <c r="Y94" s="60">
        <v>297</v>
      </c>
      <c r="Z94" s="60">
        <v>295</v>
      </c>
      <c r="AA94" s="60">
        <v>331</v>
      </c>
      <c r="AB94" s="60">
        <v>300</v>
      </c>
      <c r="AC94" s="107">
        <v>394</v>
      </c>
      <c r="AD94" s="107">
        <v>382</v>
      </c>
      <c r="AE94" s="107">
        <v>430</v>
      </c>
      <c r="AF94" s="107">
        <v>395</v>
      </c>
      <c r="AG94" s="107">
        <v>400</v>
      </c>
      <c r="AH94" s="107">
        <v>391</v>
      </c>
      <c r="AI94" s="107">
        <v>409</v>
      </c>
      <c r="AJ94" s="107">
        <v>409</v>
      </c>
      <c r="AK94" s="107">
        <v>425</v>
      </c>
      <c r="AL94" s="107">
        <v>431</v>
      </c>
      <c r="AM94" s="107">
        <v>431</v>
      </c>
      <c r="AN94" s="107">
        <v>427</v>
      </c>
      <c r="AO94" s="107">
        <v>418</v>
      </c>
      <c r="AP94" s="107">
        <v>401</v>
      </c>
      <c r="AQ94" s="107">
        <v>401</v>
      </c>
      <c r="AR94" s="107">
        <v>431</v>
      </c>
      <c r="AS94" s="107">
        <v>477</v>
      </c>
      <c r="AT94" s="107">
        <v>460</v>
      </c>
      <c r="AU94" s="107">
        <v>598</v>
      </c>
      <c r="AV94" s="107">
        <v>465</v>
      </c>
      <c r="AW94" s="107">
        <v>344</v>
      </c>
      <c r="AX94" s="107">
        <v>327</v>
      </c>
      <c r="AY94" s="107">
        <v>244</v>
      </c>
      <c r="AZ94" s="107">
        <v>255</v>
      </c>
      <c r="BA94" s="107">
        <v>293</v>
      </c>
      <c r="BB94" s="107">
        <v>345</v>
      </c>
      <c r="BC94" s="107">
        <v>360</v>
      </c>
      <c r="BD94" s="107">
        <v>301</v>
      </c>
      <c r="BE94" s="107">
        <v>332</v>
      </c>
      <c r="BF94" s="107">
        <v>381</v>
      </c>
      <c r="BG94" s="107">
        <v>350</v>
      </c>
      <c r="BH94" s="107">
        <v>313</v>
      </c>
    </row>
    <row r="95" spans="1:60" ht="12.75" customHeight="1" x14ac:dyDescent="0.25">
      <c r="A95" s="108" t="s">
        <v>219</v>
      </c>
      <c r="B95" s="108" t="s">
        <v>98</v>
      </c>
      <c r="C95" s="109">
        <v>644</v>
      </c>
      <c r="D95" s="109">
        <v>733</v>
      </c>
      <c r="E95" s="109">
        <v>330</v>
      </c>
      <c r="F95" s="109">
        <v>329</v>
      </c>
      <c r="G95" s="109">
        <v>414</v>
      </c>
      <c r="H95" s="109">
        <v>459</v>
      </c>
      <c r="I95" s="109">
        <v>647</v>
      </c>
      <c r="J95" s="109">
        <v>302</v>
      </c>
      <c r="K95" s="109">
        <v>340</v>
      </c>
      <c r="L95" s="109">
        <v>189</v>
      </c>
      <c r="M95" s="110">
        <f t="shared" si="2"/>
        <v>438.7</v>
      </c>
      <c r="N95" s="110">
        <f t="shared" si="3"/>
        <v>376.25</v>
      </c>
      <c r="O95" s="110">
        <f t="shared" si="4"/>
        <v>369.5</v>
      </c>
      <c r="P95" s="60">
        <v>298</v>
      </c>
      <c r="Q95" s="60">
        <v>281</v>
      </c>
      <c r="R95" s="60">
        <v>280</v>
      </c>
      <c r="S95" s="60">
        <v>280</v>
      </c>
      <c r="T95" s="60">
        <v>323</v>
      </c>
      <c r="U95" s="60">
        <v>313</v>
      </c>
      <c r="V95" s="60">
        <v>402</v>
      </c>
      <c r="W95" s="60">
        <v>449</v>
      </c>
      <c r="X95" s="60">
        <v>332</v>
      </c>
      <c r="Y95" s="60">
        <v>367</v>
      </c>
      <c r="Z95" s="60">
        <v>364</v>
      </c>
      <c r="AA95" s="60">
        <v>408</v>
      </c>
      <c r="AB95" s="60">
        <v>370</v>
      </c>
      <c r="AC95" s="107">
        <v>427</v>
      </c>
      <c r="AD95" s="107">
        <v>414</v>
      </c>
      <c r="AE95" s="107">
        <v>466</v>
      </c>
      <c r="AF95" s="107">
        <v>428</v>
      </c>
      <c r="AG95" s="107">
        <v>434</v>
      </c>
      <c r="AH95" s="107">
        <v>423</v>
      </c>
      <c r="AI95" s="107">
        <v>443</v>
      </c>
      <c r="AJ95" s="107">
        <v>443</v>
      </c>
      <c r="AK95" s="107">
        <v>461</v>
      </c>
      <c r="AL95" s="107">
        <v>467</v>
      </c>
      <c r="AM95" s="107">
        <v>467</v>
      </c>
      <c r="AN95" s="107">
        <v>462</v>
      </c>
      <c r="AO95" s="107">
        <v>452</v>
      </c>
      <c r="AP95" s="107">
        <v>435</v>
      </c>
      <c r="AQ95" s="107">
        <v>435</v>
      </c>
      <c r="AR95" s="107">
        <v>467</v>
      </c>
      <c r="AS95" s="107">
        <v>517</v>
      </c>
      <c r="AT95" s="107">
        <v>499</v>
      </c>
      <c r="AU95" s="107">
        <v>648</v>
      </c>
      <c r="AV95" s="107">
        <v>504</v>
      </c>
      <c r="AW95" s="107">
        <v>373</v>
      </c>
      <c r="AX95" s="107">
        <v>354</v>
      </c>
      <c r="AY95" s="107">
        <v>265</v>
      </c>
      <c r="AZ95" s="107">
        <v>277</v>
      </c>
      <c r="BA95" s="107">
        <v>317</v>
      </c>
      <c r="BB95" s="107">
        <v>374</v>
      </c>
      <c r="BC95" s="107">
        <v>389</v>
      </c>
      <c r="BD95" s="107">
        <v>326</v>
      </c>
      <c r="BE95" s="107">
        <v>360</v>
      </c>
      <c r="BF95" s="107">
        <v>413</v>
      </c>
      <c r="BG95" s="107">
        <v>380</v>
      </c>
      <c r="BH95" s="107">
        <v>339</v>
      </c>
    </row>
    <row r="96" spans="1:60" ht="12.75" customHeight="1" x14ac:dyDescent="0.25">
      <c r="A96" s="108" t="s">
        <v>233</v>
      </c>
      <c r="B96" s="108" t="s">
        <v>234</v>
      </c>
      <c r="C96" s="109">
        <v>16</v>
      </c>
      <c r="D96" s="109">
        <v>0</v>
      </c>
      <c r="E96" s="109">
        <v>4</v>
      </c>
      <c r="F96" s="109">
        <v>7</v>
      </c>
      <c r="G96" s="109">
        <v>7</v>
      </c>
      <c r="H96" s="109">
        <v>2</v>
      </c>
      <c r="I96" s="109">
        <v>0</v>
      </c>
      <c r="J96" s="109">
        <v>0</v>
      </c>
      <c r="K96" s="109">
        <v>4</v>
      </c>
      <c r="L96" s="109">
        <v>1</v>
      </c>
      <c r="M96" s="110">
        <f t="shared" si="2"/>
        <v>4.0999999999999996</v>
      </c>
      <c r="N96" s="110">
        <f t="shared" si="3"/>
        <v>3.125</v>
      </c>
      <c r="O96" s="110">
        <f t="shared" si="4"/>
        <v>1.25</v>
      </c>
      <c r="P96" s="60">
        <v>2</v>
      </c>
      <c r="Q96" s="60">
        <v>2</v>
      </c>
      <c r="R96" s="60">
        <v>2</v>
      </c>
      <c r="S96" s="60">
        <v>2</v>
      </c>
      <c r="T96" s="60">
        <v>2</v>
      </c>
      <c r="U96" s="60">
        <v>2</v>
      </c>
      <c r="V96" s="60">
        <v>2</v>
      </c>
      <c r="W96" s="60">
        <v>3</v>
      </c>
      <c r="X96" s="60">
        <v>2</v>
      </c>
      <c r="Y96" s="60">
        <v>2</v>
      </c>
      <c r="Z96" s="60">
        <v>2</v>
      </c>
      <c r="AA96" s="60">
        <v>2</v>
      </c>
      <c r="AB96" s="60">
        <v>2</v>
      </c>
      <c r="AC96" s="107">
        <v>25</v>
      </c>
      <c r="AD96" s="107">
        <v>24</v>
      </c>
      <c r="AE96" s="107">
        <v>27</v>
      </c>
      <c r="AF96" s="107">
        <v>25</v>
      </c>
      <c r="AG96" s="107">
        <v>25</v>
      </c>
      <c r="AH96" s="107">
        <v>24</v>
      </c>
      <c r="AI96" s="107">
        <v>26</v>
      </c>
      <c r="AJ96" s="107">
        <v>26</v>
      </c>
      <c r="AK96" s="107">
        <v>27</v>
      </c>
      <c r="AL96" s="107">
        <v>27</v>
      </c>
      <c r="AM96" s="107">
        <v>27</v>
      </c>
      <c r="AN96" s="107">
        <v>27</v>
      </c>
      <c r="AO96" s="107">
        <v>26</v>
      </c>
      <c r="AP96" s="107">
        <v>25</v>
      </c>
      <c r="AQ96" s="107">
        <v>25</v>
      </c>
      <c r="AR96" s="107">
        <v>27</v>
      </c>
      <c r="AS96" s="107">
        <v>30</v>
      </c>
      <c r="AT96" s="107">
        <v>29</v>
      </c>
      <c r="AU96" s="107">
        <v>37</v>
      </c>
      <c r="AV96" s="107">
        <v>29</v>
      </c>
      <c r="AW96" s="107">
        <v>22</v>
      </c>
      <c r="AX96" s="107">
        <v>20</v>
      </c>
      <c r="AY96" s="107">
        <v>15</v>
      </c>
      <c r="AZ96" s="107">
        <v>16</v>
      </c>
      <c r="BA96" s="107">
        <v>18</v>
      </c>
      <c r="BB96" s="107">
        <v>22</v>
      </c>
      <c r="BC96" s="107">
        <v>22</v>
      </c>
      <c r="BD96" s="107">
        <v>19</v>
      </c>
      <c r="BE96" s="107">
        <v>21</v>
      </c>
      <c r="BF96" s="107">
        <v>24</v>
      </c>
      <c r="BG96" s="107">
        <v>22</v>
      </c>
      <c r="BH96" s="107">
        <v>20</v>
      </c>
    </row>
    <row r="97" spans="1:60" ht="12.75" customHeight="1" x14ac:dyDescent="0.25">
      <c r="A97" s="108" t="s">
        <v>68</v>
      </c>
      <c r="B97" s="108" t="s">
        <v>71</v>
      </c>
      <c r="C97" s="109">
        <v>40</v>
      </c>
      <c r="D97" s="109">
        <v>11</v>
      </c>
      <c r="E97" s="109">
        <v>4</v>
      </c>
      <c r="F97" s="109">
        <v>7</v>
      </c>
      <c r="G97" s="109">
        <v>5</v>
      </c>
      <c r="H97" s="109">
        <v>1</v>
      </c>
      <c r="I97" s="109">
        <v>26</v>
      </c>
      <c r="J97" s="109">
        <v>58</v>
      </c>
      <c r="K97" s="109">
        <v>39</v>
      </c>
      <c r="L97" s="109">
        <v>35</v>
      </c>
      <c r="M97" s="110">
        <f t="shared" si="2"/>
        <v>22.6</v>
      </c>
      <c r="N97" s="110">
        <f t="shared" si="3"/>
        <v>21.875</v>
      </c>
      <c r="O97" s="110">
        <f t="shared" si="4"/>
        <v>39.5</v>
      </c>
      <c r="P97" s="60">
        <v>45</v>
      </c>
      <c r="Q97" s="60">
        <v>43</v>
      </c>
      <c r="R97" s="60">
        <v>43</v>
      </c>
      <c r="S97" s="60">
        <v>43</v>
      </c>
      <c r="T97" s="60">
        <v>49</v>
      </c>
      <c r="U97" s="60">
        <v>48</v>
      </c>
      <c r="V97" s="60">
        <v>61</v>
      </c>
      <c r="W97" s="60">
        <v>68</v>
      </c>
      <c r="X97" s="60">
        <v>51</v>
      </c>
      <c r="Y97" s="60">
        <v>56</v>
      </c>
      <c r="Z97" s="60">
        <v>56</v>
      </c>
      <c r="AA97" s="60">
        <v>62</v>
      </c>
      <c r="AB97" s="60">
        <v>56</v>
      </c>
      <c r="AC97" s="107">
        <v>28</v>
      </c>
      <c r="AD97" s="107">
        <v>27</v>
      </c>
      <c r="AE97" s="107">
        <v>31</v>
      </c>
      <c r="AF97" s="107">
        <v>28</v>
      </c>
      <c r="AG97" s="107">
        <v>29</v>
      </c>
      <c r="AH97" s="107">
        <v>28</v>
      </c>
      <c r="AI97" s="107">
        <v>29</v>
      </c>
      <c r="AJ97" s="107">
        <v>19</v>
      </c>
      <c r="AK97" s="107">
        <v>19</v>
      </c>
      <c r="AL97" s="107">
        <v>20</v>
      </c>
      <c r="AM97" s="107">
        <v>20</v>
      </c>
      <c r="AN97" s="107">
        <v>20</v>
      </c>
      <c r="AO97" s="107">
        <v>19</v>
      </c>
      <c r="AP97" s="107">
        <v>18</v>
      </c>
      <c r="AQ97" s="107">
        <v>18</v>
      </c>
      <c r="AR97" s="107">
        <v>20</v>
      </c>
      <c r="AS97" s="107">
        <v>22</v>
      </c>
      <c r="AT97" s="107">
        <v>21</v>
      </c>
      <c r="AU97" s="107">
        <v>27</v>
      </c>
      <c r="AV97" s="107">
        <v>21</v>
      </c>
      <c r="AW97" s="107">
        <v>16</v>
      </c>
      <c r="AX97" s="107">
        <v>15</v>
      </c>
      <c r="AY97" s="107">
        <v>11</v>
      </c>
      <c r="AZ97" s="107">
        <v>12</v>
      </c>
      <c r="BA97" s="107">
        <v>13</v>
      </c>
      <c r="BB97" s="107">
        <v>16</v>
      </c>
      <c r="BC97" s="107">
        <v>16</v>
      </c>
      <c r="BD97" s="107">
        <v>14</v>
      </c>
      <c r="BE97" s="107">
        <v>15</v>
      </c>
      <c r="BF97" s="107">
        <v>17</v>
      </c>
      <c r="BG97" s="107">
        <v>16</v>
      </c>
      <c r="BH97" s="107">
        <v>14</v>
      </c>
    </row>
    <row r="98" spans="1:60" ht="12.75" customHeight="1" x14ac:dyDescent="0.25">
      <c r="A98" s="108" t="s">
        <v>68</v>
      </c>
      <c r="B98" s="108" t="s">
        <v>336</v>
      </c>
      <c r="C98" s="109">
        <v>0</v>
      </c>
      <c r="D98" s="109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  <c r="J98" s="109">
        <v>0</v>
      </c>
      <c r="K98" s="109">
        <v>0</v>
      </c>
      <c r="L98" s="109">
        <v>0</v>
      </c>
      <c r="M98" s="110">
        <f t="shared" si="2"/>
        <v>0</v>
      </c>
      <c r="N98" s="110">
        <f t="shared" si="3"/>
        <v>0</v>
      </c>
      <c r="O98" s="110">
        <f t="shared" si="4"/>
        <v>0</v>
      </c>
      <c r="P98" s="60">
        <v>7</v>
      </c>
      <c r="Q98" s="60">
        <v>7</v>
      </c>
      <c r="R98" s="60">
        <v>7</v>
      </c>
      <c r="S98" s="60">
        <v>7</v>
      </c>
      <c r="T98" s="60">
        <v>8</v>
      </c>
      <c r="U98" s="60">
        <v>7</v>
      </c>
      <c r="V98" s="60">
        <v>10</v>
      </c>
      <c r="W98" s="60">
        <v>11</v>
      </c>
      <c r="X98" s="60">
        <v>8</v>
      </c>
      <c r="Y98" s="60">
        <v>9</v>
      </c>
      <c r="Z98" s="60">
        <v>9</v>
      </c>
      <c r="AA98" s="60">
        <v>10</v>
      </c>
      <c r="AB98" s="60">
        <v>9</v>
      </c>
      <c r="AC98" s="107">
        <v>6</v>
      </c>
      <c r="AD98" s="107">
        <v>6</v>
      </c>
      <c r="AE98" s="107">
        <v>7</v>
      </c>
      <c r="AF98" s="107">
        <v>6</v>
      </c>
      <c r="AG98" s="107">
        <v>6</v>
      </c>
      <c r="AH98" s="107">
        <v>6</v>
      </c>
      <c r="AI98" s="107">
        <v>6</v>
      </c>
      <c r="AJ98" s="107">
        <v>6</v>
      </c>
      <c r="AK98" s="107">
        <v>7</v>
      </c>
      <c r="AL98" s="107">
        <v>7</v>
      </c>
      <c r="AM98" s="107">
        <v>7</v>
      </c>
      <c r="AN98" s="107">
        <v>7</v>
      </c>
      <c r="AO98" s="107">
        <v>6</v>
      </c>
      <c r="AP98" s="107">
        <v>6</v>
      </c>
      <c r="AQ98" s="107">
        <v>6</v>
      </c>
      <c r="AR98" s="107">
        <v>7</v>
      </c>
      <c r="AS98" s="107">
        <v>7</v>
      </c>
      <c r="AT98" s="107">
        <v>7</v>
      </c>
      <c r="AU98" s="107">
        <v>9</v>
      </c>
      <c r="AV98" s="107">
        <v>7</v>
      </c>
      <c r="AW98" s="107">
        <v>5</v>
      </c>
      <c r="AX98" s="107">
        <v>5</v>
      </c>
      <c r="AY98" s="107">
        <v>4</v>
      </c>
      <c r="AZ98" s="107">
        <v>4</v>
      </c>
      <c r="BA98" s="107">
        <v>5</v>
      </c>
      <c r="BB98" s="107">
        <v>5</v>
      </c>
      <c r="BC98" s="107">
        <v>6</v>
      </c>
      <c r="BD98" s="107">
        <v>5</v>
      </c>
      <c r="BE98" s="107">
        <v>5</v>
      </c>
      <c r="BF98" s="107">
        <v>6</v>
      </c>
      <c r="BG98" s="107">
        <v>5</v>
      </c>
      <c r="BH98" s="107">
        <v>5</v>
      </c>
    </row>
    <row r="99" spans="1:60" ht="12.75" customHeight="1" x14ac:dyDescent="0.25">
      <c r="A99" s="108" t="s">
        <v>68</v>
      </c>
      <c r="B99" s="108" t="s">
        <v>351</v>
      </c>
      <c r="C99" s="109">
        <v>0</v>
      </c>
      <c r="D99" s="109">
        <v>0</v>
      </c>
      <c r="E99" s="109">
        <v>0</v>
      </c>
      <c r="F99" s="109">
        <v>0</v>
      </c>
      <c r="G99" s="109">
        <v>0</v>
      </c>
      <c r="H99" s="109">
        <v>0</v>
      </c>
      <c r="I99" s="109">
        <v>0</v>
      </c>
      <c r="J99" s="109">
        <v>0</v>
      </c>
      <c r="K99" s="109">
        <v>0</v>
      </c>
      <c r="L99" s="109">
        <v>0</v>
      </c>
      <c r="M99" s="110">
        <f t="shared" si="2"/>
        <v>0</v>
      </c>
      <c r="N99" s="110">
        <f t="shared" si="3"/>
        <v>0</v>
      </c>
      <c r="O99" s="110">
        <f t="shared" si="4"/>
        <v>0</v>
      </c>
      <c r="P99" s="60">
        <v>0</v>
      </c>
      <c r="Q99" s="60">
        <v>0</v>
      </c>
      <c r="R99" s="60">
        <v>0</v>
      </c>
      <c r="S99" s="60">
        <v>0</v>
      </c>
      <c r="T99" s="60">
        <v>0</v>
      </c>
      <c r="U99" s="60">
        <v>0</v>
      </c>
      <c r="V99" s="60">
        <v>0</v>
      </c>
      <c r="W99" s="60">
        <v>0</v>
      </c>
      <c r="X99" s="60">
        <v>0</v>
      </c>
      <c r="Y99" s="60">
        <v>0</v>
      </c>
      <c r="Z99" s="60">
        <v>0</v>
      </c>
      <c r="AA99" s="60">
        <v>0</v>
      </c>
      <c r="AB99" s="60">
        <v>0</v>
      </c>
      <c r="AC99" s="107">
        <v>66</v>
      </c>
      <c r="AD99" s="107">
        <v>64</v>
      </c>
      <c r="AE99" s="107">
        <v>72</v>
      </c>
      <c r="AF99" s="107">
        <v>66</v>
      </c>
      <c r="AG99" s="107">
        <v>67</v>
      </c>
      <c r="AH99" s="107">
        <v>65</v>
      </c>
      <c r="AI99" s="107">
        <v>68</v>
      </c>
      <c r="AJ99" s="107">
        <v>0</v>
      </c>
      <c r="AK99" s="107">
        <v>0</v>
      </c>
      <c r="AL99" s="107">
        <v>0</v>
      </c>
      <c r="AM99" s="107">
        <v>0</v>
      </c>
      <c r="AN99" s="107">
        <v>0</v>
      </c>
      <c r="AO99" s="107">
        <v>0</v>
      </c>
      <c r="AP99" s="107">
        <v>0</v>
      </c>
      <c r="AQ99" s="107">
        <v>0</v>
      </c>
      <c r="AR99" s="107">
        <v>0</v>
      </c>
      <c r="AS99" s="107">
        <v>0</v>
      </c>
      <c r="AT99" s="107">
        <v>0</v>
      </c>
      <c r="AU99" s="107">
        <v>0</v>
      </c>
      <c r="AV99" s="107">
        <v>0</v>
      </c>
      <c r="AW99" s="107">
        <v>0</v>
      </c>
      <c r="AX99" s="107">
        <v>0</v>
      </c>
      <c r="AY99" s="107">
        <v>0</v>
      </c>
      <c r="AZ99" s="107">
        <v>0</v>
      </c>
      <c r="BA99" s="107">
        <v>0</v>
      </c>
      <c r="BB99" s="107">
        <v>0</v>
      </c>
      <c r="BC99" s="107">
        <v>0</v>
      </c>
      <c r="BD99" s="107">
        <v>0</v>
      </c>
      <c r="BE99" s="107">
        <v>0</v>
      </c>
      <c r="BF99" s="107">
        <v>0</v>
      </c>
      <c r="BG99" s="107">
        <v>0</v>
      </c>
      <c r="BH99" s="107">
        <v>0</v>
      </c>
    </row>
    <row r="100" spans="1:60" ht="12.75" customHeight="1" x14ac:dyDescent="0.25">
      <c r="A100" s="108" t="s">
        <v>230</v>
      </c>
      <c r="B100" s="108" t="s">
        <v>234</v>
      </c>
      <c r="C100" s="109">
        <v>34</v>
      </c>
      <c r="D100" s="109">
        <v>11</v>
      </c>
      <c r="E100" s="109">
        <v>5</v>
      </c>
      <c r="F100" s="109">
        <v>3</v>
      </c>
      <c r="G100" s="109">
        <v>2</v>
      </c>
      <c r="H100" s="109">
        <v>0</v>
      </c>
      <c r="I100" s="109">
        <v>2</v>
      </c>
      <c r="J100" s="109">
        <v>1</v>
      </c>
      <c r="K100" s="109">
        <v>-5</v>
      </c>
      <c r="L100" s="109">
        <v>0</v>
      </c>
      <c r="M100" s="110">
        <f t="shared" si="2"/>
        <v>5.3</v>
      </c>
      <c r="N100" s="110">
        <f t="shared" si="3"/>
        <v>1</v>
      </c>
      <c r="O100" s="110">
        <f t="shared" si="4"/>
        <v>-0.5</v>
      </c>
      <c r="P100" s="60">
        <v>3</v>
      </c>
      <c r="Q100" s="60">
        <v>3</v>
      </c>
      <c r="R100" s="60">
        <v>3</v>
      </c>
      <c r="S100" s="60">
        <v>3</v>
      </c>
      <c r="T100" s="60">
        <v>3</v>
      </c>
      <c r="U100" s="60">
        <v>3</v>
      </c>
      <c r="V100" s="60">
        <v>4</v>
      </c>
      <c r="W100" s="60">
        <v>4</v>
      </c>
      <c r="X100" s="60">
        <v>3</v>
      </c>
      <c r="Y100" s="60">
        <v>3</v>
      </c>
      <c r="Z100" s="60">
        <v>3</v>
      </c>
      <c r="AA100" s="60">
        <v>4</v>
      </c>
      <c r="AB100" s="60">
        <v>4</v>
      </c>
      <c r="AC100" s="107">
        <v>0</v>
      </c>
      <c r="AD100" s="107">
        <v>0</v>
      </c>
      <c r="AE100" s="107">
        <v>0</v>
      </c>
      <c r="AF100" s="107">
        <v>0</v>
      </c>
      <c r="AG100" s="107">
        <v>0</v>
      </c>
      <c r="AH100" s="107">
        <v>0</v>
      </c>
      <c r="AI100" s="107">
        <v>0</v>
      </c>
      <c r="AJ100" s="107">
        <v>68</v>
      </c>
      <c r="AK100" s="107">
        <v>71</v>
      </c>
      <c r="AL100" s="107">
        <v>72</v>
      </c>
      <c r="AM100" s="107">
        <v>72</v>
      </c>
      <c r="AN100" s="107">
        <v>71</v>
      </c>
      <c r="AO100" s="107">
        <v>70</v>
      </c>
      <c r="AP100" s="107">
        <v>67</v>
      </c>
      <c r="AQ100" s="107">
        <v>67</v>
      </c>
      <c r="AR100" s="107">
        <v>72</v>
      </c>
      <c r="AS100" s="107">
        <v>79</v>
      </c>
      <c r="AT100" s="107">
        <v>77</v>
      </c>
      <c r="AU100" s="107">
        <v>100</v>
      </c>
      <c r="AV100" s="107">
        <v>77</v>
      </c>
      <c r="AW100" s="107">
        <v>57</v>
      </c>
      <c r="AX100" s="107">
        <v>54</v>
      </c>
      <c r="AY100" s="107">
        <v>41</v>
      </c>
      <c r="AZ100" s="107">
        <v>43</v>
      </c>
      <c r="BA100" s="107">
        <v>49</v>
      </c>
      <c r="BB100" s="107">
        <v>57</v>
      </c>
      <c r="BC100" s="107">
        <v>60</v>
      </c>
      <c r="BD100" s="107">
        <v>50</v>
      </c>
      <c r="BE100" s="107">
        <v>55</v>
      </c>
      <c r="BF100" s="107">
        <v>64</v>
      </c>
      <c r="BG100" s="107">
        <v>58</v>
      </c>
      <c r="BH100" s="107">
        <v>52</v>
      </c>
    </row>
    <row r="101" spans="1:60" ht="12.75" customHeight="1" x14ac:dyDescent="0.25">
      <c r="A101" s="108" t="s">
        <v>230</v>
      </c>
      <c r="B101" s="108" t="s">
        <v>337</v>
      </c>
      <c r="C101" s="109">
        <v>0</v>
      </c>
      <c r="D101" s="109">
        <v>0</v>
      </c>
      <c r="E101" s="109">
        <v>0</v>
      </c>
      <c r="F101" s="109">
        <v>0</v>
      </c>
      <c r="G101" s="109">
        <v>0</v>
      </c>
      <c r="H101" s="109">
        <v>0</v>
      </c>
      <c r="I101" s="109">
        <v>0</v>
      </c>
      <c r="J101" s="109">
        <v>0</v>
      </c>
      <c r="K101" s="109">
        <v>5</v>
      </c>
      <c r="L101" s="109">
        <v>3</v>
      </c>
      <c r="M101" s="110">
        <f t="shared" si="2"/>
        <v>0.8</v>
      </c>
      <c r="N101" s="110">
        <f t="shared" si="3"/>
        <v>1</v>
      </c>
      <c r="O101" s="110">
        <f t="shared" si="4"/>
        <v>2</v>
      </c>
      <c r="P101" s="60">
        <v>4</v>
      </c>
      <c r="Q101" s="60">
        <v>4</v>
      </c>
      <c r="R101" s="60">
        <v>4</v>
      </c>
      <c r="S101" s="60">
        <v>4</v>
      </c>
      <c r="T101" s="60">
        <v>5</v>
      </c>
      <c r="U101" s="60">
        <v>4</v>
      </c>
      <c r="V101" s="60">
        <v>6</v>
      </c>
      <c r="W101" s="60">
        <v>6</v>
      </c>
      <c r="X101" s="60">
        <v>5</v>
      </c>
      <c r="Y101" s="60">
        <v>5</v>
      </c>
      <c r="Z101" s="60">
        <v>5</v>
      </c>
      <c r="AA101" s="60">
        <v>6</v>
      </c>
      <c r="AB101" s="60">
        <v>5</v>
      </c>
      <c r="AC101" s="107">
        <v>23</v>
      </c>
      <c r="AD101" s="107">
        <v>22</v>
      </c>
      <c r="AE101" s="107">
        <v>25</v>
      </c>
      <c r="AF101" s="107">
        <v>23</v>
      </c>
      <c r="AG101" s="107">
        <v>23</v>
      </c>
      <c r="AH101" s="107">
        <v>23</v>
      </c>
      <c r="AI101" s="107">
        <v>24</v>
      </c>
      <c r="AJ101" s="107">
        <v>0</v>
      </c>
      <c r="AK101" s="107">
        <v>0</v>
      </c>
      <c r="AL101" s="107">
        <v>0</v>
      </c>
      <c r="AM101" s="107">
        <v>0</v>
      </c>
      <c r="AN101" s="107">
        <v>0</v>
      </c>
      <c r="AO101" s="107">
        <v>0</v>
      </c>
      <c r="AP101" s="107">
        <v>0</v>
      </c>
      <c r="AQ101" s="107">
        <v>0</v>
      </c>
      <c r="AR101" s="107">
        <v>0</v>
      </c>
      <c r="AS101" s="107">
        <v>0</v>
      </c>
      <c r="AT101" s="107">
        <v>0</v>
      </c>
      <c r="AU101" s="107">
        <v>0</v>
      </c>
      <c r="AV101" s="107">
        <v>0</v>
      </c>
      <c r="AW101" s="107">
        <v>0</v>
      </c>
      <c r="AX101" s="107">
        <v>0</v>
      </c>
      <c r="AY101" s="107">
        <v>0</v>
      </c>
      <c r="AZ101" s="107">
        <v>0</v>
      </c>
      <c r="BA101" s="107">
        <v>0</v>
      </c>
      <c r="BB101" s="107">
        <v>0</v>
      </c>
      <c r="BC101" s="107">
        <v>0</v>
      </c>
      <c r="BD101" s="107">
        <v>0</v>
      </c>
      <c r="BE101" s="107">
        <v>0</v>
      </c>
      <c r="BF101" s="107">
        <v>0</v>
      </c>
      <c r="BG101" s="107">
        <v>0</v>
      </c>
      <c r="BH101" s="107">
        <v>0</v>
      </c>
    </row>
    <row r="102" spans="1:60" ht="12.75" customHeight="1" x14ac:dyDescent="0.25">
      <c r="A102" s="108" t="s">
        <v>106</v>
      </c>
      <c r="B102" s="108" t="s">
        <v>71</v>
      </c>
      <c r="C102" s="109">
        <v>43</v>
      </c>
      <c r="D102" s="109">
        <v>15</v>
      </c>
      <c r="E102" s="109">
        <v>5</v>
      </c>
      <c r="F102" s="109">
        <v>3</v>
      </c>
      <c r="G102" s="109">
        <v>3</v>
      </c>
      <c r="H102" s="109">
        <v>2</v>
      </c>
      <c r="I102" s="109">
        <v>38</v>
      </c>
      <c r="J102" s="109">
        <v>55</v>
      </c>
      <c r="K102" s="109">
        <v>42</v>
      </c>
      <c r="L102" s="109">
        <v>35</v>
      </c>
      <c r="M102" s="110">
        <f t="shared" si="2"/>
        <v>24.1</v>
      </c>
      <c r="N102" s="110">
        <f t="shared" si="3"/>
        <v>22.875</v>
      </c>
      <c r="O102" s="110">
        <f t="shared" si="4"/>
        <v>42.5</v>
      </c>
      <c r="P102" s="60">
        <v>50</v>
      </c>
      <c r="Q102" s="60">
        <v>47</v>
      </c>
      <c r="R102" s="60">
        <v>47</v>
      </c>
      <c r="S102" s="60">
        <v>47</v>
      </c>
      <c r="T102" s="60">
        <v>54</v>
      </c>
      <c r="U102" s="60">
        <v>52</v>
      </c>
      <c r="V102" s="60">
        <v>67</v>
      </c>
      <c r="W102" s="60">
        <v>75</v>
      </c>
      <c r="X102" s="60">
        <v>55</v>
      </c>
      <c r="Y102" s="60">
        <v>61</v>
      </c>
      <c r="Z102" s="60">
        <v>61</v>
      </c>
      <c r="AA102" s="60">
        <v>68</v>
      </c>
      <c r="AB102" s="60">
        <v>62</v>
      </c>
      <c r="AC102" s="107">
        <v>8</v>
      </c>
      <c r="AD102" s="107">
        <v>8</v>
      </c>
      <c r="AE102" s="107">
        <v>9</v>
      </c>
      <c r="AF102" s="107">
        <v>8</v>
      </c>
      <c r="AG102" s="107">
        <v>8</v>
      </c>
      <c r="AH102" s="107">
        <v>8</v>
      </c>
      <c r="AI102" s="107">
        <v>9</v>
      </c>
      <c r="AJ102" s="107">
        <v>0</v>
      </c>
      <c r="AK102" s="107">
        <v>0</v>
      </c>
      <c r="AL102" s="107">
        <v>0</v>
      </c>
      <c r="AM102" s="107">
        <v>0</v>
      </c>
      <c r="AN102" s="107">
        <v>0</v>
      </c>
      <c r="AO102" s="107">
        <v>0</v>
      </c>
      <c r="AP102" s="107">
        <v>0</v>
      </c>
      <c r="AQ102" s="107">
        <v>0</v>
      </c>
      <c r="AR102" s="107">
        <v>0</v>
      </c>
      <c r="AS102" s="107">
        <v>0</v>
      </c>
      <c r="AT102" s="107">
        <v>0</v>
      </c>
      <c r="AU102" s="107">
        <v>0</v>
      </c>
      <c r="AV102" s="107">
        <v>0</v>
      </c>
      <c r="AW102" s="107">
        <v>0</v>
      </c>
      <c r="AX102" s="107">
        <v>0</v>
      </c>
      <c r="AY102" s="107">
        <v>0</v>
      </c>
      <c r="AZ102" s="107">
        <v>0</v>
      </c>
      <c r="BA102" s="107">
        <v>0</v>
      </c>
      <c r="BB102" s="107">
        <v>0</v>
      </c>
      <c r="BC102" s="107">
        <v>0</v>
      </c>
      <c r="BD102" s="107">
        <v>0</v>
      </c>
      <c r="BE102" s="107">
        <v>0</v>
      </c>
      <c r="BF102" s="107">
        <v>0</v>
      </c>
      <c r="BG102" s="107">
        <v>0</v>
      </c>
      <c r="BH102" s="107">
        <v>0</v>
      </c>
    </row>
    <row r="103" spans="1:60" ht="12.75" customHeight="1" x14ac:dyDescent="0.25">
      <c r="A103" s="108" t="s">
        <v>106</v>
      </c>
      <c r="B103" s="108" t="s">
        <v>351</v>
      </c>
      <c r="C103" s="109">
        <v>0</v>
      </c>
      <c r="D103" s="109">
        <v>0</v>
      </c>
      <c r="E103" s="109">
        <v>0</v>
      </c>
      <c r="F103" s="109">
        <v>0</v>
      </c>
      <c r="G103" s="109">
        <v>0</v>
      </c>
      <c r="H103" s="109">
        <v>0</v>
      </c>
      <c r="I103" s="109">
        <v>0</v>
      </c>
      <c r="J103" s="109">
        <v>0</v>
      </c>
      <c r="K103" s="109">
        <v>0</v>
      </c>
      <c r="L103" s="109">
        <v>0</v>
      </c>
      <c r="M103" s="110">
        <f t="shared" si="2"/>
        <v>0</v>
      </c>
      <c r="N103" s="110">
        <f t="shared" si="3"/>
        <v>0</v>
      </c>
      <c r="O103" s="110">
        <f t="shared" si="4"/>
        <v>0</v>
      </c>
      <c r="P103" s="60">
        <v>0</v>
      </c>
      <c r="Q103" s="60">
        <v>0</v>
      </c>
      <c r="R103" s="60">
        <v>0</v>
      </c>
      <c r="S103" s="60">
        <v>0</v>
      </c>
      <c r="T103" s="60">
        <v>0</v>
      </c>
      <c r="U103" s="60">
        <v>0</v>
      </c>
      <c r="V103" s="60">
        <v>0</v>
      </c>
      <c r="W103" s="60">
        <v>0</v>
      </c>
      <c r="X103" s="60">
        <v>0</v>
      </c>
      <c r="Y103" s="60">
        <v>0</v>
      </c>
      <c r="Z103" s="60">
        <v>0</v>
      </c>
      <c r="AA103" s="60">
        <v>0</v>
      </c>
      <c r="AB103" s="60">
        <v>0</v>
      </c>
      <c r="AC103" s="107">
        <v>16</v>
      </c>
      <c r="AD103" s="107">
        <v>16</v>
      </c>
      <c r="AE103" s="107">
        <v>18</v>
      </c>
      <c r="AF103" s="107">
        <v>16</v>
      </c>
      <c r="AG103" s="107">
        <v>17</v>
      </c>
      <c r="AH103" s="107">
        <v>16</v>
      </c>
      <c r="AI103" s="107">
        <v>17</v>
      </c>
      <c r="AJ103" s="107">
        <v>24</v>
      </c>
      <c r="AK103" s="107">
        <v>25</v>
      </c>
      <c r="AL103" s="107">
        <v>25</v>
      </c>
      <c r="AM103" s="107">
        <v>25</v>
      </c>
      <c r="AN103" s="107">
        <v>25</v>
      </c>
      <c r="AO103" s="107">
        <v>24</v>
      </c>
      <c r="AP103" s="107">
        <v>23</v>
      </c>
      <c r="AQ103" s="107">
        <v>23</v>
      </c>
      <c r="AR103" s="107">
        <v>25</v>
      </c>
      <c r="AS103" s="107">
        <v>28</v>
      </c>
      <c r="AT103" s="107">
        <v>27</v>
      </c>
      <c r="AU103" s="107">
        <v>35</v>
      </c>
      <c r="AV103" s="107">
        <v>27</v>
      </c>
      <c r="AW103" s="107">
        <v>20</v>
      </c>
      <c r="AX103" s="107">
        <v>19</v>
      </c>
      <c r="AY103" s="107">
        <v>14</v>
      </c>
      <c r="AZ103" s="107">
        <v>15</v>
      </c>
      <c r="BA103" s="107">
        <v>17</v>
      </c>
      <c r="BB103" s="107">
        <v>20</v>
      </c>
      <c r="BC103" s="107">
        <v>21</v>
      </c>
      <c r="BD103" s="107">
        <v>18</v>
      </c>
      <c r="BE103" s="107">
        <v>19</v>
      </c>
      <c r="BF103" s="107">
        <v>22</v>
      </c>
      <c r="BG103" s="107">
        <v>20</v>
      </c>
      <c r="BH103" s="107">
        <v>18</v>
      </c>
    </row>
    <row r="104" spans="1:60" ht="12.75" customHeight="1" x14ac:dyDescent="0.25">
      <c r="A104" s="108" t="s">
        <v>322</v>
      </c>
      <c r="B104" s="108" t="s">
        <v>271</v>
      </c>
      <c r="C104" s="109">
        <v>0</v>
      </c>
      <c r="D104" s="109">
        <v>0</v>
      </c>
      <c r="E104" s="109">
        <v>0</v>
      </c>
      <c r="F104" s="109">
        <v>0</v>
      </c>
      <c r="G104" s="109">
        <v>18</v>
      </c>
      <c r="H104" s="109">
        <v>0</v>
      </c>
      <c r="I104" s="109">
        <v>1</v>
      </c>
      <c r="J104" s="109">
        <v>1</v>
      </c>
      <c r="K104" s="109">
        <v>1</v>
      </c>
      <c r="L104" s="109">
        <v>7</v>
      </c>
      <c r="M104" s="110">
        <f t="shared" si="2"/>
        <v>2.8</v>
      </c>
      <c r="N104" s="110">
        <f t="shared" si="3"/>
        <v>3.5</v>
      </c>
      <c r="O104" s="110">
        <f t="shared" si="4"/>
        <v>2.5</v>
      </c>
      <c r="P104" s="60">
        <v>3</v>
      </c>
      <c r="Q104" s="60">
        <v>3</v>
      </c>
      <c r="R104" s="60">
        <v>3</v>
      </c>
      <c r="S104" s="60">
        <v>3</v>
      </c>
      <c r="T104" s="60">
        <v>3</v>
      </c>
      <c r="U104" s="60">
        <v>3</v>
      </c>
      <c r="V104" s="60">
        <v>4</v>
      </c>
      <c r="W104" s="60">
        <v>4</v>
      </c>
      <c r="X104" s="60">
        <v>3</v>
      </c>
      <c r="Y104" s="60">
        <v>3</v>
      </c>
      <c r="Z104" s="60">
        <v>3</v>
      </c>
      <c r="AA104" s="60">
        <v>4</v>
      </c>
      <c r="AB104" s="60">
        <v>4</v>
      </c>
      <c r="AC104" s="107">
        <v>2</v>
      </c>
      <c r="AD104" s="107">
        <v>2</v>
      </c>
      <c r="AE104" s="107">
        <v>2</v>
      </c>
      <c r="AF104" s="107">
        <v>2</v>
      </c>
      <c r="AG104" s="107">
        <v>2</v>
      </c>
      <c r="AH104" s="107">
        <v>2</v>
      </c>
      <c r="AI104" s="107">
        <v>2</v>
      </c>
      <c r="AJ104" s="107">
        <v>9</v>
      </c>
      <c r="AK104" s="107">
        <v>9</v>
      </c>
      <c r="AL104" s="107">
        <v>9</v>
      </c>
      <c r="AM104" s="107">
        <v>9</v>
      </c>
      <c r="AN104" s="107">
        <v>9</v>
      </c>
      <c r="AO104" s="107">
        <v>9</v>
      </c>
      <c r="AP104" s="107">
        <v>8</v>
      </c>
      <c r="AQ104" s="107">
        <v>8</v>
      </c>
      <c r="AR104" s="107">
        <v>9</v>
      </c>
      <c r="AS104" s="107">
        <v>10</v>
      </c>
      <c r="AT104" s="107">
        <v>10</v>
      </c>
      <c r="AU104" s="107">
        <v>12</v>
      </c>
      <c r="AV104" s="107">
        <v>10</v>
      </c>
      <c r="AW104" s="107">
        <v>7</v>
      </c>
      <c r="AX104" s="107">
        <v>7</v>
      </c>
      <c r="AY104" s="107">
        <v>5</v>
      </c>
      <c r="AZ104" s="107">
        <v>5</v>
      </c>
      <c r="BA104" s="107">
        <v>6</v>
      </c>
      <c r="BB104" s="107">
        <v>7</v>
      </c>
      <c r="BC104" s="107">
        <v>7</v>
      </c>
      <c r="BD104" s="107">
        <v>6</v>
      </c>
      <c r="BE104" s="107">
        <v>7</v>
      </c>
      <c r="BF104" s="107">
        <v>8</v>
      </c>
      <c r="BG104" s="107">
        <v>7</v>
      </c>
      <c r="BH104" s="107">
        <v>7</v>
      </c>
    </row>
    <row r="105" spans="1:60" ht="12.75" customHeight="1" x14ac:dyDescent="0.25">
      <c r="A105" s="108" t="s">
        <v>322</v>
      </c>
      <c r="B105" s="108" t="s">
        <v>336</v>
      </c>
      <c r="C105" s="109">
        <v>8</v>
      </c>
      <c r="D105" s="109">
        <v>6</v>
      </c>
      <c r="E105" s="109">
        <v>4</v>
      </c>
      <c r="F105" s="109">
        <v>1</v>
      </c>
      <c r="G105" s="109">
        <v>58</v>
      </c>
      <c r="H105" s="109">
        <v>18</v>
      </c>
      <c r="I105" s="109">
        <v>13</v>
      </c>
      <c r="J105" s="109">
        <v>4</v>
      </c>
      <c r="K105" s="109">
        <v>2</v>
      </c>
      <c r="L105" s="109">
        <v>4</v>
      </c>
      <c r="M105" s="110">
        <f t="shared" si="2"/>
        <v>11.8</v>
      </c>
      <c r="N105" s="110">
        <f t="shared" si="3"/>
        <v>13</v>
      </c>
      <c r="O105" s="110">
        <f t="shared" si="4"/>
        <v>5.75</v>
      </c>
      <c r="P105" s="60">
        <v>6</v>
      </c>
      <c r="Q105" s="60">
        <v>5</v>
      </c>
      <c r="R105" s="60">
        <v>5</v>
      </c>
      <c r="S105" s="60">
        <v>5</v>
      </c>
      <c r="T105" s="60">
        <v>6</v>
      </c>
      <c r="U105" s="60">
        <v>6</v>
      </c>
      <c r="V105" s="60">
        <v>8</v>
      </c>
      <c r="W105" s="60">
        <v>9</v>
      </c>
      <c r="X105" s="60">
        <v>6</v>
      </c>
      <c r="Y105" s="60">
        <v>7</v>
      </c>
      <c r="Z105" s="60">
        <v>7</v>
      </c>
      <c r="AA105" s="60">
        <v>8</v>
      </c>
      <c r="AB105" s="60">
        <v>7</v>
      </c>
      <c r="AC105" s="107">
        <v>25</v>
      </c>
      <c r="AD105" s="107">
        <v>24</v>
      </c>
      <c r="AE105" s="107">
        <v>27</v>
      </c>
      <c r="AF105" s="107">
        <v>25</v>
      </c>
      <c r="AG105" s="107">
        <v>25</v>
      </c>
      <c r="AH105" s="107">
        <v>24</v>
      </c>
      <c r="AI105" s="107">
        <v>26</v>
      </c>
      <c r="AJ105" s="107">
        <v>17</v>
      </c>
      <c r="AK105" s="107">
        <v>18</v>
      </c>
      <c r="AL105" s="107">
        <v>18</v>
      </c>
      <c r="AM105" s="107">
        <v>18</v>
      </c>
      <c r="AN105" s="107">
        <v>18</v>
      </c>
      <c r="AO105" s="107">
        <v>17</v>
      </c>
      <c r="AP105" s="107">
        <v>17</v>
      </c>
      <c r="AQ105" s="107">
        <v>17</v>
      </c>
      <c r="AR105" s="107">
        <v>18</v>
      </c>
      <c r="AS105" s="107">
        <v>20</v>
      </c>
      <c r="AT105" s="107">
        <v>19</v>
      </c>
      <c r="AU105" s="107">
        <v>25</v>
      </c>
      <c r="AV105" s="107">
        <v>19</v>
      </c>
      <c r="AW105" s="107">
        <v>14</v>
      </c>
      <c r="AX105" s="107">
        <v>14</v>
      </c>
      <c r="AY105" s="107">
        <v>10</v>
      </c>
      <c r="AZ105" s="107">
        <v>11</v>
      </c>
      <c r="BA105" s="107">
        <v>12</v>
      </c>
      <c r="BB105" s="107">
        <v>14</v>
      </c>
      <c r="BC105" s="107">
        <v>15</v>
      </c>
      <c r="BD105" s="107">
        <v>13</v>
      </c>
      <c r="BE105" s="107">
        <v>14</v>
      </c>
      <c r="BF105" s="107">
        <v>16</v>
      </c>
      <c r="BG105" s="107">
        <v>15</v>
      </c>
      <c r="BH105" s="107">
        <v>13</v>
      </c>
    </row>
    <row r="106" spans="1:60" ht="12.75" customHeight="1" x14ac:dyDescent="0.25">
      <c r="A106" s="108" t="s">
        <v>322</v>
      </c>
      <c r="B106" s="108" t="s">
        <v>337</v>
      </c>
      <c r="C106" s="109">
        <v>0</v>
      </c>
      <c r="D106" s="109">
        <v>0</v>
      </c>
      <c r="E106" s="109">
        <v>0</v>
      </c>
      <c r="F106" s="109">
        <v>0</v>
      </c>
      <c r="G106" s="109">
        <v>0</v>
      </c>
      <c r="H106" s="109">
        <v>0</v>
      </c>
      <c r="I106" s="109">
        <v>0</v>
      </c>
      <c r="J106" s="109">
        <v>0</v>
      </c>
      <c r="K106" s="109">
        <v>0</v>
      </c>
      <c r="L106" s="109">
        <v>0</v>
      </c>
      <c r="M106" s="110">
        <f t="shared" si="2"/>
        <v>0</v>
      </c>
      <c r="N106" s="110">
        <f t="shared" si="3"/>
        <v>0</v>
      </c>
      <c r="O106" s="110">
        <f t="shared" si="4"/>
        <v>0</v>
      </c>
      <c r="P106" s="60">
        <v>0</v>
      </c>
      <c r="Q106" s="60">
        <v>0</v>
      </c>
      <c r="R106" s="60">
        <v>0</v>
      </c>
      <c r="S106" s="60">
        <v>0</v>
      </c>
      <c r="T106" s="60">
        <v>0</v>
      </c>
      <c r="U106" s="60">
        <v>0</v>
      </c>
      <c r="V106" s="60">
        <v>0</v>
      </c>
      <c r="W106" s="60">
        <v>0</v>
      </c>
      <c r="X106" s="60">
        <v>0</v>
      </c>
      <c r="Y106" s="60">
        <v>0</v>
      </c>
      <c r="Z106" s="60">
        <v>0</v>
      </c>
      <c r="AA106" s="60">
        <v>0</v>
      </c>
      <c r="AB106" s="60">
        <v>0</v>
      </c>
      <c r="AC106" s="107">
        <v>53</v>
      </c>
      <c r="AD106" s="107">
        <v>51</v>
      </c>
      <c r="AE106" s="107">
        <v>57</v>
      </c>
      <c r="AF106" s="107">
        <v>53</v>
      </c>
      <c r="AG106" s="107">
        <v>53</v>
      </c>
      <c r="AH106" s="107">
        <v>52</v>
      </c>
      <c r="AI106" s="107">
        <v>54</v>
      </c>
      <c r="AJ106" s="107">
        <v>2</v>
      </c>
      <c r="AK106" s="107">
        <v>2</v>
      </c>
      <c r="AL106" s="107">
        <v>2</v>
      </c>
      <c r="AM106" s="107">
        <v>2</v>
      </c>
      <c r="AN106" s="107">
        <v>2</v>
      </c>
      <c r="AO106" s="107">
        <v>2</v>
      </c>
      <c r="AP106" s="107">
        <v>2</v>
      </c>
      <c r="AQ106" s="107">
        <v>2</v>
      </c>
      <c r="AR106" s="107">
        <v>2</v>
      </c>
      <c r="AS106" s="107">
        <v>2</v>
      </c>
      <c r="AT106" s="107">
        <v>2</v>
      </c>
      <c r="AU106" s="107">
        <v>2</v>
      </c>
      <c r="AV106" s="107">
        <v>2</v>
      </c>
      <c r="AW106" s="107">
        <v>1</v>
      </c>
      <c r="AX106" s="107">
        <v>1</v>
      </c>
      <c r="AY106" s="107">
        <v>1</v>
      </c>
      <c r="AZ106" s="107">
        <v>1</v>
      </c>
      <c r="BA106" s="107">
        <v>1</v>
      </c>
      <c r="BB106" s="107">
        <v>1</v>
      </c>
      <c r="BC106" s="107">
        <v>1</v>
      </c>
      <c r="BD106" s="107">
        <v>1</v>
      </c>
      <c r="BE106" s="107">
        <v>1</v>
      </c>
      <c r="BF106" s="107">
        <v>2</v>
      </c>
      <c r="BG106" s="107">
        <v>1</v>
      </c>
      <c r="BH106" s="107">
        <v>1</v>
      </c>
    </row>
    <row r="107" spans="1:60" ht="12.75" customHeight="1" x14ac:dyDescent="0.25">
      <c r="A107" s="108" t="s">
        <v>322</v>
      </c>
      <c r="B107" s="108" t="s">
        <v>338</v>
      </c>
      <c r="C107" s="109">
        <v>34</v>
      </c>
      <c r="D107" s="109">
        <v>12</v>
      </c>
      <c r="E107" s="109">
        <v>6</v>
      </c>
      <c r="F107" s="109">
        <v>11</v>
      </c>
      <c r="G107" s="109">
        <v>51</v>
      </c>
      <c r="H107" s="109">
        <v>13</v>
      </c>
      <c r="I107" s="109">
        <v>19</v>
      </c>
      <c r="J107" s="109">
        <v>4</v>
      </c>
      <c r="K107" s="109">
        <v>1</v>
      </c>
      <c r="L107" s="109">
        <v>20</v>
      </c>
      <c r="M107" s="110">
        <f t="shared" si="2"/>
        <v>17.100000000000001</v>
      </c>
      <c r="N107" s="110">
        <f t="shared" si="3"/>
        <v>15.625</v>
      </c>
      <c r="O107" s="110">
        <f t="shared" si="4"/>
        <v>11</v>
      </c>
      <c r="P107" s="60">
        <v>14</v>
      </c>
      <c r="Q107" s="60">
        <v>13</v>
      </c>
      <c r="R107" s="60">
        <v>13</v>
      </c>
      <c r="S107" s="60">
        <v>13</v>
      </c>
      <c r="T107" s="60">
        <v>15</v>
      </c>
      <c r="U107" s="60">
        <v>15</v>
      </c>
      <c r="V107" s="60">
        <v>19</v>
      </c>
      <c r="W107" s="60">
        <v>21</v>
      </c>
      <c r="X107" s="60">
        <v>16</v>
      </c>
      <c r="Y107" s="60">
        <v>17</v>
      </c>
      <c r="Z107" s="60">
        <v>17</v>
      </c>
      <c r="AA107" s="60">
        <v>19</v>
      </c>
      <c r="AB107" s="60">
        <v>18</v>
      </c>
      <c r="AC107" s="107">
        <v>107</v>
      </c>
      <c r="AD107" s="107">
        <v>103</v>
      </c>
      <c r="AE107" s="107">
        <v>116</v>
      </c>
      <c r="AF107" s="107">
        <v>107</v>
      </c>
      <c r="AG107" s="107">
        <v>108</v>
      </c>
      <c r="AH107" s="107">
        <v>106</v>
      </c>
      <c r="AI107" s="107">
        <v>111</v>
      </c>
      <c r="AJ107" s="107">
        <v>26</v>
      </c>
      <c r="AK107" s="107">
        <v>27</v>
      </c>
      <c r="AL107" s="107">
        <v>27</v>
      </c>
      <c r="AM107" s="107">
        <v>27</v>
      </c>
      <c r="AN107" s="107">
        <v>27</v>
      </c>
      <c r="AO107" s="107">
        <v>26</v>
      </c>
      <c r="AP107" s="107">
        <v>25</v>
      </c>
      <c r="AQ107" s="107">
        <v>25</v>
      </c>
      <c r="AR107" s="107">
        <v>27</v>
      </c>
      <c r="AS107" s="107">
        <v>30</v>
      </c>
      <c r="AT107" s="107">
        <v>29</v>
      </c>
      <c r="AU107" s="107">
        <v>37</v>
      </c>
      <c r="AV107" s="107">
        <v>29</v>
      </c>
      <c r="AW107" s="107">
        <v>22</v>
      </c>
      <c r="AX107" s="107">
        <v>20</v>
      </c>
      <c r="AY107" s="107">
        <v>15</v>
      </c>
      <c r="AZ107" s="107">
        <v>16</v>
      </c>
      <c r="BA107" s="107">
        <v>18</v>
      </c>
      <c r="BB107" s="107">
        <v>22</v>
      </c>
      <c r="BC107" s="107">
        <v>22</v>
      </c>
      <c r="BD107" s="107">
        <v>19</v>
      </c>
      <c r="BE107" s="107">
        <v>21</v>
      </c>
      <c r="BF107" s="107">
        <v>24</v>
      </c>
      <c r="BG107" s="107">
        <v>22</v>
      </c>
      <c r="BH107" s="107">
        <v>20</v>
      </c>
    </row>
    <row r="108" spans="1:60" ht="12.75" customHeight="1" x14ac:dyDescent="0.25">
      <c r="A108" s="108" t="s">
        <v>322</v>
      </c>
      <c r="B108" s="108" t="s">
        <v>332</v>
      </c>
      <c r="C108" s="109">
        <v>13</v>
      </c>
      <c r="D108" s="109">
        <v>8</v>
      </c>
      <c r="E108" s="109">
        <v>13</v>
      </c>
      <c r="F108" s="109">
        <v>28</v>
      </c>
      <c r="G108" s="109">
        <v>93</v>
      </c>
      <c r="H108" s="109">
        <v>80</v>
      </c>
      <c r="I108" s="109">
        <v>66</v>
      </c>
      <c r="J108" s="109">
        <v>50</v>
      </c>
      <c r="K108" s="109">
        <v>78</v>
      </c>
      <c r="L108" s="109">
        <v>21</v>
      </c>
      <c r="M108" s="110">
        <f t="shared" si="2"/>
        <v>45</v>
      </c>
      <c r="N108" s="110">
        <f t="shared" si="3"/>
        <v>53.625</v>
      </c>
      <c r="O108" s="110">
        <f t="shared" si="4"/>
        <v>53.75</v>
      </c>
      <c r="P108" s="60">
        <v>50</v>
      </c>
      <c r="Q108" s="60">
        <v>47</v>
      </c>
      <c r="R108" s="60">
        <v>47</v>
      </c>
      <c r="S108" s="60">
        <v>47</v>
      </c>
      <c r="T108" s="60">
        <v>54</v>
      </c>
      <c r="U108" s="60">
        <v>52</v>
      </c>
      <c r="V108" s="60">
        <v>67</v>
      </c>
      <c r="W108" s="60">
        <v>75</v>
      </c>
      <c r="X108" s="60">
        <v>55</v>
      </c>
      <c r="Y108" s="60">
        <v>61</v>
      </c>
      <c r="Z108" s="60">
        <v>61</v>
      </c>
      <c r="AA108" s="60">
        <v>68</v>
      </c>
      <c r="AB108" s="60">
        <v>62</v>
      </c>
      <c r="AC108" s="107">
        <v>11</v>
      </c>
      <c r="AD108" s="107">
        <v>11</v>
      </c>
      <c r="AE108" s="107">
        <v>13</v>
      </c>
      <c r="AF108" s="107">
        <v>12</v>
      </c>
      <c r="AG108" s="107">
        <v>12</v>
      </c>
      <c r="AH108" s="107">
        <v>11</v>
      </c>
      <c r="AI108" s="107">
        <v>12</v>
      </c>
      <c r="AJ108" s="107">
        <v>54</v>
      </c>
      <c r="AK108" s="107">
        <v>57</v>
      </c>
      <c r="AL108" s="107">
        <v>57</v>
      </c>
      <c r="AM108" s="107">
        <v>57</v>
      </c>
      <c r="AN108" s="107">
        <v>57</v>
      </c>
      <c r="AO108" s="107">
        <v>56</v>
      </c>
      <c r="AP108" s="107">
        <v>54</v>
      </c>
      <c r="AQ108" s="107">
        <v>54</v>
      </c>
      <c r="AR108" s="107">
        <v>57</v>
      </c>
      <c r="AS108" s="107">
        <v>64</v>
      </c>
      <c r="AT108" s="107">
        <v>61</v>
      </c>
      <c r="AU108" s="107">
        <v>80</v>
      </c>
      <c r="AV108" s="107">
        <v>62</v>
      </c>
      <c r="AW108" s="107">
        <v>46</v>
      </c>
      <c r="AX108" s="107">
        <v>44</v>
      </c>
      <c r="AY108" s="107">
        <v>33</v>
      </c>
      <c r="AZ108" s="107">
        <v>34</v>
      </c>
      <c r="BA108" s="107">
        <v>39</v>
      </c>
      <c r="BB108" s="107">
        <v>46</v>
      </c>
      <c r="BC108" s="107">
        <v>48</v>
      </c>
      <c r="BD108" s="107">
        <v>40</v>
      </c>
      <c r="BE108" s="107">
        <v>44</v>
      </c>
      <c r="BF108" s="107">
        <v>51</v>
      </c>
      <c r="BG108" s="107">
        <v>47</v>
      </c>
      <c r="BH108" s="107">
        <v>42</v>
      </c>
    </row>
    <row r="109" spans="1:60" ht="12.75" customHeight="1" x14ac:dyDescent="0.25">
      <c r="A109" s="108" t="s">
        <v>322</v>
      </c>
      <c r="B109" s="108" t="s">
        <v>341</v>
      </c>
      <c r="C109" s="109">
        <v>93</v>
      </c>
      <c r="D109" s="109">
        <v>46</v>
      </c>
      <c r="E109" s="109">
        <v>209</v>
      </c>
      <c r="F109" s="109">
        <v>204</v>
      </c>
      <c r="G109" s="109">
        <v>196</v>
      </c>
      <c r="H109" s="109">
        <v>140</v>
      </c>
      <c r="I109" s="109">
        <v>51</v>
      </c>
      <c r="J109" s="109">
        <v>50</v>
      </c>
      <c r="K109" s="109">
        <v>181</v>
      </c>
      <c r="L109" s="109">
        <v>48</v>
      </c>
      <c r="M109" s="110">
        <f t="shared" si="2"/>
        <v>121.8</v>
      </c>
      <c r="N109" s="110">
        <f t="shared" si="3"/>
        <v>134.875</v>
      </c>
      <c r="O109" s="110">
        <f t="shared" si="4"/>
        <v>82.5</v>
      </c>
      <c r="P109" s="60">
        <v>99</v>
      </c>
      <c r="Q109" s="60">
        <v>94</v>
      </c>
      <c r="R109" s="60">
        <v>93</v>
      </c>
      <c r="S109" s="60">
        <v>93</v>
      </c>
      <c r="T109" s="60">
        <v>108</v>
      </c>
      <c r="U109" s="60">
        <v>104</v>
      </c>
      <c r="V109" s="60">
        <v>134</v>
      </c>
      <c r="W109" s="60">
        <v>150</v>
      </c>
      <c r="X109" s="60">
        <v>111</v>
      </c>
      <c r="Y109" s="60">
        <v>122</v>
      </c>
      <c r="Z109" s="60">
        <v>121</v>
      </c>
      <c r="AA109" s="60">
        <v>136</v>
      </c>
      <c r="AB109" s="60">
        <v>123</v>
      </c>
      <c r="AC109" s="107">
        <v>20</v>
      </c>
      <c r="AD109" s="107">
        <v>19</v>
      </c>
      <c r="AE109" s="107">
        <v>21</v>
      </c>
      <c r="AF109" s="107">
        <v>20</v>
      </c>
      <c r="AG109" s="107">
        <v>20</v>
      </c>
      <c r="AH109" s="107">
        <v>20</v>
      </c>
      <c r="AI109" s="107">
        <v>20</v>
      </c>
      <c r="AJ109" s="107">
        <v>111</v>
      </c>
      <c r="AK109" s="107">
        <v>115</v>
      </c>
      <c r="AL109" s="107">
        <v>117</v>
      </c>
      <c r="AM109" s="107">
        <v>117</v>
      </c>
      <c r="AN109" s="107">
        <v>116</v>
      </c>
      <c r="AO109" s="107">
        <v>113</v>
      </c>
      <c r="AP109" s="107">
        <v>109</v>
      </c>
      <c r="AQ109" s="107">
        <v>109</v>
      </c>
      <c r="AR109" s="107">
        <v>117</v>
      </c>
      <c r="AS109" s="107">
        <v>129</v>
      </c>
      <c r="AT109" s="107">
        <v>125</v>
      </c>
      <c r="AU109" s="107">
        <v>162</v>
      </c>
      <c r="AV109" s="107">
        <v>126</v>
      </c>
      <c r="AW109" s="107">
        <v>93</v>
      </c>
      <c r="AX109" s="107">
        <v>88</v>
      </c>
      <c r="AY109" s="107">
        <v>66</v>
      </c>
      <c r="AZ109" s="107">
        <v>69</v>
      </c>
      <c r="BA109" s="107">
        <v>79</v>
      </c>
      <c r="BB109" s="107">
        <v>93</v>
      </c>
      <c r="BC109" s="107">
        <v>97</v>
      </c>
      <c r="BD109" s="107">
        <v>82</v>
      </c>
      <c r="BE109" s="107">
        <v>90</v>
      </c>
      <c r="BF109" s="107">
        <v>103</v>
      </c>
      <c r="BG109" s="107">
        <v>95</v>
      </c>
      <c r="BH109" s="107">
        <v>85</v>
      </c>
    </row>
    <row r="110" spans="1:60" ht="12.75" customHeight="1" x14ac:dyDescent="0.25">
      <c r="A110" s="108" t="s">
        <v>327</v>
      </c>
      <c r="B110" s="108" t="s">
        <v>271</v>
      </c>
      <c r="C110" s="109">
        <v>5</v>
      </c>
      <c r="D110" s="109">
        <v>1</v>
      </c>
      <c r="E110" s="109">
        <v>0</v>
      </c>
      <c r="F110" s="109">
        <v>2</v>
      </c>
      <c r="G110" s="109">
        <v>28</v>
      </c>
      <c r="H110" s="109">
        <v>2</v>
      </c>
      <c r="I110" s="109">
        <v>1</v>
      </c>
      <c r="J110" s="109">
        <v>1</v>
      </c>
      <c r="K110" s="109">
        <v>14</v>
      </c>
      <c r="L110" s="109">
        <v>5</v>
      </c>
      <c r="M110" s="110">
        <f t="shared" si="2"/>
        <v>5.9</v>
      </c>
      <c r="N110" s="110">
        <f t="shared" si="3"/>
        <v>6.625</v>
      </c>
      <c r="O110" s="110">
        <f t="shared" si="4"/>
        <v>5.25</v>
      </c>
      <c r="P110" s="60">
        <v>9</v>
      </c>
      <c r="Q110" s="60">
        <v>8</v>
      </c>
      <c r="R110" s="60">
        <v>8</v>
      </c>
      <c r="S110" s="60">
        <v>8</v>
      </c>
      <c r="T110" s="60">
        <v>9</v>
      </c>
      <c r="U110" s="60">
        <v>9</v>
      </c>
      <c r="V110" s="60">
        <v>11</v>
      </c>
      <c r="W110" s="60">
        <v>13</v>
      </c>
      <c r="X110" s="60">
        <v>9</v>
      </c>
      <c r="Y110" s="60">
        <v>10</v>
      </c>
      <c r="Z110" s="60">
        <v>10</v>
      </c>
      <c r="AA110" s="60">
        <v>12</v>
      </c>
      <c r="AB110" s="60">
        <v>11</v>
      </c>
      <c r="AC110" s="107">
        <v>53</v>
      </c>
      <c r="AD110" s="107">
        <v>51</v>
      </c>
      <c r="AE110" s="107">
        <v>57</v>
      </c>
      <c r="AF110" s="107">
        <v>53</v>
      </c>
      <c r="AG110" s="107">
        <v>53</v>
      </c>
      <c r="AH110" s="107">
        <v>52</v>
      </c>
      <c r="AI110" s="107">
        <v>54</v>
      </c>
      <c r="AJ110" s="107">
        <v>12</v>
      </c>
      <c r="AK110" s="107">
        <v>12</v>
      </c>
      <c r="AL110" s="107">
        <v>13</v>
      </c>
      <c r="AM110" s="107">
        <v>13</v>
      </c>
      <c r="AN110" s="107">
        <v>12</v>
      </c>
      <c r="AO110" s="107">
        <v>12</v>
      </c>
      <c r="AP110" s="107">
        <v>12</v>
      </c>
      <c r="AQ110" s="107">
        <v>12</v>
      </c>
      <c r="AR110" s="107">
        <v>13</v>
      </c>
      <c r="AS110" s="107">
        <v>14</v>
      </c>
      <c r="AT110" s="107">
        <v>13</v>
      </c>
      <c r="AU110" s="107">
        <v>17</v>
      </c>
      <c r="AV110" s="107">
        <v>14</v>
      </c>
      <c r="AW110" s="107">
        <v>10</v>
      </c>
      <c r="AX110" s="107">
        <v>10</v>
      </c>
      <c r="AY110" s="107">
        <v>7</v>
      </c>
      <c r="AZ110" s="107">
        <v>7</v>
      </c>
      <c r="BA110" s="107">
        <v>9</v>
      </c>
      <c r="BB110" s="107">
        <v>10</v>
      </c>
      <c r="BC110" s="107">
        <v>10</v>
      </c>
      <c r="BD110" s="107">
        <v>9</v>
      </c>
      <c r="BE110" s="107">
        <v>10</v>
      </c>
      <c r="BF110" s="107">
        <v>11</v>
      </c>
      <c r="BG110" s="107">
        <v>10</v>
      </c>
      <c r="BH110" s="107">
        <v>9</v>
      </c>
    </row>
    <row r="111" spans="1:60" ht="12.75" customHeight="1" x14ac:dyDescent="0.25">
      <c r="A111" s="108" t="s">
        <v>327</v>
      </c>
      <c r="B111" s="108" t="s">
        <v>336</v>
      </c>
      <c r="C111" s="109">
        <v>29</v>
      </c>
      <c r="D111" s="109">
        <v>5</v>
      </c>
      <c r="E111" s="109">
        <v>2</v>
      </c>
      <c r="F111" s="109">
        <v>10</v>
      </c>
      <c r="G111" s="109">
        <v>39</v>
      </c>
      <c r="H111" s="109">
        <v>8</v>
      </c>
      <c r="I111" s="109">
        <v>2</v>
      </c>
      <c r="J111" s="109">
        <v>1</v>
      </c>
      <c r="K111" s="109">
        <v>22</v>
      </c>
      <c r="L111" s="109">
        <v>10</v>
      </c>
      <c r="M111" s="110">
        <f t="shared" si="2"/>
        <v>12.8</v>
      </c>
      <c r="N111" s="110">
        <f t="shared" si="3"/>
        <v>11.75</v>
      </c>
      <c r="O111" s="110">
        <f t="shared" si="4"/>
        <v>8.75</v>
      </c>
      <c r="P111" s="60">
        <v>11</v>
      </c>
      <c r="Q111" s="60">
        <v>11</v>
      </c>
      <c r="R111" s="60">
        <v>11</v>
      </c>
      <c r="S111" s="60">
        <v>11</v>
      </c>
      <c r="T111" s="60">
        <v>12</v>
      </c>
      <c r="U111" s="60">
        <v>12</v>
      </c>
      <c r="V111" s="60">
        <v>15</v>
      </c>
      <c r="W111" s="60">
        <v>17</v>
      </c>
      <c r="X111" s="60">
        <v>13</v>
      </c>
      <c r="Y111" s="60">
        <v>14</v>
      </c>
      <c r="Z111" s="60">
        <v>14</v>
      </c>
      <c r="AA111" s="60">
        <v>16</v>
      </c>
      <c r="AB111" s="60">
        <v>14</v>
      </c>
      <c r="AC111" s="107">
        <v>148</v>
      </c>
      <c r="AD111" s="107">
        <v>143</v>
      </c>
      <c r="AE111" s="107">
        <v>161</v>
      </c>
      <c r="AF111" s="107">
        <v>148</v>
      </c>
      <c r="AG111" s="107">
        <v>150</v>
      </c>
      <c r="AH111" s="107">
        <v>147</v>
      </c>
      <c r="AI111" s="107">
        <v>153</v>
      </c>
      <c r="AJ111" s="107">
        <v>20</v>
      </c>
      <c r="AK111" s="107">
        <v>21</v>
      </c>
      <c r="AL111" s="107">
        <v>22</v>
      </c>
      <c r="AM111" s="107">
        <v>22</v>
      </c>
      <c r="AN111" s="107">
        <v>21</v>
      </c>
      <c r="AO111" s="107">
        <v>21</v>
      </c>
      <c r="AP111" s="107">
        <v>20</v>
      </c>
      <c r="AQ111" s="107">
        <v>20</v>
      </c>
      <c r="AR111" s="107">
        <v>22</v>
      </c>
      <c r="AS111" s="107">
        <v>24</v>
      </c>
      <c r="AT111" s="107">
        <v>23</v>
      </c>
      <c r="AU111" s="107">
        <v>30</v>
      </c>
      <c r="AV111" s="107">
        <v>23</v>
      </c>
      <c r="AW111" s="107">
        <v>17</v>
      </c>
      <c r="AX111" s="107">
        <v>16</v>
      </c>
      <c r="AY111" s="107">
        <v>12</v>
      </c>
      <c r="AZ111" s="107">
        <v>13</v>
      </c>
      <c r="BA111" s="107">
        <v>15</v>
      </c>
      <c r="BB111" s="107">
        <v>17</v>
      </c>
      <c r="BC111" s="107">
        <v>18</v>
      </c>
      <c r="BD111" s="107">
        <v>15</v>
      </c>
      <c r="BE111" s="107">
        <v>17</v>
      </c>
      <c r="BF111" s="107">
        <v>19</v>
      </c>
      <c r="BG111" s="107">
        <v>18</v>
      </c>
      <c r="BH111" s="107">
        <v>16</v>
      </c>
    </row>
    <row r="112" spans="1:60" ht="12.75" customHeight="1" x14ac:dyDescent="0.25">
      <c r="A112" s="108" t="s">
        <v>327</v>
      </c>
      <c r="B112" s="108" t="s">
        <v>338</v>
      </c>
      <c r="C112" s="109">
        <v>74</v>
      </c>
      <c r="D112" s="109">
        <v>18</v>
      </c>
      <c r="E112" s="109">
        <v>5</v>
      </c>
      <c r="F112" s="109">
        <v>13</v>
      </c>
      <c r="G112" s="109">
        <v>84</v>
      </c>
      <c r="H112" s="109">
        <v>36</v>
      </c>
      <c r="I112" s="109">
        <v>8</v>
      </c>
      <c r="J112" s="109">
        <v>11</v>
      </c>
      <c r="K112" s="109">
        <v>29</v>
      </c>
      <c r="L112" s="109">
        <v>42</v>
      </c>
      <c r="M112" s="110">
        <f t="shared" si="2"/>
        <v>32</v>
      </c>
      <c r="N112" s="110">
        <f t="shared" si="3"/>
        <v>28.5</v>
      </c>
      <c r="O112" s="110">
        <f t="shared" si="4"/>
        <v>22.5</v>
      </c>
      <c r="P112" s="60">
        <v>28</v>
      </c>
      <c r="Q112" s="60">
        <v>27</v>
      </c>
      <c r="R112" s="60">
        <v>27</v>
      </c>
      <c r="S112" s="60">
        <v>27</v>
      </c>
      <c r="T112" s="60">
        <v>31</v>
      </c>
      <c r="U112" s="60">
        <v>30</v>
      </c>
      <c r="V112" s="60">
        <v>38</v>
      </c>
      <c r="W112" s="60">
        <v>43</v>
      </c>
      <c r="X112" s="60">
        <v>32</v>
      </c>
      <c r="Y112" s="60">
        <v>35</v>
      </c>
      <c r="Z112" s="60">
        <v>35</v>
      </c>
      <c r="AA112" s="60">
        <v>39</v>
      </c>
      <c r="AB112" s="60">
        <v>35</v>
      </c>
      <c r="AC112" s="107">
        <v>246</v>
      </c>
      <c r="AD112" s="107">
        <v>239</v>
      </c>
      <c r="AE112" s="107">
        <v>269</v>
      </c>
      <c r="AF112" s="107">
        <v>247</v>
      </c>
      <c r="AG112" s="107">
        <v>250</v>
      </c>
      <c r="AH112" s="107">
        <v>244</v>
      </c>
      <c r="AI112" s="107">
        <v>255</v>
      </c>
      <c r="AJ112" s="107">
        <v>54</v>
      </c>
      <c r="AK112" s="107">
        <v>57</v>
      </c>
      <c r="AL112" s="107">
        <v>57</v>
      </c>
      <c r="AM112" s="107">
        <v>57</v>
      </c>
      <c r="AN112" s="107">
        <v>57</v>
      </c>
      <c r="AO112" s="107">
        <v>56</v>
      </c>
      <c r="AP112" s="107">
        <v>54</v>
      </c>
      <c r="AQ112" s="107">
        <v>54</v>
      </c>
      <c r="AR112" s="107">
        <v>57</v>
      </c>
      <c r="AS112" s="107">
        <v>64</v>
      </c>
      <c r="AT112" s="107">
        <v>61</v>
      </c>
      <c r="AU112" s="107">
        <v>80</v>
      </c>
      <c r="AV112" s="107">
        <v>62</v>
      </c>
      <c r="AW112" s="107">
        <v>46</v>
      </c>
      <c r="AX112" s="107">
        <v>44</v>
      </c>
      <c r="AY112" s="107">
        <v>33</v>
      </c>
      <c r="AZ112" s="107">
        <v>34</v>
      </c>
      <c r="BA112" s="107">
        <v>39</v>
      </c>
      <c r="BB112" s="107">
        <v>46</v>
      </c>
      <c r="BC112" s="107">
        <v>48</v>
      </c>
      <c r="BD112" s="107">
        <v>40</v>
      </c>
      <c r="BE112" s="107">
        <v>44</v>
      </c>
      <c r="BF112" s="107">
        <v>51</v>
      </c>
      <c r="BG112" s="107">
        <v>47</v>
      </c>
      <c r="BH112" s="107">
        <v>42</v>
      </c>
    </row>
    <row r="113" spans="1:60" ht="12.75" customHeight="1" x14ac:dyDescent="0.25">
      <c r="A113" s="108" t="s">
        <v>327</v>
      </c>
      <c r="B113" s="108" t="s">
        <v>332</v>
      </c>
      <c r="C113" s="109">
        <v>343</v>
      </c>
      <c r="D113" s="109">
        <v>173</v>
      </c>
      <c r="E113" s="109">
        <v>47</v>
      </c>
      <c r="F113" s="109">
        <v>6</v>
      </c>
      <c r="G113" s="109">
        <v>56</v>
      </c>
      <c r="H113" s="109">
        <v>200</v>
      </c>
      <c r="I113" s="109">
        <v>118</v>
      </c>
      <c r="J113" s="109">
        <v>53</v>
      </c>
      <c r="K113" s="109">
        <v>23</v>
      </c>
      <c r="L113" s="109">
        <v>194</v>
      </c>
      <c r="M113" s="110">
        <f t="shared" si="2"/>
        <v>121.3</v>
      </c>
      <c r="N113" s="110">
        <f t="shared" si="3"/>
        <v>87.125</v>
      </c>
      <c r="O113" s="110">
        <f t="shared" si="4"/>
        <v>97</v>
      </c>
      <c r="P113" s="60">
        <v>113</v>
      </c>
      <c r="Q113" s="60">
        <v>107</v>
      </c>
      <c r="R113" s="60">
        <v>107</v>
      </c>
      <c r="S113" s="60">
        <v>107</v>
      </c>
      <c r="T113" s="60">
        <v>123</v>
      </c>
      <c r="U113" s="60">
        <v>119</v>
      </c>
      <c r="V113" s="60">
        <v>153</v>
      </c>
      <c r="W113" s="60">
        <v>171</v>
      </c>
      <c r="X113" s="60">
        <v>126</v>
      </c>
      <c r="Y113" s="60">
        <v>140</v>
      </c>
      <c r="Z113" s="60">
        <v>139</v>
      </c>
      <c r="AA113" s="60">
        <v>156</v>
      </c>
      <c r="AB113" s="60">
        <v>141</v>
      </c>
      <c r="AC113" s="107">
        <v>67</v>
      </c>
      <c r="AD113" s="107">
        <v>65</v>
      </c>
      <c r="AE113" s="107">
        <v>73</v>
      </c>
      <c r="AF113" s="107">
        <v>67</v>
      </c>
      <c r="AG113" s="107">
        <v>68</v>
      </c>
      <c r="AH113" s="107">
        <v>66</v>
      </c>
      <c r="AI113" s="107">
        <v>69</v>
      </c>
      <c r="AJ113" s="107">
        <v>153</v>
      </c>
      <c r="AK113" s="107">
        <v>159</v>
      </c>
      <c r="AL113" s="107">
        <v>162</v>
      </c>
      <c r="AM113" s="107">
        <v>162</v>
      </c>
      <c r="AN113" s="107">
        <v>160</v>
      </c>
      <c r="AO113" s="107">
        <v>157</v>
      </c>
      <c r="AP113" s="107">
        <v>151</v>
      </c>
      <c r="AQ113" s="107">
        <v>151</v>
      </c>
      <c r="AR113" s="107">
        <v>161</v>
      </c>
      <c r="AS113" s="107">
        <v>179</v>
      </c>
      <c r="AT113" s="107">
        <v>173</v>
      </c>
      <c r="AU113" s="107">
        <v>224</v>
      </c>
      <c r="AV113" s="107">
        <v>174</v>
      </c>
      <c r="AW113" s="107">
        <v>129</v>
      </c>
      <c r="AX113" s="107">
        <v>122</v>
      </c>
      <c r="AY113" s="107">
        <v>92</v>
      </c>
      <c r="AZ113" s="107">
        <v>96</v>
      </c>
      <c r="BA113" s="107">
        <v>110</v>
      </c>
      <c r="BB113" s="107">
        <v>129</v>
      </c>
      <c r="BC113" s="107">
        <v>135</v>
      </c>
      <c r="BD113" s="107">
        <v>113</v>
      </c>
      <c r="BE113" s="107">
        <v>125</v>
      </c>
      <c r="BF113" s="107">
        <v>143</v>
      </c>
      <c r="BG113" s="107">
        <v>131</v>
      </c>
      <c r="BH113" s="107">
        <v>117</v>
      </c>
    </row>
    <row r="114" spans="1:60" ht="12.75" customHeight="1" x14ac:dyDescent="0.25">
      <c r="A114" s="108" t="s">
        <v>327</v>
      </c>
      <c r="B114" s="108" t="s">
        <v>341</v>
      </c>
      <c r="C114" s="109">
        <v>487</v>
      </c>
      <c r="D114" s="109">
        <v>148</v>
      </c>
      <c r="E114" s="109">
        <v>63</v>
      </c>
      <c r="F114" s="109">
        <v>207</v>
      </c>
      <c r="G114" s="109">
        <v>363</v>
      </c>
      <c r="H114" s="109">
        <v>299</v>
      </c>
      <c r="I114" s="109">
        <v>43</v>
      </c>
      <c r="J114" s="109">
        <v>384</v>
      </c>
      <c r="K114" s="109">
        <v>121</v>
      </c>
      <c r="L114" s="109">
        <v>192</v>
      </c>
      <c r="M114" s="110">
        <f t="shared" si="2"/>
        <v>230.7</v>
      </c>
      <c r="N114" s="110">
        <f t="shared" si="3"/>
        <v>209</v>
      </c>
      <c r="O114" s="110">
        <f t="shared" si="4"/>
        <v>185</v>
      </c>
      <c r="P114" s="60">
        <v>198</v>
      </c>
      <c r="Q114" s="60">
        <v>188</v>
      </c>
      <c r="R114" s="60">
        <v>187</v>
      </c>
      <c r="S114" s="60">
        <v>187</v>
      </c>
      <c r="T114" s="60">
        <v>215</v>
      </c>
      <c r="U114" s="60">
        <v>209</v>
      </c>
      <c r="V114" s="60">
        <v>268</v>
      </c>
      <c r="W114" s="60">
        <v>299</v>
      </c>
      <c r="X114" s="60">
        <v>221</v>
      </c>
      <c r="Y114" s="60">
        <v>245</v>
      </c>
      <c r="Z114" s="60">
        <v>243</v>
      </c>
      <c r="AA114" s="60">
        <v>272</v>
      </c>
      <c r="AB114" s="60">
        <v>247</v>
      </c>
      <c r="AC114" s="107">
        <v>45</v>
      </c>
      <c r="AD114" s="107">
        <v>44</v>
      </c>
      <c r="AE114" s="107">
        <v>49</v>
      </c>
      <c r="AF114" s="107">
        <v>45</v>
      </c>
      <c r="AG114" s="107">
        <v>46</v>
      </c>
      <c r="AH114" s="107">
        <v>45</v>
      </c>
      <c r="AI114" s="107">
        <v>47</v>
      </c>
      <c r="AJ114" s="107">
        <v>255</v>
      </c>
      <c r="AK114" s="107">
        <v>266</v>
      </c>
      <c r="AL114" s="107">
        <v>269</v>
      </c>
      <c r="AM114" s="107">
        <v>269</v>
      </c>
      <c r="AN114" s="107">
        <v>267</v>
      </c>
      <c r="AO114" s="107">
        <v>261</v>
      </c>
      <c r="AP114" s="107">
        <v>251</v>
      </c>
      <c r="AQ114" s="107">
        <v>251</v>
      </c>
      <c r="AR114" s="107">
        <v>269</v>
      </c>
      <c r="AS114" s="107">
        <v>298</v>
      </c>
      <c r="AT114" s="107">
        <v>288</v>
      </c>
      <c r="AU114" s="107">
        <v>374</v>
      </c>
      <c r="AV114" s="107">
        <v>291</v>
      </c>
      <c r="AW114" s="107">
        <v>215</v>
      </c>
      <c r="AX114" s="107">
        <v>204</v>
      </c>
      <c r="AY114" s="107">
        <v>153</v>
      </c>
      <c r="AZ114" s="107">
        <v>160</v>
      </c>
      <c r="BA114" s="107">
        <v>183</v>
      </c>
      <c r="BB114" s="107">
        <v>216</v>
      </c>
      <c r="BC114" s="107">
        <v>225</v>
      </c>
      <c r="BD114" s="107">
        <v>188</v>
      </c>
      <c r="BE114" s="107">
        <v>208</v>
      </c>
      <c r="BF114" s="107">
        <v>238</v>
      </c>
      <c r="BG114" s="107">
        <v>219</v>
      </c>
      <c r="BH114" s="107">
        <v>196</v>
      </c>
    </row>
    <row r="115" spans="1:60" ht="12.75" customHeight="1" x14ac:dyDescent="0.25">
      <c r="A115" s="108" t="s">
        <v>117</v>
      </c>
      <c r="B115" s="108" t="s">
        <v>71</v>
      </c>
      <c r="C115" s="109">
        <v>27</v>
      </c>
      <c r="D115" s="109">
        <v>13</v>
      </c>
      <c r="E115" s="109">
        <v>25</v>
      </c>
      <c r="F115" s="109">
        <v>27</v>
      </c>
      <c r="G115" s="109">
        <v>115</v>
      </c>
      <c r="H115" s="109">
        <v>62</v>
      </c>
      <c r="I115" s="109">
        <v>17</v>
      </c>
      <c r="J115" s="109">
        <v>67</v>
      </c>
      <c r="K115" s="109">
        <v>70</v>
      </c>
      <c r="L115" s="109">
        <v>42</v>
      </c>
      <c r="M115" s="110">
        <f t="shared" si="2"/>
        <v>46.5</v>
      </c>
      <c r="N115" s="110">
        <f t="shared" si="3"/>
        <v>53.125</v>
      </c>
      <c r="O115" s="110">
        <f t="shared" si="4"/>
        <v>49</v>
      </c>
      <c r="P115" s="60">
        <v>68</v>
      </c>
      <c r="Q115" s="60">
        <v>64</v>
      </c>
      <c r="R115" s="60">
        <v>64</v>
      </c>
      <c r="S115" s="60">
        <v>64</v>
      </c>
      <c r="T115" s="60">
        <v>74</v>
      </c>
      <c r="U115" s="60">
        <v>71</v>
      </c>
      <c r="V115" s="60">
        <v>92</v>
      </c>
      <c r="W115" s="60">
        <v>103</v>
      </c>
      <c r="X115" s="60">
        <v>76</v>
      </c>
      <c r="Y115" s="60">
        <v>84</v>
      </c>
      <c r="Z115" s="60">
        <v>83</v>
      </c>
      <c r="AA115" s="60">
        <v>93</v>
      </c>
      <c r="AB115" s="60">
        <v>85</v>
      </c>
      <c r="AC115" s="107">
        <v>0</v>
      </c>
      <c r="AD115" s="107">
        <v>0</v>
      </c>
      <c r="AE115" s="107">
        <v>0</v>
      </c>
      <c r="AF115" s="107">
        <v>0</v>
      </c>
      <c r="AG115" s="107">
        <v>0</v>
      </c>
      <c r="AH115" s="107">
        <v>0</v>
      </c>
      <c r="AI115" s="107">
        <v>0</v>
      </c>
      <c r="AJ115" s="107">
        <v>0</v>
      </c>
      <c r="AK115" s="107">
        <v>0</v>
      </c>
      <c r="AL115" s="107">
        <v>0</v>
      </c>
      <c r="AM115" s="107">
        <v>0</v>
      </c>
      <c r="AN115" s="107">
        <v>0</v>
      </c>
      <c r="AO115" s="107">
        <v>0</v>
      </c>
      <c r="AP115" s="107">
        <v>0</v>
      </c>
      <c r="AQ115" s="107">
        <v>0</v>
      </c>
      <c r="AR115" s="107">
        <v>0</v>
      </c>
      <c r="AS115" s="107">
        <v>0</v>
      </c>
      <c r="AT115" s="107">
        <v>0</v>
      </c>
      <c r="AU115" s="107">
        <v>0</v>
      </c>
      <c r="AV115" s="107">
        <v>0</v>
      </c>
      <c r="AW115" s="107">
        <v>0</v>
      </c>
      <c r="AX115" s="107">
        <v>0</v>
      </c>
      <c r="AY115" s="107">
        <v>0</v>
      </c>
      <c r="AZ115" s="107">
        <v>0</v>
      </c>
      <c r="BA115" s="107">
        <v>0</v>
      </c>
      <c r="BB115" s="107">
        <v>0</v>
      </c>
      <c r="BC115" s="107">
        <v>0</v>
      </c>
      <c r="BD115" s="107">
        <v>0</v>
      </c>
      <c r="BE115" s="107">
        <v>0</v>
      </c>
      <c r="BF115" s="107">
        <v>0</v>
      </c>
      <c r="BG115" s="107">
        <v>0</v>
      </c>
      <c r="BH115" s="107">
        <v>0</v>
      </c>
    </row>
    <row r="116" spans="1:60" ht="12.75" customHeight="1" x14ac:dyDescent="0.25">
      <c r="A116" s="108" t="s">
        <v>117</v>
      </c>
      <c r="B116" s="108" t="s">
        <v>351</v>
      </c>
      <c r="C116" s="109">
        <v>0</v>
      </c>
      <c r="D116" s="109">
        <v>0</v>
      </c>
      <c r="E116" s="109">
        <v>0</v>
      </c>
      <c r="F116" s="109">
        <v>0</v>
      </c>
      <c r="G116" s="109">
        <v>0</v>
      </c>
      <c r="H116" s="109">
        <v>0</v>
      </c>
      <c r="I116" s="109">
        <v>0</v>
      </c>
      <c r="J116" s="109">
        <v>0</v>
      </c>
      <c r="K116" s="109">
        <v>0</v>
      </c>
      <c r="L116" s="109">
        <v>0</v>
      </c>
      <c r="M116" s="110">
        <f t="shared" si="2"/>
        <v>0</v>
      </c>
      <c r="N116" s="110">
        <f t="shared" si="3"/>
        <v>0</v>
      </c>
      <c r="O116" s="110">
        <f t="shared" si="4"/>
        <v>0</v>
      </c>
      <c r="P116" s="60">
        <v>0</v>
      </c>
      <c r="Q116" s="60">
        <v>0</v>
      </c>
      <c r="R116" s="60">
        <v>0</v>
      </c>
      <c r="S116" s="60">
        <v>0</v>
      </c>
      <c r="T116" s="60">
        <v>0</v>
      </c>
      <c r="U116" s="60">
        <v>0</v>
      </c>
      <c r="V116" s="60">
        <v>0</v>
      </c>
      <c r="W116" s="60">
        <v>0</v>
      </c>
      <c r="X116" s="60">
        <v>0</v>
      </c>
      <c r="Y116" s="60">
        <v>0</v>
      </c>
      <c r="Z116" s="60">
        <v>0</v>
      </c>
      <c r="AA116" s="60">
        <v>0</v>
      </c>
      <c r="AB116" s="60">
        <v>0</v>
      </c>
      <c r="AC116" s="107">
        <v>0</v>
      </c>
      <c r="AD116" s="107">
        <v>0</v>
      </c>
      <c r="AE116" s="107">
        <v>0</v>
      </c>
      <c r="AF116" s="107">
        <v>0</v>
      </c>
      <c r="AG116" s="107">
        <v>0</v>
      </c>
      <c r="AH116" s="107">
        <v>0</v>
      </c>
      <c r="AI116" s="107">
        <v>0</v>
      </c>
      <c r="AJ116" s="107">
        <v>35</v>
      </c>
      <c r="AK116" s="107">
        <v>36</v>
      </c>
      <c r="AL116" s="107">
        <v>36</v>
      </c>
      <c r="AM116" s="107">
        <v>36</v>
      </c>
      <c r="AN116" s="107">
        <v>36</v>
      </c>
      <c r="AO116" s="107">
        <v>35</v>
      </c>
      <c r="AP116" s="107">
        <v>34</v>
      </c>
      <c r="AQ116" s="107">
        <v>34</v>
      </c>
      <c r="AR116" s="107">
        <v>36</v>
      </c>
      <c r="AS116" s="107">
        <v>40</v>
      </c>
      <c r="AT116" s="107">
        <v>39</v>
      </c>
      <c r="AU116" s="107">
        <v>51</v>
      </c>
      <c r="AV116" s="107">
        <v>39</v>
      </c>
      <c r="AW116" s="107">
        <v>29</v>
      </c>
      <c r="AX116" s="107">
        <v>28</v>
      </c>
      <c r="AY116" s="107">
        <v>21</v>
      </c>
      <c r="AZ116" s="107">
        <v>22</v>
      </c>
      <c r="BA116" s="107">
        <v>25</v>
      </c>
      <c r="BB116" s="107">
        <v>29</v>
      </c>
      <c r="BC116" s="107">
        <v>30</v>
      </c>
      <c r="BD116" s="107">
        <v>25</v>
      </c>
      <c r="BE116" s="107">
        <v>28</v>
      </c>
      <c r="BF116" s="107">
        <v>32</v>
      </c>
      <c r="BG116" s="107">
        <v>30</v>
      </c>
      <c r="BH116" s="107">
        <v>26</v>
      </c>
    </row>
    <row r="117" spans="1:60" ht="12.75" customHeight="1" x14ac:dyDescent="0.25">
      <c r="A117" s="108" t="s">
        <v>117</v>
      </c>
      <c r="B117" s="108" t="s">
        <v>579</v>
      </c>
      <c r="C117" s="109">
        <v>0</v>
      </c>
      <c r="D117" s="109">
        <v>0</v>
      </c>
      <c r="E117" s="109">
        <v>0</v>
      </c>
      <c r="F117" s="109">
        <v>0</v>
      </c>
      <c r="G117" s="109">
        <v>0</v>
      </c>
      <c r="H117" s="109">
        <v>0</v>
      </c>
      <c r="I117" s="109">
        <v>0</v>
      </c>
      <c r="J117" s="109">
        <v>0</v>
      </c>
      <c r="K117" s="109">
        <v>0</v>
      </c>
      <c r="L117" s="109">
        <v>0</v>
      </c>
      <c r="M117" s="110">
        <f t="shared" si="2"/>
        <v>0</v>
      </c>
      <c r="N117" s="110">
        <f t="shared" si="3"/>
        <v>0</v>
      </c>
      <c r="O117" s="110">
        <f t="shared" si="4"/>
        <v>0</v>
      </c>
      <c r="P117" s="60">
        <v>0</v>
      </c>
      <c r="Q117" s="60">
        <v>0</v>
      </c>
      <c r="R117" s="60">
        <v>0</v>
      </c>
      <c r="S117" s="60">
        <v>0</v>
      </c>
      <c r="T117" s="60">
        <v>0</v>
      </c>
      <c r="U117" s="60">
        <v>0</v>
      </c>
      <c r="V117" s="60">
        <v>0</v>
      </c>
      <c r="W117" s="60">
        <v>0</v>
      </c>
      <c r="X117" s="60">
        <v>0</v>
      </c>
      <c r="Y117" s="60">
        <v>0</v>
      </c>
      <c r="Z117" s="60">
        <v>0</v>
      </c>
      <c r="AA117" s="60">
        <v>0</v>
      </c>
      <c r="AB117" s="60">
        <v>0</v>
      </c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</row>
    <row r="118" spans="1:60" ht="12.75" customHeight="1" x14ac:dyDescent="0.25">
      <c r="A118" s="108" t="s">
        <v>129</v>
      </c>
      <c r="B118" s="108" t="s">
        <v>71</v>
      </c>
      <c r="C118" s="109">
        <v>13</v>
      </c>
      <c r="D118" s="109">
        <v>12</v>
      </c>
      <c r="E118" s="109">
        <v>26</v>
      </c>
      <c r="F118" s="109">
        <v>7</v>
      </c>
      <c r="G118" s="109">
        <v>67</v>
      </c>
      <c r="H118" s="109">
        <v>78</v>
      </c>
      <c r="I118" s="109">
        <v>32</v>
      </c>
      <c r="J118" s="109">
        <v>28</v>
      </c>
      <c r="K118" s="109">
        <v>44</v>
      </c>
      <c r="L118" s="109">
        <v>33</v>
      </c>
      <c r="M118" s="110">
        <f t="shared" si="2"/>
        <v>34</v>
      </c>
      <c r="N118" s="110">
        <f t="shared" si="3"/>
        <v>39.375</v>
      </c>
      <c r="O118" s="110">
        <f t="shared" si="4"/>
        <v>34.25</v>
      </c>
      <c r="P118" s="60">
        <v>47</v>
      </c>
      <c r="Q118" s="60">
        <v>44</v>
      </c>
      <c r="R118" s="60">
        <v>44</v>
      </c>
      <c r="S118" s="60">
        <v>44</v>
      </c>
      <c r="T118" s="60">
        <v>51</v>
      </c>
      <c r="U118" s="60">
        <v>49</v>
      </c>
      <c r="V118" s="60">
        <v>63</v>
      </c>
      <c r="W118" s="60">
        <v>70</v>
      </c>
      <c r="X118" s="60">
        <v>52</v>
      </c>
      <c r="Y118" s="60">
        <v>57</v>
      </c>
      <c r="Z118" s="60">
        <v>57</v>
      </c>
      <c r="AA118" s="60">
        <v>64</v>
      </c>
      <c r="AB118" s="60">
        <v>58</v>
      </c>
      <c r="AC118" s="107">
        <v>64</v>
      </c>
      <c r="AD118" s="107">
        <v>75</v>
      </c>
      <c r="AE118" s="107">
        <v>69</v>
      </c>
      <c r="AF118" s="107">
        <v>70</v>
      </c>
      <c r="AG118" s="107">
        <v>68</v>
      </c>
      <c r="AH118" s="107">
        <v>70</v>
      </c>
      <c r="AI118" s="107">
        <v>53</v>
      </c>
      <c r="AJ118" s="107">
        <v>54</v>
      </c>
      <c r="AK118" s="107">
        <v>54</v>
      </c>
      <c r="AL118" s="107">
        <v>54</v>
      </c>
      <c r="AM118" s="107">
        <v>53</v>
      </c>
      <c r="AN118" s="107">
        <v>51</v>
      </c>
      <c r="AO118" s="107">
        <v>51</v>
      </c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</row>
    <row r="119" spans="1:60" ht="12.75" customHeight="1" x14ac:dyDescent="0.25">
      <c r="A119" s="108" t="s">
        <v>129</v>
      </c>
      <c r="B119" s="108" t="s">
        <v>351</v>
      </c>
      <c r="C119" s="109">
        <v>0</v>
      </c>
      <c r="D119" s="109">
        <v>0</v>
      </c>
      <c r="E119" s="109">
        <v>0</v>
      </c>
      <c r="F119" s="109">
        <v>0</v>
      </c>
      <c r="G119" s="109">
        <v>0</v>
      </c>
      <c r="H119" s="109">
        <v>0</v>
      </c>
      <c r="I119" s="109">
        <v>0</v>
      </c>
      <c r="J119" s="109">
        <v>0</v>
      </c>
      <c r="K119" s="109">
        <v>0</v>
      </c>
      <c r="L119" s="109">
        <v>0</v>
      </c>
      <c r="M119" s="110">
        <f t="shared" si="2"/>
        <v>0</v>
      </c>
      <c r="N119" s="110">
        <f t="shared" si="3"/>
        <v>0</v>
      </c>
      <c r="O119" s="110">
        <f t="shared" si="4"/>
        <v>0</v>
      </c>
      <c r="P119" s="60">
        <v>0</v>
      </c>
      <c r="Q119" s="60">
        <v>0</v>
      </c>
      <c r="R119" s="60">
        <v>0</v>
      </c>
      <c r="S119" s="60">
        <v>0</v>
      </c>
      <c r="T119" s="60">
        <v>0</v>
      </c>
      <c r="U119" s="60">
        <v>0</v>
      </c>
      <c r="V119" s="60">
        <v>0</v>
      </c>
      <c r="W119" s="60">
        <v>0</v>
      </c>
      <c r="X119" s="60">
        <v>0</v>
      </c>
      <c r="Y119" s="60">
        <v>0</v>
      </c>
      <c r="Z119" s="60">
        <v>0</v>
      </c>
      <c r="AA119" s="60">
        <v>0</v>
      </c>
      <c r="AB119" s="60">
        <v>0</v>
      </c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</row>
    <row r="120" spans="1:60" ht="12.75" customHeight="1" x14ac:dyDescent="0.25">
      <c r="A120" s="108"/>
      <c r="B120" s="108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10"/>
      <c r="N120" s="110"/>
      <c r="O120" s="11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</row>
    <row r="121" spans="1:60" ht="12.75" customHeight="1" x14ac:dyDescent="0.25">
      <c r="A121" s="108"/>
      <c r="B121" s="108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10"/>
      <c r="N121" s="110"/>
      <c r="O121" s="11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</row>
    <row r="122" spans="1:60" ht="12.75" customHeight="1" x14ac:dyDescent="0.25">
      <c r="A122" s="108"/>
      <c r="B122" s="108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10"/>
      <c r="N122" s="110"/>
      <c r="O122" s="11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</row>
    <row r="123" spans="1:60" ht="12.75" customHeight="1" x14ac:dyDescent="0.25">
      <c r="A123" s="108"/>
      <c r="B123" s="108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10"/>
      <c r="N123" s="110"/>
      <c r="O123" s="11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</row>
    <row r="124" spans="1:60" ht="12.75" customHeight="1" x14ac:dyDescent="0.25">
      <c r="A124" s="108"/>
      <c r="B124" s="108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10"/>
      <c r="N124" s="110"/>
      <c r="O124" s="11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</row>
    <row r="125" spans="1:60" ht="12.75" customHeight="1" x14ac:dyDescent="0.25">
      <c r="A125" s="108"/>
      <c r="B125" s="108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10"/>
      <c r="N125" s="110"/>
      <c r="O125" s="11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</row>
    <row r="126" spans="1:60" ht="12.75" customHeight="1" x14ac:dyDescent="0.25">
      <c r="A126" s="108"/>
      <c r="B126" s="108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10"/>
      <c r="N126" s="110"/>
      <c r="O126" s="11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</row>
    <row r="127" spans="1:60" ht="12.75" customHeight="1" x14ac:dyDescent="0.25">
      <c r="A127" s="108"/>
      <c r="B127" s="108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10"/>
      <c r="N127" s="110"/>
      <c r="O127" s="11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</row>
    <row r="128" spans="1:60" ht="12.75" customHeight="1" x14ac:dyDescent="0.25">
      <c r="A128" s="108"/>
      <c r="B128" s="108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10"/>
      <c r="N128" s="110"/>
      <c r="O128" s="11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</row>
    <row r="129" spans="1:60" ht="12.75" customHeight="1" x14ac:dyDescent="0.25">
      <c r="A129" s="108"/>
      <c r="B129" s="108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10"/>
      <c r="N129" s="110"/>
      <c r="O129" s="11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</row>
    <row r="130" spans="1:60" ht="12.75" customHeight="1" x14ac:dyDescent="0.25">
      <c r="A130" s="108"/>
      <c r="B130" s="108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10"/>
      <c r="N130" s="110"/>
      <c r="O130" s="11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</row>
    <row r="131" spans="1:60" ht="12.75" hidden="1" customHeight="1" x14ac:dyDescent="0.25">
      <c r="A131" s="108"/>
      <c r="B131" s="108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10"/>
      <c r="N131" s="110"/>
      <c r="O131" s="11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</row>
    <row r="132" spans="1:60" ht="12.75" hidden="1" customHeight="1" x14ac:dyDescent="0.25">
      <c r="A132" s="108"/>
      <c r="B132" s="108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10"/>
      <c r="N132" s="110"/>
      <c r="O132" s="11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</row>
    <row r="133" spans="1:60" ht="12.75" hidden="1" customHeight="1" x14ac:dyDescent="0.25">
      <c r="A133" s="108"/>
      <c r="B133" s="108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10"/>
      <c r="N133" s="110"/>
      <c r="O133" s="11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</row>
    <row r="134" spans="1:60" ht="12.75" hidden="1" customHeight="1" x14ac:dyDescent="0.25">
      <c r="A134" s="108"/>
      <c r="B134" s="108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10"/>
      <c r="N134" s="110"/>
      <c r="O134" s="11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</row>
    <row r="135" spans="1:60" ht="12.75" hidden="1" customHeight="1" x14ac:dyDescent="0.25">
      <c r="A135" s="108"/>
      <c r="B135" s="108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10"/>
      <c r="N135" s="110"/>
      <c r="O135" s="11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</row>
    <row r="136" spans="1:60" ht="12.75" hidden="1" customHeight="1" x14ac:dyDescent="0.25">
      <c r="A136" s="108"/>
      <c r="B136" s="108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10"/>
      <c r="N136" s="110"/>
      <c r="O136" s="11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  <c r="BH136" s="107"/>
    </row>
    <row r="137" spans="1:60" ht="12.75" hidden="1" customHeight="1" x14ac:dyDescent="0.25">
      <c r="A137" s="108"/>
      <c r="B137" s="108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10"/>
      <c r="N137" s="110"/>
      <c r="O137" s="11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</row>
    <row r="138" spans="1:60" ht="12.75" hidden="1" customHeight="1" x14ac:dyDescent="0.25">
      <c r="A138" s="108"/>
      <c r="B138" s="108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10"/>
      <c r="N138" s="110"/>
      <c r="O138" s="11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  <c r="BH138" s="107"/>
    </row>
    <row r="139" spans="1:60" ht="12.75" hidden="1" customHeight="1" x14ac:dyDescent="0.25">
      <c r="A139" s="108"/>
      <c r="B139" s="108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10"/>
      <c r="N139" s="110"/>
      <c r="O139" s="11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  <c r="BH139" s="107"/>
    </row>
    <row r="140" spans="1:60" ht="12.75" customHeight="1" x14ac:dyDescent="0.25">
      <c r="A140" s="114" t="s">
        <v>387</v>
      </c>
      <c r="B140" s="114"/>
      <c r="C140" s="115">
        <f t="shared" ref="C140:AB140" si="5">SUM(C2:C139)</f>
        <v>20886</v>
      </c>
      <c r="D140" s="115">
        <f t="shared" si="5"/>
        <v>9954</v>
      </c>
      <c r="E140" s="115">
        <f t="shared" si="5"/>
        <v>11947</v>
      </c>
      <c r="F140" s="115">
        <f t="shared" si="5"/>
        <v>12584</v>
      </c>
      <c r="G140" s="115">
        <f t="shared" si="5"/>
        <v>15930</v>
      </c>
      <c r="H140" s="115">
        <f t="shared" si="5"/>
        <v>13871</v>
      </c>
      <c r="I140" s="115">
        <f t="shared" si="5"/>
        <v>13092</v>
      </c>
      <c r="J140" s="115">
        <f t="shared" si="5"/>
        <v>13250</v>
      </c>
      <c r="K140" s="115">
        <f t="shared" si="5"/>
        <v>12988</v>
      </c>
      <c r="L140" s="115">
        <f t="shared" si="5"/>
        <v>9071</v>
      </c>
      <c r="M140" s="110">
        <f t="shared" si="5"/>
        <v>13357.3</v>
      </c>
      <c r="N140" s="110">
        <f t="shared" si="5"/>
        <v>12841.625</v>
      </c>
      <c r="O140" s="110">
        <f t="shared" si="5"/>
        <v>12100.25</v>
      </c>
      <c r="P140" s="115">
        <f t="shared" si="5"/>
        <v>14199</v>
      </c>
      <c r="Q140" s="115">
        <f t="shared" si="5"/>
        <v>13476</v>
      </c>
      <c r="R140" s="115">
        <f t="shared" si="5"/>
        <v>13505</v>
      </c>
      <c r="S140" s="115">
        <f t="shared" si="5"/>
        <v>13501</v>
      </c>
      <c r="T140" s="115">
        <f t="shared" si="5"/>
        <v>15558</v>
      </c>
      <c r="U140" s="115">
        <f t="shared" si="5"/>
        <v>15091</v>
      </c>
      <c r="V140" s="115">
        <f t="shared" si="5"/>
        <v>19363</v>
      </c>
      <c r="W140" s="115">
        <f t="shared" si="5"/>
        <v>21602</v>
      </c>
      <c r="X140" s="115">
        <f t="shared" si="5"/>
        <v>15981</v>
      </c>
      <c r="Y140" s="115">
        <f t="shared" si="5"/>
        <v>17666</v>
      </c>
      <c r="Z140" s="115">
        <f t="shared" si="5"/>
        <v>17566</v>
      </c>
      <c r="AA140" s="115">
        <f t="shared" si="5"/>
        <v>19718</v>
      </c>
      <c r="AB140" s="115">
        <f t="shared" si="5"/>
        <v>17877</v>
      </c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  <c r="BH140" s="107"/>
    </row>
    <row r="141" spans="1:60" ht="12.75" customHeight="1" x14ac:dyDescent="0.25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  <c r="BH141" s="107"/>
    </row>
    <row r="142" spans="1:60" ht="12.75" customHeight="1" x14ac:dyDescent="0.25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  <c r="BH142" s="107"/>
    </row>
    <row r="143" spans="1:60" ht="12.75" customHeight="1" x14ac:dyDescent="0.25">
      <c r="A143" s="104" t="s">
        <v>33</v>
      </c>
      <c r="B143" s="104" t="s">
        <v>7</v>
      </c>
      <c r="C143" s="105">
        <v>42722</v>
      </c>
      <c r="D143" s="105">
        <v>42729</v>
      </c>
      <c r="E143" s="105">
        <v>42736</v>
      </c>
      <c r="F143" s="105">
        <v>42743</v>
      </c>
      <c r="G143" s="105">
        <v>42750</v>
      </c>
      <c r="H143" s="105">
        <v>42757</v>
      </c>
      <c r="I143" s="105">
        <v>42764</v>
      </c>
      <c r="J143" s="105">
        <v>42771</v>
      </c>
      <c r="K143" s="105">
        <v>42778</v>
      </c>
      <c r="L143" s="105">
        <v>42785</v>
      </c>
      <c r="M143" s="106" t="s">
        <v>574</v>
      </c>
      <c r="N143" s="106" t="s">
        <v>575</v>
      </c>
      <c r="O143" s="106" t="s">
        <v>576</v>
      </c>
      <c r="P143" s="105">
        <v>42792</v>
      </c>
      <c r="Q143" s="105">
        <v>42799</v>
      </c>
      <c r="R143" s="105">
        <v>42806</v>
      </c>
      <c r="S143" s="105">
        <v>42813</v>
      </c>
      <c r="T143" s="105">
        <v>42820</v>
      </c>
      <c r="U143" s="105">
        <v>42827</v>
      </c>
      <c r="V143" s="105">
        <v>42834</v>
      </c>
      <c r="W143" s="105">
        <v>42841</v>
      </c>
      <c r="X143" s="105">
        <v>42848</v>
      </c>
      <c r="Y143" s="105">
        <v>42855</v>
      </c>
      <c r="Z143" s="105">
        <v>42862</v>
      </c>
      <c r="AA143" s="105">
        <v>42869</v>
      </c>
      <c r="AB143" s="105">
        <v>42876</v>
      </c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</row>
    <row r="144" spans="1:60" ht="12.75" customHeight="1" x14ac:dyDescent="0.25">
      <c r="A144" s="108" t="str">
        <f t="shared" ref="A144:B144" si="6">+A2</f>
        <v>Coke Lite_C</v>
      </c>
      <c r="B144" s="108" t="str">
        <f t="shared" si="6"/>
        <v>C0330024L_C</v>
      </c>
      <c r="C144" s="116">
        <f t="shared" ref="C144:AB144" si="7">+C2/C$140</f>
        <v>0</v>
      </c>
      <c r="D144" s="116">
        <f t="shared" si="7"/>
        <v>0</v>
      </c>
      <c r="E144" s="116">
        <f t="shared" si="7"/>
        <v>0</v>
      </c>
      <c r="F144" s="116">
        <f t="shared" si="7"/>
        <v>0</v>
      </c>
      <c r="G144" s="116">
        <f t="shared" si="7"/>
        <v>0</v>
      </c>
      <c r="H144" s="116">
        <f t="shared" si="7"/>
        <v>0</v>
      </c>
      <c r="I144" s="116">
        <f t="shared" si="7"/>
        <v>1.9859456156431409E-3</v>
      </c>
      <c r="J144" s="116">
        <f t="shared" si="7"/>
        <v>2.188679245283019E-3</v>
      </c>
      <c r="K144" s="116">
        <f t="shared" si="7"/>
        <v>5.3895903911302737E-4</v>
      </c>
      <c r="L144" s="116">
        <f t="shared" si="7"/>
        <v>1.7638628596626613E-3</v>
      </c>
      <c r="M144" s="117">
        <f t="shared" si="7"/>
        <v>5.8395034924722811E-4</v>
      </c>
      <c r="N144" s="117">
        <f t="shared" si="7"/>
        <v>7.5924970554738986E-4</v>
      </c>
      <c r="O144" s="117">
        <f t="shared" si="7"/>
        <v>1.6115369517158736E-3</v>
      </c>
      <c r="P144" s="118">
        <f t="shared" si="7"/>
        <v>1.8311148672441721E-3</v>
      </c>
      <c r="Q144" s="118">
        <f t="shared" si="7"/>
        <v>1.7809439002671415E-3</v>
      </c>
      <c r="R144" s="118">
        <f t="shared" si="7"/>
        <v>1.7771195853387633E-3</v>
      </c>
      <c r="S144" s="118">
        <f t="shared" si="7"/>
        <v>1.7776461002888674E-3</v>
      </c>
      <c r="T144" s="118">
        <f t="shared" si="7"/>
        <v>1.7997171872991388E-3</v>
      </c>
      <c r="U144" s="118">
        <f t="shared" si="7"/>
        <v>1.7891458485189849E-3</v>
      </c>
      <c r="V144" s="118">
        <f t="shared" si="7"/>
        <v>1.7559262510974539E-3</v>
      </c>
      <c r="W144" s="118">
        <f t="shared" si="7"/>
        <v>1.759096379964818E-3</v>
      </c>
      <c r="X144" s="118">
        <f t="shared" si="7"/>
        <v>1.7520805957074025E-3</v>
      </c>
      <c r="Y144" s="118">
        <f t="shared" si="7"/>
        <v>1.7547831993660137E-3</v>
      </c>
      <c r="Z144" s="118">
        <f t="shared" si="7"/>
        <v>1.7647728566549015E-3</v>
      </c>
      <c r="AA144" s="118">
        <f t="shared" si="7"/>
        <v>1.775027893295466E-3</v>
      </c>
      <c r="AB144" s="118">
        <f t="shared" si="7"/>
        <v>1.7900095094255189E-3</v>
      </c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  <c r="BH144" s="107"/>
    </row>
    <row r="145" spans="1:60" ht="12.75" customHeight="1" x14ac:dyDescent="0.25">
      <c r="A145" s="108" t="str">
        <f t="shared" ref="A145:B145" si="8">+A3</f>
        <v>Coke Lite_C</v>
      </c>
      <c r="B145" s="108" t="str">
        <f t="shared" si="8"/>
        <v>P0500012L_C</v>
      </c>
      <c r="C145" s="116">
        <f t="shared" ref="C145:AB145" si="9">+C3/C$140</f>
        <v>0</v>
      </c>
      <c r="D145" s="116">
        <f t="shared" si="9"/>
        <v>0</v>
      </c>
      <c r="E145" s="116">
        <f t="shared" si="9"/>
        <v>0</v>
      </c>
      <c r="F145" s="116">
        <f t="shared" si="9"/>
        <v>0</v>
      </c>
      <c r="G145" s="116">
        <f t="shared" si="9"/>
        <v>0</v>
      </c>
      <c r="H145" s="116">
        <f t="shared" si="9"/>
        <v>0</v>
      </c>
      <c r="I145" s="116">
        <f t="shared" si="9"/>
        <v>0</v>
      </c>
      <c r="J145" s="116">
        <f t="shared" si="9"/>
        <v>0</v>
      </c>
      <c r="K145" s="116">
        <f t="shared" si="9"/>
        <v>0</v>
      </c>
      <c r="L145" s="116">
        <f t="shared" si="9"/>
        <v>0</v>
      </c>
      <c r="M145" s="117">
        <f t="shared" si="9"/>
        <v>0</v>
      </c>
      <c r="N145" s="117">
        <f t="shared" si="9"/>
        <v>0</v>
      </c>
      <c r="O145" s="117">
        <f t="shared" si="9"/>
        <v>0</v>
      </c>
      <c r="P145" s="118">
        <f t="shared" si="9"/>
        <v>0</v>
      </c>
      <c r="Q145" s="118">
        <f t="shared" si="9"/>
        <v>0</v>
      </c>
      <c r="R145" s="118">
        <f t="shared" si="9"/>
        <v>0</v>
      </c>
      <c r="S145" s="118">
        <f t="shared" si="9"/>
        <v>0</v>
      </c>
      <c r="T145" s="118">
        <f t="shared" si="9"/>
        <v>0</v>
      </c>
      <c r="U145" s="118">
        <f t="shared" si="9"/>
        <v>0</v>
      </c>
      <c r="V145" s="118">
        <f t="shared" si="9"/>
        <v>0</v>
      </c>
      <c r="W145" s="118">
        <f t="shared" si="9"/>
        <v>0</v>
      </c>
      <c r="X145" s="118">
        <f t="shared" si="9"/>
        <v>0</v>
      </c>
      <c r="Y145" s="118">
        <f t="shared" si="9"/>
        <v>0</v>
      </c>
      <c r="Z145" s="118">
        <f t="shared" si="9"/>
        <v>0</v>
      </c>
      <c r="AA145" s="118">
        <f t="shared" si="9"/>
        <v>0</v>
      </c>
      <c r="AB145" s="118">
        <f t="shared" si="9"/>
        <v>0</v>
      </c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/>
      <c r="AZ145" s="107"/>
      <c r="BA145" s="107"/>
      <c r="BB145" s="107"/>
      <c r="BC145" s="107"/>
      <c r="BD145" s="107"/>
      <c r="BE145" s="107"/>
      <c r="BF145" s="107"/>
      <c r="BG145" s="107"/>
      <c r="BH145" s="107"/>
    </row>
    <row r="146" spans="1:60" ht="12.75" customHeight="1" x14ac:dyDescent="0.25">
      <c r="A146" s="108" t="str">
        <f t="shared" ref="A146:B146" si="10">+A4</f>
        <v>Coke Lite_C</v>
      </c>
      <c r="B146" s="108" t="str">
        <f t="shared" si="10"/>
        <v>R0300024L_C</v>
      </c>
      <c r="C146" s="116">
        <f t="shared" ref="C146:AB146" si="11">+C4/C$140</f>
        <v>0</v>
      </c>
      <c r="D146" s="116">
        <f t="shared" si="11"/>
        <v>0</v>
      </c>
      <c r="E146" s="116">
        <f t="shared" si="11"/>
        <v>0</v>
      </c>
      <c r="F146" s="116">
        <f t="shared" si="11"/>
        <v>0</v>
      </c>
      <c r="G146" s="116">
        <f t="shared" si="11"/>
        <v>0</v>
      </c>
      <c r="H146" s="116">
        <f t="shared" si="11"/>
        <v>0</v>
      </c>
      <c r="I146" s="116">
        <f t="shared" si="11"/>
        <v>0</v>
      </c>
      <c r="J146" s="116">
        <f t="shared" si="11"/>
        <v>0</v>
      </c>
      <c r="K146" s="116">
        <f t="shared" si="11"/>
        <v>0</v>
      </c>
      <c r="L146" s="116">
        <f t="shared" si="11"/>
        <v>0</v>
      </c>
      <c r="M146" s="117">
        <f t="shared" si="11"/>
        <v>0</v>
      </c>
      <c r="N146" s="117">
        <f t="shared" si="11"/>
        <v>0</v>
      </c>
      <c r="O146" s="117">
        <f t="shared" si="11"/>
        <v>0</v>
      </c>
      <c r="P146" s="118">
        <f t="shared" si="11"/>
        <v>0</v>
      </c>
      <c r="Q146" s="118">
        <f t="shared" si="11"/>
        <v>0</v>
      </c>
      <c r="R146" s="118">
        <f t="shared" si="11"/>
        <v>0</v>
      </c>
      <c r="S146" s="118">
        <f t="shared" si="11"/>
        <v>0</v>
      </c>
      <c r="T146" s="118">
        <f t="shared" si="11"/>
        <v>0</v>
      </c>
      <c r="U146" s="118">
        <f t="shared" si="11"/>
        <v>0</v>
      </c>
      <c r="V146" s="118">
        <f t="shared" si="11"/>
        <v>0</v>
      </c>
      <c r="W146" s="118">
        <f t="shared" si="11"/>
        <v>0</v>
      </c>
      <c r="X146" s="118">
        <f t="shared" si="11"/>
        <v>0</v>
      </c>
      <c r="Y146" s="118">
        <f t="shared" si="11"/>
        <v>0</v>
      </c>
      <c r="Z146" s="118">
        <f t="shared" si="11"/>
        <v>0</v>
      </c>
      <c r="AA146" s="118">
        <f t="shared" si="11"/>
        <v>0</v>
      </c>
      <c r="AB146" s="118">
        <f t="shared" si="11"/>
        <v>0</v>
      </c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  <c r="BH146" s="107"/>
    </row>
    <row r="147" spans="1:60" ht="12.75" customHeight="1" x14ac:dyDescent="0.25">
      <c r="A147" s="108" t="str">
        <f t="shared" ref="A147:B147" si="12">+A5</f>
        <v>Coca-Cola_C</v>
      </c>
      <c r="B147" s="108" t="str">
        <f t="shared" si="12"/>
        <v>C0330024L_C</v>
      </c>
      <c r="C147" s="116">
        <f t="shared" ref="C147:AB147" si="13">+C5/C$140</f>
        <v>4.6346835200612849E-2</v>
      </c>
      <c r="D147" s="116">
        <f t="shared" si="13"/>
        <v>3.4659433393610606E-2</v>
      </c>
      <c r="E147" s="116">
        <f t="shared" si="13"/>
        <v>9.6258474930945009E-3</v>
      </c>
      <c r="F147" s="116">
        <f t="shared" si="13"/>
        <v>8.1055308328035602E-3</v>
      </c>
      <c r="G147" s="116">
        <f t="shared" si="13"/>
        <v>2.4984306340238543E-2</v>
      </c>
      <c r="H147" s="116">
        <f t="shared" si="13"/>
        <v>5.9620791579554466E-2</v>
      </c>
      <c r="I147" s="116">
        <f t="shared" si="13"/>
        <v>4.2315918117934614E-2</v>
      </c>
      <c r="J147" s="116">
        <f t="shared" si="13"/>
        <v>2.3547169811320753E-2</v>
      </c>
      <c r="K147" s="116">
        <f t="shared" si="13"/>
        <v>5.1201108715737603E-2</v>
      </c>
      <c r="L147" s="116">
        <f t="shared" si="13"/>
        <v>5.5561680079373829E-2</v>
      </c>
      <c r="M147" s="117">
        <f t="shared" si="13"/>
        <v>3.5860540678131061E-2</v>
      </c>
      <c r="N147" s="117">
        <f t="shared" si="13"/>
        <v>3.3845015720362491E-2</v>
      </c>
      <c r="O147" s="117">
        <f t="shared" si="13"/>
        <v>4.2044585855664139E-2</v>
      </c>
      <c r="P147" s="118">
        <f t="shared" si="13"/>
        <v>4.2960771885344036E-2</v>
      </c>
      <c r="Q147" s="118">
        <f t="shared" si="13"/>
        <v>4.2742653606411399E-2</v>
      </c>
      <c r="R147" s="118">
        <f t="shared" si="13"/>
        <v>4.2502776749352093E-2</v>
      </c>
      <c r="S147" s="118">
        <f t="shared" si="13"/>
        <v>4.2515369231908746E-2</v>
      </c>
      <c r="T147" s="118">
        <f t="shared" si="13"/>
        <v>4.255045635685821E-2</v>
      </c>
      <c r="U147" s="118">
        <f t="shared" si="13"/>
        <v>4.2409383076005565E-2</v>
      </c>
      <c r="V147" s="118">
        <f t="shared" si="13"/>
        <v>4.2503744254506017E-2</v>
      </c>
      <c r="W147" s="118">
        <f t="shared" si="13"/>
        <v>4.2542357189149151E-2</v>
      </c>
      <c r="X147" s="118">
        <f t="shared" si="13"/>
        <v>4.2487954445904509E-2</v>
      </c>
      <c r="Y147" s="118">
        <f t="shared" si="13"/>
        <v>4.2511038152383107E-2</v>
      </c>
      <c r="Z147" s="118">
        <f t="shared" si="13"/>
        <v>4.246840487305021E-2</v>
      </c>
      <c r="AA147" s="118">
        <f t="shared" si="13"/>
        <v>4.2397809108428844E-2</v>
      </c>
      <c r="AB147" s="118">
        <f t="shared" si="13"/>
        <v>4.2400850254516974E-2</v>
      </c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</row>
    <row r="148" spans="1:60" ht="12.75" customHeight="1" x14ac:dyDescent="0.25">
      <c r="A148" s="108" t="str">
        <f t="shared" ref="A148:B148" si="14">+A6</f>
        <v>Coca-Cola_C</v>
      </c>
      <c r="B148" s="108" t="str">
        <f t="shared" si="14"/>
        <v>C0440024L</v>
      </c>
      <c r="C148" s="116">
        <f t="shared" ref="C148:AB148" si="15">+C6/C$140</f>
        <v>0</v>
      </c>
      <c r="D148" s="116">
        <f t="shared" si="15"/>
        <v>0</v>
      </c>
      <c r="E148" s="116">
        <f t="shared" si="15"/>
        <v>0</v>
      </c>
      <c r="F148" s="116">
        <f t="shared" si="15"/>
        <v>0</v>
      </c>
      <c r="G148" s="116">
        <f t="shared" si="15"/>
        <v>0</v>
      </c>
      <c r="H148" s="116">
        <f t="shared" si="15"/>
        <v>0</v>
      </c>
      <c r="I148" s="116">
        <f t="shared" si="15"/>
        <v>0</v>
      </c>
      <c r="J148" s="116">
        <f t="shared" si="15"/>
        <v>0</v>
      </c>
      <c r="K148" s="116">
        <f t="shared" si="15"/>
        <v>0</v>
      </c>
      <c r="L148" s="116">
        <f t="shared" si="15"/>
        <v>0</v>
      </c>
      <c r="M148" s="117">
        <f t="shared" si="15"/>
        <v>0</v>
      </c>
      <c r="N148" s="117">
        <f t="shared" si="15"/>
        <v>0</v>
      </c>
      <c r="O148" s="117">
        <f t="shared" si="15"/>
        <v>0</v>
      </c>
      <c r="P148" s="118">
        <f t="shared" si="15"/>
        <v>6.4793295302486087E-3</v>
      </c>
      <c r="Q148" s="118">
        <f t="shared" si="15"/>
        <v>6.4559216384683883E-3</v>
      </c>
      <c r="R148" s="118">
        <f t="shared" si="15"/>
        <v>6.4420584968530176E-3</v>
      </c>
      <c r="S148" s="118">
        <f t="shared" si="15"/>
        <v>6.4439671135471449E-3</v>
      </c>
      <c r="T148" s="118">
        <f t="shared" si="15"/>
        <v>6.4275613832112093E-3</v>
      </c>
      <c r="U148" s="118">
        <f t="shared" si="15"/>
        <v>6.4276721224570937E-3</v>
      </c>
      <c r="V148" s="118">
        <f t="shared" si="15"/>
        <v>6.403966327531891E-3</v>
      </c>
      <c r="W148" s="118">
        <f t="shared" si="15"/>
        <v>6.4345893898713081E-3</v>
      </c>
      <c r="X148" s="118">
        <f t="shared" si="15"/>
        <v>6.4451536199236596E-3</v>
      </c>
      <c r="Y148" s="118">
        <f t="shared" si="15"/>
        <v>6.4530737008943731E-3</v>
      </c>
      <c r="Z148" s="118">
        <f t="shared" si="15"/>
        <v>6.4328817032904472E-3</v>
      </c>
      <c r="AA148" s="118">
        <f t="shared" si="15"/>
        <v>6.3901004158636778E-3</v>
      </c>
      <c r="AB148" s="118">
        <f t="shared" si="15"/>
        <v>6.4328466744979582E-3</v>
      </c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</row>
    <row r="149" spans="1:60" ht="12.75" customHeight="1" x14ac:dyDescent="0.25">
      <c r="A149" s="108" t="str">
        <f t="shared" ref="A149:B149" si="16">+A7</f>
        <v>Coca-Cola_C</v>
      </c>
      <c r="B149" s="108" t="str">
        <f t="shared" si="16"/>
        <v>O20LT001L</v>
      </c>
      <c r="C149" s="116">
        <f t="shared" ref="C149:AB149" si="17">+C7/C$140</f>
        <v>0</v>
      </c>
      <c r="D149" s="116">
        <f t="shared" si="17"/>
        <v>0</v>
      </c>
      <c r="E149" s="116">
        <f t="shared" si="17"/>
        <v>0</v>
      </c>
      <c r="F149" s="116">
        <f t="shared" si="17"/>
        <v>0</v>
      </c>
      <c r="G149" s="116">
        <f t="shared" si="17"/>
        <v>0</v>
      </c>
      <c r="H149" s="116">
        <f t="shared" si="17"/>
        <v>0</v>
      </c>
      <c r="I149" s="116">
        <f t="shared" si="17"/>
        <v>0</v>
      </c>
      <c r="J149" s="116">
        <f t="shared" si="17"/>
        <v>0</v>
      </c>
      <c r="K149" s="116">
        <f t="shared" si="17"/>
        <v>0</v>
      </c>
      <c r="L149" s="116">
        <f t="shared" si="17"/>
        <v>0</v>
      </c>
      <c r="M149" s="117">
        <f t="shared" si="17"/>
        <v>0</v>
      </c>
      <c r="N149" s="117">
        <f t="shared" si="17"/>
        <v>0</v>
      </c>
      <c r="O149" s="117">
        <f t="shared" si="17"/>
        <v>0</v>
      </c>
      <c r="P149" s="118">
        <f t="shared" si="17"/>
        <v>0</v>
      </c>
      <c r="Q149" s="118">
        <f t="shared" si="17"/>
        <v>0</v>
      </c>
      <c r="R149" s="118">
        <f t="shared" si="17"/>
        <v>0</v>
      </c>
      <c r="S149" s="118">
        <f t="shared" si="17"/>
        <v>0</v>
      </c>
      <c r="T149" s="118">
        <f t="shared" si="17"/>
        <v>0</v>
      </c>
      <c r="U149" s="118">
        <f t="shared" si="17"/>
        <v>0</v>
      </c>
      <c r="V149" s="118">
        <f t="shared" si="17"/>
        <v>0</v>
      </c>
      <c r="W149" s="118">
        <f t="shared" si="17"/>
        <v>0</v>
      </c>
      <c r="X149" s="118">
        <f t="shared" si="17"/>
        <v>0</v>
      </c>
      <c r="Y149" s="118">
        <f t="shared" si="17"/>
        <v>0</v>
      </c>
      <c r="Z149" s="118">
        <f t="shared" si="17"/>
        <v>0</v>
      </c>
      <c r="AA149" s="118">
        <f t="shared" si="17"/>
        <v>0</v>
      </c>
      <c r="AB149" s="118">
        <f t="shared" si="17"/>
        <v>0</v>
      </c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</row>
    <row r="150" spans="1:60" ht="12.75" customHeight="1" x14ac:dyDescent="0.25">
      <c r="A150" s="108" t="str">
        <f t="shared" ref="A150:B150" si="18">+A8</f>
        <v>Coca-Cola_C</v>
      </c>
      <c r="B150" s="108" t="str">
        <f t="shared" si="18"/>
        <v>P0350012L_C</v>
      </c>
      <c r="C150" s="116">
        <f t="shared" ref="C150:AB150" si="19">+C8/C$140</f>
        <v>1.0246097864598295E-2</v>
      </c>
      <c r="D150" s="116">
        <f t="shared" si="19"/>
        <v>1.2557765722322685E-2</v>
      </c>
      <c r="E150" s="116">
        <f t="shared" si="19"/>
        <v>1.6573198292458357E-2</v>
      </c>
      <c r="F150" s="116">
        <f t="shared" si="19"/>
        <v>1.6767323585505405E-2</v>
      </c>
      <c r="G150" s="116">
        <f t="shared" si="19"/>
        <v>1.1927181418706842E-2</v>
      </c>
      <c r="H150" s="116">
        <f t="shared" si="19"/>
        <v>1.0237185494917454E-2</v>
      </c>
      <c r="I150" s="116">
        <f t="shared" si="19"/>
        <v>1.6498625114573784E-2</v>
      </c>
      <c r="J150" s="116">
        <f t="shared" si="19"/>
        <v>1.2075471698113207E-2</v>
      </c>
      <c r="K150" s="116">
        <f t="shared" si="19"/>
        <v>9.7012627040344926E-3</v>
      </c>
      <c r="L150" s="116">
        <f t="shared" si="19"/>
        <v>1.1685591445265131E-2</v>
      </c>
      <c r="M150" s="117">
        <f t="shared" si="19"/>
        <v>1.2637284481145143E-2</v>
      </c>
      <c r="N150" s="117">
        <f t="shared" si="19"/>
        <v>1.3131126317736268E-2</v>
      </c>
      <c r="O150" s="117">
        <f t="shared" si="19"/>
        <v>1.2561723931323734E-2</v>
      </c>
      <c r="P150" s="118">
        <f t="shared" si="19"/>
        <v>1.0986689203465032E-2</v>
      </c>
      <c r="Q150" s="118">
        <f t="shared" si="19"/>
        <v>1.0908281389136243E-2</v>
      </c>
      <c r="R150" s="118">
        <f t="shared" si="19"/>
        <v>1.0884857460199926E-2</v>
      </c>
      <c r="S150" s="118">
        <f t="shared" si="19"/>
        <v>1.0888082364269313E-2</v>
      </c>
      <c r="T150" s="118">
        <f t="shared" si="19"/>
        <v>1.0862578737626945E-2</v>
      </c>
      <c r="U150" s="118">
        <f t="shared" si="19"/>
        <v>1.0867404413226426E-2</v>
      </c>
      <c r="V150" s="118">
        <f t="shared" si="19"/>
        <v>1.0897071734751846E-2</v>
      </c>
      <c r="W150" s="118">
        <f t="shared" si="19"/>
        <v>1.0878622349782428E-2</v>
      </c>
      <c r="X150" s="118">
        <f t="shared" si="19"/>
        <v>1.0887929416181715E-2</v>
      </c>
      <c r="Y150" s="118">
        <f t="shared" si="19"/>
        <v>1.0868334654137892E-2</v>
      </c>
      <c r="Z150" s="118">
        <f t="shared" si="19"/>
        <v>1.0873277923260845E-2</v>
      </c>
      <c r="AA150" s="118">
        <f t="shared" si="19"/>
        <v>1.0853027690435136E-2</v>
      </c>
      <c r="AB150" s="118">
        <f t="shared" si="19"/>
        <v>1.0851932650892208E-2</v>
      </c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</row>
    <row r="151" spans="1:60" ht="12.75" customHeight="1" x14ac:dyDescent="0.25">
      <c r="A151" s="108" t="str">
        <f t="shared" ref="A151:B151" si="20">+A9</f>
        <v>Coca-Cola_C</v>
      </c>
      <c r="B151" s="108" t="str">
        <f t="shared" si="20"/>
        <v>P0500012L_C</v>
      </c>
      <c r="C151" s="116">
        <f t="shared" ref="C151:AB151" si="21">+C9/C$140</f>
        <v>3.6914679689744323E-2</v>
      </c>
      <c r="D151" s="116">
        <f t="shared" si="21"/>
        <v>3.7371910789632305E-2</v>
      </c>
      <c r="E151" s="116">
        <f t="shared" si="21"/>
        <v>3.239306938980497E-2</v>
      </c>
      <c r="F151" s="116">
        <f t="shared" si="21"/>
        <v>3.9256198347107439E-2</v>
      </c>
      <c r="G151" s="116">
        <f t="shared" si="21"/>
        <v>3.9422473320778403E-2</v>
      </c>
      <c r="H151" s="116">
        <f t="shared" si="21"/>
        <v>3.8785956311729507E-2</v>
      </c>
      <c r="I151" s="116">
        <f t="shared" si="21"/>
        <v>3.7503819126183932E-2</v>
      </c>
      <c r="J151" s="116">
        <f t="shared" si="21"/>
        <v>3.7132075471698112E-2</v>
      </c>
      <c r="K151" s="116">
        <f t="shared" si="21"/>
        <v>3.7496150292577766E-2</v>
      </c>
      <c r="L151" s="116">
        <f t="shared" si="21"/>
        <v>3.7702568625289382E-2</v>
      </c>
      <c r="M151" s="117">
        <f t="shared" si="21"/>
        <v>3.7447687781213268E-2</v>
      </c>
      <c r="N151" s="117">
        <f t="shared" si="21"/>
        <v>3.7563392483427917E-2</v>
      </c>
      <c r="O151" s="117">
        <f t="shared" si="21"/>
        <v>3.7437243032168756E-2</v>
      </c>
      <c r="P151" s="118">
        <f t="shared" si="21"/>
        <v>3.3946052538911191E-2</v>
      </c>
      <c r="Q151" s="118">
        <f t="shared" si="21"/>
        <v>3.3763728109231228E-2</v>
      </c>
      <c r="R151" s="118">
        <f t="shared" si="21"/>
        <v>3.3617178822658272E-2</v>
      </c>
      <c r="S151" s="118">
        <f t="shared" si="21"/>
        <v>3.3627138730464412E-2</v>
      </c>
      <c r="T151" s="118">
        <f t="shared" si="21"/>
        <v>3.3616146034194626E-2</v>
      </c>
      <c r="U151" s="118">
        <f t="shared" si="21"/>
        <v>3.3529918494466904E-2</v>
      </c>
      <c r="V151" s="118">
        <f t="shared" si="21"/>
        <v>3.3620823219542427E-2</v>
      </c>
      <c r="W151" s="118">
        <f t="shared" si="21"/>
        <v>3.3607999259327843E-2</v>
      </c>
      <c r="X151" s="118">
        <f t="shared" si="21"/>
        <v>3.3602402853388398E-2</v>
      </c>
      <c r="Y151" s="118">
        <f t="shared" si="21"/>
        <v>3.3623910336239106E-2</v>
      </c>
      <c r="Z151" s="118">
        <f t="shared" si="21"/>
        <v>3.3587612433109419E-2</v>
      </c>
      <c r="AA151" s="118">
        <f t="shared" si="21"/>
        <v>3.3522669641951518E-2</v>
      </c>
      <c r="AB151" s="118">
        <f t="shared" si="21"/>
        <v>3.3562678301728481E-2</v>
      </c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</row>
    <row r="152" spans="1:60" ht="12.75" customHeight="1" x14ac:dyDescent="0.25">
      <c r="A152" s="108" t="str">
        <f t="shared" ref="A152:B152" si="22">+A10</f>
        <v>Coca-Cola_C</v>
      </c>
      <c r="B152" s="108" t="str">
        <f t="shared" si="22"/>
        <v>P1000006L_C</v>
      </c>
      <c r="C152" s="116">
        <f t="shared" ref="C152:AB152" si="23">+C10/C$140</f>
        <v>1.8672795173800632E-3</v>
      </c>
      <c r="D152" s="116">
        <f t="shared" si="23"/>
        <v>2.0092425155716293E-3</v>
      </c>
      <c r="E152" s="116">
        <f t="shared" si="23"/>
        <v>8.3703021679082618E-4</v>
      </c>
      <c r="F152" s="116">
        <f t="shared" si="23"/>
        <v>4.370629370629371E-3</v>
      </c>
      <c r="G152" s="116">
        <f t="shared" si="23"/>
        <v>7.5329566854990583E-4</v>
      </c>
      <c r="H152" s="116">
        <f t="shared" si="23"/>
        <v>1.0092999783721432E-3</v>
      </c>
      <c r="I152" s="116">
        <f t="shared" si="23"/>
        <v>2.5206232813932174E-3</v>
      </c>
      <c r="J152" s="116">
        <f t="shared" si="23"/>
        <v>2.2641509433962264E-4</v>
      </c>
      <c r="K152" s="116">
        <f t="shared" si="23"/>
        <v>1.0779180782260547E-3</v>
      </c>
      <c r="L152" s="116">
        <f t="shared" si="23"/>
        <v>3.1970014331385733E-3</v>
      </c>
      <c r="M152" s="117">
        <f t="shared" si="23"/>
        <v>1.7144183330463491E-3</v>
      </c>
      <c r="N152" s="117">
        <f t="shared" si="23"/>
        <v>1.6547749992699523E-3</v>
      </c>
      <c r="O152" s="117">
        <f t="shared" si="23"/>
        <v>1.6321976818660772E-3</v>
      </c>
      <c r="P152" s="118">
        <f t="shared" si="23"/>
        <v>1.478977392774139E-3</v>
      </c>
      <c r="Q152" s="118">
        <f t="shared" si="23"/>
        <v>1.4841199168892847E-3</v>
      </c>
      <c r="R152" s="118">
        <f t="shared" si="23"/>
        <v>1.4809329877823029E-3</v>
      </c>
      <c r="S152" s="118">
        <f t="shared" si="23"/>
        <v>1.4813717502407228E-3</v>
      </c>
      <c r="T152" s="118">
        <f t="shared" si="23"/>
        <v>1.4783391181385783E-3</v>
      </c>
      <c r="U152" s="118">
        <f t="shared" si="23"/>
        <v>1.4578225432376913E-3</v>
      </c>
      <c r="V152" s="118">
        <f t="shared" si="23"/>
        <v>1.4977018024066519E-3</v>
      </c>
      <c r="W152" s="118">
        <f t="shared" si="23"/>
        <v>1.4813443199703732E-3</v>
      </c>
      <c r="X152" s="118">
        <f t="shared" si="23"/>
        <v>1.5017833677492022E-3</v>
      </c>
      <c r="Y152" s="118">
        <f t="shared" si="23"/>
        <v>1.4717536510811728E-3</v>
      </c>
      <c r="Z152" s="118">
        <f t="shared" si="23"/>
        <v>1.4801320733234659E-3</v>
      </c>
      <c r="AA152" s="118">
        <f t="shared" si="23"/>
        <v>1.4707373973019576E-3</v>
      </c>
      <c r="AB152" s="118">
        <f t="shared" si="23"/>
        <v>1.4543827264082341E-3</v>
      </c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</row>
    <row r="153" spans="1:60" ht="12.75" customHeight="1" x14ac:dyDescent="0.25">
      <c r="A153" s="108" t="str">
        <f t="shared" ref="A153:B153" si="24">+A11</f>
        <v>Coca-Cola_C</v>
      </c>
      <c r="B153" s="108" t="str">
        <f t="shared" si="24"/>
        <v>P1250006L_C</v>
      </c>
      <c r="C153" s="116">
        <f t="shared" ref="C153:AB153" si="25">+C11/C$140</f>
        <v>9.5757923968208371E-4</v>
      </c>
      <c r="D153" s="116">
        <f t="shared" si="25"/>
        <v>3.9180229053646775E-3</v>
      </c>
      <c r="E153" s="116">
        <f t="shared" si="25"/>
        <v>2.5110906503724786E-3</v>
      </c>
      <c r="F153" s="116">
        <f t="shared" si="25"/>
        <v>2.6223776223776225E-3</v>
      </c>
      <c r="G153" s="116">
        <f t="shared" si="25"/>
        <v>1.8204645323289391E-3</v>
      </c>
      <c r="H153" s="116">
        <f t="shared" si="25"/>
        <v>2.1627856679403072E-3</v>
      </c>
      <c r="I153" s="116">
        <f t="shared" si="25"/>
        <v>9.9297280782157044E-4</v>
      </c>
      <c r="J153" s="116">
        <f t="shared" si="25"/>
        <v>2.2641509433962265E-3</v>
      </c>
      <c r="K153" s="116">
        <f t="shared" si="25"/>
        <v>2.0018478595626734E-3</v>
      </c>
      <c r="L153" s="116">
        <f t="shared" si="25"/>
        <v>3.417484290596406E-3</v>
      </c>
      <c r="M153" s="117">
        <f t="shared" si="25"/>
        <v>2.1037185658778347E-3</v>
      </c>
      <c r="N153" s="117">
        <f t="shared" si="25"/>
        <v>2.1609414696348787E-3</v>
      </c>
      <c r="O153" s="117">
        <f t="shared" si="25"/>
        <v>2.0660730150203507E-3</v>
      </c>
      <c r="P153" s="118">
        <f t="shared" si="25"/>
        <v>1.9719698570321853E-3</v>
      </c>
      <c r="Q153" s="118">
        <f t="shared" si="25"/>
        <v>2.0035618878005341E-3</v>
      </c>
      <c r="R153" s="118">
        <f t="shared" si="25"/>
        <v>1.9992595335061088E-3</v>
      </c>
      <c r="S153" s="118">
        <f t="shared" si="25"/>
        <v>1.9998518628249759E-3</v>
      </c>
      <c r="T153" s="118">
        <f t="shared" si="25"/>
        <v>1.9925440287954749E-3</v>
      </c>
      <c r="U153" s="118">
        <f t="shared" si="25"/>
        <v>1.987939831687761E-3</v>
      </c>
      <c r="V153" s="118">
        <f t="shared" si="25"/>
        <v>1.9625058100500954E-3</v>
      </c>
      <c r="W153" s="118">
        <f t="shared" si="25"/>
        <v>1.9905564299601891E-3</v>
      </c>
      <c r="X153" s="118">
        <f t="shared" si="25"/>
        <v>2.0023778236656028E-3</v>
      </c>
      <c r="Y153" s="118">
        <f t="shared" si="25"/>
        <v>1.9812068379938866E-3</v>
      </c>
      <c r="Z153" s="118">
        <f t="shared" si="25"/>
        <v>1.9924854833200502E-3</v>
      </c>
      <c r="AA153" s="118">
        <f t="shared" si="25"/>
        <v>1.9778882239578051E-3</v>
      </c>
      <c r="AB153" s="118">
        <f t="shared" si="25"/>
        <v>1.9578229009341612E-3</v>
      </c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</row>
    <row r="154" spans="1:60" ht="12.75" customHeight="1" x14ac:dyDescent="0.25">
      <c r="A154" s="108" t="str">
        <f t="shared" ref="A154:B154" si="26">+A12</f>
        <v>Coca-Cola_C</v>
      </c>
      <c r="B154" s="108" t="str">
        <f t="shared" si="26"/>
        <v>P2000006L_C</v>
      </c>
      <c r="C154" s="116">
        <f t="shared" ref="C154:AB154" si="27">+C12/C$140</f>
        <v>5.0033515273388875E-2</v>
      </c>
      <c r="D154" s="116">
        <f t="shared" si="27"/>
        <v>5.0231062889290738E-2</v>
      </c>
      <c r="E154" s="116">
        <f t="shared" si="27"/>
        <v>5.1309952289277642E-2</v>
      </c>
      <c r="F154" s="116">
        <f t="shared" si="27"/>
        <v>5.4513668150031787E-2</v>
      </c>
      <c r="G154" s="116">
        <f t="shared" si="27"/>
        <v>4.6264908976773385E-2</v>
      </c>
      <c r="H154" s="116">
        <f t="shared" si="27"/>
        <v>3.7344099199769304E-2</v>
      </c>
      <c r="I154" s="116">
        <f t="shared" si="27"/>
        <v>5.2856706385578982E-2</v>
      </c>
      <c r="J154" s="116">
        <f t="shared" si="27"/>
        <v>4.8000000000000001E-2</v>
      </c>
      <c r="K154" s="116">
        <f t="shared" si="27"/>
        <v>4.8814290113951338E-2</v>
      </c>
      <c r="L154" s="116">
        <f t="shared" si="27"/>
        <v>4.2663432918090619E-2</v>
      </c>
      <c r="M154" s="117">
        <f t="shared" si="27"/>
        <v>4.827322887110419E-2</v>
      </c>
      <c r="N154" s="117">
        <f t="shared" si="27"/>
        <v>4.7725657773062209E-2</v>
      </c>
      <c r="O154" s="117">
        <f t="shared" si="27"/>
        <v>4.8532055122828044E-2</v>
      </c>
      <c r="P154" s="118">
        <f t="shared" si="27"/>
        <v>4.2397351926191984E-2</v>
      </c>
      <c r="Q154" s="118">
        <f t="shared" si="27"/>
        <v>4.2223211635500149E-2</v>
      </c>
      <c r="R154" s="118">
        <f t="shared" si="27"/>
        <v>4.2058496853017401E-2</v>
      </c>
      <c r="S154" s="118">
        <f t="shared" si="27"/>
        <v>4.1996889119324497E-2</v>
      </c>
      <c r="T154" s="118">
        <f t="shared" si="27"/>
        <v>4.2036251446201309E-2</v>
      </c>
      <c r="U154" s="118">
        <f t="shared" si="27"/>
        <v>4.1945530448611754E-2</v>
      </c>
      <c r="V154" s="118">
        <f t="shared" si="27"/>
        <v>4.2038940246862576E-2</v>
      </c>
      <c r="W154" s="118">
        <f t="shared" si="27"/>
        <v>4.203314507915934E-2</v>
      </c>
      <c r="X154" s="118">
        <f t="shared" si="27"/>
        <v>4.1987359989988114E-2</v>
      </c>
      <c r="Y154" s="118">
        <f t="shared" si="27"/>
        <v>4.2058190875127362E-2</v>
      </c>
      <c r="Z154" s="118">
        <f t="shared" si="27"/>
        <v>4.2012979619719913E-2</v>
      </c>
      <c r="AA154" s="118">
        <f t="shared" si="27"/>
        <v>4.1941373364438587E-2</v>
      </c>
      <c r="AB154" s="118">
        <f t="shared" si="27"/>
        <v>4.1897410079991051E-2</v>
      </c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</row>
    <row r="155" spans="1:60" ht="12.75" customHeight="1" x14ac:dyDescent="0.25">
      <c r="A155" s="108" t="str">
        <f t="shared" ref="A155:B155" si="28">+A13</f>
        <v>Coca-Cola_C</v>
      </c>
      <c r="B155" s="108" t="str">
        <f t="shared" si="28"/>
        <v>R0300024L_C</v>
      </c>
      <c r="C155" s="116">
        <f t="shared" ref="C155:AB155" si="29">+C13/C$140</f>
        <v>0.15010054582016663</v>
      </c>
      <c r="D155" s="116">
        <f t="shared" si="29"/>
        <v>0.17691380349608199</v>
      </c>
      <c r="E155" s="116">
        <f t="shared" si="29"/>
        <v>0.13074411986272705</v>
      </c>
      <c r="F155" s="116">
        <f t="shared" si="29"/>
        <v>0.11673553719008264</v>
      </c>
      <c r="G155" s="116">
        <f t="shared" si="29"/>
        <v>0.14626490897677338</v>
      </c>
      <c r="H155" s="116">
        <f t="shared" si="29"/>
        <v>0.1521880181673996</v>
      </c>
      <c r="I155" s="116">
        <f t="shared" si="29"/>
        <v>0.17063855789795296</v>
      </c>
      <c r="J155" s="116">
        <f t="shared" si="29"/>
        <v>0.15101886792452829</v>
      </c>
      <c r="K155" s="116">
        <f t="shared" si="29"/>
        <v>0.15098552510009239</v>
      </c>
      <c r="L155" s="116">
        <f t="shared" si="29"/>
        <v>0.14551868592216954</v>
      </c>
      <c r="M155" s="117">
        <f t="shared" si="29"/>
        <v>0.14886241980040879</v>
      </c>
      <c r="N155" s="117">
        <f t="shared" si="29"/>
        <v>0.14589275111210614</v>
      </c>
      <c r="O155" s="117">
        <f t="shared" si="29"/>
        <v>0.15528604780892957</v>
      </c>
      <c r="P155" s="118">
        <f t="shared" si="29"/>
        <v>0.14578491443059372</v>
      </c>
      <c r="Q155" s="118">
        <f t="shared" si="29"/>
        <v>0.14514692787177205</v>
      </c>
      <c r="R155" s="118">
        <f t="shared" si="29"/>
        <v>0.14439096630877452</v>
      </c>
      <c r="S155" s="118">
        <f t="shared" si="29"/>
        <v>0.14435967706095845</v>
      </c>
      <c r="T155" s="118">
        <f t="shared" si="29"/>
        <v>0.14442730428075587</v>
      </c>
      <c r="U155" s="118">
        <f t="shared" si="29"/>
        <v>0.1440593731363064</v>
      </c>
      <c r="V155" s="118">
        <f t="shared" si="29"/>
        <v>0.14439911170789652</v>
      </c>
      <c r="W155" s="118">
        <f t="shared" si="29"/>
        <v>0.14438477918711232</v>
      </c>
      <c r="X155" s="118">
        <f t="shared" si="29"/>
        <v>0.14435892622489205</v>
      </c>
      <c r="Y155" s="118">
        <f t="shared" si="29"/>
        <v>0.14440167553492583</v>
      </c>
      <c r="Z155" s="118">
        <f t="shared" si="29"/>
        <v>0.14425594899237162</v>
      </c>
      <c r="AA155" s="118">
        <f t="shared" si="29"/>
        <v>0.14403083477026069</v>
      </c>
      <c r="AB155" s="118">
        <f t="shared" si="29"/>
        <v>0.14403982771158472</v>
      </c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</row>
    <row r="156" spans="1:60" ht="12.75" customHeight="1" x14ac:dyDescent="0.25">
      <c r="A156" s="108" t="str">
        <f t="shared" ref="A156:B156" si="30">+A14</f>
        <v>Coca-Cola_C</v>
      </c>
      <c r="B156" s="108" t="str">
        <f t="shared" si="30"/>
        <v>R1000012L_C</v>
      </c>
      <c r="C156" s="116">
        <f t="shared" ref="C156:AB156" si="31">+C14/C$140</f>
        <v>0.14842478215072297</v>
      </c>
      <c r="D156" s="116">
        <f t="shared" si="31"/>
        <v>0.13100261201527025</v>
      </c>
      <c r="E156" s="116">
        <f t="shared" si="31"/>
        <v>0.17736670293797607</v>
      </c>
      <c r="F156" s="116">
        <f t="shared" si="31"/>
        <v>0.11824539097266371</v>
      </c>
      <c r="G156" s="116">
        <f t="shared" si="31"/>
        <v>0.14011299435028249</v>
      </c>
      <c r="H156" s="116">
        <f t="shared" si="31"/>
        <v>8.7232355273592382E-2</v>
      </c>
      <c r="I156" s="116">
        <f t="shared" si="31"/>
        <v>0.15765352887259396</v>
      </c>
      <c r="J156" s="116">
        <f t="shared" si="31"/>
        <v>0.14128301886792452</v>
      </c>
      <c r="K156" s="116">
        <f t="shared" si="31"/>
        <v>0.14944564213119804</v>
      </c>
      <c r="L156" s="116">
        <f t="shared" si="31"/>
        <v>0.13515599162165143</v>
      </c>
      <c r="M156" s="117">
        <f t="shared" si="31"/>
        <v>0.13892029077732776</v>
      </c>
      <c r="N156" s="117">
        <f t="shared" si="31"/>
        <v>0.13775515170393154</v>
      </c>
      <c r="O156" s="117">
        <f t="shared" si="31"/>
        <v>0.14675316625689552</v>
      </c>
      <c r="P156" s="118">
        <f t="shared" si="31"/>
        <v>0.14177054722163532</v>
      </c>
      <c r="Q156" s="118">
        <f t="shared" si="31"/>
        <v>0.14113980409617097</v>
      </c>
      <c r="R156" s="118">
        <f t="shared" si="31"/>
        <v>0.14046649389115143</v>
      </c>
      <c r="S156" s="118">
        <f t="shared" si="31"/>
        <v>0.14043404192282052</v>
      </c>
      <c r="T156" s="118">
        <f t="shared" si="31"/>
        <v>0.14050649183699704</v>
      </c>
      <c r="U156" s="118">
        <f t="shared" si="31"/>
        <v>0.14014975813398714</v>
      </c>
      <c r="V156" s="118">
        <f t="shared" si="31"/>
        <v>0.14042245519805815</v>
      </c>
      <c r="W156" s="118">
        <f t="shared" si="31"/>
        <v>0.14044995833719101</v>
      </c>
      <c r="X156" s="118">
        <f t="shared" si="31"/>
        <v>0.14041674488455042</v>
      </c>
      <c r="Y156" s="118">
        <f t="shared" si="31"/>
        <v>0.14049586776859505</v>
      </c>
      <c r="Z156" s="118">
        <f t="shared" si="31"/>
        <v>0.14032790618239782</v>
      </c>
      <c r="AA156" s="118">
        <f t="shared" si="31"/>
        <v>0.14007505832234507</v>
      </c>
      <c r="AB156" s="118">
        <f t="shared" si="31"/>
        <v>0.14006824411254684</v>
      </c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</row>
    <row r="157" spans="1:60" ht="12.75" customHeight="1" x14ac:dyDescent="0.25">
      <c r="A157" s="108" t="str">
        <f t="shared" ref="A157:B157" si="32">+A15</f>
        <v>Coke Zero_C</v>
      </c>
      <c r="B157" s="108" t="str">
        <f t="shared" si="32"/>
        <v>C0330024L_C</v>
      </c>
      <c r="C157" s="116">
        <f t="shared" ref="C157:AB157" si="33">+C15/C$140</f>
        <v>4.9315330843627313E-3</v>
      </c>
      <c r="D157" s="116">
        <f t="shared" si="33"/>
        <v>3.41571227647177E-3</v>
      </c>
      <c r="E157" s="116">
        <f t="shared" si="33"/>
        <v>2.2934627940068637E-2</v>
      </c>
      <c r="F157" s="116">
        <f t="shared" si="33"/>
        <v>1.4065479974570883E-2</v>
      </c>
      <c r="G157" s="116">
        <f t="shared" si="33"/>
        <v>1.098556183301946E-2</v>
      </c>
      <c r="H157" s="116">
        <f t="shared" si="33"/>
        <v>7.6418426933890851E-3</v>
      </c>
      <c r="I157" s="116">
        <f t="shared" si="33"/>
        <v>1.0082493125572869E-2</v>
      </c>
      <c r="J157" s="116">
        <f t="shared" si="33"/>
        <v>7.0943396226415094E-3</v>
      </c>
      <c r="K157" s="116">
        <f t="shared" si="33"/>
        <v>9.3162919618109026E-3</v>
      </c>
      <c r="L157" s="116">
        <f t="shared" si="33"/>
        <v>1.2567522875096462E-2</v>
      </c>
      <c r="M157" s="117">
        <f t="shared" si="33"/>
        <v>9.9571021089591462E-3</v>
      </c>
      <c r="N157" s="117">
        <f t="shared" si="33"/>
        <v>1.1612626906641488E-2</v>
      </c>
      <c r="O157" s="117">
        <f t="shared" si="33"/>
        <v>9.5245965992438175E-3</v>
      </c>
      <c r="P157" s="118">
        <f t="shared" si="33"/>
        <v>9.5077118106908932E-3</v>
      </c>
      <c r="Q157" s="118">
        <f t="shared" si="33"/>
        <v>9.4241614722469572E-3</v>
      </c>
      <c r="R157" s="118">
        <f t="shared" si="33"/>
        <v>9.4039244724176234E-3</v>
      </c>
      <c r="S157" s="118">
        <f t="shared" si="33"/>
        <v>9.4067106140285905E-3</v>
      </c>
      <c r="T157" s="118">
        <f t="shared" si="33"/>
        <v>9.3842396194883659E-3</v>
      </c>
      <c r="U157" s="118">
        <f t="shared" si="33"/>
        <v>9.3433172089324758E-3</v>
      </c>
      <c r="V157" s="118">
        <f t="shared" si="33"/>
        <v>9.3993699323451953E-3</v>
      </c>
      <c r="W157" s="118">
        <f t="shared" si="33"/>
        <v>9.3972780298120541E-3</v>
      </c>
      <c r="X157" s="118">
        <f t="shared" si="33"/>
        <v>9.3861460484325129E-3</v>
      </c>
      <c r="Y157" s="118">
        <f t="shared" si="33"/>
        <v>9.3965810030567191E-3</v>
      </c>
      <c r="Z157" s="118">
        <f t="shared" si="33"/>
        <v>9.3931458499373795E-3</v>
      </c>
      <c r="AA157" s="118">
        <f t="shared" si="33"/>
        <v>9.3822902931331772E-3</v>
      </c>
      <c r="AB157" s="118">
        <f t="shared" si="33"/>
        <v>9.3975499244839736E-3</v>
      </c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</row>
    <row r="158" spans="1:60" ht="12.75" customHeight="1" x14ac:dyDescent="0.25">
      <c r="A158" s="108" t="str">
        <f t="shared" ref="A158:B158" si="34">+A16</f>
        <v>Coke Zero_C</v>
      </c>
      <c r="B158" s="108" t="str">
        <f t="shared" si="34"/>
        <v>P0350012L_C</v>
      </c>
      <c r="C158" s="116">
        <f t="shared" ref="C158:AB158" si="35">+C16/C$140</f>
        <v>4.7878961984104183E-5</v>
      </c>
      <c r="D158" s="116">
        <f t="shared" si="35"/>
        <v>1.0046212577858148E-4</v>
      </c>
      <c r="E158" s="116">
        <f t="shared" si="35"/>
        <v>0</v>
      </c>
      <c r="F158" s="116">
        <f t="shared" si="35"/>
        <v>7.151938970120788E-4</v>
      </c>
      <c r="G158" s="116">
        <f t="shared" si="35"/>
        <v>0</v>
      </c>
      <c r="H158" s="116">
        <f t="shared" si="35"/>
        <v>2.8837142239204095E-3</v>
      </c>
      <c r="I158" s="116">
        <f t="shared" si="35"/>
        <v>9.1659028414298811E-4</v>
      </c>
      <c r="J158" s="116">
        <f t="shared" si="35"/>
        <v>1.7358490566037736E-3</v>
      </c>
      <c r="K158" s="116">
        <f t="shared" si="35"/>
        <v>8.4693563289190018E-4</v>
      </c>
      <c r="L158" s="116">
        <f t="shared" si="35"/>
        <v>1.1024142872891633E-4</v>
      </c>
      <c r="M158" s="117">
        <f t="shared" si="35"/>
        <v>7.3368120802856879E-4</v>
      </c>
      <c r="N158" s="117">
        <f t="shared" si="35"/>
        <v>9.3446117605832594E-4</v>
      </c>
      <c r="O158" s="117">
        <f t="shared" si="35"/>
        <v>9.7105431705956486E-4</v>
      </c>
      <c r="P158" s="118">
        <f t="shared" si="35"/>
        <v>9.1555743362208605E-4</v>
      </c>
      <c r="Q158" s="118">
        <f t="shared" si="35"/>
        <v>8.9047195013357077E-4</v>
      </c>
      <c r="R158" s="118">
        <f t="shared" si="35"/>
        <v>8.8855979266938166E-4</v>
      </c>
      <c r="S158" s="118">
        <f t="shared" si="35"/>
        <v>8.888230501444337E-4</v>
      </c>
      <c r="T158" s="118">
        <f t="shared" si="35"/>
        <v>8.9985859364956941E-4</v>
      </c>
      <c r="U158" s="118">
        <f t="shared" si="35"/>
        <v>8.6144059373136311E-4</v>
      </c>
      <c r="V158" s="118">
        <f t="shared" si="35"/>
        <v>8.7796312554872696E-4</v>
      </c>
      <c r="W158" s="118">
        <f t="shared" si="35"/>
        <v>8.79548189982409E-4</v>
      </c>
      <c r="X158" s="118">
        <f t="shared" si="35"/>
        <v>8.7604029785370125E-4</v>
      </c>
      <c r="Y158" s="118">
        <f t="shared" si="35"/>
        <v>9.0569455451149105E-4</v>
      </c>
      <c r="Z158" s="118">
        <f t="shared" si="35"/>
        <v>9.1085050666059428E-4</v>
      </c>
      <c r="AA158" s="118">
        <f t="shared" si="35"/>
        <v>9.1287148798052545E-4</v>
      </c>
      <c r="AB158" s="118">
        <f t="shared" si="35"/>
        <v>8.9500475471275944E-4</v>
      </c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</row>
    <row r="159" spans="1:60" ht="12.75" customHeight="1" x14ac:dyDescent="0.25">
      <c r="A159" s="108" t="str">
        <f t="shared" ref="A159:B159" si="36">+A17</f>
        <v>Coke Zero_C</v>
      </c>
      <c r="B159" s="108" t="str">
        <f t="shared" si="36"/>
        <v>P0500012L_C</v>
      </c>
      <c r="C159" s="116">
        <f t="shared" ref="C159:AB159" si="37">+C17/C$140</f>
        <v>0</v>
      </c>
      <c r="D159" s="116">
        <f t="shared" si="37"/>
        <v>0</v>
      </c>
      <c r="E159" s="116">
        <f t="shared" si="37"/>
        <v>3.2644178454842221E-3</v>
      </c>
      <c r="F159" s="116">
        <f t="shared" si="37"/>
        <v>3.2581055308328034E-3</v>
      </c>
      <c r="G159" s="116">
        <f t="shared" si="37"/>
        <v>1.2554927809165097E-4</v>
      </c>
      <c r="H159" s="116">
        <f t="shared" si="37"/>
        <v>3.6767356354985223E-3</v>
      </c>
      <c r="I159" s="116">
        <f t="shared" si="37"/>
        <v>1.1457378551787351E-3</v>
      </c>
      <c r="J159" s="116">
        <f t="shared" si="37"/>
        <v>2.4905660377358492E-3</v>
      </c>
      <c r="K159" s="116">
        <f t="shared" si="37"/>
        <v>7.6994148444718203E-4</v>
      </c>
      <c r="L159" s="116">
        <f t="shared" si="37"/>
        <v>5.5120714364458165E-4</v>
      </c>
      <c r="M159" s="117">
        <f t="shared" si="37"/>
        <v>1.4673624160571376E-3</v>
      </c>
      <c r="N159" s="117">
        <f t="shared" si="37"/>
        <v>1.9078582344524155E-3</v>
      </c>
      <c r="O159" s="117">
        <f t="shared" si="37"/>
        <v>1.3016259994628209E-3</v>
      </c>
      <c r="P159" s="118">
        <f t="shared" si="37"/>
        <v>9.8598492851609265E-4</v>
      </c>
      <c r="Q159" s="118">
        <f t="shared" si="37"/>
        <v>9.6467794597803499E-4</v>
      </c>
      <c r="R159" s="118">
        <f t="shared" si="37"/>
        <v>9.6260644205849687E-4</v>
      </c>
      <c r="S159" s="118">
        <f t="shared" si="37"/>
        <v>9.6289163765646984E-4</v>
      </c>
      <c r="T159" s="118">
        <f t="shared" si="37"/>
        <v>9.6413420748168142E-4</v>
      </c>
      <c r="U159" s="118">
        <f t="shared" si="37"/>
        <v>9.9396991584388048E-4</v>
      </c>
      <c r="V159" s="118">
        <f t="shared" si="37"/>
        <v>9.8125290502504769E-4</v>
      </c>
      <c r="W159" s="118">
        <f t="shared" si="37"/>
        <v>9.7213220998055737E-4</v>
      </c>
      <c r="X159" s="118">
        <f t="shared" si="37"/>
        <v>1.0011889118328014E-3</v>
      </c>
      <c r="Y159" s="118">
        <f t="shared" si="37"/>
        <v>9.6230046416845923E-4</v>
      </c>
      <c r="Z159" s="118">
        <f t="shared" si="37"/>
        <v>9.6777866332688146E-4</v>
      </c>
      <c r="AA159" s="118">
        <f t="shared" si="37"/>
        <v>9.6358657064611012E-4</v>
      </c>
      <c r="AB159" s="118">
        <f t="shared" si="37"/>
        <v>1.0068803490518544E-3</v>
      </c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</row>
    <row r="160" spans="1:60" ht="12.75" customHeight="1" x14ac:dyDescent="0.25">
      <c r="A160" s="108" t="str">
        <f t="shared" ref="A160:B160" si="38">+A18</f>
        <v>Coke Zero_C</v>
      </c>
      <c r="B160" s="108" t="str">
        <f t="shared" si="38"/>
        <v>P1000006L_C</v>
      </c>
      <c r="C160" s="116">
        <f t="shared" ref="C160:AB160" si="39">+C18/C$140</f>
        <v>0</v>
      </c>
      <c r="D160" s="116">
        <f t="shared" si="39"/>
        <v>0</v>
      </c>
      <c r="E160" s="116">
        <f t="shared" si="39"/>
        <v>0</v>
      </c>
      <c r="F160" s="116">
        <f t="shared" si="39"/>
        <v>0</v>
      </c>
      <c r="G160" s="116">
        <f t="shared" si="39"/>
        <v>0</v>
      </c>
      <c r="H160" s="116">
        <f t="shared" si="39"/>
        <v>0</v>
      </c>
      <c r="I160" s="116">
        <f t="shared" si="39"/>
        <v>0</v>
      </c>
      <c r="J160" s="116">
        <f t="shared" si="39"/>
        <v>0</v>
      </c>
      <c r="K160" s="116">
        <f t="shared" si="39"/>
        <v>0</v>
      </c>
      <c r="L160" s="116">
        <f t="shared" si="39"/>
        <v>0</v>
      </c>
      <c r="M160" s="117">
        <f t="shared" si="39"/>
        <v>0</v>
      </c>
      <c r="N160" s="117">
        <f t="shared" si="39"/>
        <v>0</v>
      </c>
      <c r="O160" s="117">
        <f t="shared" si="39"/>
        <v>0</v>
      </c>
      <c r="P160" s="118">
        <f t="shared" si="39"/>
        <v>2.8170997957602646E-4</v>
      </c>
      <c r="Q160" s="118">
        <f t="shared" si="39"/>
        <v>2.9682398337785694E-4</v>
      </c>
      <c r="R160" s="118">
        <f t="shared" si="39"/>
        <v>2.9618659755646057E-4</v>
      </c>
      <c r="S160" s="118">
        <f t="shared" si="39"/>
        <v>2.9627435004814457E-4</v>
      </c>
      <c r="T160" s="118">
        <f t="shared" si="39"/>
        <v>3.2137806916056051E-4</v>
      </c>
      <c r="U160" s="118">
        <f t="shared" si="39"/>
        <v>2.6505864422503479E-4</v>
      </c>
      <c r="V160" s="118">
        <f t="shared" si="39"/>
        <v>3.0986933842896248E-4</v>
      </c>
      <c r="W160" s="118">
        <f t="shared" si="39"/>
        <v>2.7775205999444494E-4</v>
      </c>
      <c r="X160" s="118">
        <f t="shared" si="39"/>
        <v>3.1287153494775048E-4</v>
      </c>
      <c r="Y160" s="118">
        <f t="shared" si="39"/>
        <v>2.8302954828484094E-4</v>
      </c>
      <c r="Z160" s="118">
        <f t="shared" si="39"/>
        <v>2.8464078333143575E-4</v>
      </c>
      <c r="AA160" s="118">
        <f t="shared" si="39"/>
        <v>3.0429049599350845E-4</v>
      </c>
      <c r="AB160" s="118">
        <f t="shared" si="39"/>
        <v>2.7968898584773732E-4</v>
      </c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</row>
    <row r="161" spans="1:60" ht="12.75" customHeight="1" x14ac:dyDescent="0.25">
      <c r="A161" s="108" t="str">
        <f t="shared" ref="A161:B161" si="40">+A19</f>
        <v>Coke Zero_C</v>
      </c>
      <c r="B161" s="108" t="str">
        <f t="shared" si="40"/>
        <v>P1250006L_C</v>
      </c>
      <c r="C161" s="116">
        <f t="shared" ref="C161:AB161" si="41">+C19/C$140</f>
        <v>0</v>
      </c>
      <c r="D161" s="116">
        <f t="shared" si="41"/>
        <v>0</v>
      </c>
      <c r="E161" s="116">
        <f t="shared" si="41"/>
        <v>0</v>
      </c>
      <c r="F161" s="116">
        <f t="shared" si="41"/>
        <v>0</v>
      </c>
      <c r="G161" s="116">
        <f t="shared" si="41"/>
        <v>0</v>
      </c>
      <c r="H161" s="116">
        <f t="shared" si="41"/>
        <v>0</v>
      </c>
      <c r="I161" s="116">
        <f t="shared" si="41"/>
        <v>0</v>
      </c>
      <c r="J161" s="116">
        <f t="shared" si="41"/>
        <v>0</v>
      </c>
      <c r="K161" s="116">
        <f t="shared" si="41"/>
        <v>0</v>
      </c>
      <c r="L161" s="116">
        <f t="shared" si="41"/>
        <v>0</v>
      </c>
      <c r="M161" s="117">
        <f t="shared" si="41"/>
        <v>0</v>
      </c>
      <c r="N161" s="117">
        <f t="shared" si="41"/>
        <v>0</v>
      </c>
      <c r="O161" s="117">
        <f t="shared" si="41"/>
        <v>0</v>
      </c>
      <c r="P161" s="118">
        <f t="shared" si="41"/>
        <v>0</v>
      </c>
      <c r="Q161" s="118">
        <f t="shared" si="41"/>
        <v>0</v>
      </c>
      <c r="R161" s="118">
        <f t="shared" si="41"/>
        <v>0</v>
      </c>
      <c r="S161" s="118">
        <f t="shared" si="41"/>
        <v>0</v>
      </c>
      <c r="T161" s="118">
        <f t="shared" si="41"/>
        <v>0</v>
      </c>
      <c r="U161" s="118">
        <f t="shared" si="41"/>
        <v>0</v>
      </c>
      <c r="V161" s="118">
        <f t="shared" si="41"/>
        <v>0</v>
      </c>
      <c r="W161" s="118">
        <f t="shared" si="41"/>
        <v>0</v>
      </c>
      <c r="X161" s="118">
        <f t="shared" si="41"/>
        <v>0</v>
      </c>
      <c r="Y161" s="118">
        <f t="shared" si="41"/>
        <v>0</v>
      </c>
      <c r="Z161" s="118">
        <f t="shared" si="41"/>
        <v>0</v>
      </c>
      <c r="AA161" s="118">
        <f t="shared" si="41"/>
        <v>0</v>
      </c>
      <c r="AB161" s="118">
        <f t="shared" si="41"/>
        <v>0</v>
      </c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</row>
    <row r="162" spans="1:60" ht="12.75" customHeight="1" x14ac:dyDescent="0.25">
      <c r="A162" s="108" t="str">
        <f t="shared" ref="A162:B162" si="42">+A20</f>
        <v>Coke Zero_C</v>
      </c>
      <c r="B162" s="108" t="str">
        <f t="shared" si="42"/>
        <v>P2000006L_C</v>
      </c>
      <c r="C162" s="116">
        <f t="shared" ref="C162:AB162" si="43">+C20/C$140</f>
        <v>5.1230489322991474E-3</v>
      </c>
      <c r="D162" s="116">
        <f t="shared" si="43"/>
        <v>1.8083182640144665E-3</v>
      </c>
      <c r="E162" s="116">
        <f t="shared" si="43"/>
        <v>3.2644178454842221E-3</v>
      </c>
      <c r="F162" s="116">
        <f t="shared" si="43"/>
        <v>1.1522568340750159E-2</v>
      </c>
      <c r="G162" s="116">
        <f t="shared" si="43"/>
        <v>7.7840552416823605E-3</v>
      </c>
      <c r="H162" s="116">
        <f t="shared" si="43"/>
        <v>4.9023141806646964E-3</v>
      </c>
      <c r="I162" s="116">
        <f t="shared" si="43"/>
        <v>3.6663611365719525E-3</v>
      </c>
      <c r="J162" s="116">
        <f t="shared" si="43"/>
        <v>6.8679245283018867E-3</v>
      </c>
      <c r="K162" s="116">
        <f t="shared" si="43"/>
        <v>6.7754850631352014E-3</v>
      </c>
      <c r="L162" s="116">
        <f t="shared" si="43"/>
        <v>4.9608642928012344E-3</v>
      </c>
      <c r="M162" s="117">
        <f t="shared" si="43"/>
        <v>5.7870976918988123E-3</v>
      </c>
      <c r="N162" s="117">
        <f t="shared" si="43"/>
        <v>6.3076129383937002E-3</v>
      </c>
      <c r="O162" s="117">
        <f t="shared" si="43"/>
        <v>5.6197186008553543E-3</v>
      </c>
      <c r="P162" s="118">
        <f t="shared" si="43"/>
        <v>5.7046270864145364E-3</v>
      </c>
      <c r="Q162" s="118">
        <f t="shared" si="43"/>
        <v>5.6396556841792813E-3</v>
      </c>
      <c r="R162" s="118">
        <f t="shared" si="43"/>
        <v>5.6275453535727512E-3</v>
      </c>
      <c r="S162" s="118">
        <f t="shared" si="43"/>
        <v>5.6292126509147472E-3</v>
      </c>
      <c r="T162" s="118">
        <f t="shared" si="43"/>
        <v>5.6562540172258643E-3</v>
      </c>
      <c r="U162" s="118">
        <f t="shared" si="43"/>
        <v>5.6324961897819895E-3</v>
      </c>
      <c r="V162" s="118">
        <f t="shared" si="43"/>
        <v>5.629292981459485E-3</v>
      </c>
      <c r="W162" s="118">
        <f t="shared" si="43"/>
        <v>5.6476252198870477E-3</v>
      </c>
      <c r="X162" s="118">
        <f t="shared" si="43"/>
        <v>5.6316876290595083E-3</v>
      </c>
      <c r="Y162" s="118">
        <f t="shared" si="43"/>
        <v>5.6605909656968186E-3</v>
      </c>
      <c r="Z162" s="118">
        <f t="shared" si="43"/>
        <v>5.6358875099624273E-3</v>
      </c>
      <c r="AA162" s="118">
        <f t="shared" si="43"/>
        <v>5.6293741758799065E-3</v>
      </c>
      <c r="AB162" s="118">
        <f t="shared" si="43"/>
        <v>5.6497175141242938E-3</v>
      </c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</row>
    <row r="163" spans="1:60" ht="12.75" customHeight="1" x14ac:dyDescent="0.25">
      <c r="A163" s="108" t="str">
        <f t="shared" ref="A163:B163" si="44">+A21</f>
        <v>Fanta Grape_C</v>
      </c>
      <c r="B163" s="108" t="str">
        <f t="shared" si="44"/>
        <v>C0330024L_C</v>
      </c>
      <c r="C163" s="116">
        <f t="shared" ref="C163:AB163" si="45">+C21/C$140</f>
        <v>1.1538829838169109E-2</v>
      </c>
      <c r="D163" s="116">
        <f t="shared" si="45"/>
        <v>4.9226441631504926E-3</v>
      </c>
      <c r="E163" s="116">
        <f t="shared" si="45"/>
        <v>1.757763455260735E-3</v>
      </c>
      <c r="F163" s="116">
        <f t="shared" si="45"/>
        <v>9.1385886840432296E-3</v>
      </c>
      <c r="G163" s="116">
        <f t="shared" si="45"/>
        <v>2.3226616446955432E-3</v>
      </c>
      <c r="H163" s="116">
        <f t="shared" si="45"/>
        <v>4.3255713358806144E-3</v>
      </c>
      <c r="I163" s="116">
        <f t="shared" si="45"/>
        <v>1.0006110601894286E-2</v>
      </c>
      <c r="J163" s="116">
        <f t="shared" si="45"/>
        <v>1.7056603773584905E-2</v>
      </c>
      <c r="K163" s="116">
        <f t="shared" si="45"/>
        <v>2.0557437634739759E-2</v>
      </c>
      <c r="L163" s="116">
        <f t="shared" si="45"/>
        <v>1.9843457171204937E-2</v>
      </c>
      <c r="M163" s="117">
        <f t="shared" si="45"/>
        <v>9.934642480141944E-3</v>
      </c>
      <c r="N163" s="117">
        <f t="shared" si="45"/>
        <v>1.0094127495546709E-2</v>
      </c>
      <c r="O163" s="117">
        <f t="shared" si="45"/>
        <v>1.6611227040763621E-2</v>
      </c>
      <c r="P163" s="118">
        <f t="shared" si="45"/>
        <v>1.7959011197971688E-2</v>
      </c>
      <c r="Q163" s="118">
        <f t="shared" si="45"/>
        <v>1.7883644998515882E-2</v>
      </c>
      <c r="R163" s="118">
        <f t="shared" si="45"/>
        <v>1.7771195853387635E-2</v>
      </c>
      <c r="S163" s="118">
        <f t="shared" si="45"/>
        <v>1.7776461002888676E-2</v>
      </c>
      <c r="T163" s="118">
        <f t="shared" si="45"/>
        <v>1.7804345031495052E-2</v>
      </c>
      <c r="U163" s="118">
        <f t="shared" si="45"/>
        <v>1.7758929163077333E-2</v>
      </c>
      <c r="V163" s="118">
        <f t="shared" si="45"/>
        <v>1.7817486959665341E-2</v>
      </c>
      <c r="W163" s="118">
        <f t="shared" si="45"/>
        <v>1.782242384964355E-2</v>
      </c>
      <c r="X163" s="118">
        <f t="shared" si="45"/>
        <v>1.7771103185032226E-2</v>
      </c>
      <c r="Y163" s="118">
        <f t="shared" si="45"/>
        <v>1.7830861541944978E-2</v>
      </c>
      <c r="Z163" s="118">
        <f t="shared" si="45"/>
        <v>1.7761584879881588E-2</v>
      </c>
      <c r="AA163" s="118">
        <f t="shared" si="45"/>
        <v>1.7750278932954659E-2</v>
      </c>
      <c r="AB163" s="118">
        <f t="shared" si="45"/>
        <v>1.7732281702746547E-2</v>
      </c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</row>
    <row r="164" spans="1:60" ht="12.75" customHeight="1" x14ac:dyDescent="0.25">
      <c r="A164" s="108" t="str">
        <f t="shared" ref="A164:B164" si="46">+A22</f>
        <v>Fanta Grape_C</v>
      </c>
      <c r="B164" s="108" t="str">
        <f t="shared" si="46"/>
        <v>P0350012L_C</v>
      </c>
      <c r="C164" s="116">
        <f t="shared" ref="C164:AB164" si="47">+C22/C$140</f>
        <v>6.2242650579335439E-4</v>
      </c>
      <c r="D164" s="116">
        <f t="shared" si="47"/>
        <v>6.0277275467148883E-4</v>
      </c>
      <c r="E164" s="116">
        <f t="shared" si="47"/>
        <v>1.2555453251862393E-3</v>
      </c>
      <c r="F164" s="116">
        <f t="shared" si="47"/>
        <v>1.589319771137953E-4</v>
      </c>
      <c r="G164" s="116">
        <f t="shared" si="47"/>
        <v>9.4161958568738226E-4</v>
      </c>
      <c r="H164" s="116">
        <f t="shared" si="47"/>
        <v>5.0464998918607162E-4</v>
      </c>
      <c r="I164" s="116">
        <f t="shared" si="47"/>
        <v>1.3748854262144821E-3</v>
      </c>
      <c r="J164" s="116">
        <f t="shared" si="47"/>
        <v>1.9622641509433963E-3</v>
      </c>
      <c r="K164" s="116">
        <f t="shared" si="47"/>
        <v>9.2392978133661843E-4</v>
      </c>
      <c r="L164" s="116">
        <f t="shared" si="47"/>
        <v>2.2048285745783266E-4</v>
      </c>
      <c r="M164" s="117">
        <f t="shared" si="47"/>
        <v>8.6843898093177517E-4</v>
      </c>
      <c r="N164" s="117">
        <f t="shared" si="47"/>
        <v>9.441951466422669E-4</v>
      </c>
      <c r="O164" s="117">
        <f t="shared" si="47"/>
        <v>1.1983223487118035E-3</v>
      </c>
      <c r="P164" s="118">
        <f t="shared" si="47"/>
        <v>9.8598492851609265E-4</v>
      </c>
      <c r="Q164" s="118">
        <f t="shared" si="47"/>
        <v>9.6467794597803499E-4</v>
      </c>
      <c r="R164" s="118">
        <f t="shared" si="47"/>
        <v>9.6260644205849687E-4</v>
      </c>
      <c r="S164" s="118">
        <f t="shared" si="47"/>
        <v>9.6289163765646984E-4</v>
      </c>
      <c r="T164" s="118">
        <f t="shared" si="47"/>
        <v>9.6413420748168142E-4</v>
      </c>
      <c r="U164" s="118">
        <f t="shared" si="47"/>
        <v>9.9396991584388048E-4</v>
      </c>
      <c r="V164" s="118">
        <f t="shared" si="47"/>
        <v>9.8125290502504769E-4</v>
      </c>
      <c r="W164" s="118">
        <f t="shared" si="47"/>
        <v>9.7213220998055737E-4</v>
      </c>
      <c r="X164" s="118">
        <f t="shared" si="47"/>
        <v>1.0011889118328014E-3</v>
      </c>
      <c r="Y164" s="118">
        <f t="shared" si="47"/>
        <v>9.6230046416845923E-4</v>
      </c>
      <c r="Z164" s="118">
        <f t="shared" si="47"/>
        <v>9.6777866332688146E-4</v>
      </c>
      <c r="AA164" s="118">
        <f t="shared" si="47"/>
        <v>9.6358657064611012E-4</v>
      </c>
      <c r="AB164" s="118">
        <f t="shared" si="47"/>
        <v>1.0068803490518544E-3</v>
      </c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</row>
    <row r="165" spans="1:60" ht="12.75" customHeight="1" x14ac:dyDescent="0.25">
      <c r="A165" s="108" t="str">
        <f t="shared" ref="A165:B165" si="48">+A23</f>
        <v>Fanta Grape_C</v>
      </c>
      <c r="B165" s="108" t="str">
        <f t="shared" si="48"/>
        <v>P0500012L_C</v>
      </c>
      <c r="C165" s="116">
        <f t="shared" ref="C165:AB165" si="49">+C23/C$140</f>
        <v>2.1545532892846882E-3</v>
      </c>
      <c r="D165" s="116">
        <f t="shared" si="49"/>
        <v>0</v>
      </c>
      <c r="E165" s="116">
        <f t="shared" si="49"/>
        <v>2.5110906503724784E-4</v>
      </c>
      <c r="F165" s="116">
        <f t="shared" si="49"/>
        <v>7.9465988556897649E-5</v>
      </c>
      <c r="G165" s="116">
        <f t="shared" si="49"/>
        <v>8.1607030759573134E-4</v>
      </c>
      <c r="H165" s="116">
        <f t="shared" si="49"/>
        <v>1.4418571119602047E-3</v>
      </c>
      <c r="I165" s="116">
        <f t="shared" si="49"/>
        <v>3.5899786128933699E-3</v>
      </c>
      <c r="J165" s="116">
        <f t="shared" si="49"/>
        <v>2.8679245283018866E-3</v>
      </c>
      <c r="K165" s="116">
        <f t="shared" si="49"/>
        <v>1.3858946720049275E-3</v>
      </c>
      <c r="L165" s="116">
        <f t="shared" si="49"/>
        <v>2.6457942894939916E-3</v>
      </c>
      <c r="M165" s="117">
        <f t="shared" si="49"/>
        <v>1.5646874742650087E-3</v>
      </c>
      <c r="N165" s="117">
        <f t="shared" si="49"/>
        <v>1.5963711757663067E-3</v>
      </c>
      <c r="O165" s="117">
        <f t="shared" si="49"/>
        <v>2.6239127290758456E-3</v>
      </c>
      <c r="P165" s="118">
        <f t="shared" si="49"/>
        <v>2.6058173110782451E-3</v>
      </c>
      <c r="Q165" s="118">
        <f t="shared" si="49"/>
        <v>2.5972098545562483E-3</v>
      </c>
      <c r="R165" s="118">
        <f t="shared" si="49"/>
        <v>2.5916327286190301E-3</v>
      </c>
      <c r="S165" s="118">
        <f t="shared" si="49"/>
        <v>2.5924005629212651E-3</v>
      </c>
      <c r="T165" s="118">
        <f t="shared" si="49"/>
        <v>2.5710245532844841E-3</v>
      </c>
      <c r="U165" s="118">
        <f t="shared" si="49"/>
        <v>2.5843217811940891E-3</v>
      </c>
      <c r="V165" s="118">
        <f t="shared" si="49"/>
        <v>2.5822444869080204E-3</v>
      </c>
      <c r="W165" s="118">
        <f t="shared" si="49"/>
        <v>2.592352559948153E-3</v>
      </c>
      <c r="X165" s="118">
        <f t="shared" si="49"/>
        <v>2.5655465865715536E-3</v>
      </c>
      <c r="Y165" s="118">
        <f t="shared" si="49"/>
        <v>2.5472659345635684E-3</v>
      </c>
      <c r="Z165" s="118">
        <f t="shared" si="49"/>
        <v>2.5617670499829214E-3</v>
      </c>
      <c r="AA165" s="118">
        <f t="shared" si="49"/>
        <v>2.586469215944822E-3</v>
      </c>
      <c r="AB165" s="118">
        <f t="shared" si="49"/>
        <v>2.5731386697991831E-3</v>
      </c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</row>
    <row r="166" spans="1:60" ht="12.75" customHeight="1" x14ac:dyDescent="0.25">
      <c r="A166" s="108" t="str">
        <f t="shared" ref="A166:B166" si="50">+A24</f>
        <v>Fanta Grape_C</v>
      </c>
      <c r="B166" s="108" t="str">
        <f t="shared" si="50"/>
        <v>P1000006L_C</v>
      </c>
      <c r="C166" s="116">
        <f t="shared" ref="C166:AB166" si="51">+C24/C$140</f>
        <v>0</v>
      </c>
      <c r="D166" s="116">
        <f t="shared" si="51"/>
        <v>0</v>
      </c>
      <c r="E166" s="116">
        <f t="shared" si="51"/>
        <v>0</v>
      </c>
      <c r="F166" s="116">
        <f t="shared" si="51"/>
        <v>0</v>
      </c>
      <c r="G166" s="116">
        <f t="shared" si="51"/>
        <v>0</v>
      </c>
      <c r="H166" s="116">
        <f t="shared" si="51"/>
        <v>0</v>
      </c>
      <c r="I166" s="116">
        <f t="shared" si="51"/>
        <v>0</v>
      </c>
      <c r="J166" s="116">
        <f t="shared" si="51"/>
        <v>-7.5471698113207552E-5</v>
      </c>
      <c r="K166" s="116">
        <f t="shared" si="51"/>
        <v>7.6994148444718203E-5</v>
      </c>
      <c r="L166" s="116">
        <f t="shared" si="51"/>
        <v>9.9217285856024692E-4</v>
      </c>
      <c r="M166" s="117">
        <f t="shared" si="51"/>
        <v>6.7378886451603247E-5</v>
      </c>
      <c r="N166" s="117">
        <f t="shared" si="51"/>
        <v>8.7605735255468054E-5</v>
      </c>
      <c r="O166" s="117">
        <f t="shared" si="51"/>
        <v>1.8594657135183158E-4</v>
      </c>
      <c r="P166" s="118">
        <f t="shared" si="51"/>
        <v>4.9299246425804633E-4</v>
      </c>
      <c r="Q166" s="118">
        <f t="shared" si="51"/>
        <v>5.1944197091124966E-4</v>
      </c>
      <c r="R166" s="118">
        <f t="shared" si="51"/>
        <v>5.1832654572380604E-4</v>
      </c>
      <c r="S166" s="118">
        <f t="shared" si="51"/>
        <v>5.1848011258425299E-4</v>
      </c>
      <c r="T166" s="118">
        <f t="shared" si="51"/>
        <v>5.1420491065689677E-4</v>
      </c>
      <c r="U166" s="118">
        <f t="shared" si="51"/>
        <v>4.638526273938109E-4</v>
      </c>
      <c r="V166" s="118">
        <f t="shared" si="51"/>
        <v>5.1644889738160411E-4</v>
      </c>
      <c r="W166" s="118">
        <f t="shared" si="51"/>
        <v>5.0921210998981575E-4</v>
      </c>
      <c r="X166" s="118">
        <f t="shared" si="51"/>
        <v>5.005944559164007E-4</v>
      </c>
      <c r="Y166" s="118">
        <f t="shared" si="51"/>
        <v>5.094531869127137E-4</v>
      </c>
      <c r="Z166" s="118">
        <f t="shared" si="51"/>
        <v>5.1235340999658432E-4</v>
      </c>
      <c r="AA166" s="118">
        <f t="shared" si="51"/>
        <v>5.0715082665584745E-4</v>
      </c>
      <c r="AB166" s="118">
        <f t="shared" si="51"/>
        <v>5.034401745259272E-4</v>
      </c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</row>
    <row r="167" spans="1:60" ht="12.75" customHeight="1" x14ac:dyDescent="0.25">
      <c r="A167" s="108" t="str">
        <f t="shared" ref="A167:B167" si="52">+A25</f>
        <v>Fanta Grape_C</v>
      </c>
      <c r="B167" s="108" t="str">
        <f t="shared" si="52"/>
        <v>P1250006L_C</v>
      </c>
      <c r="C167" s="116">
        <f t="shared" ref="C167:AB167" si="53">+C25/C$140</f>
        <v>0</v>
      </c>
      <c r="D167" s="116">
        <f t="shared" si="53"/>
        <v>0</v>
      </c>
      <c r="E167" s="116">
        <f t="shared" si="53"/>
        <v>0</v>
      </c>
      <c r="F167" s="116">
        <f t="shared" si="53"/>
        <v>0</v>
      </c>
      <c r="G167" s="116">
        <f t="shared" si="53"/>
        <v>0</v>
      </c>
      <c r="H167" s="116">
        <f t="shared" si="53"/>
        <v>0</v>
      </c>
      <c r="I167" s="116">
        <f t="shared" si="53"/>
        <v>0</v>
      </c>
      <c r="J167" s="116">
        <f t="shared" si="53"/>
        <v>0</v>
      </c>
      <c r="K167" s="116">
        <f t="shared" si="53"/>
        <v>0</v>
      </c>
      <c r="L167" s="116">
        <f t="shared" si="53"/>
        <v>0</v>
      </c>
      <c r="M167" s="117">
        <f t="shared" si="53"/>
        <v>0</v>
      </c>
      <c r="N167" s="117">
        <f t="shared" si="53"/>
        <v>0</v>
      </c>
      <c r="O167" s="117">
        <f t="shared" si="53"/>
        <v>0</v>
      </c>
      <c r="P167" s="118">
        <f t="shared" si="53"/>
        <v>0</v>
      </c>
      <c r="Q167" s="118">
        <f t="shared" si="53"/>
        <v>0</v>
      </c>
      <c r="R167" s="118">
        <f t="shared" si="53"/>
        <v>0</v>
      </c>
      <c r="S167" s="118">
        <f t="shared" si="53"/>
        <v>0</v>
      </c>
      <c r="T167" s="118">
        <f t="shared" si="53"/>
        <v>0</v>
      </c>
      <c r="U167" s="118">
        <f t="shared" si="53"/>
        <v>0</v>
      </c>
      <c r="V167" s="118">
        <f t="shared" si="53"/>
        <v>0</v>
      </c>
      <c r="W167" s="118">
        <f t="shared" si="53"/>
        <v>0</v>
      </c>
      <c r="X167" s="118">
        <f t="shared" si="53"/>
        <v>0</v>
      </c>
      <c r="Y167" s="118">
        <f t="shared" si="53"/>
        <v>0</v>
      </c>
      <c r="Z167" s="118">
        <f t="shared" si="53"/>
        <v>0</v>
      </c>
      <c r="AA167" s="118">
        <f t="shared" si="53"/>
        <v>0</v>
      </c>
      <c r="AB167" s="118">
        <f t="shared" si="53"/>
        <v>0</v>
      </c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</row>
    <row r="168" spans="1:60" ht="12.75" customHeight="1" x14ac:dyDescent="0.25">
      <c r="A168" s="108" t="str">
        <f t="shared" ref="A168:B168" si="54">+A26</f>
        <v>Fanta Grape_C</v>
      </c>
      <c r="B168" s="108" t="str">
        <f t="shared" si="54"/>
        <v>P2000006L_C</v>
      </c>
      <c r="C168" s="116">
        <f t="shared" ref="C168:AB168" si="55">+C26/C$140</f>
        <v>3.4951642248396055E-3</v>
      </c>
      <c r="D168" s="116">
        <f t="shared" si="55"/>
        <v>1.707856138235885E-3</v>
      </c>
      <c r="E168" s="116">
        <f t="shared" si="55"/>
        <v>7.7843810161546834E-3</v>
      </c>
      <c r="F168" s="116">
        <f t="shared" si="55"/>
        <v>6.9135410044500953E-3</v>
      </c>
      <c r="G168" s="116">
        <f t="shared" si="55"/>
        <v>4.4569993722536096E-3</v>
      </c>
      <c r="H168" s="116">
        <f t="shared" si="55"/>
        <v>3.1720856463124504E-3</v>
      </c>
      <c r="I168" s="116">
        <f t="shared" si="55"/>
        <v>2.3678582340360527E-3</v>
      </c>
      <c r="J168" s="116">
        <f t="shared" si="55"/>
        <v>5.056603773584906E-3</v>
      </c>
      <c r="K168" s="116">
        <f t="shared" si="55"/>
        <v>1.4628888204496458E-3</v>
      </c>
      <c r="L168" s="116">
        <f t="shared" si="55"/>
        <v>6.8349685811928121E-3</v>
      </c>
      <c r="M168" s="117">
        <f t="shared" si="55"/>
        <v>4.2224102176338036E-3</v>
      </c>
      <c r="N168" s="117">
        <f t="shared" si="55"/>
        <v>4.6139020567879845E-3</v>
      </c>
      <c r="O168" s="117">
        <f t="shared" si="55"/>
        <v>3.6982706968864279E-3</v>
      </c>
      <c r="P168" s="118">
        <f t="shared" si="55"/>
        <v>4.5073596732164234E-3</v>
      </c>
      <c r="Q168" s="118">
        <f t="shared" si="55"/>
        <v>4.4523597506678537E-3</v>
      </c>
      <c r="R168" s="118">
        <f t="shared" si="55"/>
        <v>4.4427989633469087E-3</v>
      </c>
      <c r="S168" s="118">
        <f t="shared" si="55"/>
        <v>4.4441152507221689E-3</v>
      </c>
      <c r="T168" s="118">
        <f t="shared" si="55"/>
        <v>4.4350173544157349E-3</v>
      </c>
      <c r="U168" s="118">
        <f t="shared" si="55"/>
        <v>4.4397322907693331E-3</v>
      </c>
      <c r="V168" s="118">
        <f t="shared" si="55"/>
        <v>4.4414605174817948E-3</v>
      </c>
      <c r="W168" s="118">
        <f t="shared" si="55"/>
        <v>4.444032959911119E-3</v>
      </c>
      <c r="X168" s="118">
        <f t="shared" si="55"/>
        <v>4.4427757962580564E-3</v>
      </c>
      <c r="Y168" s="118">
        <f t="shared" si="55"/>
        <v>4.4718668629004869E-3</v>
      </c>
      <c r="Z168" s="118">
        <f t="shared" si="55"/>
        <v>4.440396219970397E-3</v>
      </c>
      <c r="AA168" s="118">
        <f t="shared" si="55"/>
        <v>4.4629272745714578E-3</v>
      </c>
      <c r="AB168" s="118">
        <f t="shared" si="55"/>
        <v>4.4190859763942499E-3</v>
      </c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</row>
    <row r="169" spans="1:60" ht="12.75" customHeight="1" x14ac:dyDescent="0.25">
      <c r="A169" s="108" t="str">
        <f t="shared" ref="A169:B169" si="56">+A27</f>
        <v>Fanta Grape_C</v>
      </c>
      <c r="B169" s="108" t="str">
        <f t="shared" si="56"/>
        <v>R0300024L_C</v>
      </c>
      <c r="C169" s="116">
        <f t="shared" ref="C169:AB169" si="57">+C27/C$140</f>
        <v>2.5375849851575218E-3</v>
      </c>
      <c r="D169" s="116">
        <f t="shared" si="57"/>
        <v>8.4388185654008432E-3</v>
      </c>
      <c r="E169" s="116">
        <f t="shared" si="57"/>
        <v>2.6784966937306435E-3</v>
      </c>
      <c r="F169" s="116">
        <f t="shared" si="57"/>
        <v>2.4634456452638271E-3</v>
      </c>
      <c r="G169" s="116">
        <f t="shared" si="57"/>
        <v>1.7576898932831137E-3</v>
      </c>
      <c r="H169" s="116">
        <f t="shared" si="57"/>
        <v>2.0906928123422971E-3</v>
      </c>
      <c r="I169" s="116">
        <f t="shared" si="57"/>
        <v>3.2844485181790406E-3</v>
      </c>
      <c r="J169" s="116">
        <f t="shared" si="57"/>
        <v>1.5094339622641509E-3</v>
      </c>
      <c r="K169" s="116">
        <f t="shared" si="57"/>
        <v>2.8487834924545733E-3</v>
      </c>
      <c r="L169" s="116">
        <f t="shared" si="57"/>
        <v>2.2048285745783266E-3</v>
      </c>
      <c r="M169" s="117">
        <f t="shared" si="57"/>
        <v>2.8224266880282696E-3</v>
      </c>
      <c r="N169" s="117">
        <f t="shared" si="57"/>
        <v>2.3361529401458147E-3</v>
      </c>
      <c r="O169" s="117">
        <f t="shared" si="57"/>
        <v>2.4792876180244209E-3</v>
      </c>
      <c r="P169" s="118">
        <f t="shared" si="57"/>
        <v>2.4649623212902316E-3</v>
      </c>
      <c r="Q169" s="118">
        <f t="shared" si="57"/>
        <v>2.4487978628673196E-3</v>
      </c>
      <c r="R169" s="118">
        <f t="shared" si="57"/>
        <v>2.4435394298407999E-3</v>
      </c>
      <c r="S169" s="118">
        <f t="shared" si="57"/>
        <v>2.444263387897193E-3</v>
      </c>
      <c r="T169" s="118">
        <f t="shared" si="57"/>
        <v>2.4424733256202596E-3</v>
      </c>
      <c r="U169" s="118">
        <f t="shared" si="57"/>
        <v>2.4517924590815717E-3</v>
      </c>
      <c r="V169" s="118">
        <f t="shared" si="57"/>
        <v>2.4789547074316998E-3</v>
      </c>
      <c r="W169" s="118">
        <f t="shared" si="57"/>
        <v>2.4534765299509304E-3</v>
      </c>
      <c r="X169" s="118">
        <f t="shared" si="57"/>
        <v>2.5029722795820038E-3</v>
      </c>
      <c r="Y169" s="118">
        <f t="shared" si="57"/>
        <v>2.4906600249066002E-3</v>
      </c>
      <c r="Z169" s="118">
        <f t="shared" si="57"/>
        <v>2.4479107366503472E-3</v>
      </c>
      <c r="AA169" s="118">
        <f t="shared" si="57"/>
        <v>2.4850390506136527E-3</v>
      </c>
      <c r="AB169" s="118">
        <f t="shared" si="57"/>
        <v>2.4612630754600883E-3</v>
      </c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</row>
    <row r="170" spans="1:60" ht="12.75" customHeight="1" x14ac:dyDescent="0.25">
      <c r="A170" s="108" t="str">
        <f t="shared" ref="A170:B170" si="58">+A28</f>
        <v>Fanta Orange_C</v>
      </c>
      <c r="B170" s="108" t="str">
        <f t="shared" si="58"/>
        <v>C0330024L_C</v>
      </c>
      <c r="C170" s="116">
        <f t="shared" ref="C170:AB170" si="59">+C28/C$140</f>
        <v>2.3747965144115677E-2</v>
      </c>
      <c r="D170" s="116">
        <f t="shared" si="59"/>
        <v>2.2704440425959413E-2</v>
      </c>
      <c r="E170" s="116">
        <f t="shared" si="59"/>
        <v>3.5992299322005525E-2</v>
      </c>
      <c r="F170" s="116">
        <f t="shared" si="59"/>
        <v>3.0912269548633187E-2</v>
      </c>
      <c r="G170" s="116">
        <f t="shared" si="59"/>
        <v>2.3540489642184557E-2</v>
      </c>
      <c r="H170" s="116">
        <f t="shared" si="59"/>
        <v>2.1123206690217E-2</v>
      </c>
      <c r="I170" s="116">
        <f t="shared" si="59"/>
        <v>2.1005194011610145E-2</v>
      </c>
      <c r="J170" s="116">
        <f t="shared" si="59"/>
        <v>7.0188679245283018E-3</v>
      </c>
      <c r="K170" s="116">
        <f t="shared" si="59"/>
        <v>1.3858946720049275E-3</v>
      </c>
      <c r="L170" s="116">
        <f t="shared" si="59"/>
        <v>1.3228971447469959E-2</v>
      </c>
      <c r="M170" s="117">
        <f t="shared" si="59"/>
        <v>2.032596407956698E-2</v>
      </c>
      <c r="N170" s="117">
        <f t="shared" si="59"/>
        <v>1.9399803373794204E-2</v>
      </c>
      <c r="O170" s="117">
        <f t="shared" si="59"/>
        <v>1.0454329456002975E-2</v>
      </c>
      <c r="P170" s="118">
        <f t="shared" si="59"/>
        <v>1.5987041340939503E-2</v>
      </c>
      <c r="Q170" s="118">
        <f t="shared" si="59"/>
        <v>1.5880083110715346E-2</v>
      </c>
      <c r="R170" s="118">
        <f t="shared" si="59"/>
        <v>1.5845982969270641E-2</v>
      </c>
      <c r="S170" s="118">
        <f t="shared" si="59"/>
        <v>1.5850677727575736E-2</v>
      </c>
      <c r="T170" s="118">
        <f t="shared" si="59"/>
        <v>1.5811801002699577E-2</v>
      </c>
      <c r="U170" s="118">
        <f t="shared" si="59"/>
        <v>1.5770989331389571E-2</v>
      </c>
      <c r="V170" s="118">
        <f t="shared" si="59"/>
        <v>1.5803336259877086E-2</v>
      </c>
      <c r="W170" s="118">
        <f t="shared" si="59"/>
        <v>1.5831867419683364E-2</v>
      </c>
      <c r="X170" s="118">
        <f t="shared" si="59"/>
        <v>1.5831299668356173E-2</v>
      </c>
      <c r="Y170" s="118">
        <f t="shared" si="59"/>
        <v>1.5849654703951093E-2</v>
      </c>
      <c r="Z170" s="118">
        <f t="shared" si="59"/>
        <v>1.5826027553227828E-2</v>
      </c>
      <c r="AA170" s="118">
        <f t="shared" si="59"/>
        <v>1.5772390708996855E-2</v>
      </c>
      <c r="AB170" s="118">
        <f t="shared" si="59"/>
        <v>1.5774458801812385E-2</v>
      </c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</row>
    <row r="171" spans="1:60" ht="12.75" customHeight="1" x14ac:dyDescent="0.25">
      <c r="A171" s="108" t="str">
        <f t="shared" ref="A171:B171" si="60">+A29</f>
        <v>Fanta Orange_C</v>
      </c>
      <c r="B171" s="108" t="str">
        <f t="shared" si="60"/>
        <v>C0440024L</v>
      </c>
      <c r="C171" s="116">
        <f t="shared" ref="C171:AB171" si="61">+C29/C$140</f>
        <v>1.4363688595231256E-4</v>
      </c>
      <c r="D171" s="116">
        <f t="shared" si="61"/>
        <v>0</v>
      </c>
      <c r="E171" s="116">
        <f t="shared" si="61"/>
        <v>0</v>
      </c>
      <c r="F171" s="116">
        <f t="shared" si="61"/>
        <v>0</v>
      </c>
      <c r="G171" s="116">
        <f t="shared" si="61"/>
        <v>0</v>
      </c>
      <c r="H171" s="116">
        <f t="shared" si="61"/>
        <v>0</v>
      </c>
      <c r="I171" s="116">
        <f t="shared" si="61"/>
        <v>0</v>
      </c>
      <c r="J171" s="116">
        <f t="shared" si="61"/>
        <v>4.5283018867924528E-4</v>
      </c>
      <c r="K171" s="116">
        <f t="shared" si="61"/>
        <v>0</v>
      </c>
      <c r="L171" s="116">
        <f t="shared" si="61"/>
        <v>0</v>
      </c>
      <c r="M171" s="117">
        <f t="shared" si="61"/>
        <v>6.7378886451603247E-5</v>
      </c>
      <c r="N171" s="117">
        <f t="shared" si="61"/>
        <v>5.8403823503645371E-5</v>
      </c>
      <c r="O171" s="117">
        <f t="shared" si="61"/>
        <v>1.2396438090122105E-4</v>
      </c>
      <c r="P171" s="118">
        <f t="shared" si="61"/>
        <v>5.9863370659905624E-3</v>
      </c>
      <c r="Q171" s="118">
        <f t="shared" si="61"/>
        <v>5.9364796675571386E-3</v>
      </c>
      <c r="R171" s="118">
        <f t="shared" si="61"/>
        <v>5.9237319511292116E-3</v>
      </c>
      <c r="S171" s="118">
        <f t="shared" si="61"/>
        <v>5.9254870009628913E-3</v>
      </c>
      <c r="T171" s="118">
        <f t="shared" si="61"/>
        <v>5.9133564725543132E-3</v>
      </c>
      <c r="U171" s="118">
        <f t="shared" si="61"/>
        <v>5.8975548340070242E-3</v>
      </c>
      <c r="V171" s="118">
        <f t="shared" si="61"/>
        <v>5.9391623198884469E-3</v>
      </c>
      <c r="W171" s="118">
        <f t="shared" si="61"/>
        <v>5.9253772798814929E-3</v>
      </c>
      <c r="X171" s="118">
        <f t="shared" si="61"/>
        <v>5.9445591640072586E-3</v>
      </c>
      <c r="Y171" s="118">
        <f t="shared" si="61"/>
        <v>5.9436205139816595E-3</v>
      </c>
      <c r="Z171" s="118">
        <f t="shared" si="61"/>
        <v>5.9205282932938636E-3</v>
      </c>
      <c r="AA171" s="118">
        <f t="shared" si="61"/>
        <v>5.9336646718734154E-3</v>
      </c>
      <c r="AB171" s="118">
        <f t="shared" si="61"/>
        <v>5.9294064999720307E-3</v>
      </c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</row>
    <row r="172" spans="1:60" ht="12.75" customHeight="1" x14ac:dyDescent="0.25">
      <c r="A172" s="108" t="str">
        <f t="shared" ref="A172:B172" si="62">+A30</f>
        <v>Fanta Orange_C</v>
      </c>
      <c r="B172" s="108" t="str">
        <f t="shared" si="62"/>
        <v>O20LT001L</v>
      </c>
      <c r="C172" s="116">
        <f t="shared" ref="C172:AB172" si="63">+C30/C$140</f>
        <v>0</v>
      </c>
      <c r="D172" s="116">
        <f t="shared" si="63"/>
        <v>0</v>
      </c>
      <c r="E172" s="116">
        <f t="shared" si="63"/>
        <v>0</v>
      </c>
      <c r="F172" s="116">
        <f t="shared" si="63"/>
        <v>0</v>
      </c>
      <c r="G172" s="116">
        <f t="shared" si="63"/>
        <v>0</v>
      </c>
      <c r="H172" s="116">
        <f t="shared" si="63"/>
        <v>0</v>
      </c>
      <c r="I172" s="116">
        <f t="shared" si="63"/>
        <v>0</v>
      </c>
      <c r="J172" s="116">
        <f t="shared" si="63"/>
        <v>0</v>
      </c>
      <c r="K172" s="116">
        <f t="shared" si="63"/>
        <v>0</v>
      </c>
      <c r="L172" s="116">
        <f t="shared" si="63"/>
        <v>0</v>
      </c>
      <c r="M172" s="117">
        <f t="shared" si="63"/>
        <v>0</v>
      </c>
      <c r="N172" s="117">
        <f t="shared" si="63"/>
        <v>0</v>
      </c>
      <c r="O172" s="117">
        <f t="shared" si="63"/>
        <v>0</v>
      </c>
      <c r="P172" s="118">
        <f t="shared" si="63"/>
        <v>4.9299246425804633E-4</v>
      </c>
      <c r="Q172" s="118">
        <f t="shared" si="63"/>
        <v>5.1944197091124966E-4</v>
      </c>
      <c r="R172" s="118">
        <f t="shared" si="63"/>
        <v>5.1832654572380604E-4</v>
      </c>
      <c r="S172" s="118">
        <f t="shared" si="63"/>
        <v>5.1848011258425299E-4</v>
      </c>
      <c r="T172" s="118">
        <f t="shared" si="63"/>
        <v>5.1420491065689677E-4</v>
      </c>
      <c r="U172" s="118">
        <f t="shared" si="63"/>
        <v>4.638526273938109E-4</v>
      </c>
      <c r="V172" s="118">
        <f t="shared" si="63"/>
        <v>5.1644889738160411E-4</v>
      </c>
      <c r="W172" s="118">
        <f t="shared" si="63"/>
        <v>5.0921210998981575E-4</v>
      </c>
      <c r="X172" s="118">
        <f t="shared" si="63"/>
        <v>5.005944559164007E-4</v>
      </c>
      <c r="Y172" s="118">
        <f t="shared" si="63"/>
        <v>5.094531869127137E-4</v>
      </c>
      <c r="Z172" s="118">
        <f t="shared" si="63"/>
        <v>5.1235340999658432E-4</v>
      </c>
      <c r="AA172" s="118">
        <f t="shared" si="63"/>
        <v>5.0715082665584745E-4</v>
      </c>
      <c r="AB172" s="118">
        <f t="shared" si="63"/>
        <v>5.034401745259272E-4</v>
      </c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</row>
    <row r="173" spans="1:60" ht="12.75" customHeight="1" x14ac:dyDescent="0.25">
      <c r="A173" s="108" t="str">
        <f t="shared" ref="A173:B173" si="64">+A31</f>
        <v>Fanta Orange_C</v>
      </c>
      <c r="B173" s="108" t="str">
        <f t="shared" si="64"/>
        <v>P0350012L_C</v>
      </c>
      <c r="C173" s="116">
        <f t="shared" ref="C173:AB173" si="65">+C31/C$140</f>
        <v>5.6497175141242938E-3</v>
      </c>
      <c r="D173" s="116">
        <f t="shared" si="65"/>
        <v>1.8083182640144665E-3</v>
      </c>
      <c r="E173" s="116">
        <f t="shared" si="65"/>
        <v>6.6125387126475263E-3</v>
      </c>
      <c r="F173" s="116">
        <f t="shared" si="65"/>
        <v>6.1983471074380167E-3</v>
      </c>
      <c r="G173" s="116">
        <f t="shared" si="65"/>
        <v>2.448210922787194E-3</v>
      </c>
      <c r="H173" s="116">
        <f t="shared" si="65"/>
        <v>4.2534784802826043E-3</v>
      </c>
      <c r="I173" s="116">
        <f t="shared" si="65"/>
        <v>1.9859456156431409E-3</v>
      </c>
      <c r="J173" s="116">
        <f t="shared" si="65"/>
        <v>5.3584905660377363E-3</v>
      </c>
      <c r="K173" s="116">
        <f t="shared" si="65"/>
        <v>5.9285494302433019E-3</v>
      </c>
      <c r="L173" s="116">
        <f t="shared" si="65"/>
        <v>3.9686914342409877E-3</v>
      </c>
      <c r="M173" s="117">
        <f t="shared" si="65"/>
        <v>4.4994123063792834E-3</v>
      </c>
      <c r="N173" s="117">
        <f t="shared" si="65"/>
        <v>4.5262963215325167E-3</v>
      </c>
      <c r="O173" s="117">
        <f t="shared" si="65"/>
        <v>4.3387533315427367E-3</v>
      </c>
      <c r="P173" s="118">
        <f t="shared" si="65"/>
        <v>4.2960771885344039E-3</v>
      </c>
      <c r="Q173" s="118">
        <f t="shared" si="65"/>
        <v>4.3039477589789255E-3</v>
      </c>
      <c r="R173" s="118">
        <f t="shared" si="65"/>
        <v>4.2206590151795632E-3</v>
      </c>
      <c r="S173" s="118">
        <f t="shared" si="65"/>
        <v>4.2219094881860604E-3</v>
      </c>
      <c r="T173" s="118">
        <f t="shared" si="65"/>
        <v>4.2421905129193986E-3</v>
      </c>
      <c r="U173" s="118">
        <f t="shared" si="65"/>
        <v>4.2409383076005567E-3</v>
      </c>
      <c r="V173" s="118">
        <f t="shared" si="65"/>
        <v>4.2348809585291535E-3</v>
      </c>
      <c r="W173" s="118">
        <f t="shared" si="65"/>
        <v>4.2588649199148225E-3</v>
      </c>
      <c r="X173" s="118">
        <f t="shared" si="65"/>
        <v>4.2550528752894065E-3</v>
      </c>
      <c r="Y173" s="118">
        <f t="shared" si="65"/>
        <v>4.2454432242726142E-3</v>
      </c>
      <c r="Z173" s="118">
        <f t="shared" si="65"/>
        <v>4.2696117499715358E-3</v>
      </c>
      <c r="AA173" s="118">
        <f t="shared" si="65"/>
        <v>4.2600669439091183E-3</v>
      </c>
      <c r="AB173" s="118">
        <f t="shared" si="65"/>
        <v>4.2512725848856073E-3</v>
      </c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</row>
    <row r="174" spans="1:60" ht="12.75" customHeight="1" x14ac:dyDescent="0.25">
      <c r="A174" s="108" t="str">
        <f t="shared" ref="A174:B174" si="66">+A32</f>
        <v>Fanta Orange_C</v>
      </c>
      <c r="B174" s="108" t="str">
        <f t="shared" si="66"/>
        <v>P0500012L_C</v>
      </c>
      <c r="C174" s="116">
        <f t="shared" ref="C174:AB174" si="67">+C32/C$140</f>
        <v>1.522550991094513E-2</v>
      </c>
      <c r="D174" s="116">
        <f t="shared" si="67"/>
        <v>9.4434398231866591E-3</v>
      </c>
      <c r="E174" s="116">
        <f t="shared" si="67"/>
        <v>1.1969532100108813E-2</v>
      </c>
      <c r="F174" s="116">
        <f t="shared" si="67"/>
        <v>1.7403051493960583E-2</v>
      </c>
      <c r="G174" s="116">
        <f t="shared" si="67"/>
        <v>1.5819209039548022E-2</v>
      </c>
      <c r="H174" s="116">
        <f t="shared" si="67"/>
        <v>1.3337178285631893E-2</v>
      </c>
      <c r="I174" s="116">
        <f t="shared" si="67"/>
        <v>1.3748854262144821E-2</v>
      </c>
      <c r="J174" s="116">
        <f t="shared" si="67"/>
        <v>1.7433962264150945E-2</v>
      </c>
      <c r="K174" s="116">
        <f t="shared" si="67"/>
        <v>2.0018478595626731E-2</v>
      </c>
      <c r="L174" s="116">
        <f t="shared" si="67"/>
        <v>9.811487156873553E-3</v>
      </c>
      <c r="M174" s="117">
        <f t="shared" si="67"/>
        <v>1.4755976132901111E-2</v>
      </c>
      <c r="N174" s="117">
        <f t="shared" si="67"/>
        <v>1.5175260140363855E-2</v>
      </c>
      <c r="O174" s="117">
        <f t="shared" si="67"/>
        <v>1.5702154914154665E-2</v>
      </c>
      <c r="P174" s="118">
        <f t="shared" si="67"/>
        <v>1.5987041340939503E-2</v>
      </c>
      <c r="Q174" s="118">
        <f t="shared" si="67"/>
        <v>1.5880083110715346E-2</v>
      </c>
      <c r="R174" s="118">
        <f t="shared" si="67"/>
        <v>1.5845982969270641E-2</v>
      </c>
      <c r="S174" s="118">
        <f t="shared" si="67"/>
        <v>1.5850677727575736E-2</v>
      </c>
      <c r="T174" s="118">
        <f t="shared" si="67"/>
        <v>1.5811801002699577E-2</v>
      </c>
      <c r="U174" s="118">
        <f t="shared" si="67"/>
        <v>1.5770989331389571E-2</v>
      </c>
      <c r="V174" s="118">
        <f t="shared" si="67"/>
        <v>1.5803336259877086E-2</v>
      </c>
      <c r="W174" s="118">
        <f t="shared" si="67"/>
        <v>1.5831867419683364E-2</v>
      </c>
      <c r="X174" s="118">
        <f t="shared" si="67"/>
        <v>1.5831299668356173E-2</v>
      </c>
      <c r="Y174" s="118">
        <f t="shared" si="67"/>
        <v>1.5849654703951093E-2</v>
      </c>
      <c r="Z174" s="118">
        <f t="shared" si="67"/>
        <v>1.5826027553227828E-2</v>
      </c>
      <c r="AA174" s="118">
        <f t="shared" si="67"/>
        <v>1.5772390708996855E-2</v>
      </c>
      <c r="AB174" s="118">
        <f t="shared" si="67"/>
        <v>1.5774458801812385E-2</v>
      </c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</row>
    <row r="175" spans="1:60" ht="12.75" customHeight="1" x14ac:dyDescent="0.25">
      <c r="A175" s="108" t="str">
        <f t="shared" ref="A175:B175" si="68">+A33</f>
        <v>Fanta Orange_C</v>
      </c>
      <c r="B175" s="108" t="str">
        <f t="shared" si="68"/>
        <v>P1000006L_C</v>
      </c>
      <c r="C175" s="116">
        <f t="shared" ref="C175:AB175" si="69">+C33/C$140</f>
        <v>8.1394235372977118E-4</v>
      </c>
      <c r="D175" s="116">
        <f t="shared" si="69"/>
        <v>2.0092425155716296E-4</v>
      </c>
      <c r="E175" s="116">
        <f t="shared" si="69"/>
        <v>0</v>
      </c>
      <c r="F175" s="116">
        <f t="shared" si="69"/>
        <v>7.151938970120788E-4</v>
      </c>
      <c r="G175" s="116">
        <f t="shared" si="69"/>
        <v>0</v>
      </c>
      <c r="H175" s="116">
        <f t="shared" si="69"/>
        <v>9.372071227741331E-4</v>
      </c>
      <c r="I175" s="116">
        <f t="shared" si="69"/>
        <v>1.0693553315001528E-3</v>
      </c>
      <c r="J175" s="116">
        <f t="shared" si="69"/>
        <v>5.2830188679245285E-4</v>
      </c>
      <c r="K175" s="116">
        <f t="shared" si="69"/>
        <v>7.6994148444718203E-4</v>
      </c>
      <c r="L175" s="116">
        <f t="shared" si="69"/>
        <v>5.5120714364458165E-4</v>
      </c>
      <c r="M175" s="117">
        <f t="shared" si="69"/>
        <v>5.7646380630816112E-4</v>
      </c>
      <c r="N175" s="117">
        <f t="shared" si="69"/>
        <v>5.6457029386857197E-4</v>
      </c>
      <c r="O175" s="117">
        <f t="shared" si="69"/>
        <v>7.4378628540732632E-4</v>
      </c>
      <c r="P175" s="118">
        <f t="shared" si="69"/>
        <v>4.9299246425804633E-4</v>
      </c>
      <c r="Q175" s="118">
        <f t="shared" si="69"/>
        <v>5.1944197091124966E-4</v>
      </c>
      <c r="R175" s="118">
        <f t="shared" si="69"/>
        <v>5.1832654572380604E-4</v>
      </c>
      <c r="S175" s="118">
        <f t="shared" si="69"/>
        <v>5.1848011258425299E-4</v>
      </c>
      <c r="T175" s="118">
        <f t="shared" si="69"/>
        <v>5.1420491065689677E-4</v>
      </c>
      <c r="U175" s="118">
        <f t="shared" si="69"/>
        <v>4.638526273938109E-4</v>
      </c>
      <c r="V175" s="118">
        <f t="shared" si="69"/>
        <v>5.1644889738160411E-4</v>
      </c>
      <c r="W175" s="118">
        <f t="shared" si="69"/>
        <v>5.0921210998981575E-4</v>
      </c>
      <c r="X175" s="118">
        <f t="shared" si="69"/>
        <v>5.005944559164007E-4</v>
      </c>
      <c r="Y175" s="118">
        <f t="shared" si="69"/>
        <v>5.094531869127137E-4</v>
      </c>
      <c r="Z175" s="118">
        <f t="shared" si="69"/>
        <v>5.1235340999658432E-4</v>
      </c>
      <c r="AA175" s="118">
        <f t="shared" si="69"/>
        <v>5.0715082665584745E-4</v>
      </c>
      <c r="AB175" s="118">
        <f t="shared" si="69"/>
        <v>5.034401745259272E-4</v>
      </c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</row>
    <row r="176" spans="1:60" ht="12.75" customHeight="1" x14ac:dyDescent="0.25">
      <c r="A176" s="108" t="str">
        <f t="shared" ref="A176:B176" si="70">+A34</f>
        <v>Fanta Orange_C</v>
      </c>
      <c r="B176" s="108" t="str">
        <f t="shared" si="70"/>
        <v>P1250006L_C</v>
      </c>
      <c r="C176" s="116">
        <f t="shared" ref="C176:AB176" si="71">+C34/C$140</f>
        <v>4.7878961984104186E-4</v>
      </c>
      <c r="D176" s="116">
        <f t="shared" si="71"/>
        <v>2.0092425155716293E-3</v>
      </c>
      <c r="E176" s="116">
        <f t="shared" si="71"/>
        <v>6.6962417343266088E-4</v>
      </c>
      <c r="F176" s="116">
        <f t="shared" si="71"/>
        <v>7.151938970120788E-4</v>
      </c>
      <c r="G176" s="116">
        <f t="shared" si="71"/>
        <v>5.0219711236660389E-4</v>
      </c>
      <c r="H176" s="116">
        <f t="shared" si="71"/>
        <v>1.5139499675582151E-3</v>
      </c>
      <c r="I176" s="116">
        <f t="shared" si="71"/>
        <v>7.6382523678582336E-4</v>
      </c>
      <c r="J176" s="116">
        <f t="shared" si="71"/>
        <v>1.2075471698113208E-3</v>
      </c>
      <c r="K176" s="116">
        <f t="shared" si="71"/>
        <v>2.3098244533415461E-4</v>
      </c>
      <c r="L176" s="116">
        <f t="shared" si="71"/>
        <v>4.4096571491566533E-4</v>
      </c>
      <c r="M176" s="117">
        <f t="shared" si="71"/>
        <v>8.1603318035830606E-4</v>
      </c>
      <c r="N176" s="117">
        <f t="shared" si="71"/>
        <v>7.6898367613133071E-4</v>
      </c>
      <c r="O176" s="117">
        <f t="shared" si="71"/>
        <v>6.8180409495671582E-4</v>
      </c>
      <c r="P176" s="118">
        <f t="shared" si="71"/>
        <v>6.3384745404605953E-4</v>
      </c>
      <c r="Q176" s="118">
        <f t="shared" si="71"/>
        <v>5.9364796675571388E-4</v>
      </c>
      <c r="R176" s="118">
        <f t="shared" si="71"/>
        <v>5.9237319511292114E-4</v>
      </c>
      <c r="S176" s="118">
        <f t="shared" si="71"/>
        <v>5.9254870009628913E-4</v>
      </c>
      <c r="T176" s="118">
        <f t="shared" si="71"/>
        <v>5.784805244890089E-4</v>
      </c>
      <c r="U176" s="118">
        <f t="shared" si="71"/>
        <v>5.9638194950632827E-4</v>
      </c>
      <c r="V176" s="118">
        <f t="shared" si="71"/>
        <v>5.6809378711976453E-4</v>
      </c>
      <c r="W176" s="118">
        <f t="shared" si="71"/>
        <v>6.0179612998796411E-4</v>
      </c>
      <c r="X176" s="118">
        <f t="shared" si="71"/>
        <v>5.6316876290595083E-4</v>
      </c>
      <c r="Y176" s="118">
        <f t="shared" si="71"/>
        <v>5.6605909656968188E-4</v>
      </c>
      <c r="Z176" s="118">
        <f t="shared" si="71"/>
        <v>5.6928156666287151E-4</v>
      </c>
      <c r="AA176" s="118">
        <f t="shared" si="71"/>
        <v>6.0858099198701689E-4</v>
      </c>
      <c r="AB176" s="118">
        <f t="shared" si="71"/>
        <v>6.1531576886502206E-4</v>
      </c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</row>
    <row r="177" spans="1:60" ht="12.75" customHeight="1" x14ac:dyDescent="0.25">
      <c r="A177" s="108" t="str">
        <f t="shared" ref="A177:B177" si="72">+A35</f>
        <v>Fanta Orange_C</v>
      </c>
      <c r="B177" s="108" t="str">
        <f t="shared" si="72"/>
        <v>P2000006L_C</v>
      </c>
      <c r="C177" s="116">
        <f t="shared" ref="C177:AB177" si="73">+C35/C$140</f>
        <v>2.4514028535861342E-2</v>
      </c>
      <c r="D177" s="116">
        <f t="shared" si="73"/>
        <v>2.6120152702431183E-2</v>
      </c>
      <c r="E177" s="116">
        <f t="shared" si="73"/>
        <v>1.983761613794258E-2</v>
      </c>
      <c r="F177" s="116">
        <f t="shared" si="73"/>
        <v>2.8846153846153848E-2</v>
      </c>
      <c r="G177" s="116">
        <f t="shared" si="73"/>
        <v>2.322661644695543E-2</v>
      </c>
      <c r="H177" s="116">
        <f t="shared" si="73"/>
        <v>2.2060413812991134E-2</v>
      </c>
      <c r="I177" s="116">
        <f t="shared" si="73"/>
        <v>1.8866483348609839E-2</v>
      </c>
      <c r="J177" s="116">
        <f t="shared" si="73"/>
        <v>2.3245283018867923E-2</v>
      </c>
      <c r="K177" s="116">
        <f t="shared" si="73"/>
        <v>2.8718817369879888E-2</v>
      </c>
      <c r="L177" s="116">
        <f t="shared" si="73"/>
        <v>2.4142872891632677E-2</v>
      </c>
      <c r="M177" s="117">
        <f t="shared" si="73"/>
        <v>2.3919504690319154E-2</v>
      </c>
      <c r="N177" s="117">
        <f t="shared" si="73"/>
        <v>2.3585410724888789E-2</v>
      </c>
      <c r="O177" s="117">
        <f t="shared" si="73"/>
        <v>2.3697857482283424E-2</v>
      </c>
      <c r="P177" s="118">
        <f t="shared" si="73"/>
        <v>2.1973378406930064E-2</v>
      </c>
      <c r="Q177" s="118">
        <f t="shared" si="73"/>
        <v>2.1890768774116949E-2</v>
      </c>
      <c r="R177" s="118">
        <f t="shared" si="73"/>
        <v>2.1769714920399853E-2</v>
      </c>
      <c r="S177" s="118">
        <f t="shared" si="73"/>
        <v>2.1776164728538626E-2</v>
      </c>
      <c r="T177" s="118">
        <f t="shared" si="73"/>
        <v>2.1789433089085999E-2</v>
      </c>
      <c r="U177" s="118">
        <f t="shared" si="73"/>
        <v>2.1734808826452852E-2</v>
      </c>
      <c r="V177" s="118">
        <f t="shared" si="73"/>
        <v>2.1742498579765533E-2</v>
      </c>
      <c r="W177" s="118">
        <f t="shared" si="73"/>
        <v>2.1757244699564856E-2</v>
      </c>
      <c r="X177" s="118">
        <f t="shared" si="73"/>
        <v>2.177585883236343E-2</v>
      </c>
      <c r="Y177" s="118">
        <f t="shared" si="73"/>
        <v>2.1736669308275784E-2</v>
      </c>
      <c r="Z177" s="118">
        <f t="shared" si="73"/>
        <v>2.174655584652169E-2</v>
      </c>
      <c r="AA177" s="118">
        <f t="shared" si="73"/>
        <v>2.1706055380870271E-2</v>
      </c>
      <c r="AB177" s="118">
        <f t="shared" si="73"/>
        <v>2.1703865301784416E-2</v>
      </c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</row>
    <row r="178" spans="1:60" ht="12.75" customHeight="1" x14ac:dyDescent="0.25">
      <c r="A178" s="108" t="str">
        <f t="shared" ref="A178:B178" si="74">+A36</f>
        <v>Fanta Orange_C</v>
      </c>
      <c r="B178" s="108" t="str">
        <f t="shared" si="74"/>
        <v>R0300024L_C</v>
      </c>
      <c r="C178" s="116">
        <f t="shared" ref="C178:AB178" si="75">+C36/C$140</f>
        <v>6.3966293210763192E-2</v>
      </c>
      <c r="D178" s="116">
        <f t="shared" si="75"/>
        <v>6.4998995378742208E-2</v>
      </c>
      <c r="E178" s="116">
        <f t="shared" si="75"/>
        <v>6.0517284673976733E-2</v>
      </c>
      <c r="F178" s="116">
        <f t="shared" si="75"/>
        <v>5.0301970756516212E-2</v>
      </c>
      <c r="G178" s="116">
        <f t="shared" si="75"/>
        <v>6.7733835530445693E-2</v>
      </c>
      <c r="H178" s="116">
        <f t="shared" si="75"/>
        <v>7.4111455554754527E-2</v>
      </c>
      <c r="I178" s="116">
        <f t="shared" si="75"/>
        <v>6.4543232508402076E-2</v>
      </c>
      <c r="J178" s="116">
        <f t="shared" si="75"/>
        <v>6.5358490566037736E-2</v>
      </c>
      <c r="K178" s="116">
        <f t="shared" si="75"/>
        <v>5.351093316907915E-2</v>
      </c>
      <c r="L178" s="116">
        <f t="shared" si="75"/>
        <v>6.7908720097012459E-2</v>
      </c>
      <c r="M178" s="117">
        <f t="shared" si="75"/>
        <v>6.3396045608019591E-2</v>
      </c>
      <c r="N178" s="117">
        <f t="shared" si="75"/>
        <v>6.312479923685671E-2</v>
      </c>
      <c r="O178" s="117">
        <f t="shared" si="75"/>
        <v>6.2436726513914999E-2</v>
      </c>
      <c r="P178" s="118">
        <f t="shared" si="75"/>
        <v>6.190576801183182E-2</v>
      </c>
      <c r="Q178" s="118">
        <f t="shared" si="75"/>
        <v>6.1590976550905313E-2</v>
      </c>
      <c r="R178" s="118">
        <f t="shared" si="75"/>
        <v>6.131062569418734E-2</v>
      </c>
      <c r="S178" s="118">
        <f t="shared" si="75"/>
        <v>6.1328790459965928E-2</v>
      </c>
      <c r="T178" s="118">
        <f t="shared" si="75"/>
        <v>6.1318935595834942E-2</v>
      </c>
      <c r="U178" s="118">
        <f t="shared" si="75"/>
        <v>6.1162282154926778E-2</v>
      </c>
      <c r="V178" s="118">
        <f t="shared" si="75"/>
        <v>6.1302484119196407E-2</v>
      </c>
      <c r="W178" s="118">
        <f t="shared" si="75"/>
        <v>6.1336913248773259E-2</v>
      </c>
      <c r="X178" s="118">
        <f t="shared" si="75"/>
        <v>6.132282084975909E-2</v>
      </c>
      <c r="Y178" s="118">
        <f t="shared" si="75"/>
        <v>6.1360806068153514E-2</v>
      </c>
      <c r="Z178" s="118">
        <f t="shared" si="75"/>
        <v>6.1254696572924969E-2</v>
      </c>
      <c r="AA178" s="118">
        <f t="shared" si="75"/>
        <v>6.1162389694695202E-2</v>
      </c>
      <c r="AB178" s="118">
        <f t="shared" si="75"/>
        <v>6.1140012306315376E-2</v>
      </c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</row>
    <row r="179" spans="1:60" ht="12.75" customHeight="1" x14ac:dyDescent="0.25">
      <c r="A179" s="108" t="str">
        <f t="shared" ref="A179:B179" si="76">+A37</f>
        <v>Fanta Orange_C</v>
      </c>
      <c r="B179" s="108" t="str">
        <f t="shared" si="76"/>
        <v>R1000012L_C</v>
      </c>
      <c r="C179" s="116">
        <f t="shared" ref="C179:AB179" si="77">+C37/C$140</f>
        <v>8.9390022024322516E-2</v>
      </c>
      <c r="D179" s="116">
        <f t="shared" si="77"/>
        <v>2.4010448061080974E-2</v>
      </c>
      <c r="E179" s="116">
        <f t="shared" si="77"/>
        <v>9.8602159537959325E-2</v>
      </c>
      <c r="F179" s="116">
        <f t="shared" si="77"/>
        <v>8.8842975206611566E-2</v>
      </c>
      <c r="G179" s="116">
        <f t="shared" si="77"/>
        <v>7.6396735718769621E-2</v>
      </c>
      <c r="H179" s="116">
        <f t="shared" si="77"/>
        <v>7.728354120106698E-2</v>
      </c>
      <c r="I179" s="116">
        <f t="shared" si="77"/>
        <v>8.2875038191261838E-2</v>
      </c>
      <c r="J179" s="116">
        <f t="shared" si="77"/>
        <v>6.3396226415094334E-2</v>
      </c>
      <c r="K179" s="116">
        <f t="shared" si="77"/>
        <v>8.4616569140745307E-2</v>
      </c>
      <c r="L179" s="116">
        <f t="shared" si="77"/>
        <v>7.9043104398633005E-2</v>
      </c>
      <c r="M179" s="117">
        <f t="shared" si="77"/>
        <v>7.8099615940347228E-2</v>
      </c>
      <c r="N179" s="117">
        <f t="shared" si="77"/>
        <v>8.1045039081891895E-2</v>
      </c>
      <c r="O179" s="117">
        <f t="shared" si="77"/>
        <v>7.729179149191133E-2</v>
      </c>
      <c r="P179" s="118">
        <f t="shared" si="77"/>
        <v>7.4864427072329043E-2</v>
      </c>
      <c r="Q179" s="118">
        <f t="shared" si="77"/>
        <v>7.4577025823686555E-2</v>
      </c>
      <c r="R179" s="118">
        <f t="shared" si="77"/>
        <v>7.4194742687893375E-2</v>
      </c>
      <c r="S179" s="118">
        <f t="shared" si="77"/>
        <v>7.4142656099548176E-2</v>
      </c>
      <c r="T179" s="118">
        <f t="shared" si="77"/>
        <v>7.4174058362257364E-2</v>
      </c>
      <c r="U179" s="118">
        <f t="shared" si="77"/>
        <v>7.4017626399840969E-2</v>
      </c>
      <c r="V179" s="118">
        <f t="shared" si="77"/>
        <v>7.4162061663998344E-2</v>
      </c>
      <c r="W179" s="118">
        <f t="shared" si="77"/>
        <v>7.4159800018516797E-2</v>
      </c>
      <c r="X179" s="118">
        <f t="shared" si="77"/>
        <v>7.4150553782616854E-2</v>
      </c>
      <c r="Y179" s="118">
        <f t="shared" si="77"/>
        <v>7.42103475602853E-2</v>
      </c>
      <c r="Z179" s="118">
        <f t="shared" si="77"/>
        <v>7.4120459979505865E-2</v>
      </c>
      <c r="AA179" s="118">
        <f t="shared" si="77"/>
        <v>7.3993305609088136E-2</v>
      </c>
      <c r="AB179" s="118">
        <f t="shared" si="77"/>
        <v>7.4005705655311296E-2</v>
      </c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/>
      <c r="AR179" s="107"/>
      <c r="AS179" s="107"/>
      <c r="AT179" s="107"/>
      <c r="AU179" s="107"/>
      <c r="AV179" s="107"/>
      <c r="AW179" s="107"/>
      <c r="AX179" s="107"/>
      <c r="AY179" s="107"/>
      <c r="AZ179" s="107"/>
      <c r="BA179" s="107"/>
      <c r="BB179" s="107"/>
      <c r="BC179" s="107"/>
      <c r="BD179" s="107"/>
      <c r="BE179" s="107"/>
      <c r="BF179" s="107"/>
      <c r="BG179" s="107"/>
      <c r="BH179" s="107"/>
    </row>
    <row r="180" spans="1:60" ht="12.75" customHeight="1" x14ac:dyDescent="0.25">
      <c r="A180" s="108" t="str">
        <f t="shared" ref="A180:B180" si="78">+A38</f>
        <v>Fanta P/Apple_C</v>
      </c>
      <c r="B180" s="108" t="str">
        <f t="shared" si="78"/>
        <v>C0330024L_C</v>
      </c>
      <c r="C180" s="116">
        <f t="shared" ref="C180:AB180" si="79">+C38/C$140</f>
        <v>1.3406109355549171E-3</v>
      </c>
      <c r="D180" s="116">
        <f t="shared" si="79"/>
        <v>5.0231062889290732E-4</v>
      </c>
      <c r="E180" s="116">
        <f t="shared" si="79"/>
        <v>9.2073323846990872E-4</v>
      </c>
      <c r="F180" s="116">
        <f t="shared" si="79"/>
        <v>3.178639542275906E-4</v>
      </c>
      <c r="G180" s="116">
        <f t="shared" si="79"/>
        <v>3.1387319522912746E-4</v>
      </c>
      <c r="H180" s="116">
        <f t="shared" si="79"/>
        <v>7.9302141157811261E-4</v>
      </c>
      <c r="I180" s="116">
        <f t="shared" si="79"/>
        <v>7.6382523678582338E-5</v>
      </c>
      <c r="J180" s="116">
        <f t="shared" si="79"/>
        <v>7.5471698113207552E-5</v>
      </c>
      <c r="K180" s="116">
        <f t="shared" si="79"/>
        <v>0</v>
      </c>
      <c r="L180" s="116">
        <f t="shared" si="79"/>
        <v>1.1024142872891633E-4</v>
      </c>
      <c r="M180" s="117">
        <f t="shared" si="79"/>
        <v>5.0159837691749083E-4</v>
      </c>
      <c r="N180" s="117">
        <f t="shared" si="79"/>
        <v>3.3095499985399046E-4</v>
      </c>
      <c r="O180" s="117">
        <f t="shared" si="79"/>
        <v>6.1982190450610527E-5</v>
      </c>
      <c r="P180" s="118">
        <f t="shared" si="79"/>
        <v>3.5213747447003312E-4</v>
      </c>
      <c r="Q180" s="118">
        <f t="shared" si="79"/>
        <v>3.7102997922232116E-4</v>
      </c>
      <c r="R180" s="118">
        <f t="shared" si="79"/>
        <v>3.7023324694557573E-4</v>
      </c>
      <c r="S180" s="118">
        <f t="shared" si="79"/>
        <v>3.7034293756018071E-4</v>
      </c>
      <c r="T180" s="118">
        <f t="shared" si="79"/>
        <v>3.2137806916056051E-4</v>
      </c>
      <c r="U180" s="118">
        <f t="shared" si="79"/>
        <v>3.3132330528129348E-4</v>
      </c>
      <c r="V180" s="118">
        <f t="shared" si="79"/>
        <v>3.6151422816712285E-4</v>
      </c>
      <c r="W180" s="118">
        <f t="shared" si="79"/>
        <v>3.2404406999351912E-4</v>
      </c>
      <c r="X180" s="118">
        <f t="shared" si="79"/>
        <v>3.7544584193730055E-4</v>
      </c>
      <c r="Y180" s="118">
        <f t="shared" si="79"/>
        <v>3.3963545794180912E-4</v>
      </c>
      <c r="Z180" s="118">
        <f t="shared" si="79"/>
        <v>3.4156893999772288E-4</v>
      </c>
      <c r="AA180" s="118">
        <f t="shared" si="79"/>
        <v>3.5500557865909322E-4</v>
      </c>
      <c r="AB180" s="118">
        <f t="shared" si="79"/>
        <v>3.356267830172848E-4</v>
      </c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/>
      <c r="AR180" s="107"/>
      <c r="AS180" s="107"/>
      <c r="AT180" s="107"/>
      <c r="AU180" s="107"/>
      <c r="AV180" s="107"/>
      <c r="AW180" s="107"/>
      <c r="AX180" s="107"/>
      <c r="AY180" s="107"/>
      <c r="AZ180" s="107"/>
      <c r="BA180" s="107"/>
      <c r="BB180" s="107"/>
      <c r="BC180" s="107"/>
      <c r="BD180" s="107"/>
      <c r="BE180" s="107"/>
      <c r="BF180" s="107"/>
      <c r="BG180" s="107"/>
      <c r="BH180" s="107"/>
    </row>
    <row r="181" spans="1:60" ht="12.75" customHeight="1" x14ac:dyDescent="0.25">
      <c r="A181" s="108" t="str">
        <f t="shared" ref="A181:B181" si="80">+A39</f>
        <v>Fanta P/Apple_C</v>
      </c>
      <c r="B181" s="108" t="str">
        <f t="shared" si="80"/>
        <v>P0350012L_C</v>
      </c>
      <c r="C181" s="116">
        <f t="shared" ref="C181:AB181" si="81">+C39/C$140</f>
        <v>0</v>
      </c>
      <c r="D181" s="116">
        <f t="shared" si="81"/>
        <v>0</v>
      </c>
      <c r="E181" s="116">
        <f t="shared" si="81"/>
        <v>0</v>
      </c>
      <c r="F181" s="116">
        <f t="shared" si="81"/>
        <v>0</v>
      </c>
      <c r="G181" s="116">
        <f t="shared" si="81"/>
        <v>0</v>
      </c>
      <c r="H181" s="116">
        <f t="shared" si="81"/>
        <v>0</v>
      </c>
      <c r="I181" s="116">
        <f t="shared" si="81"/>
        <v>0</v>
      </c>
      <c r="J181" s="116">
        <f t="shared" si="81"/>
        <v>0</v>
      </c>
      <c r="K181" s="116">
        <f t="shared" si="81"/>
        <v>0</v>
      </c>
      <c r="L181" s="116">
        <f t="shared" si="81"/>
        <v>0</v>
      </c>
      <c r="M181" s="117">
        <f t="shared" si="81"/>
        <v>0</v>
      </c>
      <c r="N181" s="117">
        <f t="shared" si="81"/>
        <v>0</v>
      </c>
      <c r="O181" s="117">
        <f t="shared" si="81"/>
        <v>0</v>
      </c>
      <c r="P181" s="118">
        <f t="shared" si="81"/>
        <v>0</v>
      </c>
      <c r="Q181" s="118">
        <f t="shared" si="81"/>
        <v>0</v>
      </c>
      <c r="R181" s="118">
        <f t="shared" si="81"/>
        <v>0</v>
      </c>
      <c r="S181" s="118">
        <f t="shared" si="81"/>
        <v>0</v>
      </c>
      <c r="T181" s="118">
        <f t="shared" si="81"/>
        <v>0</v>
      </c>
      <c r="U181" s="118">
        <f t="shared" si="81"/>
        <v>0</v>
      </c>
      <c r="V181" s="118">
        <f t="shared" si="81"/>
        <v>0</v>
      </c>
      <c r="W181" s="118">
        <f t="shared" si="81"/>
        <v>0</v>
      </c>
      <c r="X181" s="118">
        <f t="shared" si="81"/>
        <v>0</v>
      </c>
      <c r="Y181" s="118">
        <f t="shared" si="81"/>
        <v>0</v>
      </c>
      <c r="Z181" s="118">
        <f t="shared" si="81"/>
        <v>0</v>
      </c>
      <c r="AA181" s="118">
        <f t="shared" si="81"/>
        <v>0</v>
      </c>
      <c r="AB181" s="118">
        <f t="shared" si="81"/>
        <v>0</v>
      </c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07"/>
      <c r="AW181" s="107"/>
      <c r="AX181" s="107"/>
      <c r="AY181" s="107"/>
      <c r="AZ181" s="107"/>
      <c r="BA181" s="107"/>
      <c r="BB181" s="107"/>
      <c r="BC181" s="107"/>
      <c r="BD181" s="107"/>
      <c r="BE181" s="107"/>
      <c r="BF181" s="107"/>
      <c r="BG181" s="107"/>
      <c r="BH181" s="107"/>
    </row>
    <row r="182" spans="1:60" ht="12.75" customHeight="1" x14ac:dyDescent="0.25">
      <c r="A182" s="108" t="str">
        <f t="shared" ref="A182:B182" si="82">+A40</f>
        <v>Fanta P/Apple_C</v>
      </c>
      <c r="B182" s="108" t="str">
        <f t="shared" si="82"/>
        <v>P0500012L_C</v>
      </c>
      <c r="C182" s="116">
        <f t="shared" ref="C182:AB182" si="83">+C40/C$140</f>
        <v>0</v>
      </c>
      <c r="D182" s="116">
        <f t="shared" si="83"/>
        <v>0</v>
      </c>
      <c r="E182" s="116">
        <f t="shared" si="83"/>
        <v>0</v>
      </c>
      <c r="F182" s="116">
        <f t="shared" si="83"/>
        <v>0</v>
      </c>
      <c r="G182" s="116">
        <f t="shared" si="83"/>
        <v>0</v>
      </c>
      <c r="H182" s="116">
        <f t="shared" si="83"/>
        <v>0</v>
      </c>
      <c r="I182" s="116">
        <f t="shared" si="83"/>
        <v>0</v>
      </c>
      <c r="J182" s="116">
        <f t="shared" si="83"/>
        <v>0</v>
      </c>
      <c r="K182" s="116">
        <f t="shared" si="83"/>
        <v>0</v>
      </c>
      <c r="L182" s="116">
        <f t="shared" si="83"/>
        <v>0</v>
      </c>
      <c r="M182" s="117">
        <f t="shared" si="83"/>
        <v>0</v>
      </c>
      <c r="N182" s="117">
        <f t="shared" si="83"/>
        <v>0</v>
      </c>
      <c r="O182" s="117">
        <f t="shared" si="83"/>
        <v>0</v>
      </c>
      <c r="P182" s="118">
        <f t="shared" si="83"/>
        <v>0</v>
      </c>
      <c r="Q182" s="118">
        <f t="shared" si="83"/>
        <v>0</v>
      </c>
      <c r="R182" s="118">
        <f t="shared" si="83"/>
        <v>0</v>
      </c>
      <c r="S182" s="118">
        <f t="shared" si="83"/>
        <v>0</v>
      </c>
      <c r="T182" s="118">
        <f t="shared" si="83"/>
        <v>0</v>
      </c>
      <c r="U182" s="118">
        <f t="shared" si="83"/>
        <v>0</v>
      </c>
      <c r="V182" s="118">
        <f t="shared" si="83"/>
        <v>0</v>
      </c>
      <c r="W182" s="118">
        <f t="shared" si="83"/>
        <v>0</v>
      </c>
      <c r="X182" s="118">
        <f t="shared" si="83"/>
        <v>0</v>
      </c>
      <c r="Y182" s="118">
        <f t="shared" si="83"/>
        <v>0</v>
      </c>
      <c r="Z182" s="118">
        <f t="shared" si="83"/>
        <v>0</v>
      </c>
      <c r="AA182" s="118">
        <f t="shared" si="83"/>
        <v>0</v>
      </c>
      <c r="AB182" s="118">
        <f t="shared" si="83"/>
        <v>0</v>
      </c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</row>
    <row r="183" spans="1:60" ht="12.75" customHeight="1" x14ac:dyDescent="0.25">
      <c r="A183" s="108" t="str">
        <f t="shared" ref="A183:B183" si="84">+A41</f>
        <v>Fanta P/Apple_C</v>
      </c>
      <c r="B183" s="108" t="str">
        <f t="shared" si="84"/>
        <v>P1250006L_C</v>
      </c>
      <c r="C183" s="116">
        <f t="shared" ref="C183:AB183" si="85">+C41/C$140</f>
        <v>0</v>
      </c>
      <c r="D183" s="116">
        <f t="shared" si="85"/>
        <v>0</v>
      </c>
      <c r="E183" s="116">
        <f t="shared" si="85"/>
        <v>0</v>
      </c>
      <c r="F183" s="116">
        <f t="shared" si="85"/>
        <v>0</v>
      </c>
      <c r="G183" s="116">
        <f t="shared" si="85"/>
        <v>0</v>
      </c>
      <c r="H183" s="116">
        <f t="shared" si="85"/>
        <v>0</v>
      </c>
      <c r="I183" s="116">
        <f t="shared" si="85"/>
        <v>0</v>
      </c>
      <c r="J183" s="116">
        <f t="shared" si="85"/>
        <v>0</v>
      </c>
      <c r="K183" s="116">
        <f t="shared" si="85"/>
        <v>0</v>
      </c>
      <c r="L183" s="116">
        <f t="shared" si="85"/>
        <v>0</v>
      </c>
      <c r="M183" s="117">
        <f t="shared" si="85"/>
        <v>0</v>
      </c>
      <c r="N183" s="117">
        <f t="shared" si="85"/>
        <v>0</v>
      </c>
      <c r="O183" s="117">
        <f t="shared" si="85"/>
        <v>0</v>
      </c>
      <c r="P183" s="118">
        <f t="shared" si="85"/>
        <v>0</v>
      </c>
      <c r="Q183" s="118">
        <f t="shared" si="85"/>
        <v>0</v>
      </c>
      <c r="R183" s="118">
        <f t="shared" si="85"/>
        <v>0</v>
      </c>
      <c r="S183" s="118">
        <f t="shared" si="85"/>
        <v>0</v>
      </c>
      <c r="T183" s="118">
        <f t="shared" si="85"/>
        <v>0</v>
      </c>
      <c r="U183" s="118">
        <f t="shared" si="85"/>
        <v>0</v>
      </c>
      <c r="V183" s="118">
        <f t="shared" si="85"/>
        <v>0</v>
      </c>
      <c r="W183" s="118">
        <f t="shared" si="85"/>
        <v>0</v>
      </c>
      <c r="X183" s="118">
        <f t="shared" si="85"/>
        <v>0</v>
      </c>
      <c r="Y183" s="118">
        <f t="shared" si="85"/>
        <v>0</v>
      </c>
      <c r="Z183" s="118">
        <f t="shared" si="85"/>
        <v>0</v>
      </c>
      <c r="AA183" s="118">
        <f t="shared" si="85"/>
        <v>0</v>
      </c>
      <c r="AB183" s="118">
        <f t="shared" si="85"/>
        <v>0</v>
      </c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</row>
    <row r="184" spans="1:60" ht="12.75" customHeight="1" x14ac:dyDescent="0.25">
      <c r="A184" s="108" t="str">
        <f t="shared" ref="A184:B184" si="86">+A42</f>
        <v>Fanta P/Apple_C</v>
      </c>
      <c r="B184" s="108" t="str">
        <f t="shared" si="86"/>
        <v>P2000006L_C</v>
      </c>
      <c r="C184" s="116">
        <f t="shared" ref="C184:AB184" si="87">+C42/C$140</f>
        <v>0</v>
      </c>
      <c r="D184" s="116">
        <f t="shared" si="87"/>
        <v>0</v>
      </c>
      <c r="E184" s="116">
        <f t="shared" si="87"/>
        <v>0</v>
      </c>
      <c r="F184" s="116">
        <f t="shared" si="87"/>
        <v>0</v>
      </c>
      <c r="G184" s="116">
        <f t="shared" si="87"/>
        <v>0</v>
      </c>
      <c r="H184" s="116">
        <f t="shared" si="87"/>
        <v>0</v>
      </c>
      <c r="I184" s="116">
        <f t="shared" si="87"/>
        <v>0</v>
      </c>
      <c r="J184" s="116">
        <f t="shared" si="87"/>
        <v>0</v>
      </c>
      <c r="K184" s="116">
        <f t="shared" si="87"/>
        <v>0</v>
      </c>
      <c r="L184" s="116">
        <f t="shared" si="87"/>
        <v>0</v>
      </c>
      <c r="M184" s="117">
        <f t="shared" si="87"/>
        <v>0</v>
      </c>
      <c r="N184" s="117">
        <f t="shared" si="87"/>
        <v>0</v>
      </c>
      <c r="O184" s="117">
        <f t="shared" si="87"/>
        <v>0</v>
      </c>
      <c r="P184" s="118">
        <f t="shared" si="87"/>
        <v>0</v>
      </c>
      <c r="Q184" s="118">
        <f t="shared" si="87"/>
        <v>0</v>
      </c>
      <c r="R184" s="118">
        <f t="shared" si="87"/>
        <v>0</v>
      </c>
      <c r="S184" s="118">
        <f t="shared" si="87"/>
        <v>0</v>
      </c>
      <c r="T184" s="118">
        <f t="shared" si="87"/>
        <v>0</v>
      </c>
      <c r="U184" s="118">
        <f t="shared" si="87"/>
        <v>0</v>
      </c>
      <c r="V184" s="118">
        <f t="shared" si="87"/>
        <v>0</v>
      </c>
      <c r="W184" s="118">
        <f t="shared" si="87"/>
        <v>0</v>
      </c>
      <c r="X184" s="118">
        <f t="shared" si="87"/>
        <v>0</v>
      </c>
      <c r="Y184" s="118">
        <f t="shared" si="87"/>
        <v>0</v>
      </c>
      <c r="Z184" s="118">
        <f t="shared" si="87"/>
        <v>0</v>
      </c>
      <c r="AA184" s="118">
        <f t="shared" si="87"/>
        <v>0</v>
      </c>
      <c r="AB184" s="118">
        <f t="shared" si="87"/>
        <v>0</v>
      </c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</row>
    <row r="185" spans="1:60" ht="12.75" customHeight="1" x14ac:dyDescent="0.25">
      <c r="A185" s="108" t="str">
        <f t="shared" ref="A185:B185" si="88">+A43</f>
        <v>Monster Assault</v>
      </c>
      <c r="B185" s="108" t="str">
        <f t="shared" si="88"/>
        <v>C0500024M</v>
      </c>
      <c r="C185" s="116">
        <f t="shared" ref="C185:AB185" si="89">+C43/C$140</f>
        <v>1.9151584793641673E-4</v>
      </c>
      <c r="D185" s="116">
        <f t="shared" si="89"/>
        <v>5.0231062889290732E-4</v>
      </c>
      <c r="E185" s="116">
        <f t="shared" si="89"/>
        <v>3.3481208671633044E-4</v>
      </c>
      <c r="F185" s="116">
        <f t="shared" si="89"/>
        <v>2.3839796567069293E-4</v>
      </c>
      <c r="G185" s="116">
        <f t="shared" si="89"/>
        <v>1.8832391713747646E-4</v>
      </c>
      <c r="H185" s="116">
        <f t="shared" si="89"/>
        <v>0</v>
      </c>
      <c r="I185" s="116">
        <f t="shared" si="89"/>
        <v>7.6382523678582338E-5</v>
      </c>
      <c r="J185" s="116">
        <f t="shared" si="89"/>
        <v>2.2641509433962264E-4</v>
      </c>
      <c r="K185" s="116">
        <f t="shared" si="89"/>
        <v>7.6994148444718203E-5</v>
      </c>
      <c r="L185" s="116">
        <f t="shared" si="89"/>
        <v>0</v>
      </c>
      <c r="M185" s="117">
        <f t="shared" si="89"/>
        <v>1.7967703053760865E-4</v>
      </c>
      <c r="N185" s="117">
        <f t="shared" si="89"/>
        <v>1.4600955875911342E-4</v>
      </c>
      <c r="O185" s="117">
        <f t="shared" si="89"/>
        <v>1.0330365075101754E-4</v>
      </c>
      <c r="P185" s="118">
        <f t="shared" si="89"/>
        <v>3.5213747447003312E-4</v>
      </c>
      <c r="Q185" s="118">
        <f t="shared" si="89"/>
        <v>3.7102997922232116E-4</v>
      </c>
      <c r="R185" s="118">
        <f t="shared" si="89"/>
        <v>3.7023324694557573E-4</v>
      </c>
      <c r="S185" s="118">
        <f t="shared" si="89"/>
        <v>3.7034293756018071E-4</v>
      </c>
      <c r="T185" s="118">
        <f t="shared" si="89"/>
        <v>3.2137806916056051E-4</v>
      </c>
      <c r="U185" s="118">
        <f t="shared" si="89"/>
        <v>3.3132330528129348E-4</v>
      </c>
      <c r="V185" s="118">
        <f t="shared" si="89"/>
        <v>3.6151422816712285E-4</v>
      </c>
      <c r="W185" s="118">
        <f t="shared" si="89"/>
        <v>3.2404406999351912E-4</v>
      </c>
      <c r="X185" s="118">
        <f t="shared" si="89"/>
        <v>3.1287153494775048E-4</v>
      </c>
      <c r="Y185" s="118">
        <f t="shared" si="89"/>
        <v>3.3963545794180912E-4</v>
      </c>
      <c r="Z185" s="118">
        <f t="shared" si="89"/>
        <v>3.4156893999772288E-4</v>
      </c>
      <c r="AA185" s="118">
        <f t="shared" si="89"/>
        <v>3.5500557865909322E-4</v>
      </c>
      <c r="AB185" s="118">
        <f t="shared" si="89"/>
        <v>3.356267830172848E-4</v>
      </c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</row>
    <row r="186" spans="1:60" ht="12.75" customHeight="1" x14ac:dyDescent="0.25">
      <c r="A186" s="108" t="str">
        <f t="shared" ref="A186:B186" si="90">+A44</f>
        <v>Monster Khaos</v>
      </c>
      <c r="B186" s="108" t="str">
        <f t="shared" si="90"/>
        <v>C0500024M</v>
      </c>
      <c r="C186" s="116">
        <f t="shared" ref="C186:AB186" si="91">+C44/C$140</f>
        <v>2.8727377190462512E-4</v>
      </c>
      <c r="D186" s="116">
        <f t="shared" si="91"/>
        <v>5.0231062889290732E-4</v>
      </c>
      <c r="E186" s="116">
        <f t="shared" si="91"/>
        <v>3.3481208671633044E-4</v>
      </c>
      <c r="F186" s="116">
        <f t="shared" si="91"/>
        <v>3.178639542275906E-4</v>
      </c>
      <c r="G186" s="116">
        <f t="shared" si="91"/>
        <v>3.7664783427495291E-4</v>
      </c>
      <c r="H186" s="116">
        <f t="shared" si="91"/>
        <v>2.8837142239204093E-4</v>
      </c>
      <c r="I186" s="116">
        <f t="shared" si="91"/>
        <v>2.2914757103574703E-4</v>
      </c>
      <c r="J186" s="116">
        <f t="shared" si="91"/>
        <v>5.2830188679245285E-4</v>
      </c>
      <c r="K186" s="116">
        <f t="shared" si="91"/>
        <v>3.0797659377887281E-4</v>
      </c>
      <c r="L186" s="116">
        <f t="shared" si="91"/>
        <v>2.2048285745783266E-4</v>
      </c>
      <c r="M186" s="117">
        <f t="shared" si="91"/>
        <v>3.3689443225801624E-4</v>
      </c>
      <c r="N186" s="117">
        <f t="shared" si="91"/>
        <v>3.3095499985399046E-4</v>
      </c>
      <c r="O186" s="117">
        <f t="shared" si="91"/>
        <v>3.3057168240325613E-4</v>
      </c>
      <c r="P186" s="118">
        <f t="shared" si="91"/>
        <v>4.2256496936403972E-4</v>
      </c>
      <c r="Q186" s="118">
        <f t="shared" si="91"/>
        <v>3.7102997922232116E-4</v>
      </c>
      <c r="R186" s="118">
        <f t="shared" si="91"/>
        <v>3.7023324694557573E-4</v>
      </c>
      <c r="S186" s="118">
        <f t="shared" si="91"/>
        <v>3.7034293756018071E-4</v>
      </c>
      <c r="T186" s="118">
        <f t="shared" si="91"/>
        <v>3.8565368299267258E-4</v>
      </c>
      <c r="U186" s="118">
        <f t="shared" si="91"/>
        <v>3.9758796633755216E-4</v>
      </c>
      <c r="V186" s="118">
        <f t="shared" si="91"/>
        <v>4.1315911790528327E-4</v>
      </c>
      <c r="W186" s="118">
        <f t="shared" si="91"/>
        <v>3.7033607999259331E-4</v>
      </c>
      <c r="X186" s="118">
        <f t="shared" si="91"/>
        <v>3.7544584193730055E-4</v>
      </c>
      <c r="Y186" s="118">
        <f t="shared" si="91"/>
        <v>3.9624136759877729E-4</v>
      </c>
      <c r="Z186" s="118">
        <f t="shared" si="91"/>
        <v>3.9849709666401001E-4</v>
      </c>
      <c r="AA186" s="118">
        <f t="shared" si="91"/>
        <v>4.0572066132467795E-4</v>
      </c>
      <c r="AB186" s="118">
        <f t="shared" si="91"/>
        <v>3.9156458018683223E-4</v>
      </c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</row>
    <row r="187" spans="1:60" ht="12.75" customHeight="1" x14ac:dyDescent="0.25">
      <c r="A187" s="108" t="str">
        <f t="shared" ref="A187:B187" si="92">+A45</f>
        <v>Monster Regular</v>
      </c>
      <c r="B187" s="108" t="str">
        <f t="shared" si="92"/>
        <v>C0500024M</v>
      </c>
      <c r="C187" s="116">
        <f t="shared" ref="C187:AB187" si="93">+C45/C$140</f>
        <v>5.7454754380925025E-4</v>
      </c>
      <c r="D187" s="116">
        <f t="shared" si="93"/>
        <v>7.0323488045007034E-4</v>
      </c>
      <c r="E187" s="116">
        <f t="shared" si="93"/>
        <v>5.0221813007449568E-4</v>
      </c>
      <c r="F187" s="116">
        <f t="shared" si="93"/>
        <v>6.3572790845518119E-4</v>
      </c>
      <c r="G187" s="116">
        <f t="shared" si="93"/>
        <v>6.9052102950408032E-4</v>
      </c>
      <c r="H187" s="116">
        <f t="shared" si="93"/>
        <v>7.2092855598010236E-4</v>
      </c>
      <c r="I187" s="116">
        <f t="shared" si="93"/>
        <v>4.5829514207149406E-4</v>
      </c>
      <c r="J187" s="116">
        <f t="shared" si="93"/>
        <v>5.2830188679245285E-4</v>
      </c>
      <c r="K187" s="116">
        <f t="shared" si="93"/>
        <v>5.3895903911302737E-4</v>
      </c>
      <c r="L187" s="116">
        <f t="shared" si="93"/>
        <v>6.6144857237349791E-4</v>
      </c>
      <c r="M187" s="117">
        <f t="shared" si="93"/>
        <v>5.9892343512536219E-4</v>
      </c>
      <c r="N187" s="117">
        <f t="shared" si="93"/>
        <v>5.9377220562039463E-4</v>
      </c>
      <c r="O187" s="117">
        <f t="shared" si="93"/>
        <v>5.3717898390529125E-4</v>
      </c>
      <c r="P187" s="118">
        <f t="shared" si="93"/>
        <v>6.3384745404605953E-4</v>
      </c>
      <c r="Q187" s="118">
        <f t="shared" si="93"/>
        <v>6.6785396260017811E-4</v>
      </c>
      <c r="R187" s="118">
        <f t="shared" si="93"/>
        <v>6.6641984450203624E-4</v>
      </c>
      <c r="S187" s="118">
        <f t="shared" si="93"/>
        <v>6.6661728760832528E-4</v>
      </c>
      <c r="T187" s="118">
        <f t="shared" si="93"/>
        <v>6.4275613832112102E-4</v>
      </c>
      <c r="U187" s="118">
        <f t="shared" si="93"/>
        <v>6.6264661056258695E-4</v>
      </c>
      <c r="V187" s="118">
        <f t="shared" si="93"/>
        <v>6.7138356659608527E-4</v>
      </c>
      <c r="W187" s="118">
        <f t="shared" si="93"/>
        <v>6.4808813998703824E-4</v>
      </c>
      <c r="X187" s="118">
        <f t="shared" si="93"/>
        <v>6.2574306989550096E-4</v>
      </c>
      <c r="Y187" s="118">
        <f t="shared" si="93"/>
        <v>6.2266500622665006E-4</v>
      </c>
      <c r="Z187" s="118">
        <f t="shared" si="93"/>
        <v>6.2620972332915858E-4</v>
      </c>
      <c r="AA187" s="118">
        <f t="shared" si="93"/>
        <v>6.5929607465260167E-4</v>
      </c>
      <c r="AB187" s="118">
        <f t="shared" si="93"/>
        <v>6.712535660345696E-4</v>
      </c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</row>
    <row r="188" spans="1:60" ht="12.75" customHeight="1" x14ac:dyDescent="0.25">
      <c r="A188" s="108" t="str">
        <f t="shared" ref="A188:B188" si="94">+A46</f>
        <v>Novida Mandarin Malt</v>
      </c>
      <c r="B188" s="108" t="str">
        <f t="shared" si="94"/>
        <v>P0400012L</v>
      </c>
      <c r="C188" s="116">
        <f t="shared" ref="C188:AB188" si="95">+C46/C$140</f>
        <v>6.7030546777745853E-4</v>
      </c>
      <c r="D188" s="116">
        <f t="shared" si="95"/>
        <v>1.0046212577858146E-3</v>
      </c>
      <c r="E188" s="116">
        <f t="shared" si="95"/>
        <v>2.5110906503724784E-4</v>
      </c>
      <c r="F188" s="116">
        <f t="shared" si="95"/>
        <v>1.3509218054672601E-3</v>
      </c>
      <c r="G188" s="116">
        <f t="shared" si="95"/>
        <v>1.0043942247332078E-3</v>
      </c>
      <c r="H188" s="116">
        <f t="shared" si="95"/>
        <v>1.1534856895681637E-3</v>
      </c>
      <c r="I188" s="116">
        <f t="shared" si="95"/>
        <v>6.1106018942865871E-4</v>
      </c>
      <c r="J188" s="116">
        <f t="shared" si="95"/>
        <v>1.1320754716981133E-3</v>
      </c>
      <c r="K188" s="116">
        <f t="shared" si="95"/>
        <v>7.6994148444718203E-4</v>
      </c>
      <c r="L188" s="116">
        <f t="shared" si="95"/>
        <v>4.4096571491566533E-4</v>
      </c>
      <c r="M188" s="117">
        <f t="shared" si="95"/>
        <v>8.4597935211457411E-4</v>
      </c>
      <c r="N188" s="117">
        <f t="shared" si="95"/>
        <v>8.6632338197073966E-4</v>
      </c>
      <c r="O188" s="117">
        <f t="shared" si="95"/>
        <v>7.6444701555752979E-4</v>
      </c>
      <c r="P188" s="118">
        <f t="shared" si="95"/>
        <v>1.2676949080921191E-3</v>
      </c>
      <c r="Q188" s="118">
        <f t="shared" si="95"/>
        <v>1.2615019293558919E-3</v>
      </c>
      <c r="R188" s="118">
        <f t="shared" si="95"/>
        <v>1.2587930396149574E-3</v>
      </c>
      <c r="S188" s="118">
        <f t="shared" si="95"/>
        <v>1.2591659877046145E-3</v>
      </c>
      <c r="T188" s="118">
        <f t="shared" si="95"/>
        <v>1.285512276642242E-3</v>
      </c>
      <c r="U188" s="118">
        <f t="shared" si="95"/>
        <v>1.2590285600689152E-3</v>
      </c>
      <c r="V188" s="118">
        <f t="shared" si="95"/>
        <v>1.2911222434540102E-3</v>
      </c>
      <c r="W188" s="118">
        <f t="shared" si="95"/>
        <v>1.2961762799740765E-3</v>
      </c>
      <c r="X188" s="118">
        <f t="shared" si="95"/>
        <v>1.3140604467805519E-3</v>
      </c>
      <c r="Y188" s="118">
        <f t="shared" si="95"/>
        <v>1.3019359221102683E-3</v>
      </c>
      <c r="Z188" s="118">
        <f t="shared" si="95"/>
        <v>1.3093476033246045E-3</v>
      </c>
      <c r="AA188" s="118">
        <f t="shared" si="95"/>
        <v>1.2678770666396187E-3</v>
      </c>
      <c r="AB188" s="118">
        <f t="shared" si="95"/>
        <v>1.2865693348995916E-3</v>
      </c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</row>
    <row r="189" spans="1:60" ht="12.75" customHeight="1" x14ac:dyDescent="0.25">
      <c r="A189" s="108" t="str">
        <f t="shared" ref="A189:B189" si="96">+A47</f>
        <v>Novida Pine Apple</v>
      </c>
      <c r="B189" s="108" t="str">
        <f t="shared" si="96"/>
        <v>P0400012L</v>
      </c>
      <c r="C189" s="116">
        <f t="shared" ref="C189:AB189" si="97">+C47/C$140</f>
        <v>8.6182131571387532E-4</v>
      </c>
      <c r="D189" s="116">
        <f t="shared" si="97"/>
        <v>2.0092425155716296E-4</v>
      </c>
      <c r="E189" s="116">
        <f t="shared" si="97"/>
        <v>1.6740604335816522E-4</v>
      </c>
      <c r="F189" s="116">
        <f t="shared" si="97"/>
        <v>7.9465988556897649E-5</v>
      </c>
      <c r="G189" s="116">
        <f t="shared" si="97"/>
        <v>0</v>
      </c>
      <c r="H189" s="116">
        <f t="shared" si="97"/>
        <v>7.2092855598010234E-5</v>
      </c>
      <c r="I189" s="116">
        <f t="shared" si="97"/>
        <v>7.6382523678582338E-5</v>
      </c>
      <c r="J189" s="116">
        <f t="shared" si="97"/>
        <v>7.5471698113207552E-5</v>
      </c>
      <c r="K189" s="116">
        <f t="shared" si="97"/>
        <v>4.6196489066830922E-4</v>
      </c>
      <c r="L189" s="116">
        <f t="shared" si="97"/>
        <v>6.6144857237349791E-4</v>
      </c>
      <c r="M189" s="117">
        <f t="shared" si="97"/>
        <v>2.8448863168454701E-4</v>
      </c>
      <c r="N189" s="117">
        <f t="shared" si="97"/>
        <v>1.7521147051093611E-4</v>
      </c>
      <c r="O189" s="117">
        <f t="shared" si="97"/>
        <v>2.8925022210284909E-4</v>
      </c>
      <c r="P189" s="118">
        <f t="shared" si="97"/>
        <v>6.3384745404605953E-4</v>
      </c>
      <c r="Q189" s="118">
        <f t="shared" si="97"/>
        <v>5.9364796675571388E-4</v>
      </c>
      <c r="R189" s="118">
        <f t="shared" si="97"/>
        <v>5.9237319511292114E-4</v>
      </c>
      <c r="S189" s="118">
        <f t="shared" si="97"/>
        <v>5.9254870009628913E-4</v>
      </c>
      <c r="T189" s="118">
        <f t="shared" si="97"/>
        <v>5.784805244890089E-4</v>
      </c>
      <c r="U189" s="118">
        <f t="shared" si="97"/>
        <v>5.9638194950632827E-4</v>
      </c>
      <c r="V189" s="118">
        <f t="shared" si="97"/>
        <v>5.6809378711976453E-4</v>
      </c>
      <c r="W189" s="118">
        <f t="shared" si="97"/>
        <v>6.0179612998796411E-4</v>
      </c>
      <c r="X189" s="118">
        <f t="shared" si="97"/>
        <v>5.6316876290595083E-4</v>
      </c>
      <c r="Y189" s="118">
        <f t="shared" si="97"/>
        <v>5.6605909656968188E-4</v>
      </c>
      <c r="Z189" s="118">
        <f t="shared" si="97"/>
        <v>5.6928156666287151E-4</v>
      </c>
      <c r="AA189" s="118">
        <f t="shared" si="97"/>
        <v>6.0858099198701689E-4</v>
      </c>
      <c r="AB189" s="118">
        <f t="shared" si="97"/>
        <v>6.1531576886502206E-4</v>
      </c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</row>
    <row r="190" spans="1:60" ht="12.75" customHeight="1" x14ac:dyDescent="0.25">
      <c r="A190" s="108" t="str">
        <f t="shared" ref="A190:B190" si="98">+A48</f>
        <v>Power Play_N</v>
      </c>
      <c r="B190" s="108" t="str">
        <f t="shared" si="98"/>
        <v>C0250024L_N</v>
      </c>
      <c r="C190" s="116">
        <f t="shared" ref="C190:AB190" si="99">+C48/C$140</f>
        <v>1.4363688595231256E-4</v>
      </c>
      <c r="D190" s="116">
        <f t="shared" si="99"/>
        <v>1.0046212577858148E-4</v>
      </c>
      <c r="E190" s="116">
        <f t="shared" si="99"/>
        <v>8.370302167908261E-5</v>
      </c>
      <c r="F190" s="116">
        <f t="shared" si="99"/>
        <v>7.9465988556897649E-5</v>
      </c>
      <c r="G190" s="116">
        <f t="shared" si="99"/>
        <v>6.2774639045825486E-5</v>
      </c>
      <c r="H190" s="116">
        <f t="shared" si="99"/>
        <v>7.2092855598010234E-5</v>
      </c>
      <c r="I190" s="116">
        <f t="shared" si="99"/>
        <v>7.6382523678582338E-5</v>
      </c>
      <c r="J190" s="116">
        <f t="shared" si="99"/>
        <v>0</v>
      </c>
      <c r="K190" s="116">
        <f t="shared" si="99"/>
        <v>0</v>
      </c>
      <c r="L190" s="116">
        <f t="shared" si="99"/>
        <v>0</v>
      </c>
      <c r="M190" s="117">
        <f t="shared" si="99"/>
        <v>6.7378886451603247E-5</v>
      </c>
      <c r="N190" s="117">
        <f t="shared" si="99"/>
        <v>4.866985291970448E-5</v>
      </c>
      <c r="O190" s="117">
        <f t="shared" si="99"/>
        <v>2.0660730150203508E-5</v>
      </c>
      <c r="P190" s="118">
        <f t="shared" si="99"/>
        <v>0</v>
      </c>
      <c r="Q190" s="118">
        <f t="shared" si="99"/>
        <v>0</v>
      </c>
      <c r="R190" s="118">
        <f t="shared" si="99"/>
        <v>0</v>
      </c>
      <c r="S190" s="118">
        <f t="shared" si="99"/>
        <v>0</v>
      </c>
      <c r="T190" s="118">
        <f t="shared" si="99"/>
        <v>0</v>
      </c>
      <c r="U190" s="118">
        <f t="shared" si="99"/>
        <v>0</v>
      </c>
      <c r="V190" s="118">
        <f t="shared" si="99"/>
        <v>5.1644889738160408E-5</v>
      </c>
      <c r="W190" s="118">
        <f t="shared" si="99"/>
        <v>4.6292009999074163E-5</v>
      </c>
      <c r="X190" s="118">
        <f t="shared" si="99"/>
        <v>0</v>
      </c>
      <c r="Y190" s="118">
        <f t="shared" si="99"/>
        <v>5.6605909656968191E-5</v>
      </c>
      <c r="Z190" s="118">
        <f t="shared" si="99"/>
        <v>5.6928156666287142E-5</v>
      </c>
      <c r="AA190" s="118">
        <f t="shared" si="99"/>
        <v>5.0715082665584743E-5</v>
      </c>
      <c r="AB190" s="118">
        <f t="shared" si="99"/>
        <v>5.5937797169547465E-5</v>
      </c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</row>
    <row r="191" spans="1:60" ht="12.75" customHeight="1" x14ac:dyDescent="0.25">
      <c r="A191" s="108" t="str">
        <f t="shared" ref="A191:B191" si="100">+A49</f>
        <v>Power Play_N</v>
      </c>
      <c r="B191" s="108" t="str">
        <f t="shared" si="100"/>
        <v>C0440024M</v>
      </c>
      <c r="C191" s="116">
        <f t="shared" ref="C191:AB191" si="101">+C49/C$140</f>
        <v>2.3939480992052093E-4</v>
      </c>
      <c r="D191" s="116">
        <f t="shared" si="101"/>
        <v>4.0184850311432592E-4</v>
      </c>
      <c r="E191" s="116">
        <f t="shared" si="101"/>
        <v>1.6740604335816522E-4</v>
      </c>
      <c r="F191" s="116">
        <f t="shared" si="101"/>
        <v>7.9465988556897649E-5</v>
      </c>
      <c r="G191" s="116">
        <f t="shared" si="101"/>
        <v>2.5109855618330194E-4</v>
      </c>
      <c r="H191" s="116">
        <f t="shared" si="101"/>
        <v>2.1627856679403071E-4</v>
      </c>
      <c r="I191" s="116">
        <f t="shared" si="101"/>
        <v>2.2914757103574703E-4</v>
      </c>
      <c r="J191" s="116">
        <f t="shared" si="101"/>
        <v>3.0188679245283021E-4</v>
      </c>
      <c r="K191" s="116">
        <f t="shared" si="101"/>
        <v>1.5398829688943641E-4</v>
      </c>
      <c r="L191" s="116">
        <f t="shared" si="101"/>
        <v>6.6144857237349791E-4</v>
      </c>
      <c r="M191" s="117">
        <f t="shared" si="101"/>
        <v>2.5454245992827891E-4</v>
      </c>
      <c r="N191" s="117">
        <f t="shared" si="101"/>
        <v>2.4334926459852239E-4</v>
      </c>
      <c r="O191" s="117">
        <f t="shared" si="101"/>
        <v>3.0991095225305261E-4</v>
      </c>
      <c r="P191" s="118">
        <f t="shared" si="101"/>
        <v>2.8170997957602646E-4</v>
      </c>
      <c r="Q191" s="118">
        <f t="shared" si="101"/>
        <v>2.9682398337785694E-4</v>
      </c>
      <c r="R191" s="118">
        <f t="shared" si="101"/>
        <v>2.9618659755646057E-4</v>
      </c>
      <c r="S191" s="118">
        <f t="shared" si="101"/>
        <v>2.9627435004814457E-4</v>
      </c>
      <c r="T191" s="118">
        <f t="shared" si="101"/>
        <v>3.2137806916056051E-4</v>
      </c>
      <c r="U191" s="118">
        <f t="shared" si="101"/>
        <v>2.6505864422503479E-4</v>
      </c>
      <c r="V191" s="118">
        <f t="shared" si="101"/>
        <v>3.0986933842896248E-4</v>
      </c>
      <c r="W191" s="118">
        <f t="shared" si="101"/>
        <v>2.7775205999444494E-4</v>
      </c>
      <c r="X191" s="118">
        <f t="shared" si="101"/>
        <v>3.1287153494775048E-4</v>
      </c>
      <c r="Y191" s="118">
        <f t="shared" si="101"/>
        <v>2.8302954828484094E-4</v>
      </c>
      <c r="Z191" s="118">
        <f t="shared" si="101"/>
        <v>2.8464078333143575E-4</v>
      </c>
      <c r="AA191" s="118">
        <f t="shared" si="101"/>
        <v>3.0429049599350845E-4</v>
      </c>
      <c r="AB191" s="118">
        <f t="shared" si="101"/>
        <v>2.7968898584773732E-4</v>
      </c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</row>
    <row r="192" spans="1:60" ht="12.75" customHeight="1" x14ac:dyDescent="0.25">
      <c r="A192" s="108" t="str">
        <f t="shared" ref="A192:B192" si="102">+A50</f>
        <v>Spar Rasberry_O</v>
      </c>
      <c r="B192" s="108" t="str">
        <f t="shared" si="102"/>
        <v>C0330024L_O</v>
      </c>
      <c r="C192" s="116">
        <f t="shared" ref="C192:AB192" si="103">+C50/C$140</f>
        <v>0</v>
      </c>
      <c r="D192" s="116">
        <f t="shared" si="103"/>
        <v>0</v>
      </c>
      <c r="E192" s="116">
        <f t="shared" si="103"/>
        <v>0</v>
      </c>
      <c r="F192" s="116">
        <f t="shared" si="103"/>
        <v>0</v>
      </c>
      <c r="G192" s="116">
        <f t="shared" si="103"/>
        <v>0</v>
      </c>
      <c r="H192" s="116">
        <f t="shared" si="103"/>
        <v>0</v>
      </c>
      <c r="I192" s="116">
        <f t="shared" si="103"/>
        <v>0</v>
      </c>
      <c r="J192" s="116">
        <f t="shared" si="103"/>
        <v>0</v>
      </c>
      <c r="K192" s="116">
        <f t="shared" si="103"/>
        <v>0</v>
      </c>
      <c r="L192" s="116">
        <f t="shared" si="103"/>
        <v>0</v>
      </c>
      <c r="M192" s="117">
        <f t="shared" si="103"/>
        <v>0</v>
      </c>
      <c r="N192" s="117">
        <f t="shared" si="103"/>
        <v>0</v>
      </c>
      <c r="O192" s="117">
        <f t="shared" si="103"/>
        <v>0</v>
      </c>
      <c r="P192" s="118">
        <f t="shared" si="103"/>
        <v>7.0427494894006616E-5</v>
      </c>
      <c r="Q192" s="118">
        <f t="shared" si="103"/>
        <v>7.4205995844464235E-5</v>
      </c>
      <c r="R192" s="118">
        <f t="shared" si="103"/>
        <v>7.4046649389115143E-5</v>
      </c>
      <c r="S192" s="118">
        <f t="shared" si="103"/>
        <v>7.4068587512036142E-5</v>
      </c>
      <c r="T192" s="118">
        <f t="shared" si="103"/>
        <v>1.2855122766422419E-4</v>
      </c>
      <c r="U192" s="118">
        <f t="shared" si="103"/>
        <v>6.6264661056258698E-5</v>
      </c>
      <c r="V192" s="118">
        <f t="shared" si="103"/>
        <v>1.0328977947632082E-4</v>
      </c>
      <c r="W192" s="118">
        <f t="shared" si="103"/>
        <v>9.2584019998148326E-5</v>
      </c>
      <c r="X192" s="118">
        <f t="shared" si="103"/>
        <v>1.2514861397910017E-4</v>
      </c>
      <c r="Y192" s="118">
        <f t="shared" si="103"/>
        <v>1.1321181931393638E-4</v>
      </c>
      <c r="Z192" s="118">
        <f t="shared" si="103"/>
        <v>1.1385631333257428E-4</v>
      </c>
      <c r="AA192" s="118">
        <f t="shared" si="103"/>
        <v>1.0143016533116949E-4</v>
      </c>
      <c r="AB192" s="118">
        <f t="shared" si="103"/>
        <v>1.1187559433909493E-4</v>
      </c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</row>
    <row r="193" spans="1:60" ht="12.75" customHeight="1" x14ac:dyDescent="0.25">
      <c r="A193" s="108" t="str">
        <f t="shared" ref="A193:B193" si="104">+A51</f>
        <v>Spar Rasberry_O</v>
      </c>
      <c r="B193" s="108" t="str">
        <f t="shared" si="104"/>
        <v>P0350012L_O</v>
      </c>
      <c r="C193" s="116">
        <f t="shared" ref="C193:AB193" si="105">+C51/C$140</f>
        <v>0</v>
      </c>
      <c r="D193" s="116">
        <f t="shared" si="105"/>
        <v>0</v>
      </c>
      <c r="E193" s="116">
        <f t="shared" si="105"/>
        <v>0</v>
      </c>
      <c r="F193" s="116">
        <f t="shared" si="105"/>
        <v>0</v>
      </c>
      <c r="G193" s="116">
        <f t="shared" si="105"/>
        <v>0</v>
      </c>
      <c r="H193" s="116">
        <f t="shared" si="105"/>
        <v>0</v>
      </c>
      <c r="I193" s="116">
        <f t="shared" si="105"/>
        <v>0</v>
      </c>
      <c r="J193" s="116">
        <f t="shared" si="105"/>
        <v>0</v>
      </c>
      <c r="K193" s="116">
        <f t="shared" si="105"/>
        <v>0</v>
      </c>
      <c r="L193" s="116">
        <f t="shared" si="105"/>
        <v>0</v>
      </c>
      <c r="M193" s="117">
        <f t="shared" si="105"/>
        <v>0</v>
      </c>
      <c r="N193" s="117">
        <f t="shared" si="105"/>
        <v>0</v>
      </c>
      <c r="O193" s="117">
        <f t="shared" si="105"/>
        <v>0</v>
      </c>
      <c r="P193" s="118">
        <f t="shared" si="105"/>
        <v>0</v>
      </c>
      <c r="Q193" s="118">
        <f t="shared" si="105"/>
        <v>0</v>
      </c>
      <c r="R193" s="118">
        <f t="shared" si="105"/>
        <v>0</v>
      </c>
      <c r="S193" s="118">
        <f t="shared" si="105"/>
        <v>0</v>
      </c>
      <c r="T193" s="118">
        <f t="shared" si="105"/>
        <v>0</v>
      </c>
      <c r="U193" s="118">
        <f t="shared" si="105"/>
        <v>0</v>
      </c>
      <c r="V193" s="118">
        <f t="shared" si="105"/>
        <v>0</v>
      </c>
      <c r="W193" s="118">
        <f t="shared" si="105"/>
        <v>0</v>
      </c>
      <c r="X193" s="118">
        <f t="shared" si="105"/>
        <v>0</v>
      </c>
      <c r="Y193" s="118">
        <f t="shared" si="105"/>
        <v>0</v>
      </c>
      <c r="Z193" s="118">
        <f t="shared" si="105"/>
        <v>0</v>
      </c>
      <c r="AA193" s="118">
        <f t="shared" si="105"/>
        <v>0</v>
      </c>
      <c r="AB193" s="118">
        <f t="shared" si="105"/>
        <v>0</v>
      </c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</row>
    <row r="194" spans="1:60" ht="12.75" customHeight="1" x14ac:dyDescent="0.25">
      <c r="A194" s="108" t="str">
        <f t="shared" ref="A194:B194" si="106">+A52</f>
        <v>Spar Rasberry_O</v>
      </c>
      <c r="B194" s="108" t="str">
        <f t="shared" si="106"/>
        <v>P0500012L_O</v>
      </c>
      <c r="C194" s="116">
        <f t="shared" ref="C194:AB194" si="107">+C52/C$140</f>
        <v>0</v>
      </c>
      <c r="D194" s="116">
        <f t="shared" si="107"/>
        <v>0</v>
      </c>
      <c r="E194" s="116">
        <f t="shared" si="107"/>
        <v>0</v>
      </c>
      <c r="F194" s="116">
        <f t="shared" si="107"/>
        <v>0</v>
      </c>
      <c r="G194" s="116">
        <f t="shared" si="107"/>
        <v>0</v>
      </c>
      <c r="H194" s="116">
        <f t="shared" si="107"/>
        <v>0</v>
      </c>
      <c r="I194" s="116">
        <f t="shared" si="107"/>
        <v>0</v>
      </c>
      <c r="J194" s="116">
        <f t="shared" si="107"/>
        <v>0</v>
      </c>
      <c r="K194" s="116">
        <f t="shared" si="107"/>
        <v>0</v>
      </c>
      <c r="L194" s="116">
        <f t="shared" si="107"/>
        <v>0</v>
      </c>
      <c r="M194" s="117">
        <f t="shared" si="107"/>
        <v>0</v>
      </c>
      <c r="N194" s="117">
        <f t="shared" si="107"/>
        <v>0</v>
      </c>
      <c r="O194" s="117">
        <f t="shared" si="107"/>
        <v>0</v>
      </c>
      <c r="P194" s="118">
        <f t="shared" si="107"/>
        <v>0</v>
      </c>
      <c r="Q194" s="118">
        <f t="shared" si="107"/>
        <v>0</v>
      </c>
      <c r="R194" s="118">
        <f t="shared" si="107"/>
        <v>0</v>
      </c>
      <c r="S194" s="118">
        <f t="shared" si="107"/>
        <v>0</v>
      </c>
      <c r="T194" s="118">
        <f t="shared" si="107"/>
        <v>0</v>
      </c>
      <c r="U194" s="118">
        <f t="shared" si="107"/>
        <v>0</v>
      </c>
      <c r="V194" s="118">
        <f t="shared" si="107"/>
        <v>0</v>
      </c>
      <c r="W194" s="118">
        <f t="shared" si="107"/>
        <v>0</v>
      </c>
      <c r="X194" s="118">
        <f t="shared" si="107"/>
        <v>0</v>
      </c>
      <c r="Y194" s="118">
        <f t="shared" si="107"/>
        <v>0</v>
      </c>
      <c r="Z194" s="118">
        <f t="shared" si="107"/>
        <v>0</v>
      </c>
      <c r="AA194" s="118">
        <f t="shared" si="107"/>
        <v>0</v>
      </c>
      <c r="AB194" s="118">
        <f t="shared" si="107"/>
        <v>0</v>
      </c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</row>
    <row r="195" spans="1:60" ht="12.75" customHeight="1" x14ac:dyDescent="0.25">
      <c r="A195" s="108" t="str">
        <f t="shared" ref="A195:B195" si="108">+A53</f>
        <v>Spar Rasberry_O</v>
      </c>
      <c r="B195" s="108" t="str">
        <f t="shared" si="108"/>
        <v>P1000006L_O</v>
      </c>
      <c r="C195" s="116">
        <f t="shared" ref="C195:AB195" si="109">+C53/C$140</f>
        <v>0</v>
      </c>
      <c r="D195" s="116">
        <f t="shared" si="109"/>
        <v>0</v>
      </c>
      <c r="E195" s="116">
        <f t="shared" si="109"/>
        <v>0</v>
      </c>
      <c r="F195" s="116">
        <f t="shared" si="109"/>
        <v>0</v>
      </c>
      <c r="G195" s="116">
        <f t="shared" si="109"/>
        <v>0</v>
      </c>
      <c r="H195" s="116">
        <f t="shared" si="109"/>
        <v>0</v>
      </c>
      <c r="I195" s="116">
        <f t="shared" si="109"/>
        <v>0</v>
      </c>
      <c r="J195" s="116">
        <f t="shared" si="109"/>
        <v>0</v>
      </c>
      <c r="K195" s="116">
        <f t="shared" si="109"/>
        <v>0</v>
      </c>
      <c r="L195" s="116">
        <f t="shared" si="109"/>
        <v>0</v>
      </c>
      <c r="M195" s="117">
        <f t="shared" si="109"/>
        <v>0</v>
      </c>
      <c r="N195" s="117">
        <f t="shared" si="109"/>
        <v>0</v>
      </c>
      <c r="O195" s="117">
        <f t="shared" si="109"/>
        <v>0</v>
      </c>
      <c r="P195" s="118">
        <f t="shared" si="109"/>
        <v>0</v>
      </c>
      <c r="Q195" s="118">
        <f t="shared" si="109"/>
        <v>0</v>
      </c>
      <c r="R195" s="118">
        <f t="shared" si="109"/>
        <v>0</v>
      </c>
      <c r="S195" s="118">
        <f t="shared" si="109"/>
        <v>0</v>
      </c>
      <c r="T195" s="118">
        <f t="shared" si="109"/>
        <v>0</v>
      </c>
      <c r="U195" s="118">
        <f t="shared" si="109"/>
        <v>0</v>
      </c>
      <c r="V195" s="118">
        <f t="shared" si="109"/>
        <v>0</v>
      </c>
      <c r="W195" s="118">
        <f t="shared" si="109"/>
        <v>0</v>
      </c>
      <c r="X195" s="118">
        <f t="shared" si="109"/>
        <v>0</v>
      </c>
      <c r="Y195" s="118">
        <f t="shared" si="109"/>
        <v>0</v>
      </c>
      <c r="Z195" s="118">
        <f t="shared" si="109"/>
        <v>0</v>
      </c>
      <c r="AA195" s="118">
        <f t="shared" si="109"/>
        <v>0</v>
      </c>
      <c r="AB195" s="118">
        <f t="shared" si="109"/>
        <v>0</v>
      </c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</row>
    <row r="196" spans="1:60" ht="12.75" customHeight="1" x14ac:dyDescent="0.25">
      <c r="A196" s="108" t="str">
        <f t="shared" ref="A196:B196" si="110">+A54</f>
        <v>Spar Rasberry_O</v>
      </c>
      <c r="B196" s="108" t="str">
        <f t="shared" si="110"/>
        <v>P2000006L_O</v>
      </c>
      <c r="C196" s="116">
        <f t="shared" ref="C196:AB196" si="111">+C54/C$140</f>
        <v>0</v>
      </c>
      <c r="D196" s="116">
        <f t="shared" si="111"/>
        <v>0</v>
      </c>
      <c r="E196" s="116">
        <f t="shared" si="111"/>
        <v>0</v>
      </c>
      <c r="F196" s="116">
        <f t="shared" si="111"/>
        <v>0</v>
      </c>
      <c r="G196" s="116">
        <f t="shared" si="111"/>
        <v>0</v>
      </c>
      <c r="H196" s="116">
        <f t="shared" si="111"/>
        <v>0</v>
      </c>
      <c r="I196" s="116">
        <f t="shared" si="111"/>
        <v>0</v>
      </c>
      <c r="J196" s="116">
        <f t="shared" si="111"/>
        <v>0</v>
      </c>
      <c r="K196" s="116">
        <f t="shared" si="111"/>
        <v>0</v>
      </c>
      <c r="L196" s="116">
        <f t="shared" si="111"/>
        <v>0</v>
      </c>
      <c r="M196" s="117">
        <f t="shared" si="111"/>
        <v>0</v>
      </c>
      <c r="N196" s="117">
        <f t="shared" si="111"/>
        <v>0</v>
      </c>
      <c r="O196" s="117">
        <f t="shared" si="111"/>
        <v>0</v>
      </c>
      <c r="P196" s="118">
        <f t="shared" si="111"/>
        <v>0</v>
      </c>
      <c r="Q196" s="118">
        <f t="shared" si="111"/>
        <v>0</v>
      </c>
      <c r="R196" s="118">
        <f t="shared" si="111"/>
        <v>0</v>
      </c>
      <c r="S196" s="118">
        <f t="shared" si="111"/>
        <v>0</v>
      </c>
      <c r="T196" s="118">
        <f t="shared" si="111"/>
        <v>0</v>
      </c>
      <c r="U196" s="118">
        <f t="shared" si="111"/>
        <v>0</v>
      </c>
      <c r="V196" s="118">
        <f t="shared" si="111"/>
        <v>0</v>
      </c>
      <c r="W196" s="118">
        <f t="shared" si="111"/>
        <v>0</v>
      </c>
      <c r="X196" s="118">
        <f t="shared" si="111"/>
        <v>0</v>
      </c>
      <c r="Y196" s="118">
        <f t="shared" si="111"/>
        <v>0</v>
      </c>
      <c r="Z196" s="118">
        <f t="shared" si="111"/>
        <v>0</v>
      </c>
      <c r="AA196" s="118">
        <f t="shared" si="111"/>
        <v>0</v>
      </c>
      <c r="AB196" s="118">
        <f t="shared" si="111"/>
        <v>0</v>
      </c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</row>
    <row r="197" spans="1:60" ht="12.75" customHeight="1" x14ac:dyDescent="0.25">
      <c r="A197" s="108" t="str">
        <f t="shared" ref="A197:B197" si="112">+A55</f>
        <v>Spar Rasberry_O</v>
      </c>
      <c r="B197" s="108" t="str">
        <f t="shared" si="112"/>
        <v>R0300024L_O</v>
      </c>
      <c r="C197" s="116">
        <f t="shared" ref="C197:AB197" si="113">+C55/C$140</f>
        <v>0</v>
      </c>
      <c r="D197" s="116">
        <f t="shared" si="113"/>
        <v>0</v>
      </c>
      <c r="E197" s="116">
        <f t="shared" si="113"/>
        <v>0</v>
      </c>
      <c r="F197" s="116">
        <f t="shared" si="113"/>
        <v>0</v>
      </c>
      <c r="G197" s="116">
        <f t="shared" si="113"/>
        <v>0</v>
      </c>
      <c r="H197" s="116">
        <f t="shared" si="113"/>
        <v>0</v>
      </c>
      <c r="I197" s="116">
        <f t="shared" si="113"/>
        <v>0</v>
      </c>
      <c r="J197" s="116">
        <f t="shared" si="113"/>
        <v>0</v>
      </c>
      <c r="K197" s="116">
        <f t="shared" si="113"/>
        <v>0</v>
      </c>
      <c r="L197" s="116">
        <f t="shared" si="113"/>
        <v>0</v>
      </c>
      <c r="M197" s="117">
        <f t="shared" si="113"/>
        <v>0</v>
      </c>
      <c r="N197" s="117">
        <f t="shared" si="113"/>
        <v>0</v>
      </c>
      <c r="O197" s="117">
        <f t="shared" si="113"/>
        <v>0</v>
      </c>
      <c r="P197" s="118">
        <f t="shared" si="113"/>
        <v>0</v>
      </c>
      <c r="Q197" s="118">
        <f t="shared" si="113"/>
        <v>0</v>
      </c>
      <c r="R197" s="118">
        <f t="shared" si="113"/>
        <v>0</v>
      </c>
      <c r="S197" s="118">
        <f t="shared" si="113"/>
        <v>0</v>
      </c>
      <c r="T197" s="118">
        <f t="shared" si="113"/>
        <v>0</v>
      </c>
      <c r="U197" s="118">
        <f t="shared" si="113"/>
        <v>0</v>
      </c>
      <c r="V197" s="118">
        <f t="shared" si="113"/>
        <v>0</v>
      </c>
      <c r="W197" s="118">
        <f t="shared" si="113"/>
        <v>0</v>
      </c>
      <c r="X197" s="118">
        <f t="shared" si="113"/>
        <v>0</v>
      </c>
      <c r="Y197" s="118">
        <f t="shared" si="113"/>
        <v>0</v>
      </c>
      <c r="Z197" s="118">
        <f t="shared" si="113"/>
        <v>0</v>
      </c>
      <c r="AA197" s="118">
        <f t="shared" si="113"/>
        <v>0</v>
      </c>
      <c r="AB197" s="118">
        <f t="shared" si="113"/>
        <v>0</v>
      </c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</row>
    <row r="198" spans="1:60" ht="12.75" customHeight="1" x14ac:dyDescent="0.25">
      <c r="A198" s="108" t="str">
        <f t="shared" ref="A198:B198" si="114">+A56</f>
        <v>Spar CherryPlum_O</v>
      </c>
      <c r="B198" s="108" t="str">
        <f t="shared" si="114"/>
        <v>C0330024L_O</v>
      </c>
      <c r="C198" s="116">
        <f t="shared" ref="C198:AB198" si="115">+C56/C$140</f>
        <v>3.4472852628555013E-3</v>
      </c>
      <c r="D198" s="116">
        <f t="shared" si="115"/>
        <v>6.0277275467148883E-4</v>
      </c>
      <c r="E198" s="116">
        <f t="shared" si="115"/>
        <v>3.3481208671633044E-4</v>
      </c>
      <c r="F198" s="116">
        <f t="shared" si="115"/>
        <v>2.4793388429752067E-2</v>
      </c>
      <c r="G198" s="116">
        <f t="shared" si="115"/>
        <v>1.7011927181418706E-2</v>
      </c>
      <c r="H198" s="116">
        <f t="shared" si="115"/>
        <v>2.126739240141302E-2</v>
      </c>
      <c r="I198" s="116">
        <f t="shared" si="115"/>
        <v>1.1457378551787351E-2</v>
      </c>
      <c r="J198" s="116">
        <f t="shared" si="115"/>
        <v>1.509433962264151E-2</v>
      </c>
      <c r="K198" s="116">
        <f t="shared" si="115"/>
        <v>3.0027717893440099E-3</v>
      </c>
      <c r="L198" s="116">
        <f t="shared" si="115"/>
        <v>2.4253114320361593E-3</v>
      </c>
      <c r="M198" s="117">
        <f t="shared" si="115"/>
        <v>1.0264050369460894E-2</v>
      </c>
      <c r="N198" s="117">
        <f t="shared" si="115"/>
        <v>1.2586023965035577E-2</v>
      </c>
      <c r="O198" s="117">
        <f t="shared" si="115"/>
        <v>8.4915600917336419E-3</v>
      </c>
      <c r="P198" s="118">
        <f t="shared" si="115"/>
        <v>1.2465666596239171E-2</v>
      </c>
      <c r="Q198" s="118">
        <f t="shared" si="115"/>
        <v>1.2392401306025527E-2</v>
      </c>
      <c r="R198" s="118">
        <f t="shared" si="115"/>
        <v>1.2365790447982229E-2</v>
      </c>
      <c r="S198" s="118">
        <f t="shared" si="115"/>
        <v>1.2369454114510037E-2</v>
      </c>
      <c r="T198" s="118">
        <f t="shared" si="115"/>
        <v>1.2340917855765523E-2</v>
      </c>
      <c r="U198" s="118">
        <f t="shared" si="115"/>
        <v>1.2325226956464118E-2</v>
      </c>
      <c r="V198" s="118">
        <f t="shared" si="115"/>
        <v>1.2343128647420338E-2</v>
      </c>
      <c r="W198" s="118">
        <f t="shared" si="115"/>
        <v>1.23599666697528E-2</v>
      </c>
      <c r="X198" s="118">
        <f t="shared" si="115"/>
        <v>1.2389712783930917E-2</v>
      </c>
      <c r="Y198" s="118">
        <f t="shared" si="115"/>
        <v>1.2340088305219064E-2</v>
      </c>
      <c r="Z198" s="118">
        <f t="shared" si="115"/>
        <v>1.2353409996584311E-2</v>
      </c>
      <c r="AA198" s="118">
        <f t="shared" si="115"/>
        <v>1.2323765087737092E-2</v>
      </c>
      <c r="AB198" s="118">
        <f t="shared" si="115"/>
        <v>1.2306315377300443E-2</v>
      </c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</row>
    <row r="199" spans="1:60" ht="12.75" customHeight="1" x14ac:dyDescent="0.25">
      <c r="A199" s="108" t="str">
        <f t="shared" ref="A199:B199" si="116">+A57</f>
        <v>Spar CherryPlum_O</v>
      </c>
      <c r="B199" s="108" t="str">
        <f t="shared" si="116"/>
        <v>P0350012L_O</v>
      </c>
      <c r="C199" s="116">
        <f t="shared" ref="C199:AB199" si="117">+C57/C$140</f>
        <v>3.9739538446806472E-3</v>
      </c>
      <c r="D199" s="116">
        <f t="shared" si="117"/>
        <v>7.7355836849507739E-3</v>
      </c>
      <c r="E199" s="116">
        <f t="shared" si="117"/>
        <v>1.6740604335816524E-3</v>
      </c>
      <c r="F199" s="116">
        <f t="shared" si="117"/>
        <v>4.8474253019707564E-3</v>
      </c>
      <c r="G199" s="116">
        <f t="shared" si="117"/>
        <v>4.3942247332077843E-4</v>
      </c>
      <c r="H199" s="116">
        <f t="shared" si="117"/>
        <v>3.2441785019104606E-3</v>
      </c>
      <c r="I199" s="116">
        <f t="shared" si="117"/>
        <v>3.0553009471432935E-4</v>
      </c>
      <c r="J199" s="116">
        <f t="shared" si="117"/>
        <v>6.0377358490566035E-3</v>
      </c>
      <c r="K199" s="116">
        <f t="shared" si="117"/>
        <v>5.3895903911302745E-3</v>
      </c>
      <c r="L199" s="116">
        <f t="shared" si="117"/>
        <v>2.8662771469518244E-3</v>
      </c>
      <c r="M199" s="117">
        <f t="shared" si="117"/>
        <v>3.5411348101787037E-3</v>
      </c>
      <c r="N199" s="117">
        <f t="shared" si="117"/>
        <v>3.0467327927735004E-3</v>
      </c>
      <c r="O199" s="117">
        <f t="shared" si="117"/>
        <v>3.7189314270366313E-3</v>
      </c>
      <c r="P199" s="118">
        <f t="shared" si="117"/>
        <v>3.0283822804422849E-3</v>
      </c>
      <c r="Q199" s="118">
        <f t="shared" si="117"/>
        <v>5.1202137132680316E-3</v>
      </c>
      <c r="R199" s="118">
        <f t="shared" si="117"/>
        <v>7.2565716401332839E-3</v>
      </c>
      <c r="S199" s="118">
        <f t="shared" si="117"/>
        <v>7.2587215761795425E-3</v>
      </c>
      <c r="T199" s="118">
        <f t="shared" si="117"/>
        <v>7.263144363028667E-3</v>
      </c>
      <c r="U199" s="118">
        <f t="shared" si="117"/>
        <v>7.2228480551321979E-3</v>
      </c>
      <c r="V199" s="118">
        <f t="shared" si="117"/>
        <v>7.2302845633424569E-3</v>
      </c>
      <c r="W199" s="118">
        <f t="shared" si="117"/>
        <v>7.2678455698546428E-3</v>
      </c>
      <c r="X199" s="118">
        <f t="shared" si="117"/>
        <v>7.2586196107878101E-3</v>
      </c>
      <c r="Y199" s="118">
        <f t="shared" si="117"/>
        <v>7.2455564360919284E-3</v>
      </c>
      <c r="Z199" s="118">
        <f t="shared" si="117"/>
        <v>7.5714448366161905E-3</v>
      </c>
      <c r="AA199" s="118">
        <f t="shared" si="117"/>
        <v>8.012983061162389E-3</v>
      </c>
      <c r="AB199" s="118">
        <f t="shared" si="117"/>
        <v>7.9991049952452872E-3</v>
      </c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</row>
    <row r="200" spans="1:60" ht="12.75" customHeight="1" x14ac:dyDescent="0.25">
      <c r="A200" s="108" t="str">
        <f t="shared" ref="A200:B200" si="118">+A58</f>
        <v>Spar CherryPlum_O</v>
      </c>
      <c r="B200" s="108" t="str">
        <f t="shared" si="118"/>
        <v>P0500012L_O</v>
      </c>
      <c r="C200" s="116">
        <f t="shared" ref="C200:AB200" si="119">+C58/C$140</f>
        <v>4.7878961984104181E-3</v>
      </c>
      <c r="D200" s="116">
        <f t="shared" si="119"/>
        <v>1.2557765722322685E-2</v>
      </c>
      <c r="E200" s="116">
        <f t="shared" si="119"/>
        <v>2.427387628693396E-3</v>
      </c>
      <c r="F200" s="116">
        <f t="shared" si="119"/>
        <v>8.2644628099173556E-3</v>
      </c>
      <c r="G200" s="116">
        <f t="shared" si="119"/>
        <v>3.1387319522912741E-3</v>
      </c>
      <c r="H200" s="116">
        <f t="shared" si="119"/>
        <v>1.1534856895681638E-2</v>
      </c>
      <c r="I200" s="116">
        <f t="shared" si="119"/>
        <v>4.8120989917506875E-3</v>
      </c>
      <c r="J200" s="116">
        <f t="shared" si="119"/>
        <v>1.0490566037735849E-2</v>
      </c>
      <c r="K200" s="116">
        <f t="shared" si="119"/>
        <v>8.1613797351401292E-3</v>
      </c>
      <c r="L200" s="116">
        <f t="shared" si="119"/>
        <v>7.716900011024143E-3</v>
      </c>
      <c r="M200" s="117">
        <f t="shared" si="119"/>
        <v>7.0822696203574073E-3</v>
      </c>
      <c r="N200" s="117">
        <f t="shared" si="119"/>
        <v>7.0181927910213859E-3</v>
      </c>
      <c r="O200" s="117">
        <f t="shared" si="119"/>
        <v>7.8097559967769264E-3</v>
      </c>
      <c r="P200" s="118">
        <f t="shared" si="119"/>
        <v>7.4653144587647014E-3</v>
      </c>
      <c r="Q200" s="118">
        <f t="shared" si="119"/>
        <v>7.4205995844464235E-3</v>
      </c>
      <c r="R200" s="118">
        <f t="shared" si="119"/>
        <v>7.4046649389115145E-3</v>
      </c>
      <c r="S200" s="118">
        <f t="shared" si="119"/>
        <v>7.4068587512036146E-3</v>
      </c>
      <c r="T200" s="118">
        <f t="shared" si="119"/>
        <v>7.3916955906928915E-3</v>
      </c>
      <c r="U200" s="118">
        <f t="shared" si="119"/>
        <v>7.4216420383009744E-3</v>
      </c>
      <c r="V200" s="118">
        <f t="shared" si="119"/>
        <v>7.436864122295099E-3</v>
      </c>
      <c r="W200" s="118">
        <f t="shared" si="119"/>
        <v>7.4067215998518659E-3</v>
      </c>
      <c r="X200" s="118">
        <f t="shared" si="119"/>
        <v>7.4463425317564608E-3</v>
      </c>
      <c r="Y200" s="118">
        <f t="shared" si="119"/>
        <v>7.4153741650628329E-3</v>
      </c>
      <c r="Z200" s="118">
        <f t="shared" si="119"/>
        <v>7.4006603666173293E-3</v>
      </c>
      <c r="AA200" s="118">
        <f t="shared" si="119"/>
        <v>7.4044020691753729E-3</v>
      </c>
      <c r="AB200" s="118">
        <f t="shared" si="119"/>
        <v>7.3837892263802652E-3</v>
      </c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</row>
    <row r="201" spans="1:60" ht="12.75" customHeight="1" x14ac:dyDescent="0.25">
      <c r="A201" s="108" t="str">
        <f t="shared" ref="A201:B201" si="120">+A59</f>
        <v>Spar CherryPlum_O</v>
      </c>
      <c r="B201" s="108" t="str">
        <f t="shared" si="120"/>
        <v>P1000006L_O</v>
      </c>
      <c r="C201" s="116">
        <f t="shared" ref="C201:AB201" si="121">+C59/C$140</f>
        <v>0</v>
      </c>
      <c r="D201" s="116">
        <f t="shared" si="121"/>
        <v>0</v>
      </c>
      <c r="E201" s="116">
        <f t="shared" si="121"/>
        <v>0</v>
      </c>
      <c r="F201" s="116">
        <f t="shared" si="121"/>
        <v>0</v>
      </c>
      <c r="G201" s="116">
        <f t="shared" si="121"/>
        <v>0</v>
      </c>
      <c r="H201" s="116">
        <f t="shared" si="121"/>
        <v>0</v>
      </c>
      <c r="I201" s="116">
        <f t="shared" si="121"/>
        <v>0</v>
      </c>
      <c r="J201" s="116">
        <f t="shared" si="121"/>
        <v>0</v>
      </c>
      <c r="K201" s="116">
        <f t="shared" si="121"/>
        <v>0</v>
      </c>
      <c r="L201" s="116">
        <f t="shared" si="121"/>
        <v>0</v>
      </c>
      <c r="M201" s="117">
        <f t="shared" si="121"/>
        <v>0</v>
      </c>
      <c r="N201" s="117">
        <f t="shared" si="121"/>
        <v>0</v>
      </c>
      <c r="O201" s="117">
        <f t="shared" si="121"/>
        <v>0</v>
      </c>
      <c r="P201" s="118">
        <f t="shared" si="121"/>
        <v>0</v>
      </c>
      <c r="Q201" s="118">
        <f t="shared" si="121"/>
        <v>0</v>
      </c>
      <c r="R201" s="118">
        <f t="shared" si="121"/>
        <v>0</v>
      </c>
      <c r="S201" s="118">
        <f t="shared" si="121"/>
        <v>0</v>
      </c>
      <c r="T201" s="118">
        <f t="shared" si="121"/>
        <v>0</v>
      </c>
      <c r="U201" s="118">
        <f t="shared" si="121"/>
        <v>0</v>
      </c>
      <c r="V201" s="118">
        <f t="shared" si="121"/>
        <v>0</v>
      </c>
      <c r="W201" s="118">
        <f t="shared" si="121"/>
        <v>0</v>
      </c>
      <c r="X201" s="118">
        <f t="shared" si="121"/>
        <v>0</v>
      </c>
      <c r="Y201" s="118">
        <f t="shared" si="121"/>
        <v>0</v>
      </c>
      <c r="Z201" s="118">
        <f t="shared" si="121"/>
        <v>0</v>
      </c>
      <c r="AA201" s="118">
        <f t="shared" si="121"/>
        <v>0</v>
      </c>
      <c r="AB201" s="118">
        <f t="shared" si="121"/>
        <v>0</v>
      </c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</row>
    <row r="202" spans="1:60" ht="12.75" customHeight="1" x14ac:dyDescent="0.25">
      <c r="A202" s="108" t="str">
        <f t="shared" ref="A202:B202" si="122">+A60</f>
        <v>Spar CherryPlum_O</v>
      </c>
      <c r="B202" s="108" t="str">
        <f t="shared" si="122"/>
        <v>P2000006L_O</v>
      </c>
      <c r="C202" s="116">
        <f t="shared" ref="C202:AB202" si="123">+C60/C$140</f>
        <v>9.9588240926936702E-3</v>
      </c>
      <c r="D202" s="116">
        <f t="shared" si="123"/>
        <v>1.9991963029937714E-2</v>
      </c>
      <c r="E202" s="116">
        <f t="shared" si="123"/>
        <v>6.1103205825730313E-3</v>
      </c>
      <c r="F202" s="116">
        <f t="shared" si="123"/>
        <v>1.8912905276541641E-2</v>
      </c>
      <c r="G202" s="116">
        <f t="shared" si="123"/>
        <v>5.2102950408035153E-3</v>
      </c>
      <c r="H202" s="116">
        <f t="shared" si="123"/>
        <v>1.2255785451661741E-2</v>
      </c>
      <c r="I202" s="116">
        <f t="shared" si="123"/>
        <v>2.9789184234647113E-3</v>
      </c>
      <c r="J202" s="116">
        <f t="shared" si="123"/>
        <v>1.5320754716981131E-2</v>
      </c>
      <c r="K202" s="116">
        <f t="shared" si="123"/>
        <v>1.5013858946720049E-2</v>
      </c>
      <c r="L202" s="116">
        <f t="shared" si="123"/>
        <v>9.5910042994157198E-3</v>
      </c>
      <c r="M202" s="117">
        <f t="shared" si="123"/>
        <v>1.1192381693905205E-2</v>
      </c>
      <c r="N202" s="117">
        <f t="shared" si="123"/>
        <v>1.0590559995327695E-2</v>
      </c>
      <c r="O202" s="117">
        <f t="shared" si="123"/>
        <v>1.0826222598706638E-2</v>
      </c>
      <c r="P202" s="118">
        <f t="shared" si="123"/>
        <v>9.5077118106908932E-3</v>
      </c>
      <c r="Q202" s="118">
        <f t="shared" si="123"/>
        <v>9.4241614722469572E-3</v>
      </c>
      <c r="R202" s="118">
        <f t="shared" si="123"/>
        <v>9.4039244724176234E-3</v>
      </c>
      <c r="S202" s="118">
        <f t="shared" si="123"/>
        <v>9.4067106140285905E-3</v>
      </c>
      <c r="T202" s="118">
        <f t="shared" si="123"/>
        <v>9.3842396194883659E-3</v>
      </c>
      <c r="U202" s="118">
        <f t="shared" si="123"/>
        <v>9.3433172089324758E-3</v>
      </c>
      <c r="V202" s="118">
        <f t="shared" si="123"/>
        <v>9.3993699323451953E-3</v>
      </c>
      <c r="W202" s="118">
        <f t="shared" si="123"/>
        <v>9.3972780298120541E-3</v>
      </c>
      <c r="X202" s="118">
        <f t="shared" si="123"/>
        <v>9.3861460484325129E-3</v>
      </c>
      <c r="Y202" s="118">
        <f t="shared" si="123"/>
        <v>9.3965810030567191E-3</v>
      </c>
      <c r="Z202" s="118">
        <f t="shared" si="123"/>
        <v>9.3931458499373795E-3</v>
      </c>
      <c r="AA202" s="118">
        <f t="shared" si="123"/>
        <v>9.3822902931331772E-3</v>
      </c>
      <c r="AB202" s="118">
        <f t="shared" si="123"/>
        <v>9.3975499244839736E-3</v>
      </c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</row>
    <row r="203" spans="1:60" ht="12.75" customHeight="1" x14ac:dyDescent="0.25">
      <c r="A203" s="108" t="str">
        <f t="shared" ref="A203:B203" si="124">+A61</f>
        <v>Spar CherryPlum_O</v>
      </c>
      <c r="B203" s="108" t="str">
        <f t="shared" si="124"/>
        <v>R0300024L_O</v>
      </c>
      <c r="C203" s="116">
        <f t="shared" ref="C203:AB203" si="125">+C61/C$140</f>
        <v>3.8590443359187973E-2</v>
      </c>
      <c r="D203" s="116">
        <f t="shared" si="125"/>
        <v>1.2758689973879847E-2</v>
      </c>
      <c r="E203" s="116">
        <f t="shared" si="125"/>
        <v>3.8587092994057083E-2</v>
      </c>
      <c r="F203" s="116">
        <f t="shared" si="125"/>
        <v>3.9812460267005724E-2</v>
      </c>
      <c r="G203" s="116">
        <f t="shared" si="125"/>
        <v>4.2937853107344631E-2</v>
      </c>
      <c r="H203" s="116">
        <f t="shared" si="125"/>
        <v>4.4265013337178284E-2</v>
      </c>
      <c r="I203" s="116">
        <f t="shared" si="125"/>
        <v>5.3620531622364805E-2</v>
      </c>
      <c r="J203" s="116">
        <f t="shared" si="125"/>
        <v>3.9773584905660381E-2</v>
      </c>
      <c r="K203" s="116">
        <f t="shared" si="125"/>
        <v>5.004619648906683E-2</v>
      </c>
      <c r="L203" s="116">
        <f t="shared" si="125"/>
        <v>3.0316392900451988E-2</v>
      </c>
      <c r="M203" s="117">
        <f t="shared" si="125"/>
        <v>4.0030545095191397E-2</v>
      </c>
      <c r="N203" s="117">
        <f t="shared" si="125"/>
        <v>4.2965746157515111E-2</v>
      </c>
      <c r="O203" s="117">
        <f t="shared" si="125"/>
        <v>4.4503212743538356E-2</v>
      </c>
      <c r="P203" s="118">
        <f t="shared" si="125"/>
        <v>4.1904359461933938E-2</v>
      </c>
      <c r="Q203" s="118">
        <f t="shared" si="125"/>
        <v>4.1777975660433363E-2</v>
      </c>
      <c r="R203" s="118">
        <f t="shared" si="125"/>
        <v>4.1540170307293595E-2</v>
      </c>
      <c r="S203" s="118">
        <f t="shared" si="125"/>
        <v>4.1552477594252277E-2</v>
      </c>
      <c r="T203" s="118">
        <f t="shared" si="125"/>
        <v>4.1522046535544414E-2</v>
      </c>
      <c r="U203" s="118">
        <f t="shared" si="125"/>
        <v>4.1481677821217942E-2</v>
      </c>
      <c r="V203" s="118">
        <f t="shared" si="125"/>
        <v>4.1522491349480967E-2</v>
      </c>
      <c r="W203" s="118">
        <f t="shared" si="125"/>
        <v>4.1523932969169522E-2</v>
      </c>
      <c r="X203" s="118">
        <f t="shared" si="125"/>
        <v>4.154933984106126E-2</v>
      </c>
      <c r="Y203" s="118">
        <f t="shared" si="125"/>
        <v>4.1548737688214647E-2</v>
      </c>
      <c r="Z203" s="118">
        <f t="shared" si="125"/>
        <v>4.1500626209723328E-2</v>
      </c>
      <c r="AA203" s="118">
        <f t="shared" si="125"/>
        <v>4.1434222537782735E-2</v>
      </c>
      <c r="AB203" s="118">
        <f t="shared" si="125"/>
        <v>4.1449907702634667E-2</v>
      </c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</row>
    <row r="204" spans="1:60" ht="12.75" customHeight="1" x14ac:dyDescent="0.25">
      <c r="A204" s="108" t="str">
        <f t="shared" ref="A204:B204" si="126">+A62</f>
        <v>Spar CherryPlum_O</v>
      </c>
      <c r="B204" s="108" t="str">
        <f t="shared" si="126"/>
        <v>R1000012L_O</v>
      </c>
      <c r="C204" s="116">
        <f t="shared" ref="C204:AB204" si="127">+C62/C$140</f>
        <v>1.2544288039835297E-2</v>
      </c>
      <c r="D204" s="116">
        <f t="shared" si="127"/>
        <v>1.2658227848101266E-2</v>
      </c>
      <c r="E204" s="116">
        <f t="shared" si="127"/>
        <v>2.0674646354733407E-2</v>
      </c>
      <c r="F204" s="116">
        <f t="shared" si="127"/>
        <v>1.859504132231405E-2</v>
      </c>
      <c r="G204" s="116">
        <f t="shared" si="127"/>
        <v>5.8380414312617706E-3</v>
      </c>
      <c r="H204" s="116">
        <f t="shared" si="127"/>
        <v>1.5139499675582151E-3</v>
      </c>
      <c r="I204" s="116">
        <f t="shared" si="127"/>
        <v>0</v>
      </c>
      <c r="J204" s="116">
        <f t="shared" si="127"/>
        <v>4.6867924528301887E-2</v>
      </c>
      <c r="K204" s="116">
        <f t="shared" si="127"/>
        <v>-7.6994148444718203E-5</v>
      </c>
      <c r="L204" s="116">
        <f t="shared" si="127"/>
        <v>6.9452100099217286E-3</v>
      </c>
      <c r="M204" s="117">
        <f t="shared" si="127"/>
        <v>1.2472580536485667E-2</v>
      </c>
      <c r="N204" s="117">
        <f t="shared" si="127"/>
        <v>1.2440014406276465E-2</v>
      </c>
      <c r="O204" s="117">
        <f t="shared" si="127"/>
        <v>1.4111278692588996E-2</v>
      </c>
      <c r="P204" s="118">
        <f t="shared" si="127"/>
        <v>5.0003521374744698E-3</v>
      </c>
      <c r="Q204" s="118">
        <f t="shared" si="127"/>
        <v>4.9718017215791034E-3</v>
      </c>
      <c r="R204" s="118">
        <f t="shared" si="127"/>
        <v>4.9611255090707147E-3</v>
      </c>
      <c r="S204" s="118">
        <f t="shared" si="127"/>
        <v>4.9625953633064216E-3</v>
      </c>
      <c r="T204" s="118">
        <f t="shared" si="127"/>
        <v>4.949222265072631E-3</v>
      </c>
      <c r="U204" s="118">
        <f t="shared" si="127"/>
        <v>4.9035849181631435E-3</v>
      </c>
      <c r="V204" s="118">
        <f t="shared" si="127"/>
        <v>4.9579094148633996E-3</v>
      </c>
      <c r="W204" s="118">
        <f t="shared" si="127"/>
        <v>4.9532450699009351E-3</v>
      </c>
      <c r="X204" s="118">
        <f t="shared" si="127"/>
        <v>4.9433702521744574E-3</v>
      </c>
      <c r="Y204" s="118">
        <f t="shared" si="127"/>
        <v>4.9247141401562323E-3</v>
      </c>
      <c r="Z204" s="118">
        <f t="shared" si="127"/>
        <v>4.9527496299669816E-3</v>
      </c>
      <c r="AA204" s="118">
        <f t="shared" si="127"/>
        <v>4.9193630185617203E-3</v>
      </c>
      <c r="AB204" s="118">
        <f t="shared" si="127"/>
        <v>4.9225261509201765E-3</v>
      </c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</row>
    <row r="205" spans="1:60" ht="12.75" customHeight="1" x14ac:dyDescent="0.25">
      <c r="A205" s="108" t="str">
        <f t="shared" ref="A205:B205" si="128">+A63</f>
        <v>Spar CreamSoda_O</v>
      </c>
      <c r="B205" s="108" t="str">
        <f t="shared" si="128"/>
        <v>C0330024L_O</v>
      </c>
      <c r="C205" s="116">
        <f t="shared" ref="C205:AB205" si="129">+C63/C$140</f>
        <v>5.3145647802355644E-3</v>
      </c>
      <c r="D205" s="116">
        <f t="shared" si="129"/>
        <v>2.3206751054852322E-2</v>
      </c>
      <c r="E205" s="116">
        <f t="shared" si="129"/>
        <v>2.7621997154097262E-2</v>
      </c>
      <c r="F205" s="116">
        <f t="shared" si="129"/>
        <v>1.962809917355372E-2</v>
      </c>
      <c r="G205" s="116">
        <f t="shared" si="129"/>
        <v>1.4249843063402386E-2</v>
      </c>
      <c r="H205" s="116">
        <f t="shared" si="129"/>
        <v>1.4490663975200057E-2</v>
      </c>
      <c r="I205" s="116">
        <f t="shared" si="129"/>
        <v>1.2679498930644668E-2</v>
      </c>
      <c r="J205" s="116">
        <f t="shared" si="129"/>
        <v>1.6150943396226414E-2</v>
      </c>
      <c r="K205" s="116">
        <f t="shared" si="129"/>
        <v>1.1395133969818293E-2</v>
      </c>
      <c r="L205" s="116">
        <f t="shared" si="129"/>
        <v>2.4253114320361593E-3</v>
      </c>
      <c r="M205" s="117">
        <f t="shared" si="129"/>
        <v>1.4201971955410151E-2</v>
      </c>
      <c r="N205" s="117">
        <f t="shared" si="129"/>
        <v>1.5136324258028092E-2</v>
      </c>
      <c r="O205" s="117">
        <f t="shared" si="129"/>
        <v>1.136340158261193E-2</v>
      </c>
      <c r="P205" s="118">
        <f t="shared" si="129"/>
        <v>1.0493696739206986E-2</v>
      </c>
      <c r="Q205" s="118">
        <f t="shared" si="129"/>
        <v>1.0463045414069456E-2</v>
      </c>
      <c r="R205" s="118">
        <f t="shared" si="129"/>
        <v>1.036653091447612E-2</v>
      </c>
      <c r="S205" s="118">
        <f t="shared" si="129"/>
        <v>1.036960225168506E-2</v>
      </c>
      <c r="T205" s="118">
        <f t="shared" si="129"/>
        <v>1.041264944080216E-2</v>
      </c>
      <c r="U205" s="118">
        <f t="shared" si="129"/>
        <v>1.0337287124776356E-2</v>
      </c>
      <c r="V205" s="118">
        <f t="shared" si="129"/>
        <v>1.0380622837370242E-2</v>
      </c>
      <c r="W205" s="118">
        <f t="shared" si="129"/>
        <v>1.0369410239792612E-2</v>
      </c>
      <c r="X205" s="118">
        <f t="shared" si="129"/>
        <v>1.0387334960265315E-2</v>
      </c>
      <c r="Y205" s="118">
        <f t="shared" si="129"/>
        <v>1.0358881467225179E-2</v>
      </c>
      <c r="Z205" s="118">
        <f t="shared" si="129"/>
        <v>1.036092451326426E-2</v>
      </c>
      <c r="AA205" s="118">
        <f t="shared" si="129"/>
        <v>1.0345876863779288E-2</v>
      </c>
      <c r="AB205" s="118">
        <f t="shared" si="129"/>
        <v>1.0348492476366281E-2</v>
      </c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7"/>
      <c r="BB205" s="107"/>
      <c r="BC205" s="107"/>
      <c r="BD205" s="107"/>
      <c r="BE205" s="107"/>
      <c r="BF205" s="107"/>
      <c r="BG205" s="107"/>
      <c r="BH205" s="107"/>
    </row>
    <row r="206" spans="1:60" ht="12.75" customHeight="1" x14ac:dyDescent="0.25">
      <c r="A206" s="108" t="str">
        <f t="shared" ref="A206:B206" si="130">+A64</f>
        <v>Spar CreamSoda_O</v>
      </c>
      <c r="B206" s="108" t="str">
        <f t="shared" si="130"/>
        <v>O20LT001L</v>
      </c>
      <c r="C206" s="116">
        <f t="shared" ref="C206:AB206" si="131">+C64/C$140</f>
        <v>0</v>
      </c>
      <c r="D206" s="116">
        <f t="shared" si="131"/>
        <v>0</v>
      </c>
      <c r="E206" s="116">
        <f t="shared" si="131"/>
        <v>0</v>
      </c>
      <c r="F206" s="116">
        <f t="shared" si="131"/>
        <v>0</v>
      </c>
      <c r="G206" s="116">
        <f t="shared" si="131"/>
        <v>0</v>
      </c>
      <c r="H206" s="116">
        <f t="shared" si="131"/>
        <v>0</v>
      </c>
      <c r="I206" s="116">
        <f t="shared" si="131"/>
        <v>0</v>
      </c>
      <c r="J206" s="116">
        <f t="shared" si="131"/>
        <v>0</v>
      </c>
      <c r="K206" s="116">
        <f t="shared" si="131"/>
        <v>0</v>
      </c>
      <c r="L206" s="116">
        <f t="shared" si="131"/>
        <v>0</v>
      </c>
      <c r="M206" s="117">
        <f t="shared" si="131"/>
        <v>0</v>
      </c>
      <c r="N206" s="117">
        <f t="shared" si="131"/>
        <v>0</v>
      </c>
      <c r="O206" s="117">
        <f t="shared" si="131"/>
        <v>0</v>
      </c>
      <c r="P206" s="118">
        <f t="shared" si="131"/>
        <v>0</v>
      </c>
      <c r="Q206" s="118">
        <f t="shared" si="131"/>
        <v>0</v>
      </c>
      <c r="R206" s="118">
        <f t="shared" si="131"/>
        <v>0</v>
      </c>
      <c r="S206" s="118">
        <f t="shared" si="131"/>
        <v>0</v>
      </c>
      <c r="T206" s="118">
        <f t="shared" si="131"/>
        <v>0</v>
      </c>
      <c r="U206" s="118">
        <f t="shared" si="131"/>
        <v>0</v>
      </c>
      <c r="V206" s="118">
        <f t="shared" si="131"/>
        <v>0</v>
      </c>
      <c r="W206" s="118">
        <f t="shared" si="131"/>
        <v>0</v>
      </c>
      <c r="X206" s="118">
        <f t="shared" si="131"/>
        <v>0</v>
      </c>
      <c r="Y206" s="118">
        <f t="shared" si="131"/>
        <v>0</v>
      </c>
      <c r="Z206" s="118">
        <f t="shared" si="131"/>
        <v>0</v>
      </c>
      <c r="AA206" s="118">
        <f t="shared" si="131"/>
        <v>0</v>
      </c>
      <c r="AB206" s="118">
        <f t="shared" si="131"/>
        <v>0</v>
      </c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  <c r="BH206" s="107"/>
    </row>
    <row r="207" spans="1:60" ht="12.75" customHeight="1" x14ac:dyDescent="0.25">
      <c r="A207" s="108" t="str">
        <f t="shared" ref="A207:B207" si="132">+A65</f>
        <v>Spar CreamSoda_O</v>
      </c>
      <c r="B207" s="108" t="str">
        <f t="shared" si="132"/>
        <v>P0350012L_O</v>
      </c>
      <c r="C207" s="116">
        <f t="shared" ref="C207:AB207" si="133">+C65/C$140</f>
        <v>3.0642535669826677E-3</v>
      </c>
      <c r="D207" s="116">
        <f t="shared" si="133"/>
        <v>1.0046212577858146E-3</v>
      </c>
      <c r="E207" s="116">
        <f t="shared" si="133"/>
        <v>4.1851510839541308E-3</v>
      </c>
      <c r="F207" s="116">
        <f t="shared" si="133"/>
        <v>2.7018436109345202E-3</v>
      </c>
      <c r="G207" s="116">
        <f t="shared" si="133"/>
        <v>2.9504080351537977E-3</v>
      </c>
      <c r="H207" s="116">
        <f t="shared" si="133"/>
        <v>6.4883570038209212E-4</v>
      </c>
      <c r="I207" s="116">
        <f t="shared" si="133"/>
        <v>1.6040329972502293E-3</v>
      </c>
      <c r="J207" s="116">
        <f t="shared" si="133"/>
        <v>2.6415094339622643E-3</v>
      </c>
      <c r="K207" s="116">
        <f t="shared" si="133"/>
        <v>6.9294733600246377E-4</v>
      </c>
      <c r="L207" s="116">
        <f t="shared" si="133"/>
        <v>1.9843457171204938E-3</v>
      </c>
      <c r="M207" s="117">
        <f t="shared" si="133"/>
        <v>2.2235032529029069E-3</v>
      </c>
      <c r="N207" s="117">
        <f t="shared" si="133"/>
        <v>2.1706754402188197E-3</v>
      </c>
      <c r="O207" s="117">
        <f t="shared" si="133"/>
        <v>1.7148406024668911E-3</v>
      </c>
      <c r="P207" s="118">
        <f t="shared" si="133"/>
        <v>1.478977392774139E-3</v>
      </c>
      <c r="Q207" s="118">
        <f t="shared" si="133"/>
        <v>2.9682398337785693E-3</v>
      </c>
      <c r="R207" s="118">
        <f t="shared" si="133"/>
        <v>4.3687523139577938E-3</v>
      </c>
      <c r="S207" s="118">
        <f t="shared" si="133"/>
        <v>4.3700466632101325E-3</v>
      </c>
      <c r="T207" s="118">
        <f t="shared" si="133"/>
        <v>4.3707417405836222E-3</v>
      </c>
      <c r="U207" s="118">
        <f t="shared" si="133"/>
        <v>4.373467629713074E-3</v>
      </c>
      <c r="V207" s="118">
        <f t="shared" si="133"/>
        <v>4.3381707380054741E-3</v>
      </c>
      <c r="W207" s="118">
        <f t="shared" si="133"/>
        <v>4.3514489399129712E-3</v>
      </c>
      <c r="X207" s="118">
        <f t="shared" si="133"/>
        <v>4.3176271822789559E-3</v>
      </c>
      <c r="Y207" s="118">
        <f t="shared" si="133"/>
        <v>4.3586550435865505E-3</v>
      </c>
      <c r="Z207" s="118">
        <f t="shared" si="133"/>
        <v>4.554252533302972E-3</v>
      </c>
      <c r="AA207" s="118">
        <f t="shared" si="133"/>
        <v>4.8179328532305509E-3</v>
      </c>
      <c r="AB207" s="118">
        <f t="shared" si="133"/>
        <v>4.8106505565810821E-3</v>
      </c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</row>
    <row r="208" spans="1:60" ht="12.75" customHeight="1" x14ac:dyDescent="0.25">
      <c r="A208" s="108" t="str">
        <f t="shared" ref="A208:B208" si="134">+A66</f>
        <v>Spar CreamSoda_O</v>
      </c>
      <c r="B208" s="108" t="str">
        <f t="shared" si="134"/>
        <v>P0500012L_O</v>
      </c>
      <c r="C208" s="116">
        <f t="shared" ref="C208:AB208" si="135">+C66/C$140</f>
        <v>5.6018385521401899E-3</v>
      </c>
      <c r="D208" s="116">
        <f t="shared" si="135"/>
        <v>4.3198714084790035E-3</v>
      </c>
      <c r="E208" s="116">
        <f t="shared" si="135"/>
        <v>1.5903574119025697E-3</v>
      </c>
      <c r="F208" s="116">
        <f t="shared" si="135"/>
        <v>4.8474253019707564E-3</v>
      </c>
      <c r="G208" s="116">
        <f t="shared" si="135"/>
        <v>2.3854362837413684E-3</v>
      </c>
      <c r="H208" s="116">
        <f t="shared" si="135"/>
        <v>1.4418571119602047E-3</v>
      </c>
      <c r="I208" s="116">
        <f t="shared" si="135"/>
        <v>6.8744271310724103E-4</v>
      </c>
      <c r="J208" s="116">
        <f t="shared" si="135"/>
        <v>5.2830188679245287E-3</v>
      </c>
      <c r="K208" s="116">
        <f t="shared" si="135"/>
        <v>3.1567600862334464E-3</v>
      </c>
      <c r="L208" s="116">
        <f t="shared" si="135"/>
        <v>3.5277257193253226E-3</v>
      </c>
      <c r="M208" s="117">
        <f t="shared" si="135"/>
        <v>3.3689443225801623E-3</v>
      </c>
      <c r="N208" s="117">
        <f t="shared" si="135"/>
        <v>2.8228514693428596E-3</v>
      </c>
      <c r="O208" s="117">
        <f t="shared" si="135"/>
        <v>3.1404309828309334E-3</v>
      </c>
      <c r="P208" s="118">
        <f t="shared" si="135"/>
        <v>3.0283822804422849E-3</v>
      </c>
      <c r="Q208" s="118">
        <f t="shared" si="135"/>
        <v>2.9682398337785693E-3</v>
      </c>
      <c r="R208" s="118">
        <f t="shared" si="135"/>
        <v>2.9618659755646058E-3</v>
      </c>
      <c r="S208" s="118">
        <f t="shared" si="135"/>
        <v>2.9627435004814457E-3</v>
      </c>
      <c r="T208" s="118">
        <f t="shared" si="135"/>
        <v>2.9566782362771566E-3</v>
      </c>
      <c r="U208" s="118">
        <f t="shared" si="135"/>
        <v>2.9819097475316412E-3</v>
      </c>
      <c r="V208" s="118">
        <f t="shared" si="135"/>
        <v>2.9437587150751435E-3</v>
      </c>
      <c r="W208" s="118">
        <f t="shared" si="135"/>
        <v>2.9626886399407464E-3</v>
      </c>
      <c r="X208" s="118">
        <f t="shared" si="135"/>
        <v>2.9409924285088542E-3</v>
      </c>
      <c r="Y208" s="118">
        <f t="shared" si="135"/>
        <v>2.9435073021623456E-3</v>
      </c>
      <c r="Z208" s="118">
        <f t="shared" si="135"/>
        <v>2.9602641466469318E-3</v>
      </c>
      <c r="AA208" s="118">
        <f t="shared" si="135"/>
        <v>2.9414747946039151E-3</v>
      </c>
      <c r="AB208" s="118">
        <f t="shared" si="135"/>
        <v>2.9647032499860154E-3</v>
      </c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</row>
    <row r="209" spans="1:60" ht="12.75" customHeight="1" x14ac:dyDescent="0.25">
      <c r="A209" s="108" t="str">
        <f t="shared" ref="A209:B209" si="136">+A67</f>
        <v>Spar CreamSoda_O</v>
      </c>
      <c r="B209" s="108" t="str">
        <f t="shared" si="136"/>
        <v>P1000006L_O</v>
      </c>
      <c r="C209" s="116">
        <f t="shared" ref="C209:AB209" si="137">+C67/C$140</f>
        <v>0</v>
      </c>
      <c r="D209" s="116">
        <f t="shared" si="137"/>
        <v>0</v>
      </c>
      <c r="E209" s="116">
        <f t="shared" si="137"/>
        <v>0</v>
      </c>
      <c r="F209" s="116">
        <f t="shared" si="137"/>
        <v>0</v>
      </c>
      <c r="G209" s="116">
        <f t="shared" si="137"/>
        <v>0</v>
      </c>
      <c r="H209" s="116">
        <f t="shared" si="137"/>
        <v>0</v>
      </c>
      <c r="I209" s="116">
        <f t="shared" si="137"/>
        <v>0</v>
      </c>
      <c r="J209" s="116">
        <f t="shared" si="137"/>
        <v>0</v>
      </c>
      <c r="K209" s="116">
        <f t="shared" si="137"/>
        <v>0</v>
      </c>
      <c r="L209" s="116">
        <f t="shared" si="137"/>
        <v>0</v>
      </c>
      <c r="M209" s="117">
        <f t="shared" si="137"/>
        <v>0</v>
      </c>
      <c r="N209" s="117">
        <f t="shared" si="137"/>
        <v>0</v>
      </c>
      <c r="O209" s="117">
        <f t="shared" si="137"/>
        <v>0</v>
      </c>
      <c r="P209" s="118">
        <f t="shared" si="137"/>
        <v>0</v>
      </c>
      <c r="Q209" s="118">
        <f t="shared" si="137"/>
        <v>0</v>
      </c>
      <c r="R209" s="118">
        <f t="shared" si="137"/>
        <v>0</v>
      </c>
      <c r="S209" s="118">
        <f t="shared" si="137"/>
        <v>0</v>
      </c>
      <c r="T209" s="118">
        <f t="shared" si="137"/>
        <v>0</v>
      </c>
      <c r="U209" s="118">
        <f t="shared" si="137"/>
        <v>0</v>
      </c>
      <c r="V209" s="118">
        <f t="shared" si="137"/>
        <v>0</v>
      </c>
      <c r="W209" s="118">
        <f t="shared" si="137"/>
        <v>0</v>
      </c>
      <c r="X209" s="118">
        <f t="shared" si="137"/>
        <v>0</v>
      </c>
      <c r="Y209" s="118">
        <f t="shared" si="137"/>
        <v>0</v>
      </c>
      <c r="Z209" s="118">
        <f t="shared" si="137"/>
        <v>0</v>
      </c>
      <c r="AA209" s="118">
        <f t="shared" si="137"/>
        <v>0</v>
      </c>
      <c r="AB209" s="118">
        <f t="shared" si="137"/>
        <v>0</v>
      </c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</row>
    <row r="210" spans="1:60" ht="12.75" customHeight="1" x14ac:dyDescent="0.25">
      <c r="A210" s="108" t="str">
        <f t="shared" ref="A210:B210" si="138">+A68</f>
        <v>Spar CreamSoda_O</v>
      </c>
      <c r="B210" s="108" t="str">
        <f t="shared" si="138"/>
        <v>P2000006L_O</v>
      </c>
      <c r="C210" s="116">
        <f t="shared" ref="C210:AB210" si="139">+C68/C$140</f>
        <v>1.053337163650292E-3</v>
      </c>
      <c r="D210" s="116">
        <f t="shared" si="139"/>
        <v>1.5069318866787222E-3</v>
      </c>
      <c r="E210" s="116">
        <f t="shared" si="139"/>
        <v>6.8636477776847747E-3</v>
      </c>
      <c r="F210" s="116">
        <f t="shared" si="139"/>
        <v>2.3045136681500316E-3</v>
      </c>
      <c r="G210" s="116">
        <f t="shared" si="139"/>
        <v>5.6497175141242938E-3</v>
      </c>
      <c r="H210" s="116">
        <f t="shared" si="139"/>
        <v>1.4418571119602047E-3</v>
      </c>
      <c r="I210" s="116">
        <f t="shared" si="139"/>
        <v>8.4020776046440579E-4</v>
      </c>
      <c r="J210" s="116">
        <f t="shared" si="139"/>
        <v>5.9622641509433959E-3</v>
      </c>
      <c r="K210" s="116">
        <f t="shared" si="139"/>
        <v>3.1567600862334464E-3</v>
      </c>
      <c r="L210" s="116">
        <f t="shared" si="139"/>
        <v>5.5120714364458165E-3</v>
      </c>
      <c r="M210" s="117">
        <f t="shared" si="139"/>
        <v>3.2865923502504251E-3</v>
      </c>
      <c r="N210" s="117">
        <f t="shared" si="139"/>
        <v>3.9130561747442397E-3</v>
      </c>
      <c r="O210" s="117">
        <f t="shared" si="139"/>
        <v>3.7395921571868351E-3</v>
      </c>
      <c r="P210" s="118">
        <f t="shared" si="139"/>
        <v>3.8030847242763576E-3</v>
      </c>
      <c r="Q210" s="118">
        <f t="shared" si="139"/>
        <v>3.7845057880676759E-3</v>
      </c>
      <c r="R210" s="118">
        <f t="shared" si="139"/>
        <v>3.7763791188448722E-3</v>
      </c>
      <c r="S210" s="118">
        <f t="shared" si="139"/>
        <v>3.7774979631138433E-3</v>
      </c>
      <c r="T210" s="118">
        <f t="shared" si="139"/>
        <v>3.7279856022625017E-3</v>
      </c>
      <c r="U210" s="118">
        <f t="shared" si="139"/>
        <v>3.7770856802067459E-3</v>
      </c>
      <c r="V210" s="118">
        <f t="shared" si="139"/>
        <v>3.7700769508857098E-3</v>
      </c>
      <c r="W210" s="118">
        <f t="shared" si="139"/>
        <v>3.7496528099250069E-3</v>
      </c>
      <c r="X210" s="118">
        <f t="shared" si="139"/>
        <v>3.7544584193730055E-3</v>
      </c>
      <c r="Y210" s="118">
        <f t="shared" si="139"/>
        <v>3.7359900373599006E-3</v>
      </c>
      <c r="Z210" s="118">
        <f t="shared" si="139"/>
        <v>3.7572583399749517E-3</v>
      </c>
      <c r="AA210" s="118">
        <f t="shared" si="139"/>
        <v>3.7529161172532711E-3</v>
      </c>
      <c r="AB210" s="118">
        <f t="shared" si="139"/>
        <v>3.7478324103596803E-3</v>
      </c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  <c r="BH210" s="107"/>
    </row>
    <row r="211" spans="1:60" ht="12.75" customHeight="1" x14ac:dyDescent="0.25">
      <c r="A211" s="108" t="str">
        <f t="shared" ref="A211:B211" si="140">+A69</f>
        <v>Spar CreamSoda_O</v>
      </c>
      <c r="B211" s="108" t="str">
        <f t="shared" si="140"/>
        <v>R0300024L_O</v>
      </c>
      <c r="C211" s="116">
        <f t="shared" ref="C211:AB211" si="141">+C69/C$140</f>
        <v>4.9315330843627313E-3</v>
      </c>
      <c r="D211" s="116">
        <f t="shared" si="141"/>
        <v>1.6375326501908781E-2</v>
      </c>
      <c r="E211" s="116">
        <f t="shared" si="141"/>
        <v>7.6169749727965181E-3</v>
      </c>
      <c r="F211" s="116">
        <f t="shared" si="141"/>
        <v>6.993006993006993E-3</v>
      </c>
      <c r="G211" s="116">
        <f t="shared" si="141"/>
        <v>8.0979284369114869E-3</v>
      </c>
      <c r="H211" s="116">
        <f t="shared" si="141"/>
        <v>8.1464926825751561E-3</v>
      </c>
      <c r="I211" s="116">
        <f t="shared" si="141"/>
        <v>8.0965475099297277E-3</v>
      </c>
      <c r="J211" s="116">
        <f t="shared" si="141"/>
        <v>2.8679245283018866E-3</v>
      </c>
      <c r="K211" s="116">
        <f t="shared" si="141"/>
        <v>3.2337542346781646E-3</v>
      </c>
      <c r="L211" s="116">
        <f t="shared" si="141"/>
        <v>1.201631573145188E-2</v>
      </c>
      <c r="M211" s="117">
        <f t="shared" si="141"/>
        <v>7.351785166163821E-3</v>
      </c>
      <c r="N211" s="117">
        <f t="shared" si="141"/>
        <v>6.9695229381016811E-3</v>
      </c>
      <c r="O211" s="117">
        <f t="shared" si="141"/>
        <v>6.0949153943100345E-3</v>
      </c>
      <c r="P211" s="118">
        <f t="shared" si="141"/>
        <v>5.9863370659905624E-3</v>
      </c>
      <c r="Q211" s="118">
        <f t="shared" si="141"/>
        <v>5.9364796675571386E-3</v>
      </c>
      <c r="R211" s="118">
        <f t="shared" si="141"/>
        <v>5.9237319511292116E-3</v>
      </c>
      <c r="S211" s="118">
        <f t="shared" si="141"/>
        <v>5.9254870009628913E-3</v>
      </c>
      <c r="T211" s="118">
        <f t="shared" si="141"/>
        <v>5.9133564725543132E-3</v>
      </c>
      <c r="U211" s="118">
        <f t="shared" si="141"/>
        <v>5.8975548340070242E-3</v>
      </c>
      <c r="V211" s="118">
        <f t="shared" si="141"/>
        <v>5.9391623198884469E-3</v>
      </c>
      <c r="W211" s="118">
        <f t="shared" si="141"/>
        <v>5.9253772798814929E-3</v>
      </c>
      <c r="X211" s="118">
        <f t="shared" si="141"/>
        <v>5.9445591640072586E-3</v>
      </c>
      <c r="Y211" s="118">
        <f t="shared" si="141"/>
        <v>5.9436205139816595E-3</v>
      </c>
      <c r="Z211" s="118">
        <f t="shared" si="141"/>
        <v>5.9205282932938636E-3</v>
      </c>
      <c r="AA211" s="118">
        <f t="shared" si="141"/>
        <v>5.9336646718734154E-3</v>
      </c>
      <c r="AB211" s="118">
        <f t="shared" si="141"/>
        <v>5.9294064999720307E-3</v>
      </c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  <c r="BH211" s="107"/>
    </row>
    <row r="212" spans="1:60" ht="12.75" customHeight="1" x14ac:dyDescent="0.25">
      <c r="A212" s="108" t="str">
        <f t="shared" ref="A212:B212" si="142">+A70</f>
        <v>Spar CreamSoda_O</v>
      </c>
      <c r="B212" s="108" t="str">
        <f t="shared" si="142"/>
        <v>R1000012L_O</v>
      </c>
      <c r="C212" s="116">
        <f t="shared" ref="C212:AB212" si="143">+C70/C$140</f>
        <v>0</v>
      </c>
      <c r="D212" s="116">
        <f t="shared" si="143"/>
        <v>0</v>
      </c>
      <c r="E212" s="116">
        <f t="shared" si="143"/>
        <v>0</v>
      </c>
      <c r="F212" s="116">
        <f t="shared" si="143"/>
        <v>0</v>
      </c>
      <c r="G212" s="116">
        <f t="shared" si="143"/>
        <v>0</v>
      </c>
      <c r="H212" s="116">
        <f t="shared" si="143"/>
        <v>0</v>
      </c>
      <c r="I212" s="116">
        <f t="shared" si="143"/>
        <v>0</v>
      </c>
      <c r="J212" s="116">
        <f t="shared" si="143"/>
        <v>0</v>
      </c>
      <c r="K212" s="116">
        <f t="shared" si="143"/>
        <v>0</v>
      </c>
      <c r="L212" s="116">
        <f t="shared" si="143"/>
        <v>0</v>
      </c>
      <c r="M212" s="117">
        <f t="shared" si="143"/>
        <v>0</v>
      </c>
      <c r="N212" s="117">
        <f t="shared" si="143"/>
        <v>0</v>
      </c>
      <c r="O212" s="117">
        <f t="shared" si="143"/>
        <v>0</v>
      </c>
      <c r="P212" s="118">
        <f t="shared" si="143"/>
        <v>0</v>
      </c>
      <c r="Q212" s="118">
        <f t="shared" si="143"/>
        <v>0</v>
      </c>
      <c r="R212" s="118">
        <f t="shared" si="143"/>
        <v>0</v>
      </c>
      <c r="S212" s="118">
        <f t="shared" si="143"/>
        <v>0</v>
      </c>
      <c r="T212" s="118">
        <f t="shared" si="143"/>
        <v>0</v>
      </c>
      <c r="U212" s="118">
        <f t="shared" si="143"/>
        <v>0</v>
      </c>
      <c r="V212" s="118">
        <f t="shared" si="143"/>
        <v>0</v>
      </c>
      <c r="W212" s="118">
        <f t="shared" si="143"/>
        <v>0</v>
      </c>
      <c r="X212" s="118">
        <f t="shared" si="143"/>
        <v>0</v>
      </c>
      <c r="Y212" s="118">
        <f t="shared" si="143"/>
        <v>0</v>
      </c>
      <c r="Z212" s="118">
        <f t="shared" si="143"/>
        <v>0</v>
      </c>
      <c r="AA212" s="118">
        <f t="shared" si="143"/>
        <v>0</v>
      </c>
      <c r="AB212" s="118">
        <f t="shared" si="143"/>
        <v>0</v>
      </c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  <c r="BH212" s="107"/>
    </row>
    <row r="213" spans="1:60" ht="12.75" customHeight="1" x14ac:dyDescent="0.25">
      <c r="A213" s="108" t="str">
        <f t="shared" ref="A213:B213" si="144">+A71</f>
        <v>Spar Stony G/Beer_O</v>
      </c>
      <c r="B213" s="108" t="str">
        <f t="shared" si="144"/>
        <v>C0330024L_O</v>
      </c>
      <c r="C213" s="116">
        <f t="shared" ref="C213:AB213" si="145">+C71/C$140</f>
        <v>2.6812218711098341E-3</v>
      </c>
      <c r="D213" s="116">
        <f t="shared" si="145"/>
        <v>1.1050833835643962E-3</v>
      </c>
      <c r="E213" s="116">
        <f t="shared" si="145"/>
        <v>1.1718423035071567E-3</v>
      </c>
      <c r="F213" s="116">
        <f t="shared" si="145"/>
        <v>4.1322314049586778E-3</v>
      </c>
      <c r="G213" s="116">
        <f t="shared" si="145"/>
        <v>2.3791588198367859E-2</v>
      </c>
      <c r="H213" s="116">
        <f t="shared" si="145"/>
        <v>1.9248792444668733E-2</v>
      </c>
      <c r="I213" s="116">
        <f t="shared" si="145"/>
        <v>8.4020776046440579E-3</v>
      </c>
      <c r="J213" s="116">
        <f t="shared" si="145"/>
        <v>2.1132075471698114E-3</v>
      </c>
      <c r="K213" s="116">
        <f t="shared" si="145"/>
        <v>2.5793039728980598E-2</v>
      </c>
      <c r="L213" s="116">
        <f t="shared" si="145"/>
        <v>7.4964171535663099E-3</v>
      </c>
      <c r="M213" s="117">
        <f t="shared" si="145"/>
        <v>9.882236679568477E-3</v>
      </c>
      <c r="N213" s="117">
        <f t="shared" si="145"/>
        <v>1.2196665141677943E-2</v>
      </c>
      <c r="O213" s="117">
        <f t="shared" si="145"/>
        <v>1.1177455011260098E-2</v>
      </c>
      <c r="P213" s="118">
        <f t="shared" si="145"/>
        <v>9.0147193464328468E-3</v>
      </c>
      <c r="Q213" s="118">
        <f t="shared" si="145"/>
        <v>8.9789254971801725E-3</v>
      </c>
      <c r="R213" s="118">
        <f t="shared" si="145"/>
        <v>8.8855979266938175E-3</v>
      </c>
      <c r="S213" s="118">
        <f t="shared" si="145"/>
        <v>8.8882305014443379E-3</v>
      </c>
      <c r="T213" s="118">
        <f t="shared" si="145"/>
        <v>8.9343103226635807E-3</v>
      </c>
      <c r="U213" s="118">
        <f t="shared" si="145"/>
        <v>8.8794645815386663E-3</v>
      </c>
      <c r="V213" s="118">
        <f t="shared" si="145"/>
        <v>8.8829210349635895E-3</v>
      </c>
      <c r="W213" s="118">
        <f t="shared" si="145"/>
        <v>8.888065919822238E-3</v>
      </c>
      <c r="X213" s="118">
        <f t="shared" si="145"/>
        <v>8.8855515925161128E-3</v>
      </c>
      <c r="Y213" s="118">
        <f t="shared" si="145"/>
        <v>8.8871278161440047E-3</v>
      </c>
      <c r="Z213" s="118">
        <f t="shared" si="145"/>
        <v>8.8807924399407941E-3</v>
      </c>
      <c r="AA213" s="118">
        <f t="shared" si="145"/>
        <v>8.8751394664773296E-3</v>
      </c>
      <c r="AB213" s="118">
        <f t="shared" si="145"/>
        <v>8.8941097499580461E-3</v>
      </c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  <c r="BH213" s="107"/>
    </row>
    <row r="214" spans="1:60" ht="12.75" customHeight="1" x14ac:dyDescent="0.25">
      <c r="A214" s="108" t="str">
        <f t="shared" ref="A214:B214" si="146">+A72</f>
        <v>Spar Stony G/Beer_O</v>
      </c>
      <c r="B214" s="108" t="str">
        <f t="shared" si="146"/>
        <v>P0500012L_O</v>
      </c>
      <c r="C214" s="116">
        <f t="shared" ref="C214:AB214" si="147">+C72/C$140</f>
        <v>6.0327492099971269E-3</v>
      </c>
      <c r="D214" s="116">
        <f t="shared" si="147"/>
        <v>3.3152501506931889E-3</v>
      </c>
      <c r="E214" s="116">
        <f t="shared" si="147"/>
        <v>1.1132501883317988E-2</v>
      </c>
      <c r="F214" s="116">
        <f t="shared" si="147"/>
        <v>1.1602034329307056E-2</v>
      </c>
      <c r="G214" s="116">
        <f t="shared" si="147"/>
        <v>1.1927181418706842E-3</v>
      </c>
      <c r="H214" s="116">
        <f t="shared" si="147"/>
        <v>9.2278855165453099E-3</v>
      </c>
      <c r="I214" s="116">
        <f t="shared" si="147"/>
        <v>2.5970058050717995E-3</v>
      </c>
      <c r="J214" s="116">
        <f t="shared" si="147"/>
        <v>2.9433962264150942E-3</v>
      </c>
      <c r="K214" s="116">
        <f t="shared" si="147"/>
        <v>5.235602094240838E-3</v>
      </c>
      <c r="L214" s="116">
        <f t="shared" si="147"/>
        <v>1.2567522875096462E-2</v>
      </c>
      <c r="M214" s="117">
        <f t="shared" si="147"/>
        <v>6.2886960688163032E-3</v>
      </c>
      <c r="N214" s="117">
        <f t="shared" si="147"/>
        <v>6.6288339676637501E-3</v>
      </c>
      <c r="O214" s="117">
        <f t="shared" si="147"/>
        <v>5.2684861883018942E-3</v>
      </c>
      <c r="P214" s="118">
        <f t="shared" si="147"/>
        <v>5.9863370659905624E-3</v>
      </c>
      <c r="Q214" s="118">
        <f t="shared" si="147"/>
        <v>5.9364796675571386E-3</v>
      </c>
      <c r="R214" s="118">
        <f t="shared" si="147"/>
        <v>5.9237319511292116E-3</v>
      </c>
      <c r="S214" s="118">
        <f t="shared" si="147"/>
        <v>5.9254870009628913E-3</v>
      </c>
      <c r="T214" s="118">
        <f t="shared" si="147"/>
        <v>5.9133564725543132E-3</v>
      </c>
      <c r="U214" s="118">
        <f t="shared" si="147"/>
        <v>5.8975548340070242E-3</v>
      </c>
      <c r="V214" s="118">
        <f t="shared" si="147"/>
        <v>5.9391623198884469E-3</v>
      </c>
      <c r="W214" s="118">
        <f t="shared" si="147"/>
        <v>5.9253772798814929E-3</v>
      </c>
      <c r="X214" s="118">
        <f t="shared" si="147"/>
        <v>5.9445591640072586E-3</v>
      </c>
      <c r="Y214" s="118">
        <f t="shared" si="147"/>
        <v>5.9436205139816595E-3</v>
      </c>
      <c r="Z214" s="118">
        <f t="shared" si="147"/>
        <v>5.9205282932938636E-3</v>
      </c>
      <c r="AA214" s="118">
        <f t="shared" si="147"/>
        <v>5.9336646718734154E-3</v>
      </c>
      <c r="AB214" s="118">
        <f t="shared" si="147"/>
        <v>5.9294064999720307E-3</v>
      </c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  <c r="BH214" s="107"/>
    </row>
    <row r="215" spans="1:60" ht="12.75" customHeight="1" x14ac:dyDescent="0.25">
      <c r="A215" s="108" t="str">
        <f t="shared" ref="A215:B215" si="148">+A73</f>
        <v>Spar Stony G/Beer_O</v>
      </c>
      <c r="B215" s="108" t="str">
        <f t="shared" si="148"/>
        <v>P1000006L_O</v>
      </c>
      <c r="C215" s="116">
        <f t="shared" ref="C215:AB215" si="149">+C73/C$140</f>
        <v>0</v>
      </c>
      <c r="D215" s="116">
        <f t="shared" si="149"/>
        <v>0</v>
      </c>
      <c r="E215" s="116">
        <f t="shared" si="149"/>
        <v>0</v>
      </c>
      <c r="F215" s="116">
        <f t="shared" si="149"/>
        <v>0</v>
      </c>
      <c r="G215" s="116">
        <f t="shared" si="149"/>
        <v>0</v>
      </c>
      <c r="H215" s="116">
        <f t="shared" si="149"/>
        <v>0</v>
      </c>
      <c r="I215" s="116">
        <f t="shared" si="149"/>
        <v>0</v>
      </c>
      <c r="J215" s="116">
        <f t="shared" si="149"/>
        <v>0</v>
      </c>
      <c r="K215" s="116">
        <f t="shared" si="149"/>
        <v>0</v>
      </c>
      <c r="L215" s="116">
        <f t="shared" si="149"/>
        <v>0</v>
      </c>
      <c r="M215" s="117">
        <f t="shared" si="149"/>
        <v>0</v>
      </c>
      <c r="N215" s="117">
        <f t="shared" si="149"/>
        <v>0</v>
      </c>
      <c r="O215" s="117">
        <f t="shared" si="149"/>
        <v>0</v>
      </c>
      <c r="P215" s="118">
        <f t="shared" si="149"/>
        <v>0</v>
      </c>
      <c r="Q215" s="118">
        <f t="shared" si="149"/>
        <v>0</v>
      </c>
      <c r="R215" s="118">
        <f t="shared" si="149"/>
        <v>0</v>
      </c>
      <c r="S215" s="118">
        <f t="shared" si="149"/>
        <v>0</v>
      </c>
      <c r="T215" s="118">
        <f t="shared" si="149"/>
        <v>0</v>
      </c>
      <c r="U215" s="118">
        <f t="shared" si="149"/>
        <v>0</v>
      </c>
      <c r="V215" s="118">
        <f t="shared" si="149"/>
        <v>0</v>
      </c>
      <c r="W215" s="118">
        <f t="shared" si="149"/>
        <v>0</v>
      </c>
      <c r="X215" s="118">
        <f t="shared" si="149"/>
        <v>0</v>
      </c>
      <c r="Y215" s="118">
        <f t="shared" si="149"/>
        <v>0</v>
      </c>
      <c r="Z215" s="118">
        <f t="shared" si="149"/>
        <v>0</v>
      </c>
      <c r="AA215" s="118">
        <f t="shared" si="149"/>
        <v>0</v>
      </c>
      <c r="AB215" s="118">
        <f t="shared" si="149"/>
        <v>0</v>
      </c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  <c r="BH215" s="107"/>
    </row>
    <row r="216" spans="1:60" ht="12.75" customHeight="1" x14ac:dyDescent="0.25">
      <c r="A216" s="108" t="str">
        <f t="shared" ref="A216:B216" si="150">+A74</f>
        <v>Spar Stony G/Beer_O</v>
      </c>
      <c r="B216" s="108" t="str">
        <f t="shared" si="150"/>
        <v>R0300024L_O</v>
      </c>
      <c r="C216" s="116">
        <f t="shared" ref="C216:AB216" si="151">+C74/C$140</f>
        <v>1.9534616489514506E-2</v>
      </c>
      <c r="D216" s="116">
        <f t="shared" si="151"/>
        <v>2.4814145067309626E-2</v>
      </c>
      <c r="E216" s="116">
        <f t="shared" si="151"/>
        <v>1.8749476856114507E-2</v>
      </c>
      <c r="F216" s="116">
        <f t="shared" si="151"/>
        <v>2.733630006357279E-2</v>
      </c>
      <c r="G216" s="116">
        <f t="shared" si="151"/>
        <v>2.8123038292529819E-2</v>
      </c>
      <c r="H216" s="116">
        <f t="shared" si="151"/>
        <v>1.5788335375964243E-2</v>
      </c>
      <c r="I216" s="116">
        <f t="shared" si="151"/>
        <v>6.7216620837152463E-3</v>
      </c>
      <c r="J216" s="116">
        <f t="shared" si="151"/>
        <v>3.2377358490566041E-2</v>
      </c>
      <c r="K216" s="116">
        <f t="shared" si="151"/>
        <v>1.4551894056051741E-2</v>
      </c>
      <c r="L216" s="116">
        <f t="shared" si="151"/>
        <v>3.3513394333590567E-2</v>
      </c>
      <c r="M216" s="117">
        <f t="shared" si="151"/>
        <v>2.1710974523294381E-2</v>
      </c>
      <c r="N216" s="117">
        <f t="shared" si="151"/>
        <v>2.1852763960947309E-2</v>
      </c>
      <c r="O216" s="117">
        <f t="shared" si="151"/>
        <v>2.0867337451705544E-2</v>
      </c>
      <c r="P216" s="118">
        <f t="shared" si="151"/>
        <v>2.5987745615888444E-2</v>
      </c>
      <c r="Q216" s="118">
        <f t="shared" si="151"/>
        <v>2.5823686553873553E-2</v>
      </c>
      <c r="R216" s="118">
        <f t="shared" si="151"/>
        <v>2.5694187338022954E-2</v>
      </c>
      <c r="S216" s="118">
        <f t="shared" si="151"/>
        <v>2.5701799866676544E-2</v>
      </c>
      <c r="T216" s="118">
        <f t="shared" si="151"/>
        <v>2.5710245532844837E-2</v>
      </c>
      <c r="U216" s="118">
        <f t="shared" si="151"/>
        <v>2.5644423828772116E-2</v>
      </c>
      <c r="V216" s="118">
        <f t="shared" si="151"/>
        <v>2.5719155089603884E-2</v>
      </c>
      <c r="W216" s="118">
        <f t="shared" si="151"/>
        <v>2.5692065549486158E-2</v>
      </c>
      <c r="X216" s="118">
        <f t="shared" si="151"/>
        <v>2.5718040172705087E-2</v>
      </c>
      <c r="Y216" s="118">
        <f t="shared" si="151"/>
        <v>2.5699082984263558E-2</v>
      </c>
      <c r="Z216" s="118">
        <f t="shared" si="151"/>
        <v>2.5674598656495504E-2</v>
      </c>
      <c r="AA216" s="118">
        <f t="shared" si="151"/>
        <v>2.566183182878588E-2</v>
      </c>
      <c r="AB216" s="118">
        <f t="shared" si="151"/>
        <v>2.5619511103652737E-2</v>
      </c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  <c r="BH216" s="107"/>
    </row>
    <row r="217" spans="1:60" ht="12.75" customHeight="1" x14ac:dyDescent="0.25">
      <c r="A217" s="108" t="str">
        <f t="shared" ref="A217:B217" si="152">+A75</f>
        <v>Spar PineNut_O</v>
      </c>
      <c r="B217" s="108" t="str">
        <f t="shared" si="152"/>
        <v>C0330024L_O</v>
      </c>
      <c r="C217" s="116">
        <f t="shared" ref="C217:AB217" si="153">+C75/C$140</f>
        <v>3.1600114909508762E-3</v>
      </c>
      <c r="D217" s="116">
        <f t="shared" si="153"/>
        <v>7.0323488045007034E-4</v>
      </c>
      <c r="E217" s="116">
        <f t="shared" si="153"/>
        <v>3.3481208671633044E-4</v>
      </c>
      <c r="F217" s="116">
        <f t="shared" si="153"/>
        <v>5.5626191989828358E-4</v>
      </c>
      <c r="G217" s="116">
        <f t="shared" si="153"/>
        <v>0</v>
      </c>
      <c r="H217" s="116">
        <f t="shared" si="153"/>
        <v>1.4418571119602047E-4</v>
      </c>
      <c r="I217" s="116">
        <f t="shared" si="153"/>
        <v>3.8191261839291168E-4</v>
      </c>
      <c r="J217" s="116">
        <f t="shared" si="153"/>
        <v>0</v>
      </c>
      <c r="K217" s="116">
        <f t="shared" si="153"/>
        <v>0</v>
      </c>
      <c r="L217" s="116">
        <f t="shared" si="153"/>
        <v>0</v>
      </c>
      <c r="M217" s="117">
        <f t="shared" si="153"/>
        <v>6.8127540745509946E-4</v>
      </c>
      <c r="N217" s="117">
        <f t="shared" si="153"/>
        <v>1.7521147051093611E-4</v>
      </c>
      <c r="O217" s="117">
        <f t="shared" si="153"/>
        <v>1.0330365075101754E-4</v>
      </c>
      <c r="P217" s="118">
        <f t="shared" si="153"/>
        <v>7.9583069230227486E-3</v>
      </c>
      <c r="Q217" s="118">
        <f t="shared" si="153"/>
        <v>7.9400415553576732E-3</v>
      </c>
      <c r="R217" s="118">
        <f t="shared" si="153"/>
        <v>7.9229914846353205E-3</v>
      </c>
      <c r="S217" s="118">
        <f t="shared" si="153"/>
        <v>7.9253388637878681E-3</v>
      </c>
      <c r="T217" s="118">
        <f t="shared" si="153"/>
        <v>7.9059005013497885E-3</v>
      </c>
      <c r="U217" s="118">
        <f t="shared" si="153"/>
        <v>7.8854946656947856E-3</v>
      </c>
      <c r="V217" s="118">
        <f t="shared" si="153"/>
        <v>7.9016681299385431E-3</v>
      </c>
      <c r="W217" s="118">
        <f t="shared" si="153"/>
        <v>7.915933709841682E-3</v>
      </c>
      <c r="X217" s="118">
        <f t="shared" si="153"/>
        <v>7.8843626806833107E-3</v>
      </c>
      <c r="Y217" s="118">
        <f t="shared" si="153"/>
        <v>7.9248273519755465E-3</v>
      </c>
      <c r="Z217" s="118">
        <f t="shared" si="153"/>
        <v>7.9130137766139138E-3</v>
      </c>
      <c r="AA217" s="118">
        <f t="shared" si="153"/>
        <v>7.9115528958312205E-3</v>
      </c>
      <c r="AB217" s="118">
        <f t="shared" si="153"/>
        <v>7.8872294009061927E-3</v>
      </c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  <c r="BH217" s="107"/>
    </row>
    <row r="218" spans="1:60" ht="12.75" customHeight="1" x14ac:dyDescent="0.25">
      <c r="A218" s="108" t="str">
        <f t="shared" ref="A218:B218" si="154">+A76</f>
        <v>Spar PineNut_O</v>
      </c>
      <c r="B218" s="108" t="str">
        <f t="shared" si="154"/>
        <v>P0350012L_O</v>
      </c>
      <c r="C218" s="116">
        <f t="shared" ref="C218:AB218" si="155">+C76/C$140</f>
        <v>1.2448530115867088E-3</v>
      </c>
      <c r="D218" s="116">
        <f t="shared" si="155"/>
        <v>1.0046212577858148E-4</v>
      </c>
      <c r="E218" s="116">
        <f t="shared" si="155"/>
        <v>4.6036661923495436E-3</v>
      </c>
      <c r="F218" s="116">
        <f t="shared" si="155"/>
        <v>5.5626191989828358E-4</v>
      </c>
      <c r="G218" s="116">
        <f t="shared" si="155"/>
        <v>1.8832391713747645E-3</v>
      </c>
      <c r="H218" s="116">
        <f t="shared" si="155"/>
        <v>2.1627856679403071E-4</v>
      </c>
      <c r="I218" s="116">
        <f t="shared" si="155"/>
        <v>6.1106018942865871E-4</v>
      </c>
      <c r="J218" s="116">
        <f t="shared" si="155"/>
        <v>5.2075471698113211E-3</v>
      </c>
      <c r="K218" s="116">
        <f t="shared" si="155"/>
        <v>3.0027717893440099E-3</v>
      </c>
      <c r="L218" s="116">
        <f t="shared" si="155"/>
        <v>1.3228971447469958E-3</v>
      </c>
      <c r="M218" s="117">
        <f t="shared" si="155"/>
        <v>1.871635734766757E-3</v>
      </c>
      <c r="N218" s="117">
        <f t="shared" si="155"/>
        <v>2.1706754402188197E-3</v>
      </c>
      <c r="O218" s="117">
        <f t="shared" si="155"/>
        <v>2.644573459226049E-3</v>
      </c>
      <c r="P218" s="118">
        <f t="shared" si="155"/>
        <v>3.0283822804422849E-3</v>
      </c>
      <c r="Q218" s="118">
        <f t="shared" si="155"/>
        <v>3.4134758088453549E-3</v>
      </c>
      <c r="R218" s="118">
        <f t="shared" si="155"/>
        <v>3.8504257682339875E-3</v>
      </c>
      <c r="S218" s="118">
        <f t="shared" si="155"/>
        <v>3.8515665506258794E-3</v>
      </c>
      <c r="T218" s="118">
        <f t="shared" si="155"/>
        <v>3.8565368299267257E-3</v>
      </c>
      <c r="U218" s="118">
        <f t="shared" si="155"/>
        <v>3.8433503412630046E-3</v>
      </c>
      <c r="V218" s="118">
        <f t="shared" si="155"/>
        <v>3.8733667303620309E-3</v>
      </c>
      <c r="W218" s="118">
        <f t="shared" si="155"/>
        <v>3.8422368299231551E-3</v>
      </c>
      <c r="X218" s="118">
        <f t="shared" si="155"/>
        <v>3.8796070333521056E-3</v>
      </c>
      <c r="Y218" s="118">
        <f t="shared" si="155"/>
        <v>3.8492018566738369E-3</v>
      </c>
      <c r="Z218" s="118">
        <f t="shared" si="155"/>
        <v>4.0418991233063875E-3</v>
      </c>
      <c r="AA218" s="118">
        <f t="shared" si="155"/>
        <v>4.2600669439091183E-3</v>
      </c>
      <c r="AB218" s="118">
        <f t="shared" si="155"/>
        <v>4.2512725848856073E-3</v>
      </c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</row>
    <row r="219" spans="1:60" ht="12.75" customHeight="1" x14ac:dyDescent="0.25">
      <c r="A219" s="108" t="str">
        <f t="shared" ref="A219:B219" si="156">+A77</f>
        <v>Spar PineNut_O</v>
      </c>
      <c r="B219" s="108" t="str">
        <f t="shared" si="156"/>
        <v>P0500012L_O</v>
      </c>
      <c r="C219" s="116">
        <f t="shared" ref="C219:AB219" si="157">+C77/C$140</f>
        <v>3.0642535669826677E-3</v>
      </c>
      <c r="D219" s="116">
        <f t="shared" si="157"/>
        <v>5.1235684147076556E-3</v>
      </c>
      <c r="E219" s="116">
        <f t="shared" si="157"/>
        <v>6.9473507993638569E-3</v>
      </c>
      <c r="F219" s="116">
        <f t="shared" si="157"/>
        <v>3.4965034965034965E-3</v>
      </c>
      <c r="G219" s="116">
        <f t="shared" si="157"/>
        <v>5.5241682360326425E-3</v>
      </c>
      <c r="H219" s="116">
        <f t="shared" si="157"/>
        <v>1.2976714007641842E-3</v>
      </c>
      <c r="I219" s="116">
        <f t="shared" si="157"/>
        <v>1.9859456156431409E-3</v>
      </c>
      <c r="J219" s="116">
        <f t="shared" si="157"/>
        <v>7.3207547169811321E-3</v>
      </c>
      <c r="K219" s="116">
        <f t="shared" si="157"/>
        <v>7.4684323991376653E-3</v>
      </c>
      <c r="L219" s="116">
        <f t="shared" si="157"/>
        <v>2.0945871458494104E-3</v>
      </c>
      <c r="M219" s="117">
        <f t="shared" si="157"/>
        <v>4.394600705232345E-3</v>
      </c>
      <c r="N219" s="117">
        <f t="shared" si="157"/>
        <v>4.5944341156201026E-3</v>
      </c>
      <c r="O219" s="117">
        <f t="shared" si="157"/>
        <v>4.9379145058986388E-3</v>
      </c>
      <c r="P219" s="118">
        <f t="shared" si="157"/>
        <v>4.7890696527924503E-3</v>
      </c>
      <c r="Q219" s="118">
        <f t="shared" si="157"/>
        <v>4.7491837340457111E-3</v>
      </c>
      <c r="R219" s="118">
        <f t="shared" si="157"/>
        <v>4.7389855609033691E-3</v>
      </c>
      <c r="S219" s="118">
        <f t="shared" si="157"/>
        <v>4.7403896007703131E-3</v>
      </c>
      <c r="T219" s="118">
        <f t="shared" si="157"/>
        <v>4.7563954235762948E-3</v>
      </c>
      <c r="U219" s="118">
        <f t="shared" si="157"/>
        <v>4.7047909349943679E-3</v>
      </c>
      <c r="V219" s="118">
        <f t="shared" si="157"/>
        <v>4.7513298559107575E-3</v>
      </c>
      <c r="W219" s="118">
        <f t="shared" si="157"/>
        <v>4.7680770299046386E-3</v>
      </c>
      <c r="X219" s="118">
        <f t="shared" si="157"/>
        <v>4.7556473312058067E-3</v>
      </c>
      <c r="Y219" s="118">
        <f t="shared" si="157"/>
        <v>4.7548964111853277E-3</v>
      </c>
      <c r="Z219" s="118">
        <f t="shared" si="157"/>
        <v>4.7250370033018333E-3</v>
      </c>
      <c r="AA219" s="118">
        <f t="shared" si="157"/>
        <v>4.7165026878993816E-3</v>
      </c>
      <c r="AB219" s="118">
        <f t="shared" si="157"/>
        <v>4.754712759411534E-3</v>
      </c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</row>
    <row r="220" spans="1:60" ht="12.75" customHeight="1" x14ac:dyDescent="0.25">
      <c r="A220" s="108" t="str">
        <f t="shared" ref="A220:B220" si="158">+A78</f>
        <v>Spar PineNut_O</v>
      </c>
      <c r="B220" s="108" t="str">
        <f t="shared" si="158"/>
        <v>P1000006L_O</v>
      </c>
      <c r="C220" s="116">
        <f t="shared" ref="C220:AB220" si="159">+C78/C$140</f>
        <v>0</v>
      </c>
      <c r="D220" s="116">
        <f t="shared" si="159"/>
        <v>0</v>
      </c>
      <c r="E220" s="116">
        <f t="shared" si="159"/>
        <v>0</v>
      </c>
      <c r="F220" s="116">
        <f t="shared" si="159"/>
        <v>0</v>
      </c>
      <c r="G220" s="116">
        <f t="shared" si="159"/>
        <v>0</v>
      </c>
      <c r="H220" s="116">
        <f t="shared" si="159"/>
        <v>0</v>
      </c>
      <c r="I220" s="116">
        <f t="shared" si="159"/>
        <v>0</v>
      </c>
      <c r="J220" s="116">
        <f t="shared" si="159"/>
        <v>0</v>
      </c>
      <c r="K220" s="116">
        <f t="shared" si="159"/>
        <v>0</v>
      </c>
      <c r="L220" s="116">
        <f t="shared" si="159"/>
        <v>0</v>
      </c>
      <c r="M220" s="117">
        <f t="shared" si="159"/>
        <v>0</v>
      </c>
      <c r="N220" s="117">
        <f t="shared" si="159"/>
        <v>0</v>
      </c>
      <c r="O220" s="117">
        <f t="shared" si="159"/>
        <v>0</v>
      </c>
      <c r="P220" s="118">
        <f t="shared" si="159"/>
        <v>0</v>
      </c>
      <c r="Q220" s="118">
        <f t="shared" si="159"/>
        <v>0</v>
      </c>
      <c r="R220" s="118">
        <f t="shared" si="159"/>
        <v>0</v>
      </c>
      <c r="S220" s="118">
        <f t="shared" si="159"/>
        <v>0</v>
      </c>
      <c r="T220" s="118">
        <f t="shared" si="159"/>
        <v>0</v>
      </c>
      <c r="U220" s="118">
        <f t="shared" si="159"/>
        <v>0</v>
      </c>
      <c r="V220" s="118">
        <f t="shared" si="159"/>
        <v>0</v>
      </c>
      <c r="W220" s="118">
        <f t="shared" si="159"/>
        <v>0</v>
      </c>
      <c r="X220" s="118">
        <f t="shared" si="159"/>
        <v>0</v>
      </c>
      <c r="Y220" s="118">
        <f t="shared" si="159"/>
        <v>0</v>
      </c>
      <c r="Z220" s="118">
        <f t="shared" si="159"/>
        <v>0</v>
      </c>
      <c r="AA220" s="118">
        <f t="shared" si="159"/>
        <v>0</v>
      </c>
      <c r="AB220" s="118">
        <f t="shared" si="159"/>
        <v>0</v>
      </c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</row>
    <row r="221" spans="1:60" ht="12.75" customHeight="1" x14ac:dyDescent="0.25">
      <c r="A221" s="108" t="str">
        <f t="shared" ref="A221:B221" si="160">+A79</f>
        <v>Spar PineNut_O</v>
      </c>
      <c r="B221" s="108" t="str">
        <f t="shared" si="160"/>
        <v>P2000006L_O</v>
      </c>
      <c r="C221" s="116">
        <f t="shared" ref="C221:AB221" si="161">+C79/C$140</f>
        <v>6.2242650579335439E-3</v>
      </c>
      <c r="D221" s="116">
        <f t="shared" si="161"/>
        <v>1.2055455093429777E-2</v>
      </c>
      <c r="E221" s="116">
        <f t="shared" si="161"/>
        <v>6.7799447560056916E-3</v>
      </c>
      <c r="F221" s="116">
        <f t="shared" si="161"/>
        <v>1.1522568340750159E-2</v>
      </c>
      <c r="G221" s="116">
        <f t="shared" si="161"/>
        <v>2.5109855618330196E-3</v>
      </c>
      <c r="H221" s="116">
        <f t="shared" si="161"/>
        <v>8.9395140941532693E-3</v>
      </c>
      <c r="I221" s="116">
        <f t="shared" si="161"/>
        <v>3.8191261839291171E-3</v>
      </c>
      <c r="J221" s="116">
        <f t="shared" si="161"/>
        <v>6.5660377358490564E-3</v>
      </c>
      <c r="K221" s="116">
        <f t="shared" si="161"/>
        <v>1.108715737603942E-2</v>
      </c>
      <c r="L221" s="116">
        <f t="shared" si="161"/>
        <v>9.5910042994157198E-3</v>
      </c>
      <c r="M221" s="117">
        <f t="shared" si="161"/>
        <v>7.5464352825795637E-3</v>
      </c>
      <c r="N221" s="117">
        <f t="shared" si="161"/>
        <v>7.3783497026271988E-3</v>
      </c>
      <c r="O221" s="117">
        <f t="shared" si="161"/>
        <v>7.6031486952748912E-3</v>
      </c>
      <c r="P221" s="118">
        <f t="shared" si="161"/>
        <v>7.9583069230227486E-3</v>
      </c>
      <c r="Q221" s="118">
        <f t="shared" si="161"/>
        <v>7.9400415553576732E-3</v>
      </c>
      <c r="R221" s="118">
        <f t="shared" si="161"/>
        <v>7.9229914846353205E-3</v>
      </c>
      <c r="S221" s="118">
        <f t="shared" si="161"/>
        <v>7.9253388637878681E-3</v>
      </c>
      <c r="T221" s="118">
        <f t="shared" si="161"/>
        <v>7.9059005013497885E-3</v>
      </c>
      <c r="U221" s="118">
        <f t="shared" si="161"/>
        <v>7.8854946656947856E-3</v>
      </c>
      <c r="V221" s="118">
        <f t="shared" si="161"/>
        <v>7.9016681299385431E-3</v>
      </c>
      <c r="W221" s="118">
        <f t="shared" si="161"/>
        <v>7.915933709841682E-3</v>
      </c>
      <c r="X221" s="118">
        <f t="shared" si="161"/>
        <v>7.8843626806833107E-3</v>
      </c>
      <c r="Y221" s="118">
        <f t="shared" si="161"/>
        <v>7.9248273519755465E-3</v>
      </c>
      <c r="Z221" s="118">
        <f t="shared" si="161"/>
        <v>7.9130137766139138E-3</v>
      </c>
      <c r="AA221" s="118">
        <f t="shared" si="161"/>
        <v>7.9115528958312205E-3</v>
      </c>
      <c r="AB221" s="118">
        <f t="shared" si="161"/>
        <v>7.8872294009061927E-3</v>
      </c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  <c r="BH221" s="107"/>
    </row>
    <row r="222" spans="1:60" ht="12.75" customHeight="1" x14ac:dyDescent="0.25">
      <c r="A222" s="108" t="str">
        <f t="shared" ref="A222:B222" si="162">+A80</f>
        <v>Spar PineNut_O</v>
      </c>
      <c r="B222" s="108" t="str">
        <f t="shared" si="162"/>
        <v>R0300024L_O</v>
      </c>
      <c r="C222" s="116">
        <f t="shared" ref="C222:AB222" si="163">+C80/C$140</f>
        <v>1.6613999808484152E-2</v>
      </c>
      <c r="D222" s="116">
        <f t="shared" si="163"/>
        <v>2.7526622463331325E-2</v>
      </c>
      <c r="E222" s="116">
        <f t="shared" si="163"/>
        <v>1.8498367791077257E-2</v>
      </c>
      <c r="F222" s="116">
        <f t="shared" si="163"/>
        <v>5.4036872218690404E-3</v>
      </c>
      <c r="G222" s="116">
        <f t="shared" si="163"/>
        <v>1.5568110483364721E-2</v>
      </c>
      <c r="H222" s="116">
        <f t="shared" si="163"/>
        <v>2.1988320957393122E-2</v>
      </c>
      <c r="I222" s="116">
        <f t="shared" si="163"/>
        <v>1.726245035135961E-2</v>
      </c>
      <c r="J222" s="116">
        <f t="shared" si="163"/>
        <v>5.2075471698113211E-3</v>
      </c>
      <c r="K222" s="116">
        <f t="shared" si="163"/>
        <v>2.9257776408992916E-3</v>
      </c>
      <c r="L222" s="116">
        <f t="shared" si="163"/>
        <v>1.4331385734759122E-3</v>
      </c>
      <c r="M222" s="117">
        <f t="shared" si="163"/>
        <v>1.3543156176772254E-2</v>
      </c>
      <c r="N222" s="117">
        <f t="shared" si="163"/>
        <v>1.1563957053721784E-2</v>
      </c>
      <c r="O222" s="117">
        <f t="shared" si="163"/>
        <v>7.1486126319704139E-3</v>
      </c>
      <c r="P222" s="118">
        <f t="shared" si="163"/>
        <v>7.9583069230227486E-3</v>
      </c>
      <c r="Q222" s="118">
        <f t="shared" si="163"/>
        <v>7.9400415553576732E-3</v>
      </c>
      <c r="R222" s="118">
        <f t="shared" si="163"/>
        <v>7.9229914846353205E-3</v>
      </c>
      <c r="S222" s="118">
        <f t="shared" si="163"/>
        <v>7.9253388637878681E-3</v>
      </c>
      <c r="T222" s="118">
        <f t="shared" si="163"/>
        <v>7.9059005013497885E-3</v>
      </c>
      <c r="U222" s="118">
        <f t="shared" si="163"/>
        <v>7.8854946656947856E-3</v>
      </c>
      <c r="V222" s="118">
        <f t="shared" si="163"/>
        <v>7.9016681299385431E-3</v>
      </c>
      <c r="W222" s="118">
        <f t="shared" si="163"/>
        <v>7.915933709841682E-3</v>
      </c>
      <c r="X222" s="118">
        <f t="shared" si="163"/>
        <v>7.8843626806833107E-3</v>
      </c>
      <c r="Y222" s="118">
        <f t="shared" si="163"/>
        <v>7.9248273519755465E-3</v>
      </c>
      <c r="Z222" s="118">
        <f t="shared" si="163"/>
        <v>7.9130137766139138E-3</v>
      </c>
      <c r="AA222" s="118">
        <f t="shared" si="163"/>
        <v>7.9115528958312205E-3</v>
      </c>
      <c r="AB222" s="118">
        <f t="shared" si="163"/>
        <v>7.8872294009061927E-3</v>
      </c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  <c r="BH222" s="107"/>
    </row>
    <row r="223" spans="1:60" ht="12.75" customHeight="1" x14ac:dyDescent="0.25">
      <c r="A223" s="108" t="str">
        <f t="shared" ref="A223:B223" si="164">+A81</f>
        <v>Spar PineNut_O</v>
      </c>
      <c r="B223" s="108" t="str">
        <f t="shared" si="164"/>
        <v>R1000012L_O</v>
      </c>
      <c r="C223" s="116">
        <f t="shared" ref="C223:AB223" si="165">+C81/C$140</f>
        <v>0</v>
      </c>
      <c r="D223" s="116">
        <f t="shared" si="165"/>
        <v>0</v>
      </c>
      <c r="E223" s="116">
        <f t="shared" si="165"/>
        <v>0</v>
      </c>
      <c r="F223" s="116">
        <f t="shared" si="165"/>
        <v>0</v>
      </c>
      <c r="G223" s="116">
        <f t="shared" si="165"/>
        <v>0</v>
      </c>
      <c r="H223" s="116">
        <f t="shared" si="165"/>
        <v>0</v>
      </c>
      <c r="I223" s="116">
        <f t="shared" si="165"/>
        <v>0</v>
      </c>
      <c r="J223" s="116">
        <f t="shared" si="165"/>
        <v>0</v>
      </c>
      <c r="K223" s="116">
        <f t="shared" si="165"/>
        <v>0</v>
      </c>
      <c r="L223" s="116">
        <f t="shared" si="165"/>
        <v>0</v>
      </c>
      <c r="M223" s="117">
        <f t="shared" si="165"/>
        <v>0</v>
      </c>
      <c r="N223" s="117">
        <f t="shared" si="165"/>
        <v>0</v>
      </c>
      <c r="O223" s="117">
        <f t="shared" si="165"/>
        <v>0</v>
      </c>
      <c r="P223" s="118">
        <f t="shared" si="165"/>
        <v>7.0427494894006616E-5</v>
      </c>
      <c r="Q223" s="118">
        <f t="shared" si="165"/>
        <v>7.4205995844464235E-5</v>
      </c>
      <c r="R223" s="118">
        <f t="shared" si="165"/>
        <v>7.4046649389115143E-5</v>
      </c>
      <c r="S223" s="118">
        <f t="shared" si="165"/>
        <v>7.4068587512036142E-5</v>
      </c>
      <c r="T223" s="118">
        <f t="shared" si="165"/>
        <v>1.2855122766422419E-4</v>
      </c>
      <c r="U223" s="118">
        <f t="shared" si="165"/>
        <v>6.6264661056258698E-5</v>
      </c>
      <c r="V223" s="118">
        <f t="shared" si="165"/>
        <v>1.0328977947632082E-4</v>
      </c>
      <c r="W223" s="118">
        <f t="shared" si="165"/>
        <v>9.2584019998148326E-5</v>
      </c>
      <c r="X223" s="118">
        <f t="shared" si="165"/>
        <v>1.2514861397910017E-4</v>
      </c>
      <c r="Y223" s="118">
        <f t="shared" si="165"/>
        <v>1.1321181931393638E-4</v>
      </c>
      <c r="Z223" s="118">
        <f t="shared" si="165"/>
        <v>1.1385631333257428E-4</v>
      </c>
      <c r="AA223" s="118">
        <f t="shared" si="165"/>
        <v>1.0143016533116949E-4</v>
      </c>
      <c r="AB223" s="118">
        <f t="shared" si="165"/>
        <v>1.1187559433909493E-4</v>
      </c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  <c r="BH223" s="107"/>
    </row>
    <row r="224" spans="1:60" ht="12.75" customHeight="1" x14ac:dyDescent="0.25">
      <c r="A224" s="108" t="str">
        <f t="shared" ref="A224:B224" si="166">+A82</f>
        <v>SNGB Stoney G/Beer_O</v>
      </c>
      <c r="B224" s="108" t="str">
        <f t="shared" si="166"/>
        <v>C0440024L</v>
      </c>
      <c r="C224" s="116">
        <f t="shared" ref="C224:AB224" si="167">+C82/C$140</f>
        <v>0</v>
      </c>
      <c r="D224" s="116">
        <f t="shared" si="167"/>
        <v>0</v>
      </c>
      <c r="E224" s="116">
        <f t="shared" si="167"/>
        <v>8.370302167908261E-5</v>
      </c>
      <c r="F224" s="116">
        <f t="shared" si="167"/>
        <v>7.9465988556897649E-5</v>
      </c>
      <c r="G224" s="116">
        <f t="shared" si="167"/>
        <v>6.2774639045825486E-5</v>
      </c>
      <c r="H224" s="116">
        <f t="shared" si="167"/>
        <v>0</v>
      </c>
      <c r="I224" s="116">
        <f t="shared" si="167"/>
        <v>4.5829514207149406E-4</v>
      </c>
      <c r="J224" s="116">
        <f t="shared" si="167"/>
        <v>0</v>
      </c>
      <c r="K224" s="116">
        <f t="shared" si="167"/>
        <v>0</v>
      </c>
      <c r="L224" s="116">
        <f t="shared" si="167"/>
        <v>1.1024142872891633E-4</v>
      </c>
      <c r="M224" s="117">
        <f t="shared" si="167"/>
        <v>7.4865429390670273E-5</v>
      </c>
      <c r="N224" s="117">
        <f t="shared" si="167"/>
        <v>9.7339705839408959E-5</v>
      </c>
      <c r="O224" s="117">
        <f t="shared" si="167"/>
        <v>1.4462511105142454E-4</v>
      </c>
      <c r="P224" s="118">
        <f t="shared" si="167"/>
        <v>9.8598492851609265E-4</v>
      </c>
      <c r="Q224" s="118">
        <f t="shared" si="167"/>
        <v>9.6467794597803499E-4</v>
      </c>
      <c r="R224" s="118">
        <f t="shared" si="167"/>
        <v>9.6260644205849687E-4</v>
      </c>
      <c r="S224" s="118">
        <f t="shared" si="167"/>
        <v>9.6289163765646984E-4</v>
      </c>
      <c r="T224" s="118">
        <f t="shared" si="167"/>
        <v>9.6413420748168142E-4</v>
      </c>
      <c r="U224" s="118">
        <f t="shared" si="167"/>
        <v>9.9396991584388048E-4</v>
      </c>
      <c r="V224" s="118">
        <f t="shared" si="167"/>
        <v>9.8125290502504769E-4</v>
      </c>
      <c r="W224" s="118">
        <f t="shared" si="167"/>
        <v>9.7213220998055737E-4</v>
      </c>
      <c r="X224" s="118">
        <f t="shared" si="167"/>
        <v>1.0011889118328014E-3</v>
      </c>
      <c r="Y224" s="118">
        <f t="shared" si="167"/>
        <v>9.6230046416845923E-4</v>
      </c>
      <c r="Z224" s="118">
        <f t="shared" si="167"/>
        <v>9.6777866332688146E-4</v>
      </c>
      <c r="AA224" s="118">
        <f t="shared" si="167"/>
        <v>9.6358657064611012E-4</v>
      </c>
      <c r="AB224" s="118">
        <f t="shared" si="167"/>
        <v>1.0068803490518544E-3</v>
      </c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  <c r="BH224" s="107"/>
    </row>
    <row r="225" spans="1:60" ht="12.75" customHeight="1" x14ac:dyDescent="0.25">
      <c r="A225" s="108" t="str">
        <f t="shared" ref="A225:B225" si="168">+A83</f>
        <v>SNGB Stoney G/Beer_O</v>
      </c>
      <c r="B225" s="108" t="str">
        <f t="shared" si="168"/>
        <v>P0350012L_O</v>
      </c>
      <c r="C225" s="116">
        <f t="shared" ref="C225:AB225" si="169">+C83/C$140</f>
        <v>1.1012161256343962E-3</v>
      </c>
      <c r="D225" s="116">
        <f t="shared" si="169"/>
        <v>6.0277275467148883E-4</v>
      </c>
      <c r="E225" s="116">
        <f t="shared" si="169"/>
        <v>4.9384782790658742E-3</v>
      </c>
      <c r="F225" s="116">
        <f t="shared" si="169"/>
        <v>4.370629370629371E-3</v>
      </c>
      <c r="G225" s="116">
        <f t="shared" si="169"/>
        <v>3.7664783427495291E-4</v>
      </c>
      <c r="H225" s="116">
        <f t="shared" si="169"/>
        <v>6.1999855814288806E-3</v>
      </c>
      <c r="I225" s="116">
        <f t="shared" si="169"/>
        <v>1.8331805682859762E-3</v>
      </c>
      <c r="J225" s="116">
        <f t="shared" si="169"/>
        <v>9.0566037735849056E-4</v>
      </c>
      <c r="K225" s="116">
        <f t="shared" si="169"/>
        <v>6.1595318755774562E-4</v>
      </c>
      <c r="L225" s="116">
        <f t="shared" si="169"/>
        <v>5.071105721530151E-3</v>
      </c>
      <c r="M225" s="117">
        <f t="shared" si="169"/>
        <v>2.4331264551967838E-3</v>
      </c>
      <c r="N225" s="117">
        <f t="shared" si="169"/>
        <v>2.881255292846505E-3</v>
      </c>
      <c r="O225" s="117">
        <f t="shared" si="169"/>
        <v>1.8594657135183156E-3</v>
      </c>
      <c r="P225" s="118">
        <f t="shared" si="169"/>
        <v>4.0143672089583771E-3</v>
      </c>
      <c r="Q225" s="118">
        <f t="shared" si="169"/>
        <v>4.674977738201247E-3</v>
      </c>
      <c r="R225" s="118">
        <f t="shared" si="169"/>
        <v>5.33135875601629E-3</v>
      </c>
      <c r="S225" s="118">
        <f t="shared" si="169"/>
        <v>5.3329383008666022E-3</v>
      </c>
      <c r="T225" s="118">
        <f t="shared" si="169"/>
        <v>5.3348759480653044E-3</v>
      </c>
      <c r="U225" s="118">
        <f t="shared" si="169"/>
        <v>5.3011728845006956E-3</v>
      </c>
      <c r="V225" s="118">
        <f t="shared" si="169"/>
        <v>5.3194236430305223E-3</v>
      </c>
      <c r="W225" s="118">
        <f t="shared" si="169"/>
        <v>5.3235811498935281E-3</v>
      </c>
      <c r="X225" s="118">
        <f t="shared" si="169"/>
        <v>5.318816094111758E-3</v>
      </c>
      <c r="Y225" s="118">
        <f t="shared" si="169"/>
        <v>5.3209555077550095E-3</v>
      </c>
      <c r="Z225" s="118">
        <f t="shared" si="169"/>
        <v>5.5789593532961403E-3</v>
      </c>
      <c r="AA225" s="118">
        <f t="shared" si="169"/>
        <v>5.8829495892078303E-3</v>
      </c>
      <c r="AB225" s="118">
        <f t="shared" si="169"/>
        <v>5.8734687028024835E-3</v>
      </c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  <c r="BH225" s="107"/>
    </row>
    <row r="226" spans="1:60" ht="12.75" customHeight="1" x14ac:dyDescent="0.25">
      <c r="A226" s="108" t="str">
        <f t="shared" ref="A226:B226" si="170">+A84</f>
        <v>SNGB Stoney G/Beer_O</v>
      </c>
      <c r="B226" s="108" t="str">
        <f t="shared" si="170"/>
        <v>P1000006L_O</v>
      </c>
      <c r="C226" s="116">
        <f t="shared" ref="C226:AB226" si="171">+C84/C$140</f>
        <v>0</v>
      </c>
      <c r="D226" s="116">
        <f t="shared" si="171"/>
        <v>0</v>
      </c>
      <c r="E226" s="116">
        <f t="shared" si="171"/>
        <v>0</v>
      </c>
      <c r="F226" s="116">
        <f t="shared" si="171"/>
        <v>0</v>
      </c>
      <c r="G226" s="116">
        <f t="shared" si="171"/>
        <v>0</v>
      </c>
      <c r="H226" s="116">
        <f t="shared" si="171"/>
        <v>0</v>
      </c>
      <c r="I226" s="116">
        <f t="shared" si="171"/>
        <v>0</v>
      </c>
      <c r="J226" s="116">
        <f t="shared" si="171"/>
        <v>4.5283018867924528E-4</v>
      </c>
      <c r="K226" s="116">
        <f t="shared" si="171"/>
        <v>8.4693563289190018E-4</v>
      </c>
      <c r="L226" s="116">
        <f t="shared" si="171"/>
        <v>5.5120714364458165E-4</v>
      </c>
      <c r="M226" s="117">
        <f t="shared" si="171"/>
        <v>1.6470394465947463E-4</v>
      </c>
      <c r="N226" s="117">
        <f t="shared" si="171"/>
        <v>2.141473528466997E-4</v>
      </c>
      <c r="O226" s="117">
        <f t="shared" si="171"/>
        <v>4.5453606330447718E-4</v>
      </c>
      <c r="P226" s="118">
        <f t="shared" si="171"/>
        <v>5.6341995915205293E-4</v>
      </c>
      <c r="Q226" s="118">
        <f t="shared" si="171"/>
        <v>5.1944197091124966E-4</v>
      </c>
      <c r="R226" s="118">
        <f t="shared" si="171"/>
        <v>5.1832654572380604E-4</v>
      </c>
      <c r="S226" s="118">
        <f t="shared" si="171"/>
        <v>5.1848011258425299E-4</v>
      </c>
      <c r="T226" s="118">
        <f t="shared" si="171"/>
        <v>5.1420491065689677E-4</v>
      </c>
      <c r="U226" s="118">
        <f t="shared" si="171"/>
        <v>5.3011728845006958E-4</v>
      </c>
      <c r="V226" s="118">
        <f t="shared" si="171"/>
        <v>5.6809378711976453E-4</v>
      </c>
      <c r="W226" s="118">
        <f t="shared" si="171"/>
        <v>5.5550411998888988E-4</v>
      </c>
      <c r="X226" s="118">
        <f t="shared" si="171"/>
        <v>5.6316876290595083E-4</v>
      </c>
      <c r="Y226" s="118">
        <f t="shared" si="171"/>
        <v>5.6605909656968188E-4</v>
      </c>
      <c r="Z226" s="118">
        <f t="shared" si="171"/>
        <v>5.6928156666287151E-4</v>
      </c>
      <c r="AA226" s="118">
        <f t="shared" si="171"/>
        <v>5.5786590932143222E-4</v>
      </c>
      <c r="AB226" s="118">
        <f t="shared" si="171"/>
        <v>5.5937797169547463E-4</v>
      </c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  <c r="BH226" s="107"/>
    </row>
    <row r="227" spans="1:60" ht="12.75" customHeight="1" x14ac:dyDescent="0.25">
      <c r="A227" s="108" t="str">
        <f t="shared" ref="A227:B227" si="172">+A85</f>
        <v>SNGB Stoney G/Beer_O</v>
      </c>
      <c r="B227" s="108" t="str">
        <f t="shared" si="172"/>
        <v>P2000006L_O</v>
      </c>
      <c r="C227" s="116">
        <f t="shared" ref="C227:AB227" si="173">+C85/C$140</f>
        <v>7.804270803408982E-3</v>
      </c>
      <c r="D227" s="116">
        <f t="shared" si="173"/>
        <v>1.3763311231665663E-2</v>
      </c>
      <c r="E227" s="116">
        <f t="shared" si="173"/>
        <v>4.3525571273122961E-3</v>
      </c>
      <c r="F227" s="116">
        <f t="shared" si="173"/>
        <v>8.1055308328035602E-3</v>
      </c>
      <c r="G227" s="116">
        <f t="shared" si="173"/>
        <v>1.1236660389202763E-2</v>
      </c>
      <c r="H227" s="116">
        <f t="shared" si="173"/>
        <v>1.0020906928123423E-2</v>
      </c>
      <c r="I227" s="116">
        <f t="shared" si="173"/>
        <v>3.4372135655362053E-3</v>
      </c>
      <c r="J227" s="116">
        <f t="shared" si="173"/>
        <v>4.1509433962264152E-3</v>
      </c>
      <c r="K227" s="116">
        <f t="shared" si="173"/>
        <v>4.0036957191253468E-3</v>
      </c>
      <c r="L227" s="116">
        <f t="shared" si="173"/>
        <v>1.3669937162385624E-2</v>
      </c>
      <c r="M227" s="117">
        <f t="shared" si="173"/>
        <v>7.8458970001422448E-3</v>
      </c>
      <c r="N227" s="117">
        <f t="shared" si="173"/>
        <v>7.2810099967877901E-3</v>
      </c>
      <c r="O227" s="117">
        <f t="shared" si="173"/>
        <v>5.7023615214561686E-3</v>
      </c>
      <c r="P227" s="118">
        <f t="shared" si="173"/>
        <v>5.9863370659905624E-3</v>
      </c>
      <c r="Q227" s="118">
        <f t="shared" si="173"/>
        <v>5.9364796675571386E-3</v>
      </c>
      <c r="R227" s="118">
        <f t="shared" si="173"/>
        <v>5.9237319511292116E-3</v>
      </c>
      <c r="S227" s="118">
        <f t="shared" si="173"/>
        <v>5.9254870009628913E-3</v>
      </c>
      <c r="T227" s="118">
        <f t="shared" si="173"/>
        <v>5.9133564725543132E-3</v>
      </c>
      <c r="U227" s="118">
        <f t="shared" si="173"/>
        <v>5.8975548340070242E-3</v>
      </c>
      <c r="V227" s="118">
        <f t="shared" si="173"/>
        <v>5.9391623198884469E-3</v>
      </c>
      <c r="W227" s="118">
        <f t="shared" si="173"/>
        <v>5.9253772798814929E-3</v>
      </c>
      <c r="X227" s="118">
        <f t="shared" si="173"/>
        <v>5.9445591640072586E-3</v>
      </c>
      <c r="Y227" s="118">
        <f t="shared" si="173"/>
        <v>5.9436205139816595E-3</v>
      </c>
      <c r="Z227" s="118">
        <f t="shared" si="173"/>
        <v>5.9205282932938636E-3</v>
      </c>
      <c r="AA227" s="118">
        <f t="shared" si="173"/>
        <v>5.9336646718734154E-3</v>
      </c>
      <c r="AB227" s="118">
        <f t="shared" si="173"/>
        <v>5.9294064999720307E-3</v>
      </c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  <c r="BH227" s="107"/>
    </row>
    <row r="228" spans="1:60" ht="12.75" customHeight="1" x14ac:dyDescent="0.25">
      <c r="A228" s="108" t="str">
        <f t="shared" ref="A228:B228" si="174">+A86</f>
        <v>Sprite_C</v>
      </c>
      <c r="B228" s="108" t="str">
        <f t="shared" si="174"/>
        <v>C0330024L_C</v>
      </c>
      <c r="C228" s="116">
        <f t="shared" ref="C228:AB228" si="175">+C86/C$140</f>
        <v>5.2188068562673559E-3</v>
      </c>
      <c r="D228" s="116">
        <f t="shared" si="175"/>
        <v>2.2101667671287923E-3</v>
      </c>
      <c r="E228" s="116">
        <f t="shared" si="175"/>
        <v>2.427387628693396E-3</v>
      </c>
      <c r="F228" s="116">
        <f t="shared" si="175"/>
        <v>2.7256834075015893E-2</v>
      </c>
      <c r="G228" s="116">
        <f t="shared" si="175"/>
        <v>1.3370998116760829E-2</v>
      </c>
      <c r="H228" s="116">
        <f t="shared" si="175"/>
        <v>1.3337178285631893E-2</v>
      </c>
      <c r="I228" s="116">
        <f t="shared" si="175"/>
        <v>3.8955087076076992E-3</v>
      </c>
      <c r="J228" s="116">
        <f t="shared" si="175"/>
        <v>2.4905660377358492E-3</v>
      </c>
      <c r="K228" s="116">
        <f t="shared" si="175"/>
        <v>6.1595318755774562E-4</v>
      </c>
      <c r="L228" s="116">
        <f t="shared" si="175"/>
        <v>1.3228971447469958E-3</v>
      </c>
      <c r="M228" s="117">
        <f t="shared" si="175"/>
        <v>7.5239756537623624E-3</v>
      </c>
      <c r="N228" s="117">
        <f t="shared" si="175"/>
        <v>8.5074902903643432E-3</v>
      </c>
      <c r="O228" s="117">
        <f t="shared" si="175"/>
        <v>2.148715935621165E-3</v>
      </c>
      <c r="P228" s="118">
        <f t="shared" si="175"/>
        <v>1.0986689203465032E-2</v>
      </c>
      <c r="Q228" s="118">
        <f t="shared" si="175"/>
        <v>1.0908281389136243E-2</v>
      </c>
      <c r="R228" s="118">
        <f t="shared" si="175"/>
        <v>1.0884857460199926E-2</v>
      </c>
      <c r="S228" s="118">
        <f t="shared" si="175"/>
        <v>1.0888082364269313E-2</v>
      </c>
      <c r="T228" s="118">
        <f t="shared" si="175"/>
        <v>1.0862578737626945E-2</v>
      </c>
      <c r="U228" s="118">
        <f t="shared" si="175"/>
        <v>1.0867404413226426E-2</v>
      </c>
      <c r="V228" s="118">
        <f t="shared" si="175"/>
        <v>1.0897071734751846E-2</v>
      </c>
      <c r="W228" s="118">
        <f t="shared" si="175"/>
        <v>1.0878622349782428E-2</v>
      </c>
      <c r="X228" s="118">
        <f t="shared" si="175"/>
        <v>1.0887929416181715E-2</v>
      </c>
      <c r="Y228" s="118">
        <f t="shared" si="175"/>
        <v>1.0868334654137892E-2</v>
      </c>
      <c r="Z228" s="118">
        <f t="shared" si="175"/>
        <v>1.0873277923260845E-2</v>
      </c>
      <c r="AA228" s="118">
        <f t="shared" si="175"/>
        <v>1.0853027690435136E-2</v>
      </c>
      <c r="AB228" s="118">
        <f t="shared" si="175"/>
        <v>1.0851932650892208E-2</v>
      </c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  <c r="BH228" s="107"/>
    </row>
    <row r="229" spans="1:60" ht="12.75" customHeight="1" x14ac:dyDescent="0.25">
      <c r="A229" s="108" t="str">
        <f t="shared" ref="A229:B229" si="176">+A87</f>
        <v>Sprite_C</v>
      </c>
      <c r="B229" s="108" t="str">
        <f t="shared" si="176"/>
        <v>C0440024L</v>
      </c>
      <c r="C229" s="116">
        <f t="shared" ref="C229:AB229" si="177">+C87/C$140</f>
        <v>0</v>
      </c>
      <c r="D229" s="116">
        <f t="shared" si="177"/>
        <v>0</v>
      </c>
      <c r="E229" s="116">
        <f t="shared" si="177"/>
        <v>0</v>
      </c>
      <c r="F229" s="116">
        <f t="shared" si="177"/>
        <v>0</v>
      </c>
      <c r="G229" s="116">
        <f t="shared" si="177"/>
        <v>0</v>
      </c>
      <c r="H229" s="116">
        <f t="shared" si="177"/>
        <v>0</v>
      </c>
      <c r="I229" s="116">
        <f t="shared" si="177"/>
        <v>0</v>
      </c>
      <c r="J229" s="116">
        <f t="shared" si="177"/>
        <v>0</v>
      </c>
      <c r="K229" s="116">
        <f t="shared" si="177"/>
        <v>0</v>
      </c>
      <c r="L229" s="116">
        <f t="shared" si="177"/>
        <v>0</v>
      </c>
      <c r="M229" s="117">
        <f t="shared" si="177"/>
        <v>0</v>
      </c>
      <c r="N229" s="117">
        <f t="shared" si="177"/>
        <v>0</v>
      </c>
      <c r="O229" s="117">
        <f t="shared" si="177"/>
        <v>0</v>
      </c>
      <c r="P229" s="118">
        <f t="shared" si="177"/>
        <v>5.9863370659905624E-3</v>
      </c>
      <c r="Q229" s="118">
        <f t="shared" si="177"/>
        <v>5.9364796675571386E-3</v>
      </c>
      <c r="R229" s="118">
        <f t="shared" si="177"/>
        <v>5.9237319511292116E-3</v>
      </c>
      <c r="S229" s="118">
        <f t="shared" si="177"/>
        <v>5.9254870009628913E-3</v>
      </c>
      <c r="T229" s="118">
        <f t="shared" si="177"/>
        <v>5.9133564725543132E-3</v>
      </c>
      <c r="U229" s="118">
        <f t="shared" si="177"/>
        <v>5.8975548340070242E-3</v>
      </c>
      <c r="V229" s="118">
        <f t="shared" si="177"/>
        <v>5.9391623198884469E-3</v>
      </c>
      <c r="W229" s="118">
        <f t="shared" si="177"/>
        <v>5.9253772798814929E-3</v>
      </c>
      <c r="X229" s="118">
        <f t="shared" si="177"/>
        <v>5.9445591640072586E-3</v>
      </c>
      <c r="Y229" s="118">
        <f t="shared" si="177"/>
        <v>5.9436205139816595E-3</v>
      </c>
      <c r="Z229" s="118">
        <f t="shared" si="177"/>
        <v>5.9205282932938636E-3</v>
      </c>
      <c r="AA229" s="118">
        <f t="shared" si="177"/>
        <v>5.9336646718734154E-3</v>
      </c>
      <c r="AB229" s="118">
        <f t="shared" si="177"/>
        <v>5.9294064999720307E-3</v>
      </c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</row>
    <row r="230" spans="1:60" ht="12.75" customHeight="1" x14ac:dyDescent="0.25">
      <c r="A230" s="108" t="str">
        <f t="shared" ref="A230:B230" si="178">+A88</f>
        <v>Sprite_C</v>
      </c>
      <c r="B230" s="108" t="str">
        <f t="shared" si="178"/>
        <v>O20LT001L</v>
      </c>
      <c r="C230" s="116">
        <f t="shared" ref="C230:AB230" si="179">+C88/C$140</f>
        <v>0</v>
      </c>
      <c r="D230" s="116">
        <f t="shared" si="179"/>
        <v>0</v>
      </c>
      <c r="E230" s="116">
        <f t="shared" si="179"/>
        <v>0</v>
      </c>
      <c r="F230" s="116">
        <f t="shared" si="179"/>
        <v>0</v>
      </c>
      <c r="G230" s="116">
        <f t="shared" si="179"/>
        <v>0</v>
      </c>
      <c r="H230" s="116">
        <f t="shared" si="179"/>
        <v>0</v>
      </c>
      <c r="I230" s="116">
        <f t="shared" si="179"/>
        <v>0</v>
      </c>
      <c r="J230" s="116">
        <f t="shared" si="179"/>
        <v>0</v>
      </c>
      <c r="K230" s="116">
        <f t="shared" si="179"/>
        <v>0</v>
      </c>
      <c r="L230" s="116">
        <f t="shared" si="179"/>
        <v>0</v>
      </c>
      <c r="M230" s="117">
        <f t="shared" si="179"/>
        <v>0</v>
      </c>
      <c r="N230" s="117">
        <f t="shared" si="179"/>
        <v>0</v>
      </c>
      <c r="O230" s="117">
        <f t="shared" si="179"/>
        <v>0</v>
      </c>
      <c r="P230" s="118">
        <f t="shared" si="179"/>
        <v>4.9299246425804633E-4</v>
      </c>
      <c r="Q230" s="118">
        <f t="shared" si="179"/>
        <v>5.1944197091124966E-4</v>
      </c>
      <c r="R230" s="118">
        <f t="shared" si="179"/>
        <v>5.1832654572380604E-4</v>
      </c>
      <c r="S230" s="118">
        <f t="shared" si="179"/>
        <v>5.1848011258425299E-4</v>
      </c>
      <c r="T230" s="118">
        <f t="shared" si="179"/>
        <v>5.1420491065689677E-4</v>
      </c>
      <c r="U230" s="118">
        <f t="shared" si="179"/>
        <v>4.638526273938109E-4</v>
      </c>
      <c r="V230" s="118">
        <f t="shared" si="179"/>
        <v>5.1644889738160411E-4</v>
      </c>
      <c r="W230" s="118">
        <f t="shared" si="179"/>
        <v>5.0921210998981575E-4</v>
      </c>
      <c r="X230" s="118">
        <f t="shared" si="179"/>
        <v>5.005944559164007E-4</v>
      </c>
      <c r="Y230" s="118">
        <f t="shared" si="179"/>
        <v>5.094531869127137E-4</v>
      </c>
      <c r="Z230" s="118">
        <f t="shared" si="179"/>
        <v>5.1235340999658432E-4</v>
      </c>
      <c r="AA230" s="118">
        <f t="shared" si="179"/>
        <v>5.0715082665584745E-4</v>
      </c>
      <c r="AB230" s="118">
        <f t="shared" si="179"/>
        <v>5.034401745259272E-4</v>
      </c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</row>
    <row r="231" spans="1:60" ht="12.75" customHeight="1" x14ac:dyDescent="0.25">
      <c r="A231" s="108" t="str">
        <f t="shared" ref="A231:B231" si="180">+A89</f>
        <v>Sprite_C</v>
      </c>
      <c r="B231" s="108" t="str">
        <f t="shared" si="180"/>
        <v>P0350012L_C</v>
      </c>
      <c r="C231" s="116">
        <f t="shared" ref="C231:AB231" si="181">+C89/C$140</f>
        <v>1.1490950876185005E-3</v>
      </c>
      <c r="D231" s="116">
        <f t="shared" si="181"/>
        <v>1.6073940124573037E-3</v>
      </c>
      <c r="E231" s="116">
        <f t="shared" si="181"/>
        <v>7.5332719511174353E-4</v>
      </c>
      <c r="F231" s="116">
        <f t="shared" si="181"/>
        <v>2.2250476795931343E-3</v>
      </c>
      <c r="G231" s="116">
        <f t="shared" si="181"/>
        <v>1.1927181418706842E-3</v>
      </c>
      <c r="H231" s="116">
        <f t="shared" si="181"/>
        <v>2.0185999567442865E-3</v>
      </c>
      <c r="I231" s="116">
        <f t="shared" si="181"/>
        <v>3.5135960892147878E-3</v>
      </c>
      <c r="J231" s="116">
        <f t="shared" si="181"/>
        <v>9.8113207547169813E-4</v>
      </c>
      <c r="K231" s="116">
        <f t="shared" si="181"/>
        <v>3.464736680012319E-3</v>
      </c>
      <c r="L231" s="116">
        <f t="shared" si="181"/>
        <v>3.417484290596406E-3</v>
      </c>
      <c r="M231" s="117">
        <f t="shared" si="181"/>
        <v>1.9390146212183599E-3</v>
      </c>
      <c r="N231" s="117">
        <f t="shared" si="181"/>
        <v>2.1317395578830563E-3</v>
      </c>
      <c r="O231" s="117">
        <f t="shared" si="181"/>
        <v>2.7891985702774738E-3</v>
      </c>
      <c r="P231" s="118">
        <f t="shared" si="181"/>
        <v>3.3805197549123178E-3</v>
      </c>
      <c r="Q231" s="118">
        <f t="shared" si="181"/>
        <v>3.4134758088453549E-3</v>
      </c>
      <c r="R231" s="118">
        <f t="shared" si="181"/>
        <v>3.3320992225101815E-3</v>
      </c>
      <c r="S231" s="118">
        <f t="shared" si="181"/>
        <v>3.3330864380416267E-3</v>
      </c>
      <c r="T231" s="118">
        <f t="shared" si="181"/>
        <v>3.3423319192698291E-3</v>
      </c>
      <c r="U231" s="118">
        <f t="shared" si="181"/>
        <v>3.3794977138691938E-3</v>
      </c>
      <c r="V231" s="118">
        <f t="shared" si="181"/>
        <v>3.3569178329804264E-3</v>
      </c>
      <c r="W231" s="118">
        <f t="shared" si="181"/>
        <v>3.3793167299324138E-3</v>
      </c>
      <c r="X231" s="118">
        <f t="shared" si="181"/>
        <v>3.379012577435705E-3</v>
      </c>
      <c r="Y231" s="118">
        <f t="shared" si="181"/>
        <v>3.3397486697611229E-3</v>
      </c>
      <c r="Z231" s="118">
        <f t="shared" si="181"/>
        <v>3.3587612433109417E-3</v>
      </c>
      <c r="AA231" s="118">
        <f t="shared" si="181"/>
        <v>3.3471954559285933E-3</v>
      </c>
      <c r="AB231" s="118">
        <f t="shared" si="181"/>
        <v>3.3562678301728476E-3</v>
      </c>
      <c r="AC231" s="107"/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</row>
    <row r="232" spans="1:60" ht="12.75" customHeight="1" x14ac:dyDescent="0.25">
      <c r="A232" s="108" t="str">
        <f t="shared" ref="A232:B232" si="182">+A90</f>
        <v>Sprite_C</v>
      </c>
      <c r="B232" s="108" t="str">
        <f t="shared" si="182"/>
        <v>P0500012L_C</v>
      </c>
      <c r="C232" s="116">
        <f t="shared" ref="C232:AB232" si="183">+C90/C$140</f>
        <v>4.5485013884898973E-3</v>
      </c>
      <c r="D232" s="116">
        <f t="shared" si="183"/>
        <v>3.3152501506931889E-3</v>
      </c>
      <c r="E232" s="116">
        <f t="shared" si="183"/>
        <v>7.03105382104294E-3</v>
      </c>
      <c r="F232" s="116">
        <f t="shared" si="183"/>
        <v>2.0661157024793389E-3</v>
      </c>
      <c r="G232" s="116">
        <f t="shared" si="183"/>
        <v>3.8920276208411803E-3</v>
      </c>
      <c r="H232" s="116">
        <f t="shared" si="183"/>
        <v>3.6046427799005117E-3</v>
      </c>
      <c r="I232" s="116">
        <f t="shared" si="183"/>
        <v>4.8884815154292697E-3</v>
      </c>
      <c r="J232" s="116">
        <f t="shared" si="183"/>
        <v>4.4528301886792455E-3</v>
      </c>
      <c r="K232" s="116">
        <f t="shared" si="183"/>
        <v>7.237449953803511E-3</v>
      </c>
      <c r="L232" s="116">
        <f t="shared" si="183"/>
        <v>5.7325542939036488E-3</v>
      </c>
      <c r="M232" s="117">
        <f t="shared" si="183"/>
        <v>4.6341700792824903E-3</v>
      </c>
      <c r="N232" s="117">
        <f t="shared" si="183"/>
        <v>4.7793795567149799E-3</v>
      </c>
      <c r="O232" s="117">
        <f t="shared" si="183"/>
        <v>5.5577364104047438E-3</v>
      </c>
      <c r="P232" s="118">
        <f t="shared" si="183"/>
        <v>5.4933446017325161E-3</v>
      </c>
      <c r="Q232" s="118">
        <f t="shared" si="183"/>
        <v>5.4912436924903531E-3</v>
      </c>
      <c r="R232" s="118">
        <f t="shared" si="183"/>
        <v>5.4054054054054057E-3</v>
      </c>
      <c r="S232" s="118">
        <f t="shared" si="183"/>
        <v>5.4070068883786387E-3</v>
      </c>
      <c r="T232" s="118">
        <f t="shared" si="183"/>
        <v>5.463427175729528E-3</v>
      </c>
      <c r="U232" s="118">
        <f t="shared" si="183"/>
        <v>5.433702206613213E-3</v>
      </c>
      <c r="V232" s="118">
        <f t="shared" si="183"/>
        <v>5.4227134225068429E-3</v>
      </c>
      <c r="W232" s="118">
        <f t="shared" si="183"/>
        <v>5.4624571798907512E-3</v>
      </c>
      <c r="X232" s="118">
        <f t="shared" si="183"/>
        <v>5.4439647080908576E-3</v>
      </c>
      <c r="Y232" s="118">
        <f t="shared" si="183"/>
        <v>5.4341673270689459E-3</v>
      </c>
      <c r="Z232" s="118">
        <f t="shared" si="183"/>
        <v>5.408174883297279E-3</v>
      </c>
      <c r="AA232" s="118">
        <f t="shared" si="183"/>
        <v>5.4265138452175678E-3</v>
      </c>
      <c r="AB232" s="118">
        <f t="shared" si="183"/>
        <v>5.425966325446104E-3</v>
      </c>
      <c r="AC232" s="107"/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  <c r="BH232" s="107"/>
    </row>
    <row r="233" spans="1:60" ht="12.75" customHeight="1" x14ac:dyDescent="0.25">
      <c r="A233" s="108" t="str">
        <f t="shared" ref="A233:B233" si="184">+A91</f>
        <v>Sprite_C</v>
      </c>
      <c r="B233" s="108" t="str">
        <f t="shared" si="184"/>
        <v>P1000006L_C</v>
      </c>
      <c r="C233" s="116">
        <f t="shared" ref="C233:AB233" si="185">+C91/C$140</f>
        <v>0</v>
      </c>
      <c r="D233" s="116">
        <f t="shared" si="185"/>
        <v>1.0046212577858148E-4</v>
      </c>
      <c r="E233" s="116">
        <f t="shared" si="185"/>
        <v>0</v>
      </c>
      <c r="F233" s="116">
        <f t="shared" si="185"/>
        <v>7.151938970120788E-4</v>
      </c>
      <c r="G233" s="116">
        <f t="shared" si="185"/>
        <v>1.8832391713747646E-4</v>
      </c>
      <c r="H233" s="116">
        <f t="shared" si="185"/>
        <v>0</v>
      </c>
      <c r="I233" s="116">
        <f t="shared" si="185"/>
        <v>0</v>
      </c>
      <c r="J233" s="116">
        <f t="shared" si="185"/>
        <v>0</v>
      </c>
      <c r="K233" s="116">
        <f t="shared" si="185"/>
        <v>0</v>
      </c>
      <c r="L233" s="116">
        <f t="shared" si="185"/>
        <v>2.2048285745783266E-4</v>
      </c>
      <c r="M233" s="117">
        <f t="shared" si="185"/>
        <v>1.1229814408600542E-4</v>
      </c>
      <c r="N233" s="117">
        <f t="shared" si="185"/>
        <v>1.3627558817517254E-4</v>
      </c>
      <c r="O233" s="117">
        <f t="shared" si="185"/>
        <v>4.1321460300407016E-5</v>
      </c>
      <c r="P233" s="118">
        <f t="shared" si="185"/>
        <v>2.1128248468201986E-4</v>
      </c>
      <c r="Q233" s="118">
        <f t="shared" si="185"/>
        <v>2.2261798753339269E-4</v>
      </c>
      <c r="R233" s="118">
        <f t="shared" si="185"/>
        <v>2.2213994816734541E-4</v>
      </c>
      <c r="S233" s="118">
        <f t="shared" si="185"/>
        <v>2.2220576253610843E-4</v>
      </c>
      <c r="T233" s="118">
        <f t="shared" si="185"/>
        <v>1.9282684149633629E-4</v>
      </c>
      <c r="U233" s="118">
        <f t="shared" si="185"/>
        <v>2.9156450864753825E-3</v>
      </c>
      <c r="V233" s="118">
        <f t="shared" si="185"/>
        <v>2.0657955895264163E-4</v>
      </c>
      <c r="W233" s="118">
        <f t="shared" si="185"/>
        <v>1.8516803999629665E-4</v>
      </c>
      <c r="X233" s="118">
        <f t="shared" si="185"/>
        <v>1.8772292096865028E-4</v>
      </c>
      <c r="Y233" s="118">
        <f t="shared" si="185"/>
        <v>1.6981772897090456E-4</v>
      </c>
      <c r="Z233" s="118">
        <f t="shared" si="185"/>
        <v>1.7078446999886144E-4</v>
      </c>
      <c r="AA233" s="118">
        <f t="shared" si="185"/>
        <v>2.0286033066233897E-4</v>
      </c>
      <c r="AB233" s="118">
        <f t="shared" si="185"/>
        <v>2.2375118867818986E-4</v>
      </c>
      <c r="AC233" s="107"/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  <c r="BH233" s="107"/>
    </row>
    <row r="234" spans="1:60" ht="12.75" customHeight="1" x14ac:dyDescent="0.25">
      <c r="A234" s="108" t="str">
        <f t="shared" ref="A234:B234" si="186">+A92</f>
        <v>Sprite_C</v>
      </c>
      <c r="B234" s="108" t="str">
        <f t="shared" si="186"/>
        <v>P1250006L_C</v>
      </c>
      <c r="C234" s="116">
        <f t="shared" ref="C234:AB234" si="187">+C92/C$140</f>
        <v>5.7454754380925025E-4</v>
      </c>
      <c r="D234" s="116">
        <f t="shared" si="187"/>
        <v>1.6073940124573037E-3</v>
      </c>
      <c r="E234" s="116">
        <f t="shared" si="187"/>
        <v>3.3481208671633044E-4</v>
      </c>
      <c r="F234" s="116">
        <f t="shared" si="187"/>
        <v>2.3839796567069293E-4</v>
      </c>
      <c r="G234" s="116">
        <f t="shared" si="187"/>
        <v>1.2554927809165097E-4</v>
      </c>
      <c r="H234" s="116">
        <f t="shared" si="187"/>
        <v>0</v>
      </c>
      <c r="I234" s="116">
        <f t="shared" si="187"/>
        <v>7.6382523678582338E-5</v>
      </c>
      <c r="J234" s="116">
        <f t="shared" si="187"/>
        <v>0</v>
      </c>
      <c r="K234" s="116">
        <f t="shared" si="187"/>
        <v>0</v>
      </c>
      <c r="L234" s="116">
        <f t="shared" si="187"/>
        <v>2.2048285745783266E-4</v>
      </c>
      <c r="M234" s="117">
        <f t="shared" si="187"/>
        <v>2.9946171756268109E-4</v>
      </c>
      <c r="N234" s="117">
        <f t="shared" si="187"/>
        <v>1.1680764700729074E-4</v>
      </c>
      <c r="O234" s="117">
        <f t="shared" si="187"/>
        <v>6.1982190450610527E-5</v>
      </c>
      <c r="P234" s="118">
        <f t="shared" si="187"/>
        <v>7.0427494894006616E-5</v>
      </c>
      <c r="Q234" s="118">
        <f t="shared" si="187"/>
        <v>7.4205995844464235E-5</v>
      </c>
      <c r="R234" s="118">
        <f t="shared" si="187"/>
        <v>7.4046649389115143E-5</v>
      </c>
      <c r="S234" s="118">
        <f t="shared" si="187"/>
        <v>7.4068587512036142E-5</v>
      </c>
      <c r="T234" s="118">
        <f t="shared" si="187"/>
        <v>1.2855122766422419E-4</v>
      </c>
      <c r="U234" s="118">
        <f t="shared" si="187"/>
        <v>6.6264661056258698E-5</v>
      </c>
      <c r="V234" s="118">
        <f t="shared" si="187"/>
        <v>1.0328977947632082E-4</v>
      </c>
      <c r="W234" s="118">
        <f t="shared" si="187"/>
        <v>9.2584019998148326E-5</v>
      </c>
      <c r="X234" s="118">
        <f t="shared" si="187"/>
        <v>1.2514861397910017E-4</v>
      </c>
      <c r="Y234" s="118">
        <f t="shared" si="187"/>
        <v>1.1321181931393638E-4</v>
      </c>
      <c r="Z234" s="118">
        <f t="shared" si="187"/>
        <v>1.1385631333257428E-4</v>
      </c>
      <c r="AA234" s="118">
        <f t="shared" si="187"/>
        <v>1.0143016533116949E-4</v>
      </c>
      <c r="AB234" s="118">
        <f t="shared" si="187"/>
        <v>1.1187559433909493E-4</v>
      </c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</row>
    <row r="235" spans="1:60" ht="12.75" customHeight="1" x14ac:dyDescent="0.25">
      <c r="A235" s="108" t="str">
        <f t="shared" ref="A235:B235" si="188">+A93</f>
        <v>Sprite_C</v>
      </c>
      <c r="B235" s="108" t="str">
        <f t="shared" si="188"/>
        <v>P2000006L_C</v>
      </c>
      <c r="C235" s="116">
        <f t="shared" ref="C235:AB235" si="189">+C93/C$140</f>
        <v>1.2209135305946568E-2</v>
      </c>
      <c r="D235" s="116">
        <f t="shared" si="189"/>
        <v>1.2959614225437011E-2</v>
      </c>
      <c r="E235" s="116">
        <f t="shared" si="189"/>
        <v>1.0379174688206243E-2</v>
      </c>
      <c r="F235" s="116">
        <f t="shared" si="189"/>
        <v>1.5654799745708835E-2</v>
      </c>
      <c r="G235" s="116">
        <f t="shared" si="189"/>
        <v>1.1048336472065285E-2</v>
      </c>
      <c r="H235" s="116">
        <f t="shared" si="189"/>
        <v>8.8674212385552592E-3</v>
      </c>
      <c r="I235" s="116">
        <f t="shared" si="189"/>
        <v>9.8533455545371223E-3</v>
      </c>
      <c r="J235" s="116">
        <f t="shared" si="189"/>
        <v>8.9056603773584909E-3</v>
      </c>
      <c r="K235" s="116">
        <f t="shared" si="189"/>
        <v>1.3396981829380967E-2</v>
      </c>
      <c r="L235" s="116">
        <f t="shared" si="189"/>
        <v>1.2236798588909713E-2</v>
      </c>
      <c r="M235" s="117">
        <f t="shared" si="189"/>
        <v>1.1499329954406954E-2</v>
      </c>
      <c r="N235" s="117">
        <f t="shared" si="189"/>
        <v>1.1213534112699911E-2</v>
      </c>
      <c r="O235" s="117">
        <f t="shared" si="189"/>
        <v>1.0991508439908267E-2</v>
      </c>
      <c r="P235" s="118">
        <f t="shared" si="189"/>
        <v>1.0986689203465032E-2</v>
      </c>
      <c r="Q235" s="118">
        <f t="shared" si="189"/>
        <v>1.0908281389136243E-2</v>
      </c>
      <c r="R235" s="118">
        <f t="shared" si="189"/>
        <v>1.0884857460199926E-2</v>
      </c>
      <c r="S235" s="118">
        <f t="shared" si="189"/>
        <v>1.0888082364269313E-2</v>
      </c>
      <c r="T235" s="118">
        <f t="shared" si="189"/>
        <v>1.0862578737626945E-2</v>
      </c>
      <c r="U235" s="118">
        <f t="shared" si="189"/>
        <v>1.0867404413226426E-2</v>
      </c>
      <c r="V235" s="118">
        <f t="shared" si="189"/>
        <v>1.0897071734751846E-2</v>
      </c>
      <c r="W235" s="118">
        <f t="shared" si="189"/>
        <v>1.0878622349782428E-2</v>
      </c>
      <c r="X235" s="118">
        <f t="shared" si="189"/>
        <v>1.0887929416181715E-2</v>
      </c>
      <c r="Y235" s="118">
        <f t="shared" si="189"/>
        <v>1.0868334654137892E-2</v>
      </c>
      <c r="Z235" s="118">
        <f t="shared" si="189"/>
        <v>1.0873277923260845E-2</v>
      </c>
      <c r="AA235" s="118">
        <f t="shared" si="189"/>
        <v>1.0853027690435136E-2</v>
      </c>
      <c r="AB235" s="118">
        <f t="shared" si="189"/>
        <v>1.0851932650892208E-2</v>
      </c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  <c r="BH235" s="107"/>
    </row>
    <row r="236" spans="1:60" ht="12.75" customHeight="1" x14ac:dyDescent="0.25">
      <c r="A236" s="108" t="str">
        <f t="shared" ref="A236:B236" si="190">+A94</f>
        <v>Sprite_C</v>
      </c>
      <c r="B236" s="108" t="str">
        <f t="shared" si="190"/>
        <v>R0300024L_C</v>
      </c>
      <c r="C236" s="116">
        <f t="shared" ref="C236:AB236" si="191">+C94/C$140</f>
        <v>2.0875227425069424E-2</v>
      </c>
      <c r="D236" s="116">
        <f t="shared" si="191"/>
        <v>2.9736789230460116E-2</v>
      </c>
      <c r="E236" s="116">
        <f t="shared" si="191"/>
        <v>1.9670210094584414E-2</v>
      </c>
      <c r="F236" s="116">
        <f t="shared" si="191"/>
        <v>1.8277177368086459E-2</v>
      </c>
      <c r="G236" s="116">
        <f t="shared" si="191"/>
        <v>1.8330194601381043E-2</v>
      </c>
      <c r="H236" s="116">
        <f t="shared" si="191"/>
        <v>2.0762742412226948E-2</v>
      </c>
      <c r="I236" s="116">
        <f t="shared" si="191"/>
        <v>2.4289642529789185E-2</v>
      </c>
      <c r="J236" s="116">
        <f t="shared" si="191"/>
        <v>1.7509433962264152E-2</v>
      </c>
      <c r="K236" s="116">
        <f t="shared" si="191"/>
        <v>2.5023098244533415E-2</v>
      </c>
      <c r="L236" s="116">
        <f t="shared" si="191"/>
        <v>1.7528387167897695E-2</v>
      </c>
      <c r="M236" s="117">
        <f t="shared" si="191"/>
        <v>2.1044672201717417E-2</v>
      </c>
      <c r="N236" s="117">
        <f t="shared" si="191"/>
        <v>2.023692484401312E-2</v>
      </c>
      <c r="O236" s="117">
        <f t="shared" si="191"/>
        <v>2.1363194975310428E-2</v>
      </c>
      <c r="P236" s="118">
        <f t="shared" si="191"/>
        <v>1.6973026269455595E-2</v>
      </c>
      <c r="Q236" s="118">
        <f t="shared" si="191"/>
        <v>1.6918967052537846E-2</v>
      </c>
      <c r="R236" s="118">
        <f t="shared" si="191"/>
        <v>1.6808589411329136E-2</v>
      </c>
      <c r="S236" s="118">
        <f t="shared" si="191"/>
        <v>1.6813569365232206E-2</v>
      </c>
      <c r="T236" s="118">
        <f t="shared" si="191"/>
        <v>1.6840210824013369E-2</v>
      </c>
      <c r="U236" s="118">
        <f t="shared" si="191"/>
        <v>1.6764959247233452E-2</v>
      </c>
      <c r="V236" s="118">
        <f t="shared" si="191"/>
        <v>1.6836234054640294E-2</v>
      </c>
      <c r="W236" s="118">
        <f t="shared" si="191"/>
        <v>1.6803999629663922E-2</v>
      </c>
      <c r="X236" s="118">
        <f t="shared" si="191"/>
        <v>1.6832488580188973E-2</v>
      </c>
      <c r="Y236" s="118">
        <f t="shared" si="191"/>
        <v>1.6811955168119553E-2</v>
      </c>
      <c r="Z236" s="118">
        <f t="shared" si="191"/>
        <v>1.679380621655471E-2</v>
      </c>
      <c r="AA236" s="118">
        <f t="shared" si="191"/>
        <v>1.678669236230855E-2</v>
      </c>
      <c r="AB236" s="118">
        <f t="shared" si="191"/>
        <v>1.6781339150864241E-2</v>
      </c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  <c r="BH236" s="107"/>
    </row>
    <row r="237" spans="1:60" ht="12.75" customHeight="1" x14ac:dyDescent="0.25">
      <c r="A237" s="108" t="str">
        <f t="shared" ref="A237:B237" si="192">+A95</f>
        <v>Sprite_C</v>
      </c>
      <c r="B237" s="108" t="str">
        <f t="shared" si="192"/>
        <v>R1000012L_C</v>
      </c>
      <c r="C237" s="116">
        <f t="shared" ref="C237:AB237" si="193">+C95/C$140</f>
        <v>3.0834051517763094E-2</v>
      </c>
      <c r="D237" s="116">
        <f t="shared" si="193"/>
        <v>7.3638738195700215E-2</v>
      </c>
      <c r="E237" s="116">
        <f t="shared" si="193"/>
        <v>2.7621997154097262E-2</v>
      </c>
      <c r="F237" s="116">
        <f t="shared" si="193"/>
        <v>2.6144310235219327E-2</v>
      </c>
      <c r="G237" s="116">
        <f t="shared" si="193"/>
        <v>2.598870056497175E-2</v>
      </c>
      <c r="H237" s="116">
        <f t="shared" si="193"/>
        <v>3.3090620719486701E-2</v>
      </c>
      <c r="I237" s="116">
        <f t="shared" si="193"/>
        <v>4.9419492820042772E-2</v>
      </c>
      <c r="J237" s="116">
        <f t="shared" si="193"/>
        <v>2.2792452830188679E-2</v>
      </c>
      <c r="K237" s="116">
        <f t="shared" si="193"/>
        <v>2.6178010471204188E-2</v>
      </c>
      <c r="L237" s="116">
        <f t="shared" si="193"/>
        <v>2.0835630029765184E-2</v>
      </c>
      <c r="M237" s="117">
        <f t="shared" si="193"/>
        <v>3.284346387368705E-2</v>
      </c>
      <c r="N237" s="117">
        <f t="shared" si="193"/>
        <v>2.9299251457662094E-2</v>
      </c>
      <c r="O237" s="117">
        <f t="shared" si="193"/>
        <v>3.0536559162000786E-2</v>
      </c>
      <c r="P237" s="118">
        <f t="shared" si="193"/>
        <v>2.0987393478413972E-2</v>
      </c>
      <c r="Q237" s="118">
        <f t="shared" si="193"/>
        <v>2.085188483229445E-2</v>
      </c>
      <c r="R237" s="118">
        <f t="shared" si="193"/>
        <v>2.0733061828952241E-2</v>
      </c>
      <c r="S237" s="118">
        <f t="shared" si="193"/>
        <v>2.0739204503370121E-2</v>
      </c>
      <c r="T237" s="118">
        <f t="shared" si="193"/>
        <v>2.0761023267772207E-2</v>
      </c>
      <c r="U237" s="118">
        <f t="shared" si="193"/>
        <v>2.0740838910608971E-2</v>
      </c>
      <c r="V237" s="118">
        <f t="shared" si="193"/>
        <v>2.0761245674740483E-2</v>
      </c>
      <c r="W237" s="118">
        <f t="shared" si="193"/>
        <v>2.0785112489584298E-2</v>
      </c>
      <c r="X237" s="118">
        <f t="shared" si="193"/>
        <v>2.077466992053063E-2</v>
      </c>
      <c r="Y237" s="118">
        <f t="shared" si="193"/>
        <v>2.0774368844107324E-2</v>
      </c>
      <c r="Z237" s="118">
        <f t="shared" si="193"/>
        <v>2.0721849026528519E-2</v>
      </c>
      <c r="AA237" s="118">
        <f t="shared" si="193"/>
        <v>2.0691753727558576E-2</v>
      </c>
      <c r="AB237" s="118">
        <f t="shared" si="193"/>
        <v>2.0696984952732561E-2</v>
      </c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  <c r="BH237" s="107"/>
    </row>
    <row r="238" spans="1:60" ht="12.75" customHeight="1" x14ac:dyDescent="0.25">
      <c r="A238" s="108" t="str">
        <f t="shared" ref="A238:B238" si="194">+A96</f>
        <v>Sprite Zero_C</v>
      </c>
      <c r="B238" s="108" t="str">
        <f t="shared" si="194"/>
        <v>C0330024M</v>
      </c>
      <c r="C238" s="116">
        <f t="shared" ref="C238:AB238" si="195">+C96/C$140</f>
        <v>7.6606339174566693E-4</v>
      </c>
      <c r="D238" s="116">
        <f t="shared" si="195"/>
        <v>0</v>
      </c>
      <c r="E238" s="116">
        <f t="shared" si="195"/>
        <v>3.3481208671633044E-4</v>
      </c>
      <c r="F238" s="116">
        <f t="shared" si="195"/>
        <v>5.5626191989828358E-4</v>
      </c>
      <c r="G238" s="116">
        <f t="shared" si="195"/>
        <v>4.3942247332077843E-4</v>
      </c>
      <c r="H238" s="116">
        <f t="shared" si="195"/>
        <v>1.4418571119602047E-4</v>
      </c>
      <c r="I238" s="116">
        <f t="shared" si="195"/>
        <v>0</v>
      </c>
      <c r="J238" s="116">
        <f t="shared" si="195"/>
        <v>0</v>
      </c>
      <c r="K238" s="116">
        <f t="shared" si="195"/>
        <v>3.0797659377887281E-4</v>
      </c>
      <c r="L238" s="116">
        <f t="shared" si="195"/>
        <v>1.1024142872891633E-4</v>
      </c>
      <c r="M238" s="117">
        <f t="shared" si="195"/>
        <v>3.0694826050174808E-4</v>
      </c>
      <c r="N238" s="117">
        <f t="shared" si="195"/>
        <v>2.4334926459852239E-4</v>
      </c>
      <c r="O238" s="117">
        <f t="shared" si="195"/>
        <v>1.0330365075101754E-4</v>
      </c>
      <c r="P238" s="118">
        <f t="shared" si="195"/>
        <v>1.4085498978801323E-4</v>
      </c>
      <c r="Q238" s="118">
        <f t="shared" si="195"/>
        <v>1.4841199168892847E-4</v>
      </c>
      <c r="R238" s="118">
        <f t="shared" si="195"/>
        <v>1.4809329877823029E-4</v>
      </c>
      <c r="S238" s="118">
        <f t="shared" si="195"/>
        <v>1.4813717502407228E-4</v>
      </c>
      <c r="T238" s="118">
        <f t="shared" si="195"/>
        <v>1.2855122766422419E-4</v>
      </c>
      <c r="U238" s="118">
        <f t="shared" si="195"/>
        <v>1.325293221125174E-4</v>
      </c>
      <c r="V238" s="118">
        <f t="shared" si="195"/>
        <v>1.0328977947632082E-4</v>
      </c>
      <c r="W238" s="118">
        <f t="shared" si="195"/>
        <v>1.3887602999722247E-4</v>
      </c>
      <c r="X238" s="118">
        <f t="shared" si="195"/>
        <v>1.2514861397910017E-4</v>
      </c>
      <c r="Y238" s="118">
        <f t="shared" si="195"/>
        <v>1.1321181931393638E-4</v>
      </c>
      <c r="Z238" s="118">
        <f t="shared" si="195"/>
        <v>1.1385631333257428E-4</v>
      </c>
      <c r="AA238" s="118">
        <f t="shared" si="195"/>
        <v>1.0143016533116949E-4</v>
      </c>
      <c r="AB238" s="118">
        <f t="shared" si="195"/>
        <v>1.1187559433909493E-4</v>
      </c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  <c r="BH238" s="107"/>
    </row>
    <row r="239" spans="1:60" ht="12.75" customHeight="1" x14ac:dyDescent="0.25">
      <c r="A239" s="108" t="str">
        <f t="shared" ref="A239:B239" si="196">+A97</f>
        <v>Sch Ginger Ale_O</v>
      </c>
      <c r="B239" s="108" t="str">
        <f t="shared" si="196"/>
        <v>C0200024L_O</v>
      </c>
      <c r="C239" s="116">
        <f t="shared" ref="C239:AB239" si="197">+C97/C$140</f>
        <v>1.9151584793641674E-3</v>
      </c>
      <c r="D239" s="116">
        <f t="shared" si="197"/>
        <v>1.1050833835643962E-3</v>
      </c>
      <c r="E239" s="116">
        <f t="shared" si="197"/>
        <v>3.3481208671633044E-4</v>
      </c>
      <c r="F239" s="116">
        <f t="shared" si="197"/>
        <v>5.5626191989828358E-4</v>
      </c>
      <c r="G239" s="116">
        <f t="shared" si="197"/>
        <v>3.1387319522912746E-4</v>
      </c>
      <c r="H239" s="116">
        <f t="shared" si="197"/>
        <v>7.2092855598010234E-5</v>
      </c>
      <c r="I239" s="116">
        <f t="shared" si="197"/>
        <v>1.9859456156431409E-3</v>
      </c>
      <c r="J239" s="116">
        <f t="shared" si="197"/>
        <v>4.3773584905660379E-3</v>
      </c>
      <c r="K239" s="116">
        <f t="shared" si="197"/>
        <v>3.0027717893440099E-3</v>
      </c>
      <c r="L239" s="116">
        <f t="shared" si="197"/>
        <v>3.8584500055120715E-3</v>
      </c>
      <c r="M239" s="117">
        <f t="shared" si="197"/>
        <v>1.6919587042291482E-3</v>
      </c>
      <c r="N239" s="117">
        <f t="shared" si="197"/>
        <v>1.7034448521896567E-3</v>
      </c>
      <c r="O239" s="117">
        <f t="shared" si="197"/>
        <v>3.2643953637321544E-3</v>
      </c>
      <c r="P239" s="118">
        <f t="shared" si="197"/>
        <v>3.1692372702302979E-3</v>
      </c>
      <c r="Q239" s="118">
        <f t="shared" si="197"/>
        <v>3.1908578213119621E-3</v>
      </c>
      <c r="R239" s="118">
        <f t="shared" si="197"/>
        <v>3.1840059237319513E-3</v>
      </c>
      <c r="S239" s="118">
        <f t="shared" si="197"/>
        <v>3.1849492630175542E-3</v>
      </c>
      <c r="T239" s="118">
        <f t="shared" si="197"/>
        <v>3.1495050777734929E-3</v>
      </c>
      <c r="U239" s="118">
        <f t="shared" si="197"/>
        <v>3.1807037307004173E-3</v>
      </c>
      <c r="V239" s="118">
        <f t="shared" si="197"/>
        <v>3.1503382740277848E-3</v>
      </c>
      <c r="W239" s="118">
        <f t="shared" si="197"/>
        <v>3.147856679937043E-3</v>
      </c>
      <c r="X239" s="118">
        <f t="shared" si="197"/>
        <v>3.1912896564670547E-3</v>
      </c>
      <c r="Y239" s="118">
        <f t="shared" si="197"/>
        <v>3.1699309407902184E-3</v>
      </c>
      <c r="Z239" s="118">
        <f t="shared" si="197"/>
        <v>3.1879767733120801E-3</v>
      </c>
      <c r="AA239" s="118">
        <f t="shared" si="197"/>
        <v>3.1443351252662542E-3</v>
      </c>
      <c r="AB239" s="118">
        <f t="shared" si="197"/>
        <v>3.1325166414946579E-3</v>
      </c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  <c r="BH239" s="107"/>
    </row>
    <row r="240" spans="1:60" ht="12.75" customHeight="1" x14ac:dyDescent="0.25">
      <c r="A240" s="108" t="str">
        <f t="shared" ref="A240:B240" si="198">+A98</f>
        <v>Sch Ginger Ale_O</v>
      </c>
      <c r="B240" s="108" t="str">
        <f t="shared" si="198"/>
        <v>P0500012L_O</v>
      </c>
      <c r="C240" s="116">
        <f t="shared" ref="C240:AB240" si="199">+C98/C$140</f>
        <v>0</v>
      </c>
      <c r="D240" s="116">
        <f t="shared" si="199"/>
        <v>0</v>
      </c>
      <c r="E240" s="116">
        <f t="shared" si="199"/>
        <v>0</v>
      </c>
      <c r="F240" s="116">
        <f t="shared" si="199"/>
        <v>0</v>
      </c>
      <c r="G240" s="116">
        <f t="shared" si="199"/>
        <v>0</v>
      </c>
      <c r="H240" s="116">
        <f t="shared" si="199"/>
        <v>0</v>
      </c>
      <c r="I240" s="116">
        <f t="shared" si="199"/>
        <v>0</v>
      </c>
      <c r="J240" s="116">
        <f t="shared" si="199"/>
        <v>0</v>
      </c>
      <c r="K240" s="116">
        <f t="shared" si="199"/>
        <v>0</v>
      </c>
      <c r="L240" s="116">
        <f t="shared" si="199"/>
        <v>0</v>
      </c>
      <c r="M240" s="117">
        <f t="shared" si="199"/>
        <v>0</v>
      </c>
      <c r="N240" s="117">
        <f t="shared" si="199"/>
        <v>0</v>
      </c>
      <c r="O240" s="117">
        <f t="shared" si="199"/>
        <v>0</v>
      </c>
      <c r="P240" s="118">
        <f t="shared" si="199"/>
        <v>4.9299246425804633E-4</v>
      </c>
      <c r="Q240" s="118">
        <f t="shared" si="199"/>
        <v>5.1944197091124966E-4</v>
      </c>
      <c r="R240" s="118">
        <f t="shared" si="199"/>
        <v>5.1832654572380604E-4</v>
      </c>
      <c r="S240" s="118">
        <f t="shared" si="199"/>
        <v>5.1848011258425299E-4</v>
      </c>
      <c r="T240" s="118">
        <f t="shared" si="199"/>
        <v>5.1420491065689677E-4</v>
      </c>
      <c r="U240" s="118">
        <f t="shared" si="199"/>
        <v>4.638526273938109E-4</v>
      </c>
      <c r="V240" s="118">
        <f t="shared" si="199"/>
        <v>5.1644889738160411E-4</v>
      </c>
      <c r="W240" s="118">
        <f t="shared" si="199"/>
        <v>5.0921210998981575E-4</v>
      </c>
      <c r="X240" s="118">
        <f t="shared" si="199"/>
        <v>5.005944559164007E-4</v>
      </c>
      <c r="Y240" s="118">
        <f t="shared" si="199"/>
        <v>5.094531869127137E-4</v>
      </c>
      <c r="Z240" s="118">
        <f t="shared" si="199"/>
        <v>5.1235340999658432E-4</v>
      </c>
      <c r="AA240" s="118">
        <f t="shared" si="199"/>
        <v>5.0715082665584745E-4</v>
      </c>
      <c r="AB240" s="118">
        <f t="shared" si="199"/>
        <v>5.034401745259272E-4</v>
      </c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</row>
    <row r="241" spans="1:60" ht="12.75" customHeight="1" x14ac:dyDescent="0.25">
      <c r="A241" s="108" t="str">
        <f t="shared" ref="A241:B241" si="200">+A99</f>
        <v>Sch Ginger Ale_O</v>
      </c>
      <c r="B241" s="108" t="str">
        <f t="shared" si="200"/>
        <v>P1000012M</v>
      </c>
      <c r="C241" s="116">
        <f t="shared" ref="C241:AB241" si="201">+C99/C$140</f>
        <v>0</v>
      </c>
      <c r="D241" s="116">
        <f t="shared" si="201"/>
        <v>0</v>
      </c>
      <c r="E241" s="116">
        <f t="shared" si="201"/>
        <v>0</v>
      </c>
      <c r="F241" s="116">
        <f t="shared" si="201"/>
        <v>0</v>
      </c>
      <c r="G241" s="116">
        <f t="shared" si="201"/>
        <v>0</v>
      </c>
      <c r="H241" s="116">
        <f t="shared" si="201"/>
        <v>0</v>
      </c>
      <c r="I241" s="116">
        <f t="shared" si="201"/>
        <v>0</v>
      </c>
      <c r="J241" s="116">
        <f t="shared" si="201"/>
        <v>0</v>
      </c>
      <c r="K241" s="116">
        <f t="shared" si="201"/>
        <v>0</v>
      </c>
      <c r="L241" s="116">
        <f t="shared" si="201"/>
        <v>0</v>
      </c>
      <c r="M241" s="117">
        <f t="shared" si="201"/>
        <v>0</v>
      </c>
      <c r="N241" s="117">
        <f t="shared" si="201"/>
        <v>0</v>
      </c>
      <c r="O241" s="117">
        <f t="shared" si="201"/>
        <v>0</v>
      </c>
      <c r="P241" s="118">
        <f t="shared" si="201"/>
        <v>0</v>
      </c>
      <c r="Q241" s="118">
        <f t="shared" si="201"/>
        <v>0</v>
      </c>
      <c r="R241" s="118">
        <f t="shared" si="201"/>
        <v>0</v>
      </c>
      <c r="S241" s="118">
        <f t="shared" si="201"/>
        <v>0</v>
      </c>
      <c r="T241" s="118">
        <f t="shared" si="201"/>
        <v>0</v>
      </c>
      <c r="U241" s="118">
        <f t="shared" si="201"/>
        <v>0</v>
      </c>
      <c r="V241" s="118">
        <f t="shared" si="201"/>
        <v>0</v>
      </c>
      <c r="W241" s="118">
        <f t="shared" si="201"/>
        <v>0</v>
      </c>
      <c r="X241" s="118">
        <f t="shared" si="201"/>
        <v>0</v>
      </c>
      <c r="Y241" s="118">
        <f t="shared" si="201"/>
        <v>0</v>
      </c>
      <c r="Z241" s="118">
        <f t="shared" si="201"/>
        <v>0</v>
      </c>
      <c r="AA241" s="118">
        <f t="shared" si="201"/>
        <v>0</v>
      </c>
      <c r="AB241" s="118">
        <f t="shared" si="201"/>
        <v>0</v>
      </c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</row>
    <row r="242" spans="1:60" ht="12.75" customHeight="1" x14ac:dyDescent="0.25">
      <c r="A242" s="108" t="str">
        <f t="shared" ref="A242:B242" si="202">+A100</f>
        <v>Lemon Twist_O</v>
      </c>
      <c r="B242" s="108" t="str">
        <f t="shared" si="202"/>
        <v>C0330024M</v>
      </c>
      <c r="C242" s="116">
        <f t="shared" ref="C242:AB242" si="203">+C100/C$140</f>
        <v>1.6278847074595424E-3</v>
      </c>
      <c r="D242" s="116">
        <f t="shared" si="203"/>
        <v>1.1050833835643962E-3</v>
      </c>
      <c r="E242" s="116">
        <f t="shared" si="203"/>
        <v>4.1851510839541309E-4</v>
      </c>
      <c r="F242" s="116">
        <f t="shared" si="203"/>
        <v>2.3839796567069293E-4</v>
      </c>
      <c r="G242" s="116">
        <f t="shared" si="203"/>
        <v>1.2554927809165097E-4</v>
      </c>
      <c r="H242" s="116">
        <f t="shared" si="203"/>
        <v>0</v>
      </c>
      <c r="I242" s="116">
        <f t="shared" si="203"/>
        <v>1.5276504735716468E-4</v>
      </c>
      <c r="J242" s="116">
        <f t="shared" si="203"/>
        <v>7.5471698113207552E-5</v>
      </c>
      <c r="K242" s="116">
        <f t="shared" si="203"/>
        <v>-3.8497074222359101E-4</v>
      </c>
      <c r="L242" s="116">
        <f t="shared" si="203"/>
        <v>0</v>
      </c>
      <c r="M242" s="117">
        <f t="shared" si="203"/>
        <v>3.9678677577055244E-4</v>
      </c>
      <c r="N242" s="117">
        <f t="shared" si="203"/>
        <v>7.7871764671527162E-5</v>
      </c>
      <c r="O242" s="117">
        <f t="shared" si="203"/>
        <v>-4.1321460300407016E-5</v>
      </c>
      <c r="P242" s="118">
        <f t="shared" si="203"/>
        <v>2.1128248468201986E-4</v>
      </c>
      <c r="Q242" s="118">
        <f t="shared" si="203"/>
        <v>2.2261798753339269E-4</v>
      </c>
      <c r="R242" s="118">
        <f t="shared" si="203"/>
        <v>2.2213994816734541E-4</v>
      </c>
      <c r="S242" s="118">
        <f t="shared" si="203"/>
        <v>2.2220576253610843E-4</v>
      </c>
      <c r="T242" s="118">
        <f t="shared" si="203"/>
        <v>1.9282684149633629E-4</v>
      </c>
      <c r="U242" s="118">
        <f t="shared" si="203"/>
        <v>1.9879398316877608E-4</v>
      </c>
      <c r="V242" s="118">
        <f t="shared" si="203"/>
        <v>2.0657955895264163E-4</v>
      </c>
      <c r="W242" s="118">
        <f t="shared" si="203"/>
        <v>1.8516803999629665E-4</v>
      </c>
      <c r="X242" s="118">
        <f t="shared" si="203"/>
        <v>1.8772292096865028E-4</v>
      </c>
      <c r="Y242" s="118">
        <f t="shared" si="203"/>
        <v>1.6981772897090456E-4</v>
      </c>
      <c r="Z242" s="118">
        <f t="shared" si="203"/>
        <v>1.7078446999886144E-4</v>
      </c>
      <c r="AA242" s="118">
        <f t="shared" si="203"/>
        <v>2.0286033066233897E-4</v>
      </c>
      <c r="AB242" s="118">
        <f t="shared" si="203"/>
        <v>2.2375118867818986E-4</v>
      </c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</row>
    <row r="243" spans="1:60" ht="12.75" customHeight="1" x14ac:dyDescent="0.25">
      <c r="A243" s="108" t="str">
        <f t="shared" ref="A243:B243" si="204">+A101</f>
        <v>Lemon Twist_O</v>
      </c>
      <c r="B243" s="108" t="str">
        <f t="shared" si="204"/>
        <v>P1000006L_O</v>
      </c>
      <c r="C243" s="116">
        <f t="shared" ref="C243:AB243" si="205">+C101/C$140</f>
        <v>0</v>
      </c>
      <c r="D243" s="116">
        <f t="shared" si="205"/>
        <v>0</v>
      </c>
      <c r="E243" s="116">
        <f t="shared" si="205"/>
        <v>0</v>
      </c>
      <c r="F243" s="116">
        <f t="shared" si="205"/>
        <v>0</v>
      </c>
      <c r="G243" s="116">
        <f t="shared" si="205"/>
        <v>0</v>
      </c>
      <c r="H243" s="116">
        <f t="shared" si="205"/>
        <v>0</v>
      </c>
      <c r="I243" s="116">
        <f t="shared" si="205"/>
        <v>0</v>
      </c>
      <c r="J243" s="116">
        <f t="shared" si="205"/>
        <v>0</v>
      </c>
      <c r="K243" s="116">
        <f t="shared" si="205"/>
        <v>3.8497074222359101E-4</v>
      </c>
      <c r="L243" s="116">
        <f t="shared" si="205"/>
        <v>3.3072428618674895E-4</v>
      </c>
      <c r="M243" s="117">
        <f t="shared" si="205"/>
        <v>5.9892343512536221E-5</v>
      </c>
      <c r="N243" s="117">
        <f t="shared" si="205"/>
        <v>7.7871764671527162E-5</v>
      </c>
      <c r="O243" s="117">
        <f t="shared" si="205"/>
        <v>1.6528584120162806E-4</v>
      </c>
      <c r="P243" s="118">
        <f t="shared" si="205"/>
        <v>2.8170997957602646E-4</v>
      </c>
      <c r="Q243" s="118">
        <f t="shared" si="205"/>
        <v>2.9682398337785694E-4</v>
      </c>
      <c r="R243" s="118">
        <f t="shared" si="205"/>
        <v>2.9618659755646057E-4</v>
      </c>
      <c r="S243" s="118">
        <f t="shared" si="205"/>
        <v>2.9627435004814457E-4</v>
      </c>
      <c r="T243" s="118">
        <f t="shared" si="205"/>
        <v>3.2137806916056051E-4</v>
      </c>
      <c r="U243" s="118">
        <f t="shared" si="205"/>
        <v>2.6505864422503479E-4</v>
      </c>
      <c r="V243" s="118">
        <f t="shared" si="205"/>
        <v>3.0986933842896248E-4</v>
      </c>
      <c r="W243" s="118">
        <f t="shared" si="205"/>
        <v>2.7775205999444494E-4</v>
      </c>
      <c r="X243" s="118">
        <f t="shared" si="205"/>
        <v>3.1287153494775048E-4</v>
      </c>
      <c r="Y243" s="118">
        <f t="shared" si="205"/>
        <v>2.8302954828484094E-4</v>
      </c>
      <c r="Z243" s="118">
        <f t="shared" si="205"/>
        <v>2.8464078333143575E-4</v>
      </c>
      <c r="AA243" s="118">
        <f t="shared" si="205"/>
        <v>3.0429049599350845E-4</v>
      </c>
      <c r="AB243" s="118">
        <f t="shared" si="205"/>
        <v>2.7968898584773732E-4</v>
      </c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  <c r="BH243" s="107"/>
    </row>
    <row r="244" spans="1:60" ht="12.75" customHeight="1" x14ac:dyDescent="0.25">
      <c r="A244" s="108" t="str">
        <f t="shared" ref="A244:B244" si="206">+A102</f>
        <v>Sch Lemonade_O</v>
      </c>
      <c r="B244" s="108" t="str">
        <f t="shared" si="206"/>
        <v>C0200024L_O</v>
      </c>
      <c r="C244" s="116">
        <f t="shared" ref="C244:AB244" si="207">+C102/C$140</f>
        <v>2.0587953653164797E-3</v>
      </c>
      <c r="D244" s="116">
        <f t="shared" si="207"/>
        <v>1.5069318866787222E-3</v>
      </c>
      <c r="E244" s="116">
        <f t="shared" si="207"/>
        <v>4.1851510839541309E-4</v>
      </c>
      <c r="F244" s="116">
        <f t="shared" si="207"/>
        <v>2.3839796567069293E-4</v>
      </c>
      <c r="G244" s="116">
        <f t="shared" si="207"/>
        <v>1.8832391713747646E-4</v>
      </c>
      <c r="H244" s="116">
        <f t="shared" si="207"/>
        <v>1.4418571119602047E-4</v>
      </c>
      <c r="I244" s="116">
        <f t="shared" si="207"/>
        <v>2.9025358997861288E-3</v>
      </c>
      <c r="J244" s="116">
        <f t="shared" si="207"/>
        <v>4.1509433962264152E-3</v>
      </c>
      <c r="K244" s="116">
        <f t="shared" si="207"/>
        <v>3.2337542346781646E-3</v>
      </c>
      <c r="L244" s="116">
        <f t="shared" si="207"/>
        <v>3.8584500055120715E-3</v>
      </c>
      <c r="M244" s="117">
        <f t="shared" si="207"/>
        <v>1.8042568483151538E-3</v>
      </c>
      <c r="N244" s="117">
        <f t="shared" si="207"/>
        <v>1.7813166168611839E-3</v>
      </c>
      <c r="O244" s="117">
        <f t="shared" si="207"/>
        <v>3.5123241255345964E-3</v>
      </c>
      <c r="P244" s="118">
        <f t="shared" si="207"/>
        <v>3.5213747447003312E-3</v>
      </c>
      <c r="Q244" s="118">
        <f t="shared" si="207"/>
        <v>3.487681804689819E-3</v>
      </c>
      <c r="R244" s="118">
        <f t="shared" si="207"/>
        <v>3.4801925212884117E-3</v>
      </c>
      <c r="S244" s="118">
        <f t="shared" si="207"/>
        <v>3.4812236130656988E-3</v>
      </c>
      <c r="T244" s="118">
        <f t="shared" si="207"/>
        <v>3.4708831469340532E-3</v>
      </c>
      <c r="U244" s="118">
        <f t="shared" si="207"/>
        <v>3.4457623749254524E-3</v>
      </c>
      <c r="V244" s="118">
        <f t="shared" si="207"/>
        <v>3.4602076124567475E-3</v>
      </c>
      <c r="W244" s="118">
        <f t="shared" si="207"/>
        <v>3.4719007499305621E-3</v>
      </c>
      <c r="X244" s="118">
        <f t="shared" si="207"/>
        <v>3.4415868844252552E-3</v>
      </c>
      <c r="Y244" s="118">
        <f t="shared" si="207"/>
        <v>3.4529604890750592E-3</v>
      </c>
      <c r="Z244" s="118">
        <f t="shared" si="207"/>
        <v>3.4726175566435159E-3</v>
      </c>
      <c r="AA244" s="118">
        <f t="shared" si="207"/>
        <v>3.4486256212597627E-3</v>
      </c>
      <c r="AB244" s="118">
        <f t="shared" si="207"/>
        <v>3.4681434245119429E-3</v>
      </c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  <c r="BH244" s="107"/>
    </row>
    <row r="245" spans="1:60" ht="12.75" customHeight="1" x14ac:dyDescent="0.25">
      <c r="A245" s="108" t="str">
        <f t="shared" ref="A245:B245" si="208">+A103</f>
        <v>Sch Lemonade_O</v>
      </c>
      <c r="B245" s="108" t="str">
        <f t="shared" si="208"/>
        <v>P1000012M</v>
      </c>
      <c r="C245" s="116">
        <f t="shared" ref="C245:AB245" si="209">+C103/C$140</f>
        <v>0</v>
      </c>
      <c r="D245" s="116">
        <f t="shared" si="209"/>
        <v>0</v>
      </c>
      <c r="E245" s="116">
        <f t="shared" si="209"/>
        <v>0</v>
      </c>
      <c r="F245" s="116">
        <f t="shared" si="209"/>
        <v>0</v>
      </c>
      <c r="G245" s="116">
        <f t="shared" si="209"/>
        <v>0</v>
      </c>
      <c r="H245" s="116">
        <f t="shared" si="209"/>
        <v>0</v>
      </c>
      <c r="I245" s="116">
        <f t="shared" si="209"/>
        <v>0</v>
      </c>
      <c r="J245" s="116">
        <f t="shared" si="209"/>
        <v>0</v>
      </c>
      <c r="K245" s="116">
        <f t="shared" si="209"/>
        <v>0</v>
      </c>
      <c r="L245" s="116">
        <f t="shared" si="209"/>
        <v>0</v>
      </c>
      <c r="M245" s="117">
        <f t="shared" si="209"/>
        <v>0</v>
      </c>
      <c r="N245" s="117">
        <f t="shared" si="209"/>
        <v>0</v>
      </c>
      <c r="O245" s="117">
        <f t="shared" si="209"/>
        <v>0</v>
      </c>
      <c r="P245" s="118">
        <f t="shared" si="209"/>
        <v>0</v>
      </c>
      <c r="Q245" s="118">
        <f t="shared" si="209"/>
        <v>0</v>
      </c>
      <c r="R245" s="118">
        <f t="shared" si="209"/>
        <v>0</v>
      </c>
      <c r="S245" s="118">
        <f t="shared" si="209"/>
        <v>0</v>
      </c>
      <c r="T245" s="118">
        <f t="shared" si="209"/>
        <v>0</v>
      </c>
      <c r="U245" s="118">
        <f t="shared" si="209"/>
        <v>0</v>
      </c>
      <c r="V245" s="118">
        <f t="shared" si="209"/>
        <v>0</v>
      </c>
      <c r="W245" s="118">
        <f t="shared" si="209"/>
        <v>0</v>
      </c>
      <c r="X245" s="118">
        <f t="shared" si="209"/>
        <v>0</v>
      </c>
      <c r="Y245" s="118">
        <f t="shared" si="209"/>
        <v>0</v>
      </c>
      <c r="Z245" s="118">
        <f t="shared" si="209"/>
        <v>0</v>
      </c>
      <c r="AA245" s="118">
        <f t="shared" si="209"/>
        <v>0</v>
      </c>
      <c r="AB245" s="118">
        <f t="shared" si="209"/>
        <v>0</v>
      </c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  <c r="BH245" s="107"/>
    </row>
    <row r="246" spans="1:60" ht="12.75" customHeight="1" x14ac:dyDescent="0.25">
      <c r="A246" s="108" t="str">
        <f t="shared" ref="A246:B246" si="210">+A104</f>
        <v>Sch Orange_O</v>
      </c>
      <c r="B246" s="108" t="str">
        <f t="shared" si="210"/>
        <v>P0350012L_O</v>
      </c>
      <c r="C246" s="116">
        <f t="shared" ref="C246:AB246" si="211">+C104/C$140</f>
        <v>0</v>
      </c>
      <c r="D246" s="116">
        <f t="shared" si="211"/>
        <v>0</v>
      </c>
      <c r="E246" s="116">
        <f t="shared" si="211"/>
        <v>0</v>
      </c>
      <c r="F246" s="116">
        <f t="shared" si="211"/>
        <v>0</v>
      </c>
      <c r="G246" s="116">
        <f t="shared" si="211"/>
        <v>1.1299435028248588E-3</v>
      </c>
      <c r="H246" s="116">
        <f t="shared" si="211"/>
        <v>0</v>
      </c>
      <c r="I246" s="116">
        <f t="shared" si="211"/>
        <v>7.6382523678582338E-5</v>
      </c>
      <c r="J246" s="116">
        <f t="shared" si="211"/>
        <v>7.5471698113207552E-5</v>
      </c>
      <c r="K246" s="116">
        <f t="shared" si="211"/>
        <v>7.6994148444718203E-5</v>
      </c>
      <c r="L246" s="116">
        <f t="shared" si="211"/>
        <v>7.7169000110241428E-4</v>
      </c>
      <c r="M246" s="117">
        <f t="shared" si="211"/>
        <v>2.0962320229387675E-4</v>
      </c>
      <c r="N246" s="117">
        <f t="shared" si="211"/>
        <v>2.7255117635034508E-4</v>
      </c>
      <c r="O246" s="117">
        <f t="shared" si="211"/>
        <v>2.0660730150203507E-4</v>
      </c>
      <c r="P246" s="118">
        <f t="shared" si="211"/>
        <v>2.1128248468201986E-4</v>
      </c>
      <c r="Q246" s="118">
        <f t="shared" si="211"/>
        <v>2.2261798753339269E-4</v>
      </c>
      <c r="R246" s="118">
        <f t="shared" si="211"/>
        <v>2.2213994816734541E-4</v>
      </c>
      <c r="S246" s="118">
        <f t="shared" si="211"/>
        <v>2.2220576253610843E-4</v>
      </c>
      <c r="T246" s="118">
        <f t="shared" si="211"/>
        <v>1.9282684149633629E-4</v>
      </c>
      <c r="U246" s="118">
        <f t="shared" si="211"/>
        <v>1.9879398316877608E-4</v>
      </c>
      <c r="V246" s="118">
        <f t="shared" si="211"/>
        <v>2.0657955895264163E-4</v>
      </c>
      <c r="W246" s="118">
        <f t="shared" si="211"/>
        <v>1.8516803999629665E-4</v>
      </c>
      <c r="X246" s="118">
        <f t="shared" si="211"/>
        <v>1.8772292096865028E-4</v>
      </c>
      <c r="Y246" s="118">
        <f t="shared" si="211"/>
        <v>1.6981772897090456E-4</v>
      </c>
      <c r="Z246" s="118">
        <f t="shared" si="211"/>
        <v>1.7078446999886144E-4</v>
      </c>
      <c r="AA246" s="118">
        <f t="shared" si="211"/>
        <v>2.0286033066233897E-4</v>
      </c>
      <c r="AB246" s="118">
        <f t="shared" si="211"/>
        <v>2.2375118867818986E-4</v>
      </c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  <c r="BH246" s="107"/>
    </row>
    <row r="247" spans="1:60" ht="12.75" customHeight="1" x14ac:dyDescent="0.25">
      <c r="A247" s="108" t="str">
        <f t="shared" ref="A247:B247" si="212">+A105</f>
        <v>Sch Orange_O</v>
      </c>
      <c r="B247" s="108" t="str">
        <f t="shared" si="212"/>
        <v>P0500012L_O</v>
      </c>
      <c r="C247" s="116">
        <f t="shared" ref="C247:AB247" si="213">+C105/C$140</f>
        <v>3.8303169587283346E-4</v>
      </c>
      <c r="D247" s="116">
        <f t="shared" si="213"/>
        <v>6.0277275467148883E-4</v>
      </c>
      <c r="E247" s="116">
        <f t="shared" si="213"/>
        <v>3.3481208671633044E-4</v>
      </c>
      <c r="F247" s="116">
        <f t="shared" si="213"/>
        <v>7.9465988556897649E-5</v>
      </c>
      <c r="G247" s="116">
        <f t="shared" si="213"/>
        <v>3.6409290646578782E-3</v>
      </c>
      <c r="H247" s="116">
        <f t="shared" si="213"/>
        <v>1.2976714007641842E-3</v>
      </c>
      <c r="I247" s="116">
        <f t="shared" si="213"/>
        <v>9.9297280782157044E-4</v>
      </c>
      <c r="J247" s="116">
        <f t="shared" si="213"/>
        <v>3.0188679245283021E-4</v>
      </c>
      <c r="K247" s="116">
        <f t="shared" si="213"/>
        <v>1.5398829688943641E-4</v>
      </c>
      <c r="L247" s="116">
        <f t="shared" si="213"/>
        <v>4.4096571491566533E-4</v>
      </c>
      <c r="M247" s="117">
        <f t="shared" si="213"/>
        <v>8.8341206680990925E-4</v>
      </c>
      <c r="N247" s="117">
        <f t="shared" si="213"/>
        <v>1.0123329407298531E-3</v>
      </c>
      <c r="O247" s="117">
        <f t="shared" si="213"/>
        <v>4.751967934546807E-4</v>
      </c>
      <c r="P247" s="118">
        <f t="shared" si="213"/>
        <v>4.2256496936403972E-4</v>
      </c>
      <c r="Q247" s="118">
        <f t="shared" si="213"/>
        <v>3.7102997922232116E-4</v>
      </c>
      <c r="R247" s="118">
        <f t="shared" si="213"/>
        <v>3.7023324694557573E-4</v>
      </c>
      <c r="S247" s="118">
        <f t="shared" si="213"/>
        <v>3.7034293756018071E-4</v>
      </c>
      <c r="T247" s="118">
        <f t="shared" si="213"/>
        <v>3.8565368299267258E-4</v>
      </c>
      <c r="U247" s="118">
        <f t="shared" si="213"/>
        <v>3.9758796633755216E-4</v>
      </c>
      <c r="V247" s="118">
        <f t="shared" si="213"/>
        <v>4.1315911790528327E-4</v>
      </c>
      <c r="W247" s="118">
        <f t="shared" si="213"/>
        <v>4.1662808999166743E-4</v>
      </c>
      <c r="X247" s="118">
        <f t="shared" si="213"/>
        <v>3.7544584193730055E-4</v>
      </c>
      <c r="Y247" s="118">
        <f t="shared" si="213"/>
        <v>3.9624136759877729E-4</v>
      </c>
      <c r="Z247" s="118">
        <f t="shared" si="213"/>
        <v>3.9849709666401001E-4</v>
      </c>
      <c r="AA247" s="118">
        <f t="shared" si="213"/>
        <v>4.0572066132467795E-4</v>
      </c>
      <c r="AB247" s="118">
        <f t="shared" si="213"/>
        <v>3.9156458018683223E-4</v>
      </c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  <c r="BH247" s="107"/>
    </row>
    <row r="248" spans="1:60" ht="12.75" customHeight="1" x14ac:dyDescent="0.25">
      <c r="A248" s="108" t="str">
        <f t="shared" ref="A248:B248" si="214">+A106</f>
        <v>Sch Orange_O</v>
      </c>
      <c r="B248" s="108" t="str">
        <f t="shared" si="214"/>
        <v>P1000006L_O</v>
      </c>
      <c r="C248" s="116">
        <f t="shared" ref="C248:AB248" si="215">+C106/C$140</f>
        <v>0</v>
      </c>
      <c r="D248" s="116">
        <f t="shared" si="215"/>
        <v>0</v>
      </c>
      <c r="E248" s="116">
        <f t="shared" si="215"/>
        <v>0</v>
      </c>
      <c r="F248" s="116">
        <f t="shared" si="215"/>
        <v>0</v>
      </c>
      <c r="G248" s="116">
        <f t="shared" si="215"/>
        <v>0</v>
      </c>
      <c r="H248" s="116">
        <f t="shared" si="215"/>
        <v>0</v>
      </c>
      <c r="I248" s="116">
        <f t="shared" si="215"/>
        <v>0</v>
      </c>
      <c r="J248" s="116">
        <f t="shared" si="215"/>
        <v>0</v>
      </c>
      <c r="K248" s="116">
        <f t="shared" si="215"/>
        <v>0</v>
      </c>
      <c r="L248" s="116">
        <f t="shared" si="215"/>
        <v>0</v>
      </c>
      <c r="M248" s="117">
        <f t="shared" si="215"/>
        <v>0</v>
      </c>
      <c r="N248" s="117">
        <f t="shared" si="215"/>
        <v>0</v>
      </c>
      <c r="O248" s="117">
        <f t="shared" si="215"/>
        <v>0</v>
      </c>
      <c r="P248" s="118">
        <f t="shared" si="215"/>
        <v>0</v>
      </c>
      <c r="Q248" s="118">
        <f t="shared" si="215"/>
        <v>0</v>
      </c>
      <c r="R248" s="118">
        <f t="shared" si="215"/>
        <v>0</v>
      </c>
      <c r="S248" s="118">
        <f t="shared" si="215"/>
        <v>0</v>
      </c>
      <c r="T248" s="118">
        <f t="shared" si="215"/>
        <v>0</v>
      </c>
      <c r="U248" s="118">
        <f t="shared" si="215"/>
        <v>0</v>
      </c>
      <c r="V248" s="118">
        <f t="shared" si="215"/>
        <v>0</v>
      </c>
      <c r="W248" s="118">
        <f t="shared" si="215"/>
        <v>0</v>
      </c>
      <c r="X248" s="118">
        <f t="shared" si="215"/>
        <v>0</v>
      </c>
      <c r="Y248" s="118">
        <f t="shared" si="215"/>
        <v>0</v>
      </c>
      <c r="Z248" s="118">
        <f t="shared" si="215"/>
        <v>0</v>
      </c>
      <c r="AA248" s="118">
        <f t="shared" si="215"/>
        <v>0</v>
      </c>
      <c r="AB248" s="118">
        <f t="shared" si="215"/>
        <v>0</v>
      </c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</row>
    <row r="249" spans="1:60" ht="12.75" customHeight="1" x14ac:dyDescent="0.25">
      <c r="A249" s="108" t="str">
        <f t="shared" ref="A249:B249" si="216">+A107</f>
        <v>Sch Orange_O</v>
      </c>
      <c r="B249" s="108" t="str">
        <f t="shared" si="216"/>
        <v>P2000006L_O</v>
      </c>
      <c r="C249" s="116">
        <f t="shared" ref="C249:AB249" si="217">+C107/C$140</f>
        <v>1.6278847074595424E-3</v>
      </c>
      <c r="D249" s="116">
        <f t="shared" si="217"/>
        <v>1.2055455093429777E-3</v>
      </c>
      <c r="E249" s="116">
        <f t="shared" si="217"/>
        <v>5.0221813007449568E-4</v>
      </c>
      <c r="F249" s="116">
        <f t="shared" si="217"/>
        <v>8.7412587412587413E-4</v>
      </c>
      <c r="G249" s="116">
        <f t="shared" si="217"/>
        <v>3.2015065913370997E-3</v>
      </c>
      <c r="H249" s="116">
        <f t="shared" si="217"/>
        <v>9.372071227741331E-4</v>
      </c>
      <c r="I249" s="116">
        <f t="shared" si="217"/>
        <v>1.4512679498930644E-3</v>
      </c>
      <c r="J249" s="116">
        <f t="shared" si="217"/>
        <v>3.0188679245283021E-4</v>
      </c>
      <c r="K249" s="116">
        <f t="shared" si="217"/>
        <v>7.6994148444718203E-5</v>
      </c>
      <c r="L249" s="116">
        <f t="shared" si="217"/>
        <v>2.2048285745783266E-3</v>
      </c>
      <c r="M249" s="117">
        <f t="shared" si="217"/>
        <v>1.2801988425804618E-3</v>
      </c>
      <c r="N249" s="117">
        <f t="shared" si="217"/>
        <v>1.2167463229926119E-3</v>
      </c>
      <c r="O249" s="117">
        <f t="shared" si="217"/>
        <v>9.0907212660895436E-4</v>
      </c>
      <c r="P249" s="118">
        <f t="shared" si="217"/>
        <v>9.8598492851609265E-4</v>
      </c>
      <c r="Q249" s="118">
        <f t="shared" si="217"/>
        <v>9.6467794597803499E-4</v>
      </c>
      <c r="R249" s="118">
        <f t="shared" si="217"/>
        <v>9.6260644205849687E-4</v>
      </c>
      <c r="S249" s="118">
        <f t="shared" si="217"/>
        <v>9.6289163765646984E-4</v>
      </c>
      <c r="T249" s="118">
        <f t="shared" si="217"/>
        <v>9.6413420748168142E-4</v>
      </c>
      <c r="U249" s="118">
        <f t="shared" si="217"/>
        <v>9.9396991584388048E-4</v>
      </c>
      <c r="V249" s="118">
        <f t="shared" si="217"/>
        <v>9.8125290502504769E-4</v>
      </c>
      <c r="W249" s="118">
        <f t="shared" si="217"/>
        <v>9.7213220998055737E-4</v>
      </c>
      <c r="X249" s="118">
        <f t="shared" si="217"/>
        <v>1.0011889118328014E-3</v>
      </c>
      <c r="Y249" s="118">
        <f t="shared" si="217"/>
        <v>9.6230046416845923E-4</v>
      </c>
      <c r="Z249" s="118">
        <f t="shared" si="217"/>
        <v>9.6777866332688146E-4</v>
      </c>
      <c r="AA249" s="118">
        <f t="shared" si="217"/>
        <v>9.6358657064611012E-4</v>
      </c>
      <c r="AB249" s="118">
        <f t="shared" si="217"/>
        <v>1.0068803490518544E-3</v>
      </c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  <c r="BH249" s="107"/>
    </row>
    <row r="250" spans="1:60" ht="12.75" customHeight="1" x14ac:dyDescent="0.25">
      <c r="A250" s="108" t="str">
        <f t="shared" ref="A250:B250" si="218">+A108</f>
        <v>Sch Orange_O</v>
      </c>
      <c r="B250" s="108" t="str">
        <f t="shared" si="218"/>
        <v>R0300024L_O</v>
      </c>
      <c r="C250" s="116">
        <f t="shared" ref="C250:AB250" si="219">+C108/C$140</f>
        <v>6.2242650579335439E-4</v>
      </c>
      <c r="D250" s="116">
        <f t="shared" si="219"/>
        <v>8.0369700622865184E-4</v>
      </c>
      <c r="E250" s="116">
        <f t="shared" si="219"/>
        <v>1.088139281828074E-3</v>
      </c>
      <c r="F250" s="116">
        <f t="shared" si="219"/>
        <v>2.2250476795931343E-3</v>
      </c>
      <c r="G250" s="116">
        <f t="shared" si="219"/>
        <v>5.8380414312617706E-3</v>
      </c>
      <c r="H250" s="116">
        <f t="shared" si="219"/>
        <v>5.7674284478408189E-3</v>
      </c>
      <c r="I250" s="116">
        <f t="shared" si="219"/>
        <v>5.0412465627864347E-3</v>
      </c>
      <c r="J250" s="116">
        <f t="shared" si="219"/>
        <v>3.7735849056603774E-3</v>
      </c>
      <c r="K250" s="116">
        <f t="shared" si="219"/>
        <v>6.0055435786880197E-3</v>
      </c>
      <c r="L250" s="116">
        <f t="shared" si="219"/>
        <v>2.3150700033072427E-3</v>
      </c>
      <c r="M250" s="117">
        <f t="shared" si="219"/>
        <v>3.3689443225801623E-3</v>
      </c>
      <c r="N250" s="117">
        <f t="shared" si="219"/>
        <v>4.1758733805106439E-3</v>
      </c>
      <c r="O250" s="117">
        <f t="shared" si="219"/>
        <v>4.4420569822937539E-3</v>
      </c>
      <c r="P250" s="118">
        <f t="shared" si="219"/>
        <v>3.5213747447003312E-3</v>
      </c>
      <c r="Q250" s="118">
        <f t="shared" si="219"/>
        <v>3.487681804689819E-3</v>
      </c>
      <c r="R250" s="118">
        <f t="shared" si="219"/>
        <v>3.4801925212884117E-3</v>
      </c>
      <c r="S250" s="118">
        <f t="shared" si="219"/>
        <v>3.4812236130656988E-3</v>
      </c>
      <c r="T250" s="118">
        <f t="shared" si="219"/>
        <v>3.4708831469340532E-3</v>
      </c>
      <c r="U250" s="118">
        <f t="shared" si="219"/>
        <v>3.4457623749254524E-3</v>
      </c>
      <c r="V250" s="118">
        <f t="shared" si="219"/>
        <v>3.4602076124567475E-3</v>
      </c>
      <c r="W250" s="118">
        <f t="shared" si="219"/>
        <v>3.4719007499305621E-3</v>
      </c>
      <c r="X250" s="118">
        <f t="shared" si="219"/>
        <v>3.4415868844252552E-3</v>
      </c>
      <c r="Y250" s="118">
        <f t="shared" si="219"/>
        <v>3.4529604890750592E-3</v>
      </c>
      <c r="Z250" s="118">
        <f t="shared" si="219"/>
        <v>3.4726175566435159E-3</v>
      </c>
      <c r="AA250" s="118">
        <f t="shared" si="219"/>
        <v>3.4486256212597627E-3</v>
      </c>
      <c r="AB250" s="118">
        <f t="shared" si="219"/>
        <v>3.4681434245119429E-3</v>
      </c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  <c r="BH250" s="107"/>
    </row>
    <row r="251" spans="1:60" ht="12.75" customHeight="1" x14ac:dyDescent="0.25">
      <c r="A251" s="108" t="str">
        <f t="shared" ref="A251:B251" si="220">+A109</f>
        <v>Sch Orange_O</v>
      </c>
      <c r="B251" s="108" t="str">
        <f t="shared" si="220"/>
        <v>R1000012L_O</v>
      </c>
      <c r="C251" s="116">
        <f t="shared" ref="C251:AB251" si="221">+C109/C$140</f>
        <v>4.4527434645216888E-3</v>
      </c>
      <c r="D251" s="116">
        <f t="shared" si="221"/>
        <v>4.6212577858147476E-3</v>
      </c>
      <c r="E251" s="116">
        <f t="shared" si="221"/>
        <v>1.7493931530928267E-2</v>
      </c>
      <c r="F251" s="116">
        <f t="shared" si="221"/>
        <v>1.621106166560712E-2</v>
      </c>
      <c r="G251" s="116">
        <f t="shared" si="221"/>
        <v>1.2303829252981796E-2</v>
      </c>
      <c r="H251" s="116">
        <f t="shared" si="221"/>
        <v>1.0092999783721433E-2</v>
      </c>
      <c r="I251" s="116">
        <f t="shared" si="221"/>
        <v>3.8955087076076992E-3</v>
      </c>
      <c r="J251" s="116">
        <f t="shared" si="221"/>
        <v>3.7735849056603774E-3</v>
      </c>
      <c r="K251" s="116">
        <f t="shared" si="221"/>
        <v>1.3935940868493995E-2</v>
      </c>
      <c r="L251" s="116">
        <f t="shared" si="221"/>
        <v>5.2915885789879833E-3</v>
      </c>
      <c r="M251" s="117">
        <f t="shared" si="221"/>
        <v>9.1186092997836386E-3</v>
      </c>
      <c r="N251" s="117">
        <f t="shared" si="221"/>
        <v>1.0502954260072226E-2</v>
      </c>
      <c r="O251" s="117">
        <f t="shared" si="221"/>
        <v>6.8180409495671576E-3</v>
      </c>
      <c r="P251" s="118">
        <f t="shared" si="221"/>
        <v>6.9723219945066551E-3</v>
      </c>
      <c r="Q251" s="118">
        <f t="shared" si="221"/>
        <v>6.9753636093796379E-3</v>
      </c>
      <c r="R251" s="118">
        <f t="shared" si="221"/>
        <v>6.8863383931877086E-3</v>
      </c>
      <c r="S251" s="118">
        <f t="shared" si="221"/>
        <v>6.8883786386193619E-3</v>
      </c>
      <c r="T251" s="118">
        <f t="shared" si="221"/>
        <v>6.9417662938681063E-3</v>
      </c>
      <c r="U251" s="118">
        <f t="shared" si="221"/>
        <v>6.8915247498509049E-3</v>
      </c>
      <c r="V251" s="118">
        <f t="shared" si="221"/>
        <v>6.920415224913495E-3</v>
      </c>
      <c r="W251" s="118">
        <f t="shared" si="221"/>
        <v>6.9438014998611242E-3</v>
      </c>
      <c r="X251" s="118">
        <f t="shared" si="221"/>
        <v>6.9457480758400598E-3</v>
      </c>
      <c r="Y251" s="118">
        <f t="shared" si="221"/>
        <v>6.9059209781501185E-3</v>
      </c>
      <c r="Z251" s="118">
        <f t="shared" si="221"/>
        <v>6.8883069566207447E-3</v>
      </c>
      <c r="AA251" s="118">
        <f t="shared" si="221"/>
        <v>6.8972512425195254E-3</v>
      </c>
      <c r="AB251" s="118">
        <f t="shared" si="221"/>
        <v>6.8803490518543377E-3</v>
      </c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</row>
    <row r="252" spans="1:60" ht="12.75" customHeight="1" x14ac:dyDescent="0.25">
      <c r="A252" s="108" t="str">
        <f t="shared" ref="A252:B252" si="222">+A110</f>
        <v>Sch Lemon  _O</v>
      </c>
      <c r="B252" s="108" t="str">
        <f t="shared" si="222"/>
        <v>P0350012L_O</v>
      </c>
      <c r="C252" s="116">
        <f t="shared" ref="C252:AB252" si="223">+C110/C$140</f>
        <v>2.3939480992052093E-4</v>
      </c>
      <c r="D252" s="116">
        <f t="shared" si="223"/>
        <v>1.0046212577858148E-4</v>
      </c>
      <c r="E252" s="116">
        <f t="shared" si="223"/>
        <v>0</v>
      </c>
      <c r="F252" s="116">
        <f t="shared" si="223"/>
        <v>1.589319771137953E-4</v>
      </c>
      <c r="G252" s="116">
        <f t="shared" si="223"/>
        <v>1.7576898932831137E-3</v>
      </c>
      <c r="H252" s="116">
        <f t="shared" si="223"/>
        <v>1.4418571119602047E-4</v>
      </c>
      <c r="I252" s="116">
        <f t="shared" si="223"/>
        <v>7.6382523678582338E-5</v>
      </c>
      <c r="J252" s="116">
        <f t="shared" si="223"/>
        <v>7.5471698113207552E-5</v>
      </c>
      <c r="K252" s="116">
        <f t="shared" si="223"/>
        <v>1.0779180782260547E-3</v>
      </c>
      <c r="L252" s="116">
        <f t="shared" si="223"/>
        <v>5.5120714364458165E-4</v>
      </c>
      <c r="M252" s="117">
        <f t="shared" si="223"/>
        <v>4.4170603340495463E-4</v>
      </c>
      <c r="N252" s="117">
        <f t="shared" si="223"/>
        <v>5.159004409488675E-4</v>
      </c>
      <c r="O252" s="117">
        <f t="shared" si="223"/>
        <v>4.3387533315427366E-4</v>
      </c>
      <c r="P252" s="118">
        <f t="shared" si="223"/>
        <v>6.3384745404605953E-4</v>
      </c>
      <c r="Q252" s="118">
        <f t="shared" si="223"/>
        <v>5.9364796675571388E-4</v>
      </c>
      <c r="R252" s="118">
        <f t="shared" si="223"/>
        <v>5.9237319511292114E-4</v>
      </c>
      <c r="S252" s="118">
        <f t="shared" si="223"/>
        <v>5.9254870009628913E-4</v>
      </c>
      <c r="T252" s="118">
        <f t="shared" si="223"/>
        <v>5.784805244890089E-4</v>
      </c>
      <c r="U252" s="118">
        <f t="shared" si="223"/>
        <v>5.9638194950632827E-4</v>
      </c>
      <c r="V252" s="118">
        <f t="shared" si="223"/>
        <v>5.6809378711976453E-4</v>
      </c>
      <c r="W252" s="118">
        <f t="shared" si="223"/>
        <v>6.0179612998796411E-4</v>
      </c>
      <c r="X252" s="118">
        <f t="shared" si="223"/>
        <v>5.6316876290595083E-4</v>
      </c>
      <c r="Y252" s="118">
        <f t="shared" si="223"/>
        <v>5.6605909656968188E-4</v>
      </c>
      <c r="Z252" s="118">
        <f t="shared" si="223"/>
        <v>5.6928156666287151E-4</v>
      </c>
      <c r="AA252" s="118">
        <f t="shared" si="223"/>
        <v>6.0858099198701689E-4</v>
      </c>
      <c r="AB252" s="118">
        <f t="shared" si="223"/>
        <v>6.1531576886502206E-4</v>
      </c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</row>
    <row r="253" spans="1:60" ht="12.75" customHeight="1" x14ac:dyDescent="0.25">
      <c r="A253" s="108" t="str">
        <f t="shared" ref="A253:B253" si="224">+A111</f>
        <v>Sch Lemon  _O</v>
      </c>
      <c r="B253" s="108" t="str">
        <f t="shared" si="224"/>
        <v>P0500012L_O</v>
      </c>
      <c r="C253" s="116">
        <f t="shared" ref="C253:AB253" si="225">+C111/C$140</f>
        <v>1.3884898975390213E-3</v>
      </c>
      <c r="D253" s="116">
        <f t="shared" si="225"/>
        <v>5.0231062889290732E-4</v>
      </c>
      <c r="E253" s="116">
        <f t="shared" si="225"/>
        <v>1.6740604335816522E-4</v>
      </c>
      <c r="F253" s="116">
        <f t="shared" si="225"/>
        <v>7.9465988556897652E-4</v>
      </c>
      <c r="G253" s="116">
        <f t="shared" si="225"/>
        <v>2.448210922787194E-3</v>
      </c>
      <c r="H253" s="116">
        <f t="shared" si="225"/>
        <v>5.7674284478408187E-4</v>
      </c>
      <c r="I253" s="116">
        <f t="shared" si="225"/>
        <v>1.5276504735716468E-4</v>
      </c>
      <c r="J253" s="116">
        <f t="shared" si="225"/>
        <v>7.5471698113207552E-5</v>
      </c>
      <c r="K253" s="116">
        <f t="shared" si="225"/>
        <v>1.6938712657838004E-3</v>
      </c>
      <c r="L253" s="116">
        <f t="shared" si="225"/>
        <v>1.1024142872891633E-3</v>
      </c>
      <c r="M253" s="117">
        <f t="shared" si="225"/>
        <v>9.5827749620057954E-4</v>
      </c>
      <c r="N253" s="117">
        <f t="shared" si="225"/>
        <v>9.1499323489044413E-4</v>
      </c>
      <c r="O253" s="117">
        <f t="shared" si="225"/>
        <v>7.2312555525712275E-4</v>
      </c>
      <c r="P253" s="118">
        <f t="shared" si="225"/>
        <v>7.7470244383407284E-4</v>
      </c>
      <c r="Q253" s="118">
        <f t="shared" si="225"/>
        <v>8.1626595428910655E-4</v>
      </c>
      <c r="R253" s="118">
        <f t="shared" si="225"/>
        <v>8.1451314328026656E-4</v>
      </c>
      <c r="S253" s="118">
        <f t="shared" si="225"/>
        <v>8.1475446263239756E-4</v>
      </c>
      <c r="T253" s="118">
        <f t="shared" si="225"/>
        <v>7.7130736598534516E-4</v>
      </c>
      <c r="U253" s="118">
        <f t="shared" si="225"/>
        <v>7.9517593267510432E-4</v>
      </c>
      <c r="V253" s="118">
        <f t="shared" si="225"/>
        <v>7.7467334607240611E-4</v>
      </c>
      <c r="W253" s="118">
        <f t="shared" si="225"/>
        <v>7.8696416998426074E-4</v>
      </c>
      <c r="X253" s="118">
        <f t="shared" si="225"/>
        <v>8.1346599086415123E-4</v>
      </c>
      <c r="Y253" s="118">
        <f t="shared" si="225"/>
        <v>7.9248273519755459E-4</v>
      </c>
      <c r="Z253" s="118">
        <f t="shared" si="225"/>
        <v>7.9699419332802002E-4</v>
      </c>
      <c r="AA253" s="118">
        <f t="shared" si="225"/>
        <v>8.1144132264935589E-4</v>
      </c>
      <c r="AB253" s="118">
        <f t="shared" si="225"/>
        <v>7.8312916037366447E-4</v>
      </c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</row>
    <row r="254" spans="1:60" ht="12.75" customHeight="1" x14ac:dyDescent="0.25">
      <c r="A254" s="108" t="str">
        <f t="shared" ref="A254:B254" si="226">+A112</f>
        <v>Sch Lemon  _O</v>
      </c>
      <c r="B254" s="108" t="str">
        <f t="shared" si="226"/>
        <v>P2000006L_O</v>
      </c>
      <c r="C254" s="116">
        <f t="shared" ref="C254:AB254" si="227">+C112/C$140</f>
        <v>3.5430431868237098E-3</v>
      </c>
      <c r="D254" s="116">
        <f t="shared" si="227"/>
        <v>1.8083182640144665E-3</v>
      </c>
      <c r="E254" s="116">
        <f t="shared" si="227"/>
        <v>4.1851510839541309E-4</v>
      </c>
      <c r="F254" s="116">
        <f t="shared" si="227"/>
        <v>1.0330578512396695E-3</v>
      </c>
      <c r="G254" s="116">
        <f t="shared" si="227"/>
        <v>5.2730696798493409E-3</v>
      </c>
      <c r="H254" s="116">
        <f t="shared" si="227"/>
        <v>2.5953428015283685E-3</v>
      </c>
      <c r="I254" s="116">
        <f t="shared" si="227"/>
        <v>6.1106018942865871E-4</v>
      </c>
      <c r="J254" s="116">
        <f t="shared" si="227"/>
        <v>8.30188679245283E-4</v>
      </c>
      <c r="K254" s="116">
        <f t="shared" si="227"/>
        <v>2.2328303048968277E-3</v>
      </c>
      <c r="L254" s="116">
        <f t="shared" si="227"/>
        <v>4.6301400066144855E-3</v>
      </c>
      <c r="M254" s="117">
        <f t="shared" si="227"/>
        <v>2.3956937405014487E-3</v>
      </c>
      <c r="N254" s="117">
        <f t="shared" si="227"/>
        <v>2.219345293138524E-3</v>
      </c>
      <c r="O254" s="117">
        <f t="shared" si="227"/>
        <v>1.8594657135183156E-3</v>
      </c>
      <c r="P254" s="118">
        <f t="shared" si="227"/>
        <v>1.9719698570321853E-3</v>
      </c>
      <c r="Q254" s="118">
        <f t="shared" si="227"/>
        <v>2.0035618878005341E-3</v>
      </c>
      <c r="R254" s="118">
        <f t="shared" si="227"/>
        <v>1.9992595335061088E-3</v>
      </c>
      <c r="S254" s="118">
        <f t="shared" si="227"/>
        <v>1.9998518628249759E-3</v>
      </c>
      <c r="T254" s="118">
        <f t="shared" si="227"/>
        <v>1.9925440287954749E-3</v>
      </c>
      <c r="U254" s="118">
        <f t="shared" si="227"/>
        <v>1.987939831687761E-3</v>
      </c>
      <c r="V254" s="118">
        <f t="shared" si="227"/>
        <v>1.9625058100500954E-3</v>
      </c>
      <c r="W254" s="118">
        <f t="shared" si="227"/>
        <v>1.9905564299601891E-3</v>
      </c>
      <c r="X254" s="118">
        <f t="shared" si="227"/>
        <v>2.0023778236656028E-3</v>
      </c>
      <c r="Y254" s="118">
        <f t="shared" si="227"/>
        <v>1.9812068379938866E-3</v>
      </c>
      <c r="Z254" s="118">
        <f t="shared" si="227"/>
        <v>1.9924854833200502E-3</v>
      </c>
      <c r="AA254" s="118">
        <f t="shared" si="227"/>
        <v>1.9778882239578051E-3</v>
      </c>
      <c r="AB254" s="118">
        <f t="shared" si="227"/>
        <v>1.9578229009341612E-3</v>
      </c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  <c r="BH254" s="107"/>
    </row>
    <row r="255" spans="1:60" ht="12.75" customHeight="1" x14ac:dyDescent="0.25">
      <c r="A255" s="108" t="str">
        <f t="shared" ref="A255:B255" si="228">+A113</f>
        <v>Sch Lemon  _O</v>
      </c>
      <c r="B255" s="108" t="str">
        <f t="shared" si="228"/>
        <v>R0300024L_O</v>
      </c>
      <c r="C255" s="116">
        <f t="shared" ref="C255:AB255" si="229">+C113/C$140</f>
        <v>1.6422483960547737E-2</v>
      </c>
      <c r="D255" s="116">
        <f t="shared" si="229"/>
        <v>1.7379947759694595E-2</v>
      </c>
      <c r="E255" s="116">
        <f t="shared" si="229"/>
        <v>3.9340420189168833E-3</v>
      </c>
      <c r="F255" s="116">
        <f t="shared" si="229"/>
        <v>4.7679593134138587E-4</v>
      </c>
      <c r="G255" s="116">
        <f t="shared" si="229"/>
        <v>3.5153797865662274E-3</v>
      </c>
      <c r="H255" s="116">
        <f t="shared" si="229"/>
        <v>1.4418571119602047E-2</v>
      </c>
      <c r="I255" s="116">
        <f t="shared" si="229"/>
        <v>9.0131377940727165E-3</v>
      </c>
      <c r="J255" s="116">
        <f t="shared" si="229"/>
        <v>4.0000000000000001E-3</v>
      </c>
      <c r="K255" s="116">
        <f t="shared" si="229"/>
        <v>1.7708654142285186E-3</v>
      </c>
      <c r="L255" s="116">
        <f t="shared" si="229"/>
        <v>2.1386837173409768E-2</v>
      </c>
      <c r="M255" s="117">
        <f t="shared" si="229"/>
        <v>9.081176585088304E-3</v>
      </c>
      <c r="N255" s="117">
        <f t="shared" si="229"/>
        <v>6.7845774970068037E-3</v>
      </c>
      <c r="O255" s="117">
        <f t="shared" si="229"/>
        <v>8.0163632982789609E-3</v>
      </c>
      <c r="P255" s="118">
        <f t="shared" si="229"/>
        <v>7.9583069230227486E-3</v>
      </c>
      <c r="Q255" s="118">
        <f t="shared" si="229"/>
        <v>7.9400415553576732E-3</v>
      </c>
      <c r="R255" s="118">
        <f t="shared" si="229"/>
        <v>7.9229914846353205E-3</v>
      </c>
      <c r="S255" s="118">
        <f t="shared" si="229"/>
        <v>7.9253388637878681E-3</v>
      </c>
      <c r="T255" s="118">
        <f t="shared" si="229"/>
        <v>7.9059005013497885E-3</v>
      </c>
      <c r="U255" s="118">
        <f t="shared" si="229"/>
        <v>7.8854946656947856E-3</v>
      </c>
      <c r="V255" s="118">
        <f t="shared" si="229"/>
        <v>7.9016681299385431E-3</v>
      </c>
      <c r="W255" s="118">
        <f t="shared" si="229"/>
        <v>7.915933709841682E-3</v>
      </c>
      <c r="X255" s="118">
        <f t="shared" si="229"/>
        <v>7.8843626806833107E-3</v>
      </c>
      <c r="Y255" s="118">
        <f t="shared" si="229"/>
        <v>7.9248273519755465E-3</v>
      </c>
      <c r="Z255" s="118">
        <f t="shared" si="229"/>
        <v>7.9130137766139138E-3</v>
      </c>
      <c r="AA255" s="118">
        <f t="shared" si="229"/>
        <v>7.9115528958312205E-3</v>
      </c>
      <c r="AB255" s="118">
        <f t="shared" si="229"/>
        <v>7.8872294009061927E-3</v>
      </c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  <c r="BH255" s="107"/>
    </row>
    <row r="256" spans="1:60" ht="12.75" customHeight="1" x14ac:dyDescent="0.25">
      <c r="A256" s="108" t="str">
        <f t="shared" ref="A256:B256" si="230">+A114</f>
        <v>Sch Lemon  _O</v>
      </c>
      <c r="B256" s="108" t="str">
        <f t="shared" si="230"/>
        <v>R1000012L_O</v>
      </c>
      <c r="C256" s="116">
        <f t="shared" ref="C256:AB256" si="231">+C114/C$140</f>
        <v>2.3317054486258738E-2</v>
      </c>
      <c r="D256" s="116">
        <f t="shared" si="231"/>
        <v>1.4868394615230058E-2</v>
      </c>
      <c r="E256" s="116">
        <f t="shared" si="231"/>
        <v>5.2732903657822048E-3</v>
      </c>
      <c r="F256" s="116">
        <f t="shared" si="231"/>
        <v>1.6449459631277814E-2</v>
      </c>
      <c r="G256" s="116">
        <f t="shared" si="231"/>
        <v>2.2787193973634653E-2</v>
      </c>
      <c r="H256" s="116">
        <f t="shared" si="231"/>
        <v>2.1555763823805061E-2</v>
      </c>
      <c r="I256" s="116">
        <f t="shared" si="231"/>
        <v>3.2844485181790406E-3</v>
      </c>
      <c r="J256" s="116">
        <f t="shared" si="231"/>
        <v>2.8981132075471698E-2</v>
      </c>
      <c r="K256" s="116">
        <f t="shared" si="231"/>
        <v>9.3162919618109026E-3</v>
      </c>
      <c r="L256" s="116">
        <f t="shared" si="231"/>
        <v>2.1166354315951933E-2</v>
      </c>
      <c r="M256" s="117">
        <f t="shared" si="231"/>
        <v>1.727145456042763E-2</v>
      </c>
      <c r="N256" s="117">
        <f t="shared" si="231"/>
        <v>1.6275198816349177E-2</v>
      </c>
      <c r="O256" s="117">
        <f t="shared" si="231"/>
        <v>1.5288940311150596E-2</v>
      </c>
      <c r="P256" s="118">
        <f t="shared" si="231"/>
        <v>1.394464398901331E-2</v>
      </c>
      <c r="Q256" s="118">
        <f t="shared" si="231"/>
        <v>1.3950727218759276E-2</v>
      </c>
      <c r="R256" s="118">
        <f t="shared" si="231"/>
        <v>1.3846723435764532E-2</v>
      </c>
      <c r="S256" s="118">
        <f t="shared" si="231"/>
        <v>1.3850825864750759E-2</v>
      </c>
      <c r="T256" s="118">
        <f t="shared" si="231"/>
        <v>1.38192569739041E-2</v>
      </c>
      <c r="U256" s="118">
        <f t="shared" si="231"/>
        <v>1.3849314160758068E-2</v>
      </c>
      <c r="V256" s="118">
        <f t="shared" si="231"/>
        <v>1.384083044982699E-2</v>
      </c>
      <c r="W256" s="118">
        <f t="shared" si="231"/>
        <v>1.3841310989723174E-2</v>
      </c>
      <c r="X256" s="118">
        <f t="shared" si="231"/>
        <v>1.382892184469057E-2</v>
      </c>
      <c r="Y256" s="118">
        <f t="shared" si="231"/>
        <v>1.3868447865957206E-2</v>
      </c>
      <c r="Z256" s="118">
        <f t="shared" si="231"/>
        <v>1.3833542069907777E-2</v>
      </c>
      <c r="AA256" s="118">
        <f t="shared" si="231"/>
        <v>1.3794502485039051E-2</v>
      </c>
      <c r="AB256" s="118">
        <f t="shared" si="231"/>
        <v>1.3816635900878223E-2</v>
      </c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  <c r="BH256" s="107"/>
    </row>
    <row r="257" spans="1:60" ht="12.75" customHeight="1" x14ac:dyDescent="0.25">
      <c r="A257" s="108" t="str">
        <f t="shared" ref="A257:B257" si="232">+A115</f>
        <v>Sch Soda Water_O</v>
      </c>
      <c r="B257" s="108" t="str">
        <f t="shared" si="232"/>
        <v>C0200024L_O</v>
      </c>
      <c r="C257" s="116">
        <f t="shared" ref="C257:AB257" si="233">+C115/C$140</f>
        <v>1.292731973570813E-3</v>
      </c>
      <c r="D257" s="116">
        <f t="shared" si="233"/>
        <v>1.3060076351215592E-3</v>
      </c>
      <c r="E257" s="116">
        <f t="shared" si="233"/>
        <v>2.0925755419770654E-3</v>
      </c>
      <c r="F257" s="116">
        <f t="shared" si="233"/>
        <v>2.1455816910362366E-3</v>
      </c>
      <c r="G257" s="116">
        <f t="shared" si="233"/>
        <v>7.2190834902699308E-3</v>
      </c>
      <c r="H257" s="116">
        <f t="shared" si="233"/>
        <v>4.4697570470766347E-3</v>
      </c>
      <c r="I257" s="116">
        <f t="shared" si="233"/>
        <v>1.2985029025358997E-3</v>
      </c>
      <c r="J257" s="116">
        <f t="shared" si="233"/>
        <v>5.056603773584906E-3</v>
      </c>
      <c r="K257" s="116">
        <f t="shared" si="233"/>
        <v>5.3895903911302745E-3</v>
      </c>
      <c r="L257" s="116">
        <f t="shared" si="233"/>
        <v>4.6301400066144855E-3</v>
      </c>
      <c r="M257" s="117">
        <f t="shared" si="233"/>
        <v>3.4812424666661678E-3</v>
      </c>
      <c r="N257" s="117">
        <f t="shared" si="233"/>
        <v>4.1369374981748809E-3</v>
      </c>
      <c r="O257" s="117">
        <f t="shared" si="233"/>
        <v>4.049503109439888E-3</v>
      </c>
      <c r="P257" s="118">
        <f t="shared" si="233"/>
        <v>4.7890696527924503E-3</v>
      </c>
      <c r="Q257" s="118">
        <f t="shared" si="233"/>
        <v>4.7491837340457111E-3</v>
      </c>
      <c r="R257" s="118">
        <f t="shared" si="233"/>
        <v>4.7389855609033691E-3</v>
      </c>
      <c r="S257" s="118">
        <f t="shared" si="233"/>
        <v>4.7403896007703131E-3</v>
      </c>
      <c r="T257" s="118">
        <f t="shared" si="233"/>
        <v>4.7563954235762948E-3</v>
      </c>
      <c r="U257" s="118">
        <f t="shared" si="233"/>
        <v>4.7047909349943679E-3</v>
      </c>
      <c r="V257" s="118">
        <f t="shared" si="233"/>
        <v>4.7513298559107575E-3</v>
      </c>
      <c r="W257" s="118">
        <f t="shared" si="233"/>
        <v>4.7680770299046386E-3</v>
      </c>
      <c r="X257" s="118">
        <f t="shared" si="233"/>
        <v>4.7556473312058067E-3</v>
      </c>
      <c r="Y257" s="118">
        <f t="shared" si="233"/>
        <v>4.7548964111853277E-3</v>
      </c>
      <c r="Z257" s="118">
        <f t="shared" si="233"/>
        <v>4.7250370033018333E-3</v>
      </c>
      <c r="AA257" s="118">
        <f t="shared" si="233"/>
        <v>4.7165026878993816E-3</v>
      </c>
      <c r="AB257" s="118">
        <f t="shared" si="233"/>
        <v>4.754712759411534E-3</v>
      </c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  <c r="BH257" s="107"/>
    </row>
    <row r="258" spans="1:60" ht="12.75" customHeight="1" x14ac:dyDescent="0.25">
      <c r="A258" s="108" t="str">
        <f t="shared" ref="A258:B258" si="234">+A116</f>
        <v>Sch Soda Water_O</v>
      </c>
      <c r="B258" s="108" t="str">
        <f t="shared" si="234"/>
        <v>P1000012M</v>
      </c>
      <c r="C258" s="116">
        <f t="shared" ref="C258:AB258" si="235">+C116/C$140</f>
        <v>0</v>
      </c>
      <c r="D258" s="116">
        <f t="shared" si="235"/>
        <v>0</v>
      </c>
      <c r="E258" s="116">
        <f t="shared" si="235"/>
        <v>0</v>
      </c>
      <c r="F258" s="116">
        <f t="shared" si="235"/>
        <v>0</v>
      </c>
      <c r="G258" s="116">
        <f t="shared" si="235"/>
        <v>0</v>
      </c>
      <c r="H258" s="116">
        <f t="shared" si="235"/>
        <v>0</v>
      </c>
      <c r="I258" s="116">
        <f t="shared" si="235"/>
        <v>0</v>
      </c>
      <c r="J258" s="116">
        <f t="shared" si="235"/>
        <v>0</v>
      </c>
      <c r="K258" s="116">
        <f t="shared" si="235"/>
        <v>0</v>
      </c>
      <c r="L258" s="116">
        <f t="shared" si="235"/>
        <v>0</v>
      </c>
      <c r="M258" s="117">
        <f t="shared" si="235"/>
        <v>0</v>
      </c>
      <c r="N258" s="117">
        <f t="shared" si="235"/>
        <v>0</v>
      </c>
      <c r="O258" s="117">
        <f t="shared" si="235"/>
        <v>0</v>
      </c>
      <c r="P258" s="118">
        <f t="shared" si="235"/>
        <v>0</v>
      </c>
      <c r="Q258" s="118">
        <f t="shared" si="235"/>
        <v>0</v>
      </c>
      <c r="R258" s="118">
        <f t="shared" si="235"/>
        <v>0</v>
      </c>
      <c r="S258" s="118">
        <f t="shared" si="235"/>
        <v>0</v>
      </c>
      <c r="T258" s="118">
        <f t="shared" si="235"/>
        <v>0</v>
      </c>
      <c r="U258" s="118">
        <f t="shared" si="235"/>
        <v>0</v>
      </c>
      <c r="V258" s="118">
        <f t="shared" si="235"/>
        <v>0</v>
      </c>
      <c r="W258" s="118">
        <f t="shared" si="235"/>
        <v>0</v>
      </c>
      <c r="X258" s="118">
        <f t="shared" si="235"/>
        <v>0</v>
      </c>
      <c r="Y258" s="118">
        <f t="shared" si="235"/>
        <v>0</v>
      </c>
      <c r="Z258" s="118">
        <f t="shared" si="235"/>
        <v>0</v>
      </c>
      <c r="AA258" s="118">
        <f t="shared" si="235"/>
        <v>0</v>
      </c>
      <c r="AB258" s="118">
        <f t="shared" si="235"/>
        <v>0</v>
      </c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  <c r="BH258" s="107"/>
    </row>
    <row r="259" spans="1:60" ht="12.75" customHeight="1" x14ac:dyDescent="0.25">
      <c r="A259" s="108" t="str">
        <f t="shared" ref="A259:B259" si="236">+A117</f>
        <v>Sch Soda Water_O</v>
      </c>
      <c r="B259" s="108" t="str">
        <f t="shared" si="236"/>
        <v>P2000006M</v>
      </c>
      <c r="C259" s="116">
        <f t="shared" ref="C259:AB259" si="237">+C117/C$140</f>
        <v>0</v>
      </c>
      <c r="D259" s="116">
        <f t="shared" si="237"/>
        <v>0</v>
      </c>
      <c r="E259" s="116">
        <f t="shared" si="237"/>
        <v>0</v>
      </c>
      <c r="F259" s="116">
        <f t="shared" si="237"/>
        <v>0</v>
      </c>
      <c r="G259" s="116">
        <f t="shared" si="237"/>
        <v>0</v>
      </c>
      <c r="H259" s="116">
        <f t="shared" si="237"/>
        <v>0</v>
      </c>
      <c r="I259" s="116">
        <f t="shared" si="237"/>
        <v>0</v>
      </c>
      <c r="J259" s="116">
        <f t="shared" si="237"/>
        <v>0</v>
      </c>
      <c r="K259" s="116">
        <f t="shared" si="237"/>
        <v>0</v>
      </c>
      <c r="L259" s="116">
        <f t="shared" si="237"/>
        <v>0</v>
      </c>
      <c r="M259" s="117">
        <f t="shared" si="237"/>
        <v>0</v>
      </c>
      <c r="N259" s="117">
        <f t="shared" si="237"/>
        <v>0</v>
      </c>
      <c r="O259" s="117">
        <f t="shared" si="237"/>
        <v>0</v>
      </c>
      <c r="P259" s="118">
        <f t="shared" si="237"/>
        <v>0</v>
      </c>
      <c r="Q259" s="118">
        <f t="shared" si="237"/>
        <v>0</v>
      </c>
      <c r="R259" s="118">
        <f t="shared" si="237"/>
        <v>0</v>
      </c>
      <c r="S259" s="118">
        <f t="shared" si="237"/>
        <v>0</v>
      </c>
      <c r="T259" s="118">
        <f t="shared" si="237"/>
        <v>0</v>
      </c>
      <c r="U259" s="118">
        <f t="shared" si="237"/>
        <v>0</v>
      </c>
      <c r="V259" s="118">
        <f t="shared" si="237"/>
        <v>0</v>
      </c>
      <c r="W259" s="118">
        <f t="shared" si="237"/>
        <v>0</v>
      </c>
      <c r="X259" s="118">
        <f t="shared" si="237"/>
        <v>0</v>
      </c>
      <c r="Y259" s="118">
        <f t="shared" si="237"/>
        <v>0</v>
      </c>
      <c r="Z259" s="118">
        <f t="shared" si="237"/>
        <v>0</v>
      </c>
      <c r="AA259" s="118">
        <f t="shared" si="237"/>
        <v>0</v>
      </c>
      <c r="AB259" s="118">
        <f t="shared" si="237"/>
        <v>0</v>
      </c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  <c r="BH259" s="107"/>
    </row>
    <row r="260" spans="1:60" ht="12.75" customHeight="1" x14ac:dyDescent="0.25">
      <c r="A260" s="108" t="str">
        <f t="shared" ref="A260:B260" si="238">+A118</f>
        <v>Sch Tonic Water_O</v>
      </c>
      <c r="B260" s="108" t="str">
        <f t="shared" si="238"/>
        <v>C0200024L_O</v>
      </c>
      <c r="C260" s="116">
        <f t="shared" ref="C260:AB260" si="239">+C118/C$140</f>
        <v>6.2242650579335439E-4</v>
      </c>
      <c r="D260" s="116">
        <f t="shared" si="239"/>
        <v>1.2055455093429777E-3</v>
      </c>
      <c r="E260" s="116">
        <f t="shared" si="239"/>
        <v>2.176278563656148E-3</v>
      </c>
      <c r="F260" s="116">
        <f t="shared" si="239"/>
        <v>5.5626191989828358E-4</v>
      </c>
      <c r="G260" s="116">
        <f t="shared" si="239"/>
        <v>4.2059008160703079E-3</v>
      </c>
      <c r="H260" s="116">
        <f t="shared" si="239"/>
        <v>5.6232427366447986E-3</v>
      </c>
      <c r="I260" s="116">
        <f t="shared" si="239"/>
        <v>2.4442407577146348E-3</v>
      </c>
      <c r="J260" s="116">
        <f t="shared" si="239"/>
        <v>2.1132075471698114E-3</v>
      </c>
      <c r="K260" s="116">
        <f t="shared" si="239"/>
        <v>3.3877425315676007E-3</v>
      </c>
      <c r="L260" s="116">
        <f t="shared" si="239"/>
        <v>3.6379671480542388E-3</v>
      </c>
      <c r="M260" s="117">
        <f t="shared" si="239"/>
        <v>2.5454245992827893E-3</v>
      </c>
      <c r="N260" s="117">
        <f t="shared" si="239"/>
        <v>3.0662007339413819E-3</v>
      </c>
      <c r="O260" s="117">
        <f t="shared" si="239"/>
        <v>2.8305200305778805E-3</v>
      </c>
      <c r="P260" s="118">
        <f t="shared" si="239"/>
        <v>3.3100922600183113E-3</v>
      </c>
      <c r="Q260" s="118">
        <f t="shared" si="239"/>
        <v>3.2650638171564262E-3</v>
      </c>
      <c r="R260" s="118">
        <f t="shared" si="239"/>
        <v>3.2580525731210662E-3</v>
      </c>
      <c r="S260" s="118">
        <f t="shared" si="239"/>
        <v>3.2590178505295902E-3</v>
      </c>
      <c r="T260" s="118">
        <f t="shared" si="239"/>
        <v>3.2780563054377169E-3</v>
      </c>
      <c r="U260" s="118">
        <f t="shared" si="239"/>
        <v>3.246968391756676E-3</v>
      </c>
      <c r="V260" s="118">
        <f t="shared" si="239"/>
        <v>3.2536280535041058E-3</v>
      </c>
      <c r="W260" s="118">
        <f t="shared" si="239"/>
        <v>3.2404406999351912E-3</v>
      </c>
      <c r="X260" s="118">
        <f t="shared" si="239"/>
        <v>3.2538639634566049E-3</v>
      </c>
      <c r="Y260" s="118">
        <f t="shared" si="239"/>
        <v>3.2265368504471865E-3</v>
      </c>
      <c r="Z260" s="118">
        <f t="shared" si="239"/>
        <v>3.2449049299783672E-3</v>
      </c>
      <c r="AA260" s="118">
        <f t="shared" si="239"/>
        <v>3.2457652905974236E-3</v>
      </c>
      <c r="AB260" s="118">
        <f t="shared" si="239"/>
        <v>3.2443922358337527E-3</v>
      </c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  <c r="BH260" s="107"/>
    </row>
    <row r="261" spans="1:60" ht="12.75" customHeight="1" x14ac:dyDescent="0.25">
      <c r="A261" s="108" t="str">
        <f t="shared" ref="A261:B261" si="240">+A119</f>
        <v>Sch Tonic Water_O</v>
      </c>
      <c r="B261" s="108" t="str">
        <f t="shared" si="240"/>
        <v>P1000012M</v>
      </c>
      <c r="C261" s="116">
        <f t="shared" ref="C261:AB261" si="241">+C119/C$140</f>
        <v>0</v>
      </c>
      <c r="D261" s="116">
        <f t="shared" si="241"/>
        <v>0</v>
      </c>
      <c r="E261" s="116">
        <f t="shared" si="241"/>
        <v>0</v>
      </c>
      <c r="F261" s="116">
        <f t="shared" si="241"/>
        <v>0</v>
      </c>
      <c r="G261" s="116">
        <f t="shared" si="241"/>
        <v>0</v>
      </c>
      <c r="H261" s="116">
        <f t="shared" si="241"/>
        <v>0</v>
      </c>
      <c r="I261" s="116">
        <f t="shared" si="241"/>
        <v>0</v>
      </c>
      <c r="J261" s="116">
        <f t="shared" si="241"/>
        <v>0</v>
      </c>
      <c r="K261" s="116">
        <f t="shared" si="241"/>
        <v>0</v>
      </c>
      <c r="L261" s="116">
        <f t="shared" si="241"/>
        <v>0</v>
      </c>
      <c r="M261" s="117">
        <f t="shared" si="241"/>
        <v>0</v>
      </c>
      <c r="N261" s="117">
        <f t="shared" si="241"/>
        <v>0</v>
      </c>
      <c r="O261" s="117">
        <f t="shared" si="241"/>
        <v>0</v>
      </c>
      <c r="P261" s="118">
        <f t="shared" si="241"/>
        <v>0</v>
      </c>
      <c r="Q261" s="118">
        <f t="shared" si="241"/>
        <v>0</v>
      </c>
      <c r="R261" s="118">
        <f t="shared" si="241"/>
        <v>0</v>
      </c>
      <c r="S261" s="118">
        <f t="shared" si="241"/>
        <v>0</v>
      </c>
      <c r="T261" s="118">
        <f t="shared" si="241"/>
        <v>0</v>
      </c>
      <c r="U261" s="118">
        <f t="shared" si="241"/>
        <v>0</v>
      </c>
      <c r="V261" s="118">
        <f t="shared" si="241"/>
        <v>0</v>
      </c>
      <c r="W261" s="118">
        <f t="shared" si="241"/>
        <v>0</v>
      </c>
      <c r="X261" s="118">
        <f t="shared" si="241"/>
        <v>0</v>
      </c>
      <c r="Y261" s="118">
        <f t="shared" si="241"/>
        <v>0</v>
      </c>
      <c r="Z261" s="118">
        <f t="shared" si="241"/>
        <v>0</v>
      </c>
      <c r="AA261" s="118">
        <f t="shared" si="241"/>
        <v>0</v>
      </c>
      <c r="AB261" s="118">
        <f t="shared" si="241"/>
        <v>0</v>
      </c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  <c r="BH261" s="107"/>
    </row>
    <row r="262" spans="1:60" ht="12.75" customHeight="1" x14ac:dyDescent="0.25">
      <c r="A262" s="108">
        <f t="shared" ref="A262:B262" si="242">+A120</f>
        <v>0</v>
      </c>
      <c r="B262" s="108">
        <f t="shared" si="242"/>
        <v>0</v>
      </c>
      <c r="C262" s="116">
        <f t="shared" ref="C262:AB262" si="243">+C120/C$140</f>
        <v>0</v>
      </c>
      <c r="D262" s="116">
        <f t="shared" si="243"/>
        <v>0</v>
      </c>
      <c r="E262" s="116">
        <f t="shared" si="243"/>
        <v>0</v>
      </c>
      <c r="F262" s="116">
        <f t="shared" si="243"/>
        <v>0</v>
      </c>
      <c r="G262" s="116">
        <f t="shared" si="243"/>
        <v>0</v>
      </c>
      <c r="H262" s="116">
        <f t="shared" si="243"/>
        <v>0</v>
      </c>
      <c r="I262" s="116">
        <f t="shared" si="243"/>
        <v>0</v>
      </c>
      <c r="J262" s="116">
        <f t="shared" si="243"/>
        <v>0</v>
      </c>
      <c r="K262" s="116">
        <f t="shared" si="243"/>
        <v>0</v>
      </c>
      <c r="L262" s="116">
        <f t="shared" si="243"/>
        <v>0</v>
      </c>
      <c r="M262" s="117">
        <f t="shared" si="243"/>
        <v>0</v>
      </c>
      <c r="N262" s="117">
        <f t="shared" si="243"/>
        <v>0</v>
      </c>
      <c r="O262" s="117">
        <f t="shared" si="243"/>
        <v>0</v>
      </c>
      <c r="P262" s="118">
        <f t="shared" si="243"/>
        <v>0</v>
      </c>
      <c r="Q262" s="118">
        <f t="shared" si="243"/>
        <v>0</v>
      </c>
      <c r="R262" s="118">
        <f t="shared" si="243"/>
        <v>0</v>
      </c>
      <c r="S262" s="118">
        <f t="shared" si="243"/>
        <v>0</v>
      </c>
      <c r="T262" s="118">
        <f t="shared" si="243"/>
        <v>0</v>
      </c>
      <c r="U262" s="118">
        <f t="shared" si="243"/>
        <v>0</v>
      </c>
      <c r="V262" s="118">
        <f t="shared" si="243"/>
        <v>0</v>
      </c>
      <c r="W262" s="118">
        <f t="shared" si="243"/>
        <v>0</v>
      </c>
      <c r="X262" s="118">
        <f t="shared" si="243"/>
        <v>0</v>
      </c>
      <c r="Y262" s="118">
        <f t="shared" si="243"/>
        <v>0</v>
      </c>
      <c r="Z262" s="118">
        <f t="shared" si="243"/>
        <v>0</v>
      </c>
      <c r="AA262" s="118">
        <f t="shared" si="243"/>
        <v>0</v>
      </c>
      <c r="AB262" s="118">
        <f t="shared" si="243"/>
        <v>0</v>
      </c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</row>
    <row r="263" spans="1:60" ht="12.75" customHeight="1" x14ac:dyDescent="0.25">
      <c r="A263" s="108">
        <f t="shared" ref="A263:B263" si="244">+A121</f>
        <v>0</v>
      </c>
      <c r="B263" s="108">
        <f t="shared" si="244"/>
        <v>0</v>
      </c>
      <c r="C263" s="116">
        <f t="shared" ref="C263:AB263" si="245">+C121/C$140</f>
        <v>0</v>
      </c>
      <c r="D263" s="116">
        <f t="shared" si="245"/>
        <v>0</v>
      </c>
      <c r="E263" s="116">
        <f t="shared" si="245"/>
        <v>0</v>
      </c>
      <c r="F263" s="116">
        <f t="shared" si="245"/>
        <v>0</v>
      </c>
      <c r="G263" s="116">
        <f t="shared" si="245"/>
        <v>0</v>
      </c>
      <c r="H263" s="116">
        <f t="shared" si="245"/>
        <v>0</v>
      </c>
      <c r="I263" s="116">
        <f t="shared" si="245"/>
        <v>0</v>
      </c>
      <c r="J263" s="116">
        <f t="shared" si="245"/>
        <v>0</v>
      </c>
      <c r="K263" s="116">
        <f t="shared" si="245"/>
        <v>0</v>
      </c>
      <c r="L263" s="116">
        <f t="shared" si="245"/>
        <v>0</v>
      </c>
      <c r="M263" s="117">
        <f t="shared" si="245"/>
        <v>0</v>
      </c>
      <c r="N263" s="117">
        <f t="shared" si="245"/>
        <v>0</v>
      </c>
      <c r="O263" s="117">
        <f t="shared" si="245"/>
        <v>0</v>
      </c>
      <c r="P263" s="118">
        <f t="shared" si="245"/>
        <v>0</v>
      </c>
      <c r="Q263" s="118">
        <f t="shared" si="245"/>
        <v>0</v>
      </c>
      <c r="R263" s="118">
        <f t="shared" si="245"/>
        <v>0</v>
      </c>
      <c r="S263" s="118">
        <f t="shared" si="245"/>
        <v>0</v>
      </c>
      <c r="T263" s="118">
        <f t="shared" si="245"/>
        <v>0</v>
      </c>
      <c r="U263" s="118">
        <f t="shared" si="245"/>
        <v>0</v>
      </c>
      <c r="V263" s="118">
        <f t="shared" si="245"/>
        <v>0</v>
      </c>
      <c r="W263" s="118">
        <f t="shared" si="245"/>
        <v>0</v>
      </c>
      <c r="X263" s="118">
        <f t="shared" si="245"/>
        <v>0</v>
      </c>
      <c r="Y263" s="118">
        <f t="shared" si="245"/>
        <v>0</v>
      </c>
      <c r="Z263" s="118">
        <f t="shared" si="245"/>
        <v>0</v>
      </c>
      <c r="AA263" s="118">
        <f t="shared" si="245"/>
        <v>0</v>
      </c>
      <c r="AB263" s="118">
        <f t="shared" si="245"/>
        <v>0</v>
      </c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</row>
    <row r="264" spans="1:60" ht="12.75" customHeight="1" x14ac:dyDescent="0.25">
      <c r="A264" s="108">
        <f t="shared" ref="A264:B264" si="246">+A122</f>
        <v>0</v>
      </c>
      <c r="B264" s="108">
        <f t="shared" si="246"/>
        <v>0</v>
      </c>
      <c r="C264" s="116">
        <f t="shared" ref="C264:AB264" si="247">+C122/C$140</f>
        <v>0</v>
      </c>
      <c r="D264" s="116">
        <f t="shared" si="247"/>
        <v>0</v>
      </c>
      <c r="E264" s="116">
        <f t="shared" si="247"/>
        <v>0</v>
      </c>
      <c r="F264" s="116">
        <f t="shared" si="247"/>
        <v>0</v>
      </c>
      <c r="G264" s="116">
        <f t="shared" si="247"/>
        <v>0</v>
      </c>
      <c r="H264" s="116">
        <f t="shared" si="247"/>
        <v>0</v>
      </c>
      <c r="I264" s="116">
        <f t="shared" si="247"/>
        <v>0</v>
      </c>
      <c r="J264" s="116">
        <f t="shared" si="247"/>
        <v>0</v>
      </c>
      <c r="K264" s="116">
        <f t="shared" si="247"/>
        <v>0</v>
      </c>
      <c r="L264" s="116">
        <f t="shared" si="247"/>
        <v>0</v>
      </c>
      <c r="M264" s="117">
        <f t="shared" si="247"/>
        <v>0</v>
      </c>
      <c r="N264" s="117">
        <f t="shared" si="247"/>
        <v>0</v>
      </c>
      <c r="O264" s="117">
        <f t="shared" si="247"/>
        <v>0</v>
      </c>
      <c r="P264" s="118">
        <f t="shared" si="247"/>
        <v>0</v>
      </c>
      <c r="Q264" s="118">
        <f t="shared" si="247"/>
        <v>0</v>
      </c>
      <c r="R264" s="118">
        <f t="shared" si="247"/>
        <v>0</v>
      </c>
      <c r="S264" s="118">
        <f t="shared" si="247"/>
        <v>0</v>
      </c>
      <c r="T264" s="118">
        <f t="shared" si="247"/>
        <v>0</v>
      </c>
      <c r="U264" s="118">
        <f t="shared" si="247"/>
        <v>0</v>
      </c>
      <c r="V264" s="118">
        <f t="shared" si="247"/>
        <v>0</v>
      </c>
      <c r="W264" s="118">
        <f t="shared" si="247"/>
        <v>0</v>
      </c>
      <c r="X264" s="118">
        <f t="shared" si="247"/>
        <v>0</v>
      </c>
      <c r="Y264" s="118">
        <f t="shared" si="247"/>
        <v>0</v>
      </c>
      <c r="Z264" s="118">
        <f t="shared" si="247"/>
        <v>0</v>
      </c>
      <c r="AA264" s="118">
        <f t="shared" si="247"/>
        <v>0</v>
      </c>
      <c r="AB264" s="118">
        <f t="shared" si="247"/>
        <v>0</v>
      </c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</row>
    <row r="265" spans="1:60" ht="12.75" customHeight="1" x14ac:dyDescent="0.25">
      <c r="A265" s="108">
        <f t="shared" ref="A265:B265" si="248">+A123</f>
        <v>0</v>
      </c>
      <c r="B265" s="108">
        <f t="shared" si="248"/>
        <v>0</v>
      </c>
      <c r="C265" s="116">
        <f t="shared" ref="C265:AB265" si="249">+C123/C$140</f>
        <v>0</v>
      </c>
      <c r="D265" s="116">
        <f t="shared" si="249"/>
        <v>0</v>
      </c>
      <c r="E265" s="116">
        <f t="shared" si="249"/>
        <v>0</v>
      </c>
      <c r="F265" s="116">
        <f t="shared" si="249"/>
        <v>0</v>
      </c>
      <c r="G265" s="116">
        <f t="shared" si="249"/>
        <v>0</v>
      </c>
      <c r="H265" s="116">
        <f t="shared" si="249"/>
        <v>0</v>
      </c>
      <c r="I265" s="116">
        <f t="shared" si="249"/>
        <v>0</v>
      </c>
      <c r="J265" s="116">
        <f t="shared" si="249"/>
        <v>0</v>
      </c>
      <c r="K265" s="116">
        <f t="shared" si="249"/>
        <v>0</v>
      </c>
      <c r="L265" s="116">
        <f t="shared" si="249"/>
        <v>0</v>
      </c>
      <c r="M265" s="117">
        <f t="shared" si="249"/>
        <v>0</v>
      </c>
      <c r="N265" s="117">
        <f t="shared" si="249"/>
        <v>0</v>
      </c>
      <c r="O265" s="117">
        <f t="shared" si="249"/>
        <v>0</v>
      </c>
      <c r="P265" s="118">
        <f t="shared" si="249"/>
        <v>0</v>
      </c>
      <c r="Q265" s="118">
        <f t="shared" si="249"/>
        <v>0</v>
      </c>
      <c r="R265" s="118">
        <f t="shared" si="249"/>
        <v>0</v>
      </c>
      <c r="S265" s="118">
        <f t="shared" si="249"/>
        <v>0</v>
      </c>
      <c r="T265" s="118">
        <f t="shared" si="249"/>
        <v>0</v>
      </c>
      <c r="U265" s="118">
        <f t="shared" si="249"/>
        <v>0</v>
      </c>
      <c r="V265" s="118">
        <f t="shared" si="249"/>
        <v>0</v>
      </c>
      <c r="W265" s="118">
        <f t="shared" si="249"/>
        <v>0</v>
      </c>
      <c r="X265" s="118">
        <f t="shared" si="249"/>
        <v>0</v>
      </c>
      <c r="Y265" s="118">
        <f t="shared" si="249"/>
        <v>0</v>
      </c>
      <c r="Z265" s="118">
        <f t="shared" si="249"/>
        <v>0</v>
      </c>
      <c r="AA265" s="118">
        <f t="shared" si="249"/>
        <v>0</v>
      </c>
      <c r="AB265" s="118">
        <f t="shared" si="249"/>
        <v>0</v>
      </c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</row>
    <row r="266" spans="1:60" ht="12.75" customHeight="1" x14ac:dyDescent="0.25">
      <c r="A266" s="108">
        <f t="shared" ref="A266:B266" si="250">+A124</f>
        <v>0</v>
      </c>
      <c r="B266" s="108">
        <f t="shared" si="250"/>
        <v>0</v>
      </c>
      <c r="C266" s="116">
        <f t="shared" ref="C266:AB266" si="251">+C124/C$140</f>
        <v>0</v>
      </c>
      <c r="D266" s="116">
        <f t="shared" si="251"/>
        <v>0</v>
      </c>
      <c r="E266" s="116">
        <f t="shared" si="251"/>
        <v>0</v>
      </c>
      <c r="F266" s="116">
        <f t="shared" si="251"/>
        <v>0</v>
      </c>
      <c r="G266" s="116">
        <f t="shared" si="251"/>
        <v>0</v>
      </c>
      <c r="H266" s="116">
        <f t="shared" si="251"/>
        <v>0</v>
      </c>
      <c r="I266" s="116">
        <f t="shared" si="251"/>
        <v>0</v>
      </c>
      <c r="J266" s="116">
        <f t="shared" si="251"/>
        <v>0</v>
      </c>
      <c r="K266" s="116">
        <f t="shared" si="251"/>
        <v>0</v>
      </c>
      <c r="L266" s="116">
        <f t="shared" si="251"/>
        <v>0</v>
      </c>
      <c r="M266" s="117">
        <f t="shared" si="251"/>
        <v>0</v>
      </c>
      <c r="N266" s="117">
        <f t="shared" si="251"/>
        <v>0</v>
      </c>
      <c r="O266" s="117">
        <f t="shared" si="251"/>
        <v>0</v>
      </c>
      <c r="P266" s="118">
        <f t="shared" si="251"/>
        <v>0</v>
      </c>
      <c r="Q266" s="118">
        <f t="shared" si="251"/>
        <v>0</v>
      </c>
      <c r="R266" s="118">
        <f t="shared" si="251"/>
        <v>0</v>
      </c>
      <c r="S266" s="118">
        <f t="shared" si="251"/>
        <v>0</v>
      </c>
      <c r="T266" s="118">
        <f t="shared" si="251"/>
        <v>0</v>
      </c>
      <c r="U266" s="118">
        <f t="shared" si="251"/>
        <v>0</v>
      </c>
      <c r="V266" s="118">
        <f t="shared" si="251"/>
        <v>0</v>
      </c>
      <c r="W266" s="118">
        <f t="shared" si="251"/>
        <v>0</v>
      </c>
      <c r="X266" s="118">
        <f t="shared" si="251"/>
        <v>0</v>
      </c>
      <c r="Y266" s="118">
        <f t="shared" si="251"/>
        <v>0</v>
      </c>
      <c r="Z266" s="118">
        <f t="shared" si="251"/>
        <v>0</v>
      </c>
      <c r="AA266" s="118">
        <f t="shared" si="251"/>
        <v>0</v>
      </c>
      <c r="AB266" s="118">
        <f t="shared" si="251"/>
        <v>0</v>
      </c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</row>
    <row r="267" spans="1:60" ht="12.75" customHeight="1" x14ac:dyDescent="0.25">
      <c r="A267" s="108">
        <f t="shared" ref="A267:B267" si="252">+A125</f>
        <v>0</v>
      </c>
      <c r="B267" s="108">
        <f t="shared" si="252"/>
        <v>0</v>
      </c>
      <c r="C267" s="116">
        <f t="shared" ref="C267:AB267" si="253">+C125/C$140</f>
        <v>0</v>
      </c>
      <c r="D267" s="116">
        <f t="shared" si="253"/>
        <v>0</v>
      </c>
      <c r="E267" s="116">
        <f t="shared" si="253"/>
        <v>0</v>
      </c>
      <c r="F267" s="116">
        <f t="shared" si="253"/>
        <v>0</v>
      </c>
      <c r="G267" s="116">
        <f t="shared" si="253"/>
        <v>0</v>
      </c>
      <c r="H267" s="116">
        <f t="shared" si="253"/>
        <v>0</v>
      </c>
      <c r="I267" s="116">
        <f t="shared" si="253"/>
        <v>0</v>
      </c>
      <c r="J267" s="116">
        <f t="shared" si="253"/>
        <v>0</v>
      </c>
      <c r="K267" s="116">
        <f t="shared" si="253"/>
        <v>0</v>
      </c>
      <c r="L267" s="116">
        <f t="shared" si="253"/>
        <v>0</v>
      </c>
      <c r="M267" s="117">
        <f t="shared" si="253"/>
        <v>0</v>
      </c>
      <c r="N267" s="117">
        <f t="shared" si="253"/>
        <v>0</v>
      </c>
      <c r="O267" s="117">
        <f t="shared" si="253"/>
        <v>0</v>
      </c>
      <c r="P267" s="118">
        <f t="shared" si="253"/>
        <v>0</v>
      </c>
      <c r="Q267" s="118">
        <f t="shared" si="253"/>
        <v>0</v>
      </c>
      <c r="R267" s="118">
        <f t="shared" si="253"/>
        <v>0</v>
      </c>
      <c r="S267" s="118">
        <f t="shared" si="253"/>
        <v>0</v>
      </c>
      <c r="T267" s="118">
        <f t="shared" si="253"/>
        <v>0</v>
      </c>
      <c r="U267" s="118">
        <f t="shared" si="253"/>
        <v>0</v>
      </c>
      <c r="V267" s="118">
        <f t="shared" si="253"/>
        <v>0</v>
      </c>
      <c r="W267" s="118">
        <f t="shared" si="253"/>
        <v>0</v>
      </c>
      <c r="X267" s="118">
        <f t="shared" si="253"/>
        <v>0</v>
      </c>
      <c r="Y267" s="118">
        <f t="shared" si="253"/>
        <v>0</v>
      </c>
      <c r="Z267" s="118">
        <f t="shared" si="253"/>
        <v>0</v>
      </c>
      <c r="AA267" s="118">
        <f t="shared" si="253"/>
        <v>0</v>
      </c>
      <c r="AB267" s="118">
        <f t="shared" si="253"/>
        <v>0</v>
      </c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  <c r="BH267" s="107"/>
    </row>
    <row r="268" spans="1:60" ht="12.75" customHeight="1" x14ac:dyDescent="0.25">
      <c r="A268" s="108">
        <f t="shared" ref="A268:B268" si="254">+A126</f>
        <v>0</v>
      </c>
      <c r="B268" s="108">
        <f t="shared" si="254"/>
        <v>0</v>
      </c>
      <c r="C268" s="116">
        <f t="shared" ref="C268:AB268" si="255">+C126/C$140</f>
        <v>0</v>
      </c>
      <c r="D268" s="116">
        <f t="shared" si="255"/>
        <v>0</v>
      </c>
      <c r="E268" s="116">
        <f t="shared" si="255"/>
        <v>0</v>
      </c>
      <c r="F268" s="116">
        <f t="shared" si="255"/>
        <v>0</v>
      </c>
      <c r="G268" s="116">
        <f t="shared" si="255"/>
        <v>0</v>
      </c>
      <c r="H268" s="116">
        <f t="shared" si="255"/>
        <v>0</v>
      </c>
      <c r="I268" s="116">
        <f t="shared" si="255"/>
        <v>0</v>
      </c>
      <c r="J268" s="116">
        <f t="shared" si="255"/>
        <v>0</v>
      </c>
      <c r="K268" s="116">
        <f t="shared" si="255"/>
        <v>0</v>
      </c>
      <c r="L268" s="116">
        <f t="shared" si="255"/>
        <v>0</v>
      </c>
      <c r="M268" s="117">
        <f t="shared" si="255"/>
        <v>0</v>
      </c>
      <c r="N268" s="117">
        <f t="shared" si="255"/>
        <v>0</v>
      </c>
      <c r="O268" s="117">
        <f t="shared" si="255"/>
        <v>0</v>
      </c>
      <c r="P268" s="118">
        <f t="shared" si="255"/>
        <v>0</v>
      </c>
      <c r="Q268" s="118">
        <f t="shared" si="255"/>
        <v>0</v>
      </c>
      <c r="R268" s="118">
        <f t="shared" si="255"/>
        <v>0</v>
      </c>
      <c r="S268" s="118">
        <f t="shared" si="255"/>
        <v>0</v>
      </c>
      <c r="T268" s="118">
        <f t="shared" si="255"/>
        <v>0</v>
      </c>
      <c r="U268" s="118">
        <f t="shared" si="255"/>
        <v>0</v>
      </c>
      <c r="V268" s="118">
        <f t="shared" si="255"/>
        <v>0</v>
      </c>
      <c r="W268" s="118">
        <f t="shared" si="255"/>
        <v>0</v>
      </c>
      <c r="X268" s="118">
        <f t="shared" si="255"/>
        <v>0</v>
      </c>
      <c r="Y268" s="118">
        <f t="shared" si="255"/>
        <v>0</v>
      </c>
      <c r="Z268" s="118">
        <f t="shared" si="255"/>
        <v>0</v>
      </c>
      <c r="AA268" s="118">
        <f t="shared" si="255"/>
        <v>0</v>
      </c>
      <c r="AB268" s="118">
        <f t="shared" si="255"/>
        <v>0</v>
      </c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  <c r="BH268" s="107"/>
    </row>
    <row r="269" spans="1:60" ht="12.75" customHeight="1" x14ac:dyDescent="0.25">
      <c r="A269" s="108">
        <f t="shared" ref="A269:B269" si="256">+A127</f>
        <v>0</v>
      </c>
      <c r="B269" s="108">
        <f t="shared" si="256"/>
        <v>0</v>
      </c>
      <c r="C269" s="116">
        <f t="shared" ref="C269:AB269" si="257">+C127/C$140</f>
        <v>0</v>
      </c>
      <c r="D269" s="116">
        <f t="shared" si="257"/>
        <v>0</v>
      </c>
      <c r="E269" s="116">
        <f t="shared" si="257"/>
        <v>0</v>
      </c>
      <c r="F269" s="116">
        <f t="shared" si="257"/>
        <v>0</v>
      </c>
      <c r="G269" s="116">
        <f t="shared" si="257"/>
        <v>0</v>
      </c>
      <c r="H269" s="116">
        <f t="shared" si="257"/>
        <v>0</v>
      </c>
      <c r="I269" s="116">
        <f t="shared" si="257"/>
        <v>0</v>
      </c>
      <c r="J269" s="116">
        <f t="shared" si="257"/>
        <v>0</v>
      </c>
      <c r="K269" s="116">
        <f t="shared" si="257"/>
        <v>0</v>
      </c>
      <c r="L269" s="116">
        <f t="shared" si="257"/>
        <v>0</v>
      </c>
      <c r="M269" s="117">
        <f t="shared" si="257"/>
        <v>0</v>
      </c>
      <c r="N269" s="117">
        <f t="shared" si="257"/>
        <v>0</v>
      </c>
      <c r="O269" s="117">
        <f t="shared" si="257"/>
        <v>0</v>
      </c>
      <c r="P269" s="118">
        <f t="shared" si="257"/>
        <v>0</v>
      </c>
      <c r="Q269" s="118">
        <f t="shared" si="257"/>
        <v>0</v>
      </c>
      <c r="R269" s="118">
        <f t="shared" si="257"/>
        <v>0</v>
      </c>
      <c r="S269" s="118">
        <f t="shared" si="257"/>
        <v>0</v>
      </c>
      <c r="T269" s="118">
        <f t="shared" si="257"/>
        <v>0</v>
      </c>
      <c r="U269" s="118">
        <f t="shared" si="257"/>
        <v>0</v>
      </c>
      <c r="V269" s="118">
        <f t="shared" si="257"/>
        <v>0</v>
      </c>
      <c r="W269" s="118">
        <f t="shared" si="257"/>
        <v>0</v>
      </c>
      <c r="X269" s="118">
        <f t="shared" si="257"/>
        <v>0</v>
      </c>
      <c r="Y269" s="118">
        <f t="shared" si="257"/>
        <v>0</v>
      </c>
      <c r="Z269" s="118">
        <f t="shared" si="257"/>
        <v>0</v>
      </c>
      <c r="AA269" s="118">
        <f t="shared" si="257"/>
        <v>0</v>
      </c>
      <c r="AB269" s="118">
        <f t="shared" si="257"/>
        <v>0</v>
      </c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  <c r="BH269" s="107"/>
    </row>
    <row r="270" spans="1:60" ht="12.75" customHeight="1" x14ac:dyDescent="0.25">
      <c r="A270" s="108">
        <f t="shared" ref="A270:B270" si="258">+A128</f>
        <v>0</v>
      </c>
      <c r="B270" s="108">
        <f t="shared" si="258"/>
        <v>0</v>
      </c>
      <c r="C270" s="116">
        <f t="shared" ref="C270:AB270" si="259">+C128/C$140</f>
        <v>0</v>
      </c>
      <c r="D270" s="116">
        <f t="shared" si="259"/>
        <v>0</v>
      </c>
      <c r="E270" s="116">
        <f t="shared" si="259"/>
        <v>0</v>
      </c>
      <c r="F270" s="116">
        <f t="shared" si="259"/>
        <v>0</v>
      </c>
      <c r="G270" s="116">
        <f t="shared" si="259"/>
        <v>0</v>
      </c>
      <c r="H270" s="116">
        <f t="shared" si="259"/>
        <v>0</v>
      </c>
      <c r="I270" s="116">
        <f t="shared" si="259"/>
        <v>0</v>
      </c>
      <c r="J270" s="116">
        <f t="shared" si="259"/>
        <v>0</v>
      </c>
      <c r="K270" s="116">
        <f t="shared" si="259"/>
        <v>0</v>
      </c>
      <c r="L270" s="116">
        <f t="shared" si="259"/>
        <v>0</v>
      </c>
      <c r="M270" s="117">
        <f t="shared" si="259"/>
        <v>0</v>
      </c>
      <c r="N270" s="117">
        <f t="shared" si="259"/>
        <v>0</v>
      </c>
      <c r="O270" s="117">
        <f t="shared" si="259"/>
        <v>0</v>
      </c>
      <c r="P270" s="118">
        <f t="shared" si="259"/>
        <v>0</v>
      </c>
      <c r="Q270" s="118">
        <f t="shared" si="259"/>
        <v>0</v>
      </c>
      <c r="R270" s="118">
        <f t="shared" si="259"/>
        <v>0</v>
      </c>
      <c r="S270" s="118">
        <f t="shared" si="259"/>
        <v>0</v>
      </c>
      <c r="T270" s="118">
        <f t="shared" si="259"/>
        <v>0</v>
      </c>
      <c r="U270" s="118">
        <f t="shared" si="259"/>
        <v>0</v>
      </c>
      <c r="V270" s="118">
        <f t="shared" si="259"/>
        <v>0</v>
      </c>
      <c r="W270" s="118">
        <f t="shared" si="259"/>
        <v>0</v>
      </c>
      <c r="X270" s="118">
        <f t="shared" si="259"/>
        <v>0</v>
      </c>
      <c r="Y270" s="118">
        <f t="shared" si="259"/>
        <v>0</v>
      </c>
      <c r="Z270" s="118">
        <f t="shared" si="259"/>
        <v>0</v>
      </c>
      <c r="AA270" s="118">
        <f t="shared" si="259"/>
        <v>0</v>
      </c>
      <c r="AB270" s="118">
        <f t="shared" si="259"/>
        <v>0</v>
      </c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</row>
    <row r="271" spans="1:60" ht="12.75" customHeight="1" x14ac:dyDescent="0.25">
      <c r="A271" s="108">
        <f t="shared" ref="A271:B271" si="260">+A129</f>
        <v>0</v>
      </c>
      <c r="B271" s="108">
        <f t="shared" si="260"/>
        <v>0</v>
      </c>
      <c r="C271" s="116">
        <f t="shared" ref="C271:AB271" si="261">+C129/C$140</f>
        <v>0</v>
      </c>
      <c r="D271" s="116">
        <f t="shared" si="261"/>
        <v>0</v>
      </c>
      <c r="E271" s="116">
        <f t="shared" si="261"/>
        <v>0</v>
      </c>
      <c r="F271" s="116">
        <f t="shared" si="261"/>
        <v>0</v>
      </c>
      <c r="G271" s="116">
        <f t="shared" si="261"/>
        <v>0</v>
      </c>
      <c r="H271" s="116">
        <f t="shared" si="261"/>
        <v>0</v>
      </c>
      <c r="I271" s="116">
        <f t="shared" si="261"/>
        <v>0</v>
      </c>
      <c r="J271" s="116">
        <f t="shared" si="261"/>
        <v>0</v>
      </c>
      <c r="K271" s="116">
        <f t="shared" si="261"/>
        <v>0</v>
      </c>
      <c r="L271" s="116">
        <f t="shared" si="261"/>
        <v>0</v>
      </c>
      <c r="M271" s="117">
        <f t="shared" si="261"/>
        <v>0</v>
      </c>
      <c r="N271" s="117">
        <f t="shared" si="261"/>
        <v>0</v>
      </c>
      <c r="O271" s="117">
        <f t="shared" si="261"/>
        <v>0</v>
      </c>
      <c r="P271" s="118">
        <f t="shared" si="261"/>
        <v>0</v>
      </c>
      <c r="Q271" s="118">
        <f t="shared" si="261"/>
        <v>0</v>
      </c>
      <c r="R271" s="118">
        <f t="shared" si="261"/>
        <v>0</v>
      </c>
      <c r="S271" s="118">
        <f t="shared" si="261"/>
        <v>0</v>
      </c>
      <c r="T271" s="118">
        <f t="shared" si="261"/>
        <v>0</v>
      </c>
      <c r="U271" s="118">
        <f t="shared" si="261"/>
        <v>0</v>
      </c>
      <c r="V271" s="118">
        <f t="shared" si="261"/>
        <v>0</v>
      </c>
      <c r="W271" s="118">
        <f t="shared" si="261"/>
        <v>0</v>
      </c>
      <c r="X271" s="118">
        <f t="shared" si="261"/>
        <v>0</v>
      </c>
      <c r="Y271" s="118">
        <f t="shared" si="261"/>
        <v>0</v>
      </c>
      <c r="Z271" s="118">
        <f t="shared" si="261"/>
        <v>0</v>
      </c>
      <c r="AA271" s="118">
        <f t="shared" si="261"/>
        <v>0</v>
      </c>
      <c r="AB271" s="118">
        <f t="shared" si="261"/>
        <v>0</v>
      </c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  <c r="BH271" s="107"/>
    </row>
    <row r="272" spans="1:60" ht="12.75" customHeight="1" x14ac:dyDescent="0.25">
      <c r="A272" s="108">
        <f t="shared" ref="A272:B272" si="262">+A130</f>
        <v>0</v>
      </c>
      <c r="B272" s="108">
        <f t="shared" si="262"/>
        <v>0</v>
      </c>
      <c r="C272" s="116">
        <f t="shared" ref="C272:AB272" si="263">+C130/C$140</f>
        <v>0</v>
      </c>
      <c r="D272" s="116">
        <f t="shared" si="263"/>
        <v>0</v>
      </c>
      <c r="E272" s="116">
        <f t="shared" si="263"/>
        <v>0</v>
      </c>
      <c r="F272" s="116">
        <f t="shared" si="263"/>
        <v>0</v>
      </c>
      <c r="G272" s="116">
        <f t="shared" si="263"/>
        <v>0</v>
      </c>
      <c r="H272" s="116">
        <f t="shared" si="263"/>
        <v>0</v>
      </c>
      <c r="I272" s="116">
        <f t="shared" si="263"/>
        <v>0</v>
      </c>
      <c r="J272" s="116">
        <f t="shared" si="263"/>
        <v>0</v>
      </c>
      <c r="K272" s="116">
        <f t="shared" si="263"/>
        <v>0</v>
      </c>
      <c r="L272" s="116">
        <f t="shared" si="263"/>
        <v>0</v>
      </c>
      <c r="M272" s="117">
        <f t="shared" si="263"/>
        <v>0</v>
      </c>
      <c r="N272" s="117">
        <f t="shared" si="263"/>
        <v>0</v>
      </c>
      <c r="O272" s="117">
        <f t="shared" si="263"/>
        <v>0</v>
      </c>
      <c r="P272" s="118">
        <f t="shared" si="263"/>
        <v>0</v>
      </c>
      <c r="Q272" s="118">
        <f t="shared" si="263"/>
        <v>0</v>
      </c>
      <c r="R272" s="118">
        <f t="shared" si="263"/>
        <v>0</v>
      </c>
      <c r="S272" s="118">
        <f t="shared" si="263"/>
        <v>0</v>
      </c>
      <c r="T272" s="118">
        <f t="shared" si="263"/>
        <v>0</v>
      </c>
      <c r="U272" s="118">
        <f t="shared" si="263"/>
        <v>0</v>
      </c>
      <c r="V272" s="118">
        <f t="shared" si="263"/>
        <v>0</v>
      </c>
      <c r="W272" s="118">
        <f t="shared" si="263"/>
        <v>0</v>
      </c>
      <c r="X272" s="118">
        <f t="shared" si="263"/>
        <v>0</v>
      </c>
      <c r="Y272" s="118">
        <f t="shared" si="263"/>
        <v>0</v>
      </c>
      <c r="Z272" s="118">
        <f t="shared" si="263"/>
        <v>0</v>
      </c>
      <c r="AA272" s="118">
        <f t="shared" si="263"/>
        <v>0</v>
      </c>
      <c r="AB272" s="118">
        <f t="shared" si="263"/>
        <v>0</v>
      </c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  <c r="BH272" s="107"/>
    </row>
    <row r="273" spans="1:60" ht="12.75" customHeight="1" x14ac:dyDescent="0.25">
      <c r="A273" s="108">
        <f t="shared" ref="A273:B273" si="264">+A131</f>
        <v>0</v>
      </c>
      <c r="B273" s="108">
        <f t="shared" si="264"/>
        <v>0</v>
      </c>
      <c r="C273" s="116">
        <f t="shared" ref="C273:AB273" si="265">+C131/C$140</f>
        <v>0</v>
      </c>
      <c r="D273" s="116">
        <f t="shared" si="265"/>
        <v>0</v>
      </c>
      <c r="E273" s="116">
        <f t="shared" si="265"/>
        <v>0</v>
      </c>
      <c r="F273" s="116">
        <f t="shared" si="265"/>
        <v>0</v>
      </c>
      <c r="G273" s="116">
        <f t="shared" si="265"/>
        <v>0</v>
      </c>
      <c r="H273" s="116">
        <f t="shared" si="265"/>
        <v>0</v>
      </c>
      <c r="I273" s="116">
        <f t="shared" si="265"/>
        <v>0</v>
      </c>
      <c r="J273" s="116">
        <f t="shared" si="265"/>
        <v>0</v>
      </c>
      <c r="K273" s="116">
        <f t="shared" si="265"/>
        <v>0</v>
      </c>
      <c r="L273" s="116">
        <f t="shared" si="265"/>
        <v>0</v>
      </c>
      <c r="M273" s="117">
        <f t="shared" si="265"/>
        <v>0</v>
      </c>
      <c r="N273" s="117">
        <f t="shared" si="265"/>
        <v>0</v>
      </c>
      <c r="O273" s="117">
        <f t="shared" si="265"/>
        <v>0</v>
      </c>
      <c r="P273" s="118">
        <f t="shared" si="265"/>
        <v>0</v>
      </c>
      <c r="Q273" s="118">
        <f t="shared" si="265"/>
        <v>0</v>
      </c>
      <c r="R273" s="118">
        <f t="shared" si="265"/>
        <v>0</v>
      </c>
      <c r="S273" s="118">
        <f t="shared" si="265"/>
        <v>0</v>
      </c>
      <c r="T273" s="118">
        <f t="shared" si="265"/>
        <v>0</v>
      </c>
      <c r="U273" s="118">
        <f t="shared" si="265"/>
        <v>0</v>
      </c>
      <c r="V273" s="118">
        <f t="shared" si="265"/>
        <v>0</v>
      </c>
      <c r="W273" s="118">
        <f t="shared" si="265"/>
        <v>0</v>
      </c>
      <c r="X273" s="118">
        <f t="shared" si="265"/>
        <v>0</v>
      </c>
      <c r="Y273" s="118">
        <f t="shared" si="265"/>
        <v>0</v>
      </c>
      <c r="Z273" s="118">
        <f t="shared" si="265"/>
        <v>0</v>
      </c>
      <c r="AA273" s="118">
        <f t="shared" si="265"/>
        <v>0</v>
      </c>
      <c r="AB273" s="118">
        <f t="shared" si="265"/>
        <v>0</v>
      </c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</row>
    <row r="274" spans="1:60" ht="12.75" customHeight="1" x14ac:dyDescent="0.25">
      <c r="A274" s="108">
        <f t="shared" ref="A274:B274" si="266">+A132</f>
        <v>0</v>
      </c>
      <c r="B274" s="108">
        <f t="shared" si="266"/>
        <v>0</v>
      </c>
      <c r="C274" s="116">
        <f t="shared" ref="C274:AB274" si="267">+C132/C$140</f>
        <v>0</v>
      </c>
      <c r="D274" s="116">
        <f t="shared" si="267"/>
        <v>0</v>
      </c>
      <c r="E274" s="116">
        <f t="shared" si="267"/>
        <v>0</v>
      </c>
      <c r="F274" s="116">
        <f t="shared" si="267"/>
        <v>0</v>
      </c>
      <c r="G274" s="116">
        <f t="shared" si="267"/>
        <v>0</v>
      </c>
      <c r="H274" s="116">
        <f t="shared" si="267"/>
        <v>0</v>
      </c>
      <c r="I274" s="116">
        <f t="shared" si="267"/>
        <v>0</v>
      </c>
      <c r="J274" s="116">
        <f t="shared" si="267"/>
        <v>0</v>
      </c>
      <c r="K274" s="116">
        <f t="shared" si="267"/>
        <v>0</v>
      </c>
      <c r="L274" s="116">
        <f t="shared" si="267"/>
        <v>0</v>
      </c>
      <c r="M274" s="117">
        <f t="shared" si="267"/>
        <v>0</v>
      </c>
      <c r="N274" s="117">
        <f t="shared" si="267"/>
        <v>0</v>
      </c>
      <c r="O274" s="117">
        <f t="shared" si="267"/>
        <v>0</v>
      </c>
      <c r="P274" s="118">
        <f t="shared" si="267"/>
        <v>0</v>
      </c>
      <c r="Q274" s="118">
        <f t="shared" si="267"/>
        <v>0</v>
      </c>
      <c r="R274" s="118">
        <f t="shared" si="267"/>
        <v>0</v>
      </c>
      <c r="S274" s="118">
        <f t="shared" si="267"/>
        <v>0</v>
      </c>
      <c r="T274" s="118">
        <f t="shared" si="267"/>
        <v>0</v>
      </c>
      <c r="U274" s="118">
        <f t="shared" si="267"/>
        <v>0</v>
      </c>
      <c r="V274" s="118">
        <f t="shared" si="267"/>
        <v>0</v>
      </c>
      <c r="W274" s="118">
        <f t="shared" si="267"/>
        <v>0</v>
      </c>
      <c r="X274" s="118">
        <f t="shared" si="267"/>
        <v>0</v>
      </c>
      <c r="Y274" s="118">
        <f t="shared" si="267"/>
        <v>0</v>
      </c>
      <c r="Z274" s="118">
        <f t="shared" si="267"/>
        <v>0</v>
      </c>
      <c r="AA274" s="118">
        <f t="shared" si="267"/>
        <v>0</v>
      </c>
      <c r="AB274" s="118">
        <f t="shared" si="267"/>
        <v>0</v>
      </c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</row>
    <row r="275" spans="1:60" ht="12.75" customHeight="1" x14ac:dyDescent="0.25">
      <c r="A275" s="108">
        <f t="shared" ref="A275:B275" si="268">+A133</f>
        <v>0</v>
      </c>
      <c r="B275" s="108">
        <f t="shared" si="268"/>
        <v>0</v>
      </c>
      <c r="C275" s="116">
        <f t="shared" ref="C275:AB275" si="269">+C133/C$140</f>
        <v>0</v>
      </c>
      <c r="D275" s="116">
        <f t="shared" si="269"/>
        <v>0</v>
      </c>
      <c r="E275" s="116">
        <f t="shared" si="269"/>
        <v>0</v>
      </c>
      <c r="F275" s="116">
        <f t="shared" si="269"/>
        <v>0</v>
      </c>
      <c r="G275" s="116">
        <f t="shared" si="269"/>
        <v>0</v>
      </c>
      <c r="H275" s="116">
        <f t="shared" si="269"/>
        <v>0</v>
      </c>
      <c r="I275" s="116">
        <f t="shared" si="269"/>
        <v>0</v>
      </c>
      <c r="J275" s="116">
        <f t="shared" si="269"/>
        <v>0</v>
      </c>
      <c r="K275" s="116">
        <f t="shared" si="269"/>
        <v>0</v>
      </c>
      <c r="L275" s="116">
        <f t="shared" si="269"/>
        <v>0</v>
      </c>
      <c r="M275" s="117">
        <f t="shared" si="269"/>
        <v>0</v>
      </c>
      <c r="N275" s="117">
        <f t="shared" si="269"/>
        <v>0</v>
      </c>
      <c r="O275" s="117">
        <f t="shared" si="269"/>
        <v>0</v>
      </c>
      <c r="P275" s="118">
        <f t="shared" si="269"/>
        <v>0</v>
      </c>
      <c r="Q275" s="118">
        <f t="shared" si="269"/>
        <v>0</v>
      </c>
      <c r="R275" s="118">
        <f t="shared" si="269"/>
        <v>0</v>
      </c>
      <c r="S275" s="118">
        <f t="shared" si="269"/>
        <v>0</v>
      </c>
      <c r="T275" s="118">
        <f t="shared" si="269"/>
        <v>0</v>
      </c>
      <c r="U275" s="118">
        <f t="shared" si="269"/>
        <v>0</v>
      </c>
      <c r="V275" s="118">
        <f t="shared" si="269"/>
        <v>0</v>
      </c>
      <c r="W275" s="118">
        <f t="shared" si="269"/>
        <v>0</v>
      </c>
      <c r="X275" s="118">
        <f t="shared" si="269"/>
        <v>0</v>
      </c>
      <c r="Y275" s="118">
        <f t="shared" si="269"/>
        <v>0</v>
      </c>
      <c r="Z275" s="118">
        <f t="shared" si="269"/>
        <v>0</v>
      </c>
      <c r="AA275" s="118">
        <f t="shared" si="269"/>
        <v>0</v>
      </c>
      <c r="AB275" s="118">
        <f t="shared" si="269"/>
        <v>0</v>
      </c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</row>
    <row r="276" spans="1:60" ht="12.75" customHeight="1" x14ac:dyDescent="0.25">
      <c r="A276" s="108">
        <f t="shared" ref="A276:B276" si="270">+A134</f>
        <v>0</v>
      </c>
      <c r="B276" s="108">
        <f t="shared" si="270"/>
        <v>0</v>
      </c>
      <c r="C276" s="116">
        <f t="shared" ref="C276:AB276" si="271">+C134/C$140</f>
        <v>0</v>
      </c>
      <c r="D276" s="116">
        <f t="shared" si="271"/>
        <v>0</v>
      </c>
      <c r="E276" s="116">
        <f t="shared" si="271"/>
        <v>0</v>
      </c>
      <c r="F276" s="116">
        <f t="shared" si="271"/>
        <v>0</v>
      </c>
      <c r="G276" s="116">
        <f t="shared" si="271"/>
        <v>0</v>
      </c>
      <c r="H276" s="116">
        <f t="shared" si="271"/>
        <v>0</v>
      </c>
      <c r="I276" s="116">
        <f t="shared" si="271"/>
        <v>0</v>
      </c>
      <c r="J276" s="116">
        <f t="shared" si="271"/>
        <v>0</v>
      </c>
      <c r="K276" s="116">
        <f t="shared" si="271"/>
        <v>0</v>
      </c>
      <c r="L276" s="116">
        <f t="shared" si="271"/>
        <v>0</v>
      </c>
      <c r="M276" s="117">
        <f t="shared" si="271"/>
        <v>0</v>
      </c>
      <c r="N276" s="117">
        <f t="shared" si="271"/>
        <v>0</v>
      </c>
      <c r="O276" s="117">
        <f t="shared" si="271"/>
        <v>0</v>
      </c>
      <c r="P276" s="118">
        <f t="shared" si="271"/>
        <v>0</v>
      </c>
      <c r="Q276" s="118">
        <f t="shared" si="271"/>
        <v>0</v>
      </c>
      <c r="R276" s="118">
        <f t="shared" si="271"/>
        <v>0</v>
      </c>
      <c r="S276" s="118">
        <f t="shared" si="271"/>
        <v>0</v>
      </c>
      <c r="T276" s="118">
        <f t="shared" si="271"/>
        <v>0</v>
      </c>
      <c r="U276" s="118">
        <f t="shared" si="271"/>
        <v>0</v>
      </c>
      <c r="V276" s="118">
        <f t="shared" si="271"/>
        <v>0</v>
      </c>
      <c r="W276" s="118">
        <f t="shared" si="271"/>
        <v>0</v>
      </c>
      <c r="X276" s="118">
        <f t="shared" si="271"/>
        <v>0</v>
      </c>
      <c r="Y276" s="118">
        <f t="shared" si="271"/>
        <v>0</v>
      </c>
      <c r="Z276" s="118">
        <f t="shared" si="271"/>
        <v>0</v>
      </c>
      <c r="AA276" s="118">
        <f t="shared" si="271"/>
        <v>0</v>
      </c>
      <c r="AB276" s="118">
        <f t="shared" si="271"/>
        <v>0</v>
      </c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  <c r="BH276" s="107"/>
    </row>
    <row r="277" spans="1:60" ht="12.75" customHeight="1" x14ac:dyDescent="0.25">
      <c r="A277" s="108">
        <f t="shared" ref="A277:B277" si="272">+A135</f>
        <v>0</v>
      </c>
      <c r="B277" s="108">
        <f t="shared" si="272"/>
        <v>0</v>
      </c>
      <c r="C277" s="116">
        <f t="shared" ref="C277:AB277" si="273">+C135/C$140</f>
        <v>0</v>
      </c>
      <c r="D277" s="116">
        <f t="shared" si="273"/>
        <v>0</v>
      </c>
      <c r="E277" s="116">
        <f t="shared" si="273"/>
        <v>0</v>
      </c>
      <c r="F277" s="116">
        <f t="shared" si="273"/>
        <v>0</v>
      </c>
      <c r="G277" s="116">
        <f t="shared" si="273"/>
        <v>0</v>
      </c>
      <c r="H277" s="116">
        <f t="shared" si="273"/>
        <v>0</v>
      </c>
      <c r="I277" s="116">
        <f t="shared" si="273"/>
        <v>0</v>
      </c>
      <c r="J277" s="116">
        <f t="shared" si="273"/>
        <v>0</v>
      </c>
      <c r="K277" s="116">
        <f t="shared" si="273"/>
        <v>0</v>
      </c>
      <c r="L277" s="116">
        <f t="shared" si="273"/>
        <v>0</v>
      </c>
      <c r="M277" s="117">
        <f t="shared" si="273"/>
        <v>0</v>
      </c>
      <c r="N277" s="117">
        <f t="shared" si="273"/>
        <v>0</v>
      </c>
      <c r="O277" s="117">
        <f t="shared" si="273"/>
        <v>0</v>
      </c>
      <c r="P277" s="118">
        <f t="shared" si="273"/>
        <v>0</v>
      </c>
      <c r="Q277" s="118">
        <f t="shared" si="273"/>
        <v>0</v>
      </c>
      <c r="R277" s="118">
        <f t="shared" si="273"/>
        <v>0</v>
      </c>
      <c r="S277" s="118">
        <f t="shared" si="273"/>
        <v>0</v>
      </c>
      <c r="T277" s="118">
        <f t="shared" si="273"/>
        <v>0</v>
      </c>
      <c r="U277" s="118">
        <f t="shared" si="273"/>
        <v>0</v>
      </c>
      <c r="V277" s="118">
        <f t="shared" si="273"/>
        <v>0</v>
      </c>
      <c r="W277" s="118">
        <f t="shared" si="273"/>
        <v>0</v>
      </c>
      <c r="X277" s="118">
        <f t="shared" si="273"/>
        <v>0</v>
      </c>
      <c r="Y277" s="118">
        <f t="shared" si="273"/>
        <v>0</v>
      </c>
      <c r="Z277" s="118">
        <f t="shared" si="273"/>
        <v>0</v>
      </c>
      <c r="AA277" s="118">
        <f t="shared" si="273"/>
        <v>0</v>
      </c>
      <c r="AB277" s="118">
        <f t="shared" si="273"/>
        <v>0</v>
      </c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  <c r="BH277" s="107"/>
    </row>
    <row r="278" spans="1:60" ht="12.75" customHeight="1" x14ac:dyDescent="0.25">
      <c r="A278" s="108">
        <f t="shared" ref="A278:B278" si="274">+A136</f>
        <v>0</v>
      </c>
      <c r="B278" s="108">
        <f t="shared" si="274"/>
        <v>0</v>
      </c>
      <c r="C278" s="116">
        <f t="shared" ref="C278:AB278" si="275">+C136/C$140</f>
        <v>0</v>
      </c>
      <c r="D278" s="116">
        <f t="shared" si="275"/>
        <v>0</v>
      </c>
      <c r="E278" s="116">
        <f t="shared" si="275"/>
        <v>0</v>
      </c>
      <c r="F278" s="116">
        <f t="shared" si="275"/>
        <v>0</v>
      </c>
      <c r="G278" s="116">
        <f t="shared" si="275"/>
        <v>0</v>
      </c>
      <c r="H278" s="116">
        <f t="shared" si="275"/>
        <v>0</v>
      </c>
      <c r="I278" s="116">
        <f t="shared" si="275"/>
        <v>0</v>
      </c>
      <c r="J278" s="116">
        <f t="shared" si="275"/>
        <v>0</v>
      </c>
      <c r="K278" s="116">
        <f t="shared" si="275"/>
        <v>0</v>
      </c>
      <c r="L278" s="116">
        <f t="shared" si="275"/>
        <v>0</v>
      </c>
      <c r="M278" s="117">
        <f t="shared" si="275"/>
        <v>0</v>
      </c>
      <c r="N278" s="117">
        <f t="shared" si="275"/>
        <v>0</v>
      </c>
      <c r="O278" s="117">
        <f t="shared" si="275"/>
        <v>0</v>
      </c>
      <c r="P278" s="118">
        <f t="shared" si="275"/>
        <v>0</v>
      </c>
      <c r="Q278" s="118">
        <f t="shared" si="275"/>
        <v>0</v>
      </c>
      <c r="R278" s="118">
        <f t="shared" si="275"/>
        <v>0</v>
      </c>
      <c r="S278" s="118">
        <f t="shared" si="275"/>
        <v>0</v>
      </c>
      <c r="T278" s="118">
        <f t="shared" si="275"/>
        <v>0</v>
      </c>
      <c r="U278" s="118">
        <f t="shared" si="275"/>
        <v>0</v>
      </c>
      <c r="V278" s="118">
        <f t="shared" si="275"/>
        <v>0</v>
      </c>
      <c r="W278" s="118">
        <f t="shared" si="275"/>
        <v>0</v>
      </c>
      <c r="X278" s="118">
        <f t="shared" si="275"/>
        <v>0</v>
      </c>
      <c r="Y278" s="118">
        <f t="shared" si="275"/>
        <v>0</v>
      </c>
      <c r="Z278" s="118">
        <f t="shared" si="275"/>
        <v>0</v>
      </c>
      <c r="AA278" s="118">
        <f t="shared" si="275"/>
        <v>0</v>
      </c>
      <c r="AB278" s="118">
        <f t="shared" si="275"/>
        <v>0</v>
      </c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</row>
    <row r="279" spans="1:60" ht="12.75" customHeight="1" x14ac:dyDescent="0.25">
      <c r="A279" s="108">
        <f t="shared" ref="A279:B279" si="276">+A137</f>
        <v>0</v>
      </c>
      <c r="B279" s="108">
        <f t="shared" si="276"/>
        <v>0</v>
      </c>
      <c r="C279" s="116">
        <f t="shared" ref="C279:AB279" si="277">+C137/C$140</f>
        <v>0</v>
      </c>
      <c r="D279" s="116">
        <f t="shared" si="277"/>
        <v>0</v>
      </c>
      <c r="E279" s="116">
        <f t="shared" si="277"/>
        <v>0</v>
      </c>
      <c r="F279" s="116">
        <f t="shared" si="277"/>
        <v>0</v>
      </c>
      <c r="G279" s="116">
        <f t="shared" si="277"/>
        <v>0</v>
      </c>
      <c r="H279" s="116">
        <f t="shared" si="277"/>
        <v>0</v>
      </c>
      <c r="I279" s="116">
        <f t="shared" si="277"/>
        <v>0</v>
      </c>
      <c r="J279" s="116">
        <f t="shared" si="277"/>
        <v>0</v>
      </c>
      <c r="K279" s="116">
        <f t="shared" si="277"/>
        <v>0</v>
      </c>
      <c r="L279" s="116">
        <f t="shared" si="277"/>
        <v>0</v>
      </c>
      <c r="M279" s="117">
        <f t="shared" si="277"/>
        <v>0</v>
      </c>
      <c r="N279" s="117">
        <f t="shared" si="277"/>
        <v>0</v>
      </c>
      <c r="O279" s="117">
        <f t="shared" si="277"/>
        <v>0</v>
      </c>
      <c r="P279" s="118">
        <f t="shared" si="277"/>
        <v>0</v>
      </c>
      <c r="Q279" s="118">
        <f t="shared" si="277"/>
        <v>0</v>
      </c>
      <c r="R279" s="118">
        <f t="shared" si="277"/>
        <v>0</v>
      </c>
      <c r="S279" s="118">
        <f t="shared" si="277"/>
        <v>0</v>
      </c>
      <c r="T279" s="118">
        <f t="shared" si="277"/>
        <v>0</v>
      </c>
      <c r="U279" s="118">
        <f t="shared" si="277"/>
        <v>0</v>
      </c>
      <c r="V279" s="118">
        <f t="shared" si="277"/>
        <v>0</v>
      </c>
      <c r="W279" s="118">
        <f t="shared" si="277"/>
        <v>0</v>
      </c>
      <c r="X279" s="118">
        <f t="shared" si="277"/>
        <v>0</v>
      </c>
      <c r="Y279" s="118">
        <f t="shared" si="277"/>
        <v>0</v>
      </c>
      <c r="Z279" s="118">
        <f t="shared" si="277"/>
        <v>0</v>
      </c>
      <c r="AA279" s="118">
        <f t="shared" si="277"/>
        <v>0</v>
      </c>
      <c r="AB279" s="118">
        <f t="shared" si="277"/>
        <v>0</v>
      </c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  <c r="BH279" s="107"/>
    </row>
    <row r="280" spans="1:60" ht="12.75" customHeight="1" x14ac:dyDescent="0.25">
      <c r="A280" s="108">
        <f t="shared" ref="A280:B280" si="278">+A138</f>
        <v>0</v>
      </c>
      <c r="B280" s="108">
        <f t="shared" si="278"/>
        <v>0</v>
      </c>
      <c r="C280" s="116">
        <f t="shared" ref="C280:AB280" si="279">+C138/C$140</f>
        <v>0</v>
      </c>
      <c r="D280" s="116">
        <f t="shared" si="279"/>
        <v>0</v>
      </c>
      <c r="E280" s="116">
        <f t="shared" si="279"/>
        <v>0</v>
      </c>
      <c r="F280" s="116">
        <f t="shared" si="279"/>
        <v>0</v>
      </c>
      <c r="G280" s="116">
        <f t="shared" si="279"/>
        <v>0</v>
      </c>
      <c r="H280" s="116">
        <f t="shared" si="279"/>
        <v>0</v>
      </c>
      <c r="I280" s="116">
        <f t="shared" si="279"/>
        <v>0</v>
      </c>
      <c r="J280" s="116">
        <f t="shared" si="279"/>
        <v>0</v>
      </c>
      <c r="K280" s="116">
        <f t="shared" si="279"/>
        <v>0</v>
      </c>
      <c r="L280" s="116">
        <f t="shared" si="279"/>
        <v>0</v>
      </c>
      <c r="M280" s="117">
        <f t="shared" si="279"/>
        <v>0</v>
      </c>
      <c r="N280" s="117">
        <f t="shared" si="279"/>
        <v>0</v>
      </c>
      <c r="O280" s="117">
        <f t="shared" si="279"/>
        <v>0</v>
      </c>
      <c r="P280" s="118">
        <f t="shared" si="279"/>
        <v>0</v>
      </c>
      <c r="Q280" s="118">
        <f t="shared" si="279"/>
        <v>0</v>
      </c>
      <c r="R280" s="118">
        <f t="shared" si="279"/>
        <v>0</v>
      </c>
      <c r="S280" s="118">
        <f t="shared" si="279"/>
        <v>0</v>
      </c>
      <c r="T280" s="118">
        <f t="shared" si="279"/>
        <v>0</v>
      </c>
      <c r="U280" s="118">
        <f t="shared" si="279"/>
        <v>0</v>
      </c>
      <c r="V280" s="118">
        <f t="shared" si="279"/>
        <v>0</v>
      </c>
      <c r="W280" s="118">
        <f t="shared" si="279"/>
        <v>0</v>
      </c>
      <c r="X280" s="118">
        <f t="shared" si="279"/>
        <v>0</v>
      </c>
      <c r="Y280" s="118">
        <f t="shared" si="279"/>
        <v>0</v>
      </c>
      <c r="Z280" s="118">
        <f t="shared" si="279"/>
        <v>0</v>
      </c>
      <c r="AA280" s="118">
        <f t="shared" si="279"/>
        <v>0</v>
      </c>
      <c r="AB280" s="118">
        <f t="shared" si="279"/>
        <v>0</v>
      </c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  <c r="BH280" s="107"/>
    </row>
    <row r="281" spans="1:60" ht="12.75" customHeight="1" x14ac:dyDescent="0.25">
      <c r="A281" s="108">
        <f t="shared" ref="A281:B281" si="280">+A139</f>
        <v>0</v>
      </c>
      <c r="B281" s="108">
        <f t="shared" si="280"/>
        <v>0</v>
      </c>
      <c r="C281" s="116">
        <f t="shared" ref="C281:AB281" si="281">+C139/C$140</f>
        <v>0</v>
      </c>
      <c r="D281" s="116">
        <f t="shared" si="281"/>
        <v>0</v>
      </c>
      <c r="E281" s="116">
        <f t="shared" si="281"/>
        <v>0</v>
      </c>
      <c r="F281" s="116">
        <f t="shared" si="281"/>
        <v>0</v>
      </c>
      <c r="G281" s="116">
        <f t="shared" si="281"/>
        <v>0</v>
      </c>
      <c r="H281" s="116">
        <f t="shared" si="281"/>
        <v>0</v>
      </c>
      <c r="I281" s="116">
        <f t="shared" si="281"/>
        <v>0</v>
      </c>
      <c r="J281" s="116">
        <f t="shared" si="281"/>
        <v>0</v>
      </c>
      <c r="K281" s="116">
        <f t="shared" si="281"/>
        <v>0</v>
      </c>
      <c r="L281" s="116">
        <f t="shared" si="281"/>
        <v>0</v>
      </c>
      <c r="M281" s="117">
        <f t="shared" si="281"/>
        <v>0</v>
      </c>
      <c r="N281" s="117">
        <f t="shared" si="281"/>
        <v>0</v>
      </c>
      <c r="O281" s="117">
        <f t="shared" si="281"/>
        <v>0</v>
      </c>
      <c r="P281" s="118">
        <f t="shared" si="281"/>
        <v>0</v>
      </c>
      <c r="Q281" s="118">
        <f t="shared" si="281"/>
        <v>0</v>
      </c>
      <c r="R281" s="118">
        <f t="shared" si="281"/>
        <v>0</v>
      </c>
      <c r="S281" s="118">
        <f t="shared" si="281"/>
        <v>0</v>
      </c>
      <c r="T281" s="118">
        <f t="shared" si="281"/>
        <v>0</v>
      </c>
      <c r="U281" s="118">
        <f t="shared" si="281"/>
        <v>0</v>
      </c>
      <c r="V281" s="118">
        <f t="shared" si="281"/>
        <v>0</v>
      </c>
      <c r="W281" s="118">
        <f t="shared" si="281"/>
        <v>0</v>
      </c>
      <c r="X281" s="118">
        <f t="shared" si="281"/>
        <v>0</v>
      </c>
      <c r="Y281" s="118">
        <f t="shared" si="281"/>
        <v>0</v>
      </c>
      <c r="Z281" s="118">
        <f t="shared" si="281"/>
        <v>0</v>
      </c>
      <c r="AA281" s="118">
        <f t="shared" si="281"/>
        <v>0</v>
      </c>
      <c r="AB281" s="118">
        <f t="shared" si="281"/>
        <v>0</v>
      </c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  <c r="BH281" s="107"/>
    </row>
    <row r="282" spans="1:60" ht="12.75" customHeight="1" x14ac:dyDescent="0.25">
      <c r="A282" s="114" t="s">
        <v>387</v>
      </c>
      <c r="B282" s="114"/>
      <c r="C282" s="119">
        <f t="shared" ref="C282:AB282" si="282">SUM(C144:C281)</f>
        <v>1.0000000000000004</v>
      </c>
      <c r="D282" s="119">
        <f t="shared" si="282"/>
        <v>1.0000000000000002</v>
      </c>
      <c r="E282" s="119">
        <f t="shared" si="282"/>
        <v>1.0000000000000002</v>
      </c>
      <c r="F282" s="119">
        <f t="shared" si="282"/>
        <v>1.0000000000000002</v>
      </c>
      <c r="G282" s="119">
        <f t="shared" si="282"/>
        <v>0.99999999999999967</v>
      </c>
      <c r="H282" s="119">
        <f t="shared" si="282"/>
        <v>1.0000000000000002</v>
      </c>
      <c r="I282" s="119">
        <f t="shared" si="282"/>
        <v>1.0000000000000002</v>
      </c>
      <c r="J282" s="119">
        <f t="shared" si="282"/>
        <v>0.99999999999999967</v>
      </c>
      <c r="K282" s="119">
        <f t="shared" si="282"/>
        <v>1.0000000000000004</v>
      </c>
      <c r="L282" s="119">
        <f t="shared" si="282"/>
        <v>0.99999999999999989</v>
      </c>
      <c r="M282" s="117">
        <f t="shared" si="282"/>
        <v>1.0000000000000004</v>
      </c>
      <c r="N282" s="117">
        <f t="shared" si="282"/>
        <v>1.0000000000000004</v>
      </c>
      <c r="O282" s="117">
        <f t="shared" si="282"/>
        <v>1.0000000000000002</v>
      </c>
      <c r="P282" s="119">
        <f t="shared" si="282"/>
        <v>1.0000000000000007</v>
      </c>
      <c r="Q282" s="119">
        <f t="shared" si="282"/>
        <v>1.0000000000000004</v>
      </c>
      <c r="R282" s="119">
        <f t="shared" si="282"/>
        <v>1.0000000000000002</v>
      </c>
      <c r="S282" s="119">
        <f t="shared" si="282"/>
        <v>1</v>
      </c>
      <c r="T282" s="119">
        <f t="shared" si="282"/>
        <v>0.99999999999999944</v>
      </c>
      <c r="U282" s="119">
        <f t="shared" si="282"/>
        <v>0.99999999999999944</v>
      </c>
      <c r="V282" s="119">
        <f t="shared" si="282"/>
        <v>0.99999999999999944</v>
      </c>
      <c r="W282" s="119">
        <f t="shared" si="282"/>
        <v>1</v>
      </c>
      <c r="X282" s="119">
        <f t="shared" si="282"/>
        <v>0.99999999999999978</v>
      </c>
      <c r="Y282" s="119">
        <f t="shared" si="282"/>
        <v>1.0000000000000002</v>
      </c>
      <c r="Z282" s="119">
        <f t="shared" si="282"/>
        <v>1</v>
      </c>
      <c r="AA282" s="119">
        <f t="shared" si="282"/>
        <v>1</v>
      </c>
      <c r="AB282" s="119">
        <f t="shared" si="282"/>
        <v>0.99999999999999956</v>
      </c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  <c r="BH282" s="107"/>
    </row>
    <row r="283" spans="1:60" ht="12.75" customHeight="1" x14ac:dyDescent="0.25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</row>
    <row r="284" spans="1:60" ht="12.75" customHeight="1" x14ac:dyDescent="0.25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</row>
    <row r="285" spans="1:60" ht="12.75" customHeight="1" x14ac:dyDescent="0.2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</row>
    <row r="286" spans="1:60" ht="12.75" customHeight="1" x14ac:dyDescent="0.25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</row>
    <row r="287" spans="1:60" ht="12.75" customHeight="1" x14ac:dyDescent="0.25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  <c r="BH287" s="107"/>
    </row>
    <row r="288" spans="1:60" ht="12.75" customHeight="1" x14ac:dyDescent="0.25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  <c r="BH288" s="107"/>
    </row>
    <row r="289" spans="1:60" ht="12.75" customHeight="1" x14ac:dyDescent="0.25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  <c r="BH289" s="107"/>
    </row>
    <row r="290" spans="1:60" ht="12.75" customHeight="1" x14ac:dyDescent="0.25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  <c r="BH290" s="107"/>
    </row>
    <row r="291" spans="1:60" ht="12.75" customHeight="1" x14ac:dyDescent="0.25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  <c r="BH291" s="107"/>
    </row>
    <row r="292" spans="1:60" ht="12.75" customHeight="1" x14ac:dyDescent="0.25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  <c r="BH292" s="107"/>
    </row>
    <row r="293" spans="1:60" ht="12.75" customHeight="1" x14ac:dyDescent="0.25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  <c r="BH293" s="107"/>
    </row>
    <row r="294" spans="1:60" ht="12.75" customHeight="1" x14ac:dyDescent="0.25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  <c r="BH294" s="107"/>
    </row>
    <row r="295" spans="1:60" ht="12.75" customHeight="1" x14ac:dyDescent="0.2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</row>
    <row r="296" spans="1:60" ht="12.75" customHeight="1" x14ac:dyDescent="0.25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</row>
    <row r="297" spans="1:60" ht="12.75" customHeight="1" x14ac:dyDescent="0.25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</row>
    <row r="298" spans="1:60" ht="12.75" customHeight="1" x14ac:dyDescent="0.25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  <c r="BH298" s="107"/>
    </row>
    <row r="299" spans="1:60" ht="12.75" customHeight="1" x14ac:dyDescent="0.25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  <c r="BH299" s="107"/>
    </row>
    <row r="300" spans="1:60" ht="12.75" customHeight="1" x14ac:dyDescent="0.25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  <c r="BH300" s="107"/>
    </row>
    <row r="301" spans="1:60" ht="12.75" customHeight="1" x14ac:dyDescent="0.25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</row>
    <row r="302" spans="1:60" ht="12.75" customHeight="1" x14ac:dyDescent="0.25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</row>
    <row r="303" spans="1:60" ht="12.75" customHeight="1" x14ac:dyDescent="0.25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</row>
    <row r="304" spans="1:60" ht="12.75" customHeight="1" x14ac:dyDescent="0.25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  <c r="BG304" s="107"/>
      <c r="BH304" s="107"/>
    </row>
    <row r="305" spans="1:60" ht="12.75" customHeight="1" x14ac:dyDescent="0.2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  <c r="BH305" s="107"/>
    </row>
    <row r="306" spans="1:60" ht="12.75" customHeight="1" x14ac:dyDescent="0.25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</row>
    <row r="307" spans="1:60" ht="12.75" customHeight="1" x14ac:dyDescent="0.25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</row>
    <row r="308" spans="1:60" ht="12.75" customHeight="1" x14ac:dyDescent="0.25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</row>
    <row r="309" spans="1:60" ht="12.75" customHeight="1" x14ac:dyDescent="0.25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  <c r="BH309" s="107"/>
    </row>
    <row r="310" spans="1:60" ht="12.75" customHeight="1" x14ac:dyDescent="0.25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  <c r="BH310" s="107"/>
    </row>
    <row r="311" spans="1:60" ht="12.75" customHeight="1" x14ac:dyDescent="0.25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  <c r="BH311" s="107"/>
    </row>
    <row r="312" spans="1:60" ht="12.75" customHeight="1" x14ac:dyDescent="0.25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  <c r="BH312" s="107"/>
    </row>
    <row r="313" spans="1:60" ht="12.75" customHeight="1" x14ac:dyDescent="0.25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  <c r="BH313" s="107"/>
    </row>
    <row r="314" spans="1:60" ht="12.75" customHeight="1" x14ac:dyDescent="0.25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  <c r="BH314" s="107"/>
    </row>
    <row r="315" spans="1:60" ht="12.75" customHeight="1" x14ac:dyDescent="0.2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  <c r="BH315" s="107"/>
    </row>
    <row r="316" spans="1:60" ht="12.75" customHeight="1" x14ac:dyDescent="0.25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  <c r="BH316" s="107"/>
    </row>
    <row r="317" spans="1:60" ht="12.75" customHeight="1" x14ac:dyDescent="0.25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  <c r="BH317" s="107"/>
    </row>
    <row r="318" spans="1:60" ht="12.75" customHeight="1" x14ac:dyDescent="0.25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  <c r="BH318" s="107"/>
    </row>
    <row r="319" spans="1:60" ht="12.75" customHeight="1" x14ac:dyDescent="0.25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  <c r="BH319" s="107"/>
    </row>
    <row r="320" spans="1:60" ht="12.75" customHeight="1" x14ac:dyDescent="0.25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  <c r="BH320" s="107"/>
    </row>
    <row r="321" spans="1:60" ht="12.75" customHeight="1" x14ac:dyDescent="0.25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  <c r="BH321" s="107"/>
    </row>
    <row r="322" spans="1:60" ht="12.75" customHeight="1" x14ac:dyDescent="0.25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</row>
    <row r="323" spans="1:60" ht="12.75" customHeight="1" x14ac:dyDescent="0.25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</row>
    <row r="324" spans="1:60" ht="12.75" customHeight="1" x14ac:dyDescent="0.25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</row>
    <row r="325" spans="1:60" ht="12.75" customHeight="1" x14ac:dyDescent="0.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  <c r="BH325" s="107"/>
    </row>
    <row r="326" spans="1:60" ht="12.75" customHeight="1" x14ac:dyDescent="0.25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  <c r="BH326" s="107"/>
    </row>
    <row r="327" spans="1:60" ht="12.75" customHeight="1" x14ac:dyDescent="0.25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/>
      <c r="AK327" s="107"/>
      <c r="AL327" s="107"/>
      <c r="AM327" s="107"/>
      <c r="AN327" s="107"/>
      <c r="AO327" s="107"/>
      <c r="AP327" s="107"/>
      <c r="AQ327" s="107"/>
      <c r="AR327" s="107"/>
      <c r="AS327" s="107"/>
      <c r="AT327" s="107"/>
      <c r="AU327" s="107"/>
      <c r="AV327" s="107"/>
      <c r="AW327" s="107"/>
      <c r="AX327" s="107"/>
      <c r="AY327" s="107"/>
      <c r="AZ327" s="107"/>
      <c r="BA327" s="107"/>
      <c r="BB327" s="107"/>
      <c r="BC327" s="107"/>
      <c r="BD327" s="107"/>
      <c r="BE327" s="107"/>
      <c r="BF327" s="107"/>
      <c r="BG327" s="107"/>
      <c r="BH327" s="107"/>
    </row>
    <row r="328" spans="1:60" ht="12.75" customHeight="1" x14ac:dyDescent="0.25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  <c r="BH328" s="107"/>
    </row>
    <row r="329" spans="1:60" ht="12.75" customHeight="1" x14ac:dyDescent="0.25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  <c r="BH329" s="107"/>
    </row>
    <row r="330" spans="1:60" ht="12.75" customHeight="1" x14ac:dyDescent="0.25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  <c r="BH330" s="107"/>
    </row>
    <row r="331" spans="1:60" ht="12.75" customHeight="1" x14ac:dyDescent="0.25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  <c r="BH331" s="107"/>
    </row>
    <row r="332" spans="1:60" ht="12.75" customHeight="1" x14ac:dyDescent="0.25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  <c r="BH332" s="107"/>
    </row>
    <row r="333" spans="1:60" ht="12.75" customHeight="1" x14ac:dyDescent="0.25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/>
      <c r="AK333" s="107"/>
      <c r="AL333" s="107"/>
      <c r="AM333" s="107"/>
      <c r="AN333" s="107"/>
      <c r="AO333" s="107"/>
      <c r="AP333" s="107"/>
      <c r="AQ333" s="107"/>
      <c r="AR333" s="107"/>
      <c r="AS333" s="107"/>
      <c r="AT333" s="107"/>
      <c r="AU333" s="107"/>
      <c r="AV333" s="107"/>
      <c r="AW333" s="107"/>
      <c r="AX333" s="107"/>
      <c r="AY333" s="107"/>
      <c r="AZ333" s="107"/>
      <c r="BA333" s="107"/>
      <c r="BB333" s="107"/>
      <c r="BC333" s="107"/>
      <c r="BD333" s="107"/>
      <c r="BE333" s="107"/>
      <c r="BF333" s="107"/>
      <c r="BG333" s="107"/>
      <c r="BH333" s="107"/>
    </row>
    <row r="334" spans="1:60" ht="12.75" customHeight="1" x14ac:dyDescent="0.25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  <c r="BH334" s="107"/>
    </row>
    <row r="335" spans="1:60" ht="12.75" customHeight="1" x14ac:dyDescent="0.2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  <c r="BH335" s="107"/>
    </row>
    <row r="336" spans="1:60" ht="12.75" customHeight="1" x14ac:dyDescent="0.25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</row>
    <row r="337" spans="1:60" ht="12.75" customHeight="1" x14ac:dyDescent="0.25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  <c r="BH337" s="107"/>
    </row>
    <row r="338" spans="1:60" ht="12.75" customHeight="1" x14ac:dyDescent="0.25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</row>
    <row r="339" spans="1:60" ht="12.75" customHeight="1" x14ac:dyDescent="0.25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  <c r="BH339" s="107"/>
    </row>
    <row r="340" spans="1:60" ht="12.75" customHeight="1" x14ac:dyDescent="0.25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  <c r="BH340" s="107"/>
    </row>
    <row r="341" spans="1:60" ht="12.75" customHeight="1" x14ac:dyDescent="0.25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  <c r="BH341" s="107"/>
    </row>
    <row r="342" spans="1:60" ht="12.75" customHeight="1" x14ac:dyDescent="0.25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</row>
    <row r="343" spans="1:60" ht="12.75" customHeight="1" x14ac:dyDescent="0.25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  <c r="BH343" s="107"/>
    </row>
    <row r="344" spans="1:60" ht="12.75" customHeight="1" x14ac:dyDescent="0.25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  <c r="BH344" s="107"/>
    </row>
    <row r="345" spans="1:60" ht="12.75" customHeight="1" x14ac:dyDescent="0.2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  <c r="BH345" s="107"/>
    </row>
    <row r="346" spans="1:60" ht="12.75" customHeight="1" x14ac:dyDescent="0.25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  <c r="BH346" s="107"/>
    </row>
    <row r="347" spans="1:60" ht="12.75" customHeight="1" x14ac:dyDescent="0.25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</row>
    <row r="348" spans="1:60" ht="12.75" customHeight="1" x14ac:dyDescent="0.25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  <c r="BH348" s="107"/>
    </row>
    <row r="349" spans="1:60" ht="12.75" customHeight="1" x14ac:dyDescent="0.25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  <c r="BH349" s="107"/>
    </row>
    <row r="350" spans="1:60" ht="12.75" customHeight="1" x14ac:dyDescent="0.25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  <c r="BH350" s="107"/>
    </row>
    <row r="351" spans="1:60" ht="12.75" customHeight="1" x14ac:dyDescent="0.25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  <c r="BH351" s="107"/>
    </row>
    <row r="352" spans="1:60" ht="12.75" customHeight="1" x14ac:dyDescent="0.25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  <c r="BH352" s="107"/>
    </row>
    <row r="353" spans="1:60" ht="12.75" customHeight="1" x14ac:dyDescent="0.25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  <c r="BH353" s="107"/>
    </row>
    <row r="354" spans="1:60" ht="12.75" customHeight="1" x14ac:dyDescent="0.25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  <c r="BH354" s="107"/>
    </row>
    <row r="355" spans="1:60" ht="12.75" customHeight="1" x14ac:dyDescent="0.2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  <c r="BH355" s="107"/>
    </row>
    <row r="356" spans="1:60" ht="12.75" customHeight="1" x14ac:dyDescent="0.25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</row>
    <row r="357" spans="1:60" ht="12.75" customHeight="1" x14ac:dyDescent="0.25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  <c r="BH357" s="107"/>
    </row>
    <row r="358" spans="1:60" ht="12.75" customHeight="1" x14ac:dyDescent="0.25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  <c r="BH358" s="107"/>
    </row>
    <row r="359" spans="1:60" ht="12.75" customHeight="1" x14ac:dyDescent="0.25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  <c r="BH359" s="107"/>
    </row>
    <row r="360" spans="1:60" ht="12.75" customHeight="1" x14ac:dyDescent="0.25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</row>
    <row r="361" spans="1:60" ht="12.75" customHeight="1" x14ac:dyDescent="0.25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  <c r="BH361" s="107"/>
    </row>
    <row r="362" spans="1:60" ht="12.75" customHeight="1" x14ac:dyDescent="0.25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</row>
    <row r="363" spans="1:60" ht="12.75" customHeight="1" x14ac:dyDescent="0.25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</row>
    <row r="364" spans="1:60" ht="12.75" customHeight="1" x14ac:dyDescent="0.25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</row>
    <row r="365" spans="1:60" ht="12.75" customHeight="1" x14ac:dyDescent="0.2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</row>
    <row r="366" spans="1:60" ht="12.75" customHeight="1" x14ac:dyDescent="0.25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</row>
    <row r="367" spans="1:60" ht="12.75" customHeight="1" x14ac:dyDescent="0.25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</row>
    <row r="368" spans="1:60" ht="12.75" customHeight="1" x14ac:dyDescent="0.25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</row>
    <row r="369" spans="1:60" ht="12.75" customHeight="1" x14ac:dyDescent="0.25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</row>
    <row r="370" spans="1:60" ht="12.75" customHeight="1" x14ac:dyDescent="0.25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</row>
    <row r="371" spans="1:60" ht="12.75" customHeight="1" x14ac:dyDescent="0.25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</row>
    <row r="372" spans="1:60" ht="12.75" customHeight="1" x14ac:dyDescent="0.25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</row>
    <row r="373" spans="1:60" ht="12.75" customHeight="1" x14ac:dyDescent="0.25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  <c r="BH373" s="107"/>
    </row>
    <row r="374" spans="1:60" ht="12.75" customHeight="1" x14ac:dyDescent="0.25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</row>
    <row r="375" spans="1:60" ht="12.75" customHeight="1" x14ac:dyDescent="0.2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</row>
    <row r="376" spans="1:60" ht="12.75" customHeight="1" x14ac:dyDescent="0.25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  <c r="BH376" s="107"/>
    </row>
    <row r="377" spans="1:60" ht="12.75" customHeight="1" x14ac:dyDescent="0.25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  <c r="BH377" s="107"/>
    </row>
    <row r="378" spans="1:60" ht="12.75" customHeight="1" x14ac:dyDescent="0.25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</row>
    <row r="379" spans="1:60" ht="12.75" customHeight="1" x14ac:dyDescent="0.25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  <c r="BG379" s="107"/>
      <c r="BH379" s="107"/>
    </row>
    <row r="380" spans="1:60" ht="12.75" customHeight="1" x14ac:dyDescent="0.25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</row>
    <row r="381" spans="1:60" ht="12.75" customHeight="1" x14ac:dyDescent="0.25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</row>
    <row r="382" spans="1:60" ht="12.75" customHeight="1" x14ac:dyDescent="0.25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</row>
    <row r="383" spans="1:60" ht="12.75" customHeight="1" x14ac:dyDescent="0.25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</row>
    <row r="384" spans="1:60" ht="12.75" customHeight="1" x14ac:dyDescent="0.25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</row>
    <row r="385" spans="1:60" ht="12.75" customHeight="1" x14ac:dyDescent="0.2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  <c r="BH385" s="107"/>
    </row>
    <row r="386" spans="1:60" ht="12.75" customHeight="1" x14ac:dyDescent="0.25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</row>
    <row r="387" spans="1:60" ht="12.75" customHeight="1" x14ac:dyDescent="0.25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  <c r="BH387" s="107"/>
    </row>
    <row r="388" spans="1:60" ht="12.75" customHeight="1" x14ac:dyDescent="0.25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  <c r="BH388" s="107"/>
    </row>
    <row r="389" spans="1:60" ht="12.75" customHeight="1" x14ac:dyDescent="0.25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  <c r="BH389" s="107"/>
    </row>
    <row r="390" spans="1:60" ht="12.75" customHeight="1" x14ac:dyDescent="0.25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  <c r="BH390" s="107"/>
    </row>
    <row r="391" spans="1:60" ht="12.75" customHeight="1" x14ac:dyDescent="0.25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  <c r="BH391" s="107"/>
    </row>
    <row r="392" spans="1:60" ht="12.75" customHeight="1" x14ac:dyDescent="0.25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/>
      <c r="AL392" s="107"/>
      <c r="AM392" s="107"/>
      <c r="AN392" s="107"/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/>
      <c r="BF392" s="107"/>
      <c r="BG392" s="107"/>
      <c r="BH392" s="107"/>
    </row>
    <row r="393" spans="1:60" ht="12.75" customHeight="1" x14ac:dyDescent="0.25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</row>
    <row r="394" spans="1:60" ht="12.75" customHeight="1" x14ac:dyDescent="0.25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</row>
    <row r="395" spans="1:60" ht="12.75" customHeight="1" x14ac:dyDescent="0.2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  <c r="BH395" s="107"/>
    </row>
    <row r="396" spans="1:60" ht="12.75" customHeight="1" x14ac:dyDescent="0.25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/>
      <c r="AY396" s="107"/>
      <c r="AZ396" s="107"/>
      <c r="BA396" s="107"/>
      <c r="BB396" s="107"/>
      <c r="BC396" s="107"/>
      <c r="BD396" s="107"/>
      <c r="BE396" s="107"/>
      <c r="BF396" s="107"/>
      <c r="BG396" s="107"/>
      <c r="BH396" s="107"/>
    </row>
    <row r="397" spans="1:60" ht="12.75" customHeight="1" x14ac:dyDescent="0.25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  <c r="BH397" s="107"/>
    </row>
    <row r="398" spans="1:60" ht="12.75" customHeight="1" x14ac:dyDescent="0.25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  <c r="BH398" s="107"/>
    </row>
    <row r="399" spans="1:60" ht="12.75" customHeight="1" x14ac:dyDescent="0.25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  <c r="BH399" s="107"/>
    </row>
    <row r="400" spans="1:60" ht="12.75" customHeight="1" x14ac:dyDescent="0.25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  <c r="BH400" s="107"/>
    </row>
    <row r="401" spans="1:60" ht="12.75" customHeight="1" x14ac:dyDescent="0.25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/>
      <c r="BF401" s="107"/>
      <c r="BG401" s="107"/>
      <c r="BH401" s="107"/>
    </row>
    <row r="402" spans="1:60" ht="12.75" customHeight="1" x14ac:dyDescent="0.25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  <c r="BH402" s="107"/>
    </row>
    <row r="403" spans="1:60" ht="12.75" customHeight="1" x14ac:dyDescent="0.25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  <c r="BH403" s="107"/>
    </row>
    <row r="404" spans="1:60" ht="12.75" customHeight="1" x14ac:dyDescent="0.25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</row>
    <row r="405" spans="1:60" ht="12.75" customHeight="1" x14ac:dyDescent="0.2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/>
      <c r="AY405" s="107"/>
      <c r="AZ405" s="107"/>
      <c r="BA405" s="107"/>
      <c r="BB405" s="107"/>
      <c r="BC405" s="107"/>
      <c r="BD405" s="107"/>
      <c r="BE405" s="107"/>
      <c r="BF405" s="107"/>
      <c r="BG405" s="107"/>
      <c r="BH405" s="107"/>
    </row>
    <row r="406" spans="1:60" ht="12.75" customHeight="1" x14ac:dyDescent="0.25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/>
      <c r="AK406" s="107"/>
      <c r="AL406" s="107"/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  <c r="BH406" s="107"/>
    </row>
    <row r="407" spans="1:60" ht="12.75" customHeight="1" x14ac:dyDescent="0.25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/>
      <c r="AL407" s="107"/>
      <c r="AM407" s="107"/>
      <c r="AN407" s="107"/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  <c r="BH407" s="107"/>
    </row>
    <row r="408" spans="1:60" ht="12.75" customHeight="1" x14ac:dyDescent="0.25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  <c r="BH408" s="107"/>
    </row>
    <row r="409" spans="1:60" ht="12.75" customHeight="1" x14ac:dyDescent="0.25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  <c r="BH409" s="107"/>
    </row>
    <row r="410" spans="1:60" ht="12.75" customHeight="1" x14ac:dyDescent="0.25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</row>
    <row r="411" spans="1:60" ht="12.75" customHeight="1" x14ac:dyDescent="0.25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  <c r="BH411" s="107"/>
    </row>
    <row r="412" spans="1:60" ht="12.75" customHeight="1" x14ac:dyDescent="0.25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  <c r="BH412" s="107"/>
    </row>
    <row r="413" spans="1:60" ht="12.75" customHeight="1" x14ac:dyDescent="0.25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  <c r="BH413" s="107"/>
    </row>
    <row r="414" spans="1:60" ht="12.75" customHeight="1" x14ac:dyDescent="0.25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</row>
    <row r="415" spans="1:60" ht="12.75" customHeight="1" x14ac:dyDescent="0.2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</row>
    <row r="416" spans="1:60" ht="12.75" customHeight="1" x14ac:dyDescent="0.25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</row>
    <row r="417" spans="1:60" ht="12.75" customHeight="1" x14ac:dyDescent="0.25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</row>
    <row r="418" spans="1:60" ht="12.75" customHeight="1" x14ac:dyDescent="0.25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/>
      <c r="AM418" s="107"/>
      <c r="AN418" s="107"/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/>
      <c r="BF418" s="107"/>
      <c r="BG418" s="107"/>
      <c r="BH418" s="107"/>
    </row>
    <row r="419" spans="1:60" ht="12.75" customHeight="1" x14ac:dyDescent="0.25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  <c r="BH419" s="107"/>
    </row>
    <row r="420" spans="1:60" ht="12.75" customHeight="1" x14ac:dyDescent="0.25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/>
      <c r="BF420" s="107"/>
      <c r="BG420" s="107"/>
      <c r="BH420" s="107"/>
    </row>
    <row r="421" spans="1:60" ht="12.75" customHeight="1" x14ac:dyDescent="0.25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</row>
    <row r="422" spans="1:60" ht="12.75" customHeight="1" x14ac:dyDescent="0.25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  <c r="BH422" s="107"/>
    </row>
    <row r="423" spans="1:60" ht="12.75" customHeight="1" x14ac:dyDescent="0.25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  <c r="BH423" s="107"/>
    </row>
    <row r="424" spans="1:60" ht="12.75" customHeight="1" x14ac:dyDescent="0.25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  <c r="BG424" s="107"/>
      <c r="BH424" s="107"/>
    </row>
    <row r="425" spans="1:60" ht="12.75" customHeight="1" x14ac:dyDescent="0.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  <c r="BH425" s="107"/>
    </row>
    <row r="426" spans="1:60" ht="12.75" customHeight="1" x14ac:dyDescent="0.25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  <c r="BH426" s="107"/>
    </row>
    <row r="427" spans="1:60" ht="12.75" customHeight="1" x14ac:dyDescent="0.25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/>
      <c r="AY427" s="107"/>
      <c r="AZ427" s="107"/>
      <c r="BA427" s="107"/>
      <c r="BB427" s="107"/>
      <c r="BC427" s="107"/>
      <c r="BD427" s="107"/>
      <c r="BE427" s="107"/>
      <c r="BF427" s="107"/>
      <c r="BG427" s="107"/>
      <c r="BH427" s="107"/>
    </row>
    <row r="428" spans="1:60" ht="12.75" customHeight="1" x14ac:dyDescent="0.25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  <c r="BH428" s="107"/>
    </row>
    <row r="429" spans="1:60" ht="12.75" customHeight="1" x14ac:dyDescent="0.25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</row>
    <row r="430" spans="1:60" ht="12.75" customHeight="1" x14ac:dyDescent="0.25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</row>
    <row r="431" spans="1:60" ht="12.75" customHeight="1" x14ac:dyDescent="0.25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/>
      <c r="AY431" s="107"/>
      <c r="AZ431" s="107"/>
      <c r="BA431" s="107"/>
      <c r="BB431" s="107"/>
      <c r="BC431" s="107"/>
      <c r="BD431" s="107"/>
      <c r="BE431" s="107"/>
      <c r="BF431" s="107"/>
      <c r="BG431" s="107"/>
      <c r="BH431" s="107"/>
    </row>
    <row r="432" spans="1:60" ht="12.75" customHeight="1" x14ac:dyDescent="0.25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  <c r="BH432" s="107"/>
    </row>
    <row r="433" spans="1:60" ht="12.75" customHeight="1" x14ac:dyDescent="0.25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</row>
    <row r="434" spans="1:60" ht="12.75" customHeight="1" x14ac:dyDescent="0.25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  <c r="BH434" s="107"/>
    </row>
    <row r="435" spans="1:60" ht="12.75" customHeight="1" x14ac:dyDescent="0.2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</row>
    <row r="436" spans="1:60" ht="12.75" customHeight="1" x14ac:dyDescent="0.25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  <c r="BH436" s="107"/>
    </row>
    <row r="437" spans="1:60" ht="12.75" customHeight="1" x14ac:dyDescent="0.25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</row>
    <row r="438" spans="1:60" ht="12.75" customHeight="1" x14ac:dyDescent="0.25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  <c r="BH438" s="107"/>
    </row>
    <row r="439" spans="1:60" ht="12.75" customHeight="1" x14ac:dyDescent="0.25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  <c r="BH439" s="107"/>
    </row>
    <row r="440" spans="1:60" ht="12.75" customHeight="1" x14ac:dyDescent="0.25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/>
      <c r="AY440" s="107"/>
      <c r="AZ440" s="107"/>
      <c r="BA440" s="107"/>
      <c r="BB440" s="107"/>
      <c r="BC440" s="107"/>
      <c r="BD440" s="107"/>
      <c r="BE440" s="107"/>
      <c r="BF440" s="107"/>
      <c r="BG440" s="107"/>
      <c r="BH440" s="107"/>
    </row>
    <row r="441" spans="1:60" ht="12.75" customHeight="1" x14ac:dyDescent="0.25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  <c r="BH441" s="107"/>
    </row>
    <row r="442" spans="1:60" ht="12.75" customHeight="1" x14ac:dyDescent="0.25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</row>
    <row r="443" spans="1:60" ht="12.75" customHeight="1" x14ac:dyDescent="0.25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  <c r="BH443" s="107"/>
    </row>
    <row r="444" spans="1:60" ht="12.75" customHeight="1" x14ac:dyDescent="0.25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/>
      <c r="AY444" s="107"/>
      <c r="AZ444" s="107"/>
      <c r="BA444" s="107"/>
      <c r="BB444" s="107"/>
      <c r="BC444" s="107"/>
      <c r="BD444" s="107"/>
      <c r="BE444" s="107"/>
      <c r="BF444" s="107"/>
      <c r="BG444" s="107"/>
      <c r="BH444" s="107"/>
    </row>
    <row r="445" spans="1:60" ht="12.75" customHeight="1" x14ac:dyDescent="0.2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  <c r="BH445" s="107"/>
    </row>
    <row r="446" spans="1:60" ht="12.75" customHeight="1" x14ac:dyDescent="0.25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  <c r="BH446" s="107"/>
    </row>
    <row r="447" spans="1:60" ht="12.75" customHeight="1" x14ac:dyDescent="0.25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  <c r="BH447" s="107"/>
    </row>
    <row r="448" spans="1:60" ht="12.75" customHeight="1" x14ac:dyDescent="0.25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  <c r="BH448" s="107"/>
    </row>
    <row r="449" spans="1:60" ht="12.75" customHeight="1" x14ac:dyDescent="0.25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/>
      <c r="AY449" s="107"/>
      <c r="AZ449" s="107"/>
      <c r="BA449" s="107"/>
      <c r="BB449" s="107"/>
      <c r="BC449" s="107"/>
      <c r="BD449" s="107"/>
      <c r="BE449" s="107"/>
      <c r="BF449" s="107"/>
      <c r="BG449" s="107"/>
      <c r="BH449" s="107"/>
    </row>
    <row r="450" spans="1:60" ht="12.75" customHeight="1" x14ac:dyDescent="0.25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</row>
    <row r="451" spans="1:60" ht="12.75" customHeight="1" x14ac:dyDescent="0.25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  <c r="BH451" s="107"/>
    </row>
    <row r="452" spans="1:60" ht="12.75" customHeight="1" x14ac:dyDescent="0.25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</row>
    <row r="453" spans="1:60" ht="12.75" customHeight="1" x14ac:dyDescent="0.25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  <c r="BH453" s="107"/>
    </row>
    <row r="454" spans="1:60" ht="12.75" customHeight="1" x14ac:dyDescent="0.25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  <c r="BH454" s="107"/>
    </row>
    <row r="455" spans="1:60" ht="12.75" customHeight="1" x14ac:dyDescent="0.2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/>
      <c r="AK455" s="107"/>
      <c r="AL455" s="107"/>
      <c r="AM455" s="107"/>
      <c r="AN455" s="107"/>
      <c r="AO455" s="107"/>
      <c r="AP455" s="107"/>
      <c r="AQ455" s="107"/>
      <c r="AR455" s="107"/>
      <c r="AS455" s="107"/>
      <c r="AT455" s="107"/>
      <c r="AU455" s="107"/>
      <c r="AV455" s="107"/>
      <c r="AW455" s="107"/>
      <c r="AX455" s="107"/>
      <c r="AY455" s="107"/>
      <c r="AZ455" s="107"/>
      <c r="BA455" s="107"/>
      <c r="BB455" s="107"/>
      <c r="BC455" s="107"/>
      <c r="BD455" s="107"/>
      <c r="BE455" s="107"/>
      <c r="BF455" s="107"/>
      <c r="BG455" s="107"/>
      <c r="BH455" s="107"/>
    </row>
    <row r="456" spans="1:60" ht="12.75" customHeight="1" x14ac:dyDescent="0.25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  <c r="BH456" s="107"/>
    </row>
    <row r="457" spans="1:60" ht="12.75" customHeight="1" x14ac:dyDescent="0.25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</row>
    <row r="458" spans="1:60" ht="12.75" customHeight="1" x14ac:dyDescent="0.25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</row>
    <row r="459" spans="1:60" ht="12.75" customHeight="1" x14ac:dyDescent="0.25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/>
      <c r="AK459" s="107"/>
      <c r="AL459" s="107"/>
      <c r="AM459" s="107"/>
      <c r="AN459" s="107"/>
      <c r="AO459" s="107"/>
      <c r="AP459" s="107"/>
      <c r="AQ459" s="107"/>
      <c r="AR459" s="107"/>
      <c r="AS459" s="107"/>
      <c r="AT459" s="107"/>
      <c r="AU459" s="107"/>
      <c r="AV459" s="107"/>
      <c r="AW459" s="107"/>
      <c r="AX459" s="107"/>
      <c r="AY459" s="107"/>
      <c r="AZ459" s="107"/>
      <c r="BA459" s="107"/>
      <c r="BB459" s="107"/>
      <c r="BC459" s="107"/>
      <c r="BD459" s="107"/>
      <c r="BE459" s="107"/>
      <c r="BF459" s="107"/>
      <c r="BG459" s="107"/>
      <c r="BH459" s="107"/>
    </row>
    <row r="460" spans="1:60" ht="12.75" customHeight="1" x14ac:dyDescent="0.25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</row>
    <row r="461" spans="1:60" ht="12.75" customHeight="1" x14ac:dyDescent="0.25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  <c r="BH461" s="107"/>
    </row>
    <row r="462" spans="1:60" ht="12.75" customHeight="1" x14ac:dyDescent="0.25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  <c r="BH462" s="107"/>
    </row>
    <row r="463" spans="1:60" ht="12.75" customHeight="1" x14ac:dyDescent="0.25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  <c r="BH463" s="107"/>
    </row>
    <row r="464" spans="1:60" ht="12.75" customHeight="1" x14ac:dyDescent="0.25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  <c r="BH464" s="107"/>
    </row>
    <row r="465" spans="1:60" ht="12.75" customHeight="1" x14ac:dyDescent="0.2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/>
      <c r="AK465" s="107"/>
      <c r="AL465" s="107"/>
      <c r="AM465" s="107"/>
      <c r="AN465" s="107"/>
      <c r="AO465" s="107"/>
      <c r="AP465" s="107"/>
      <c r="AQ465" s="107"/>
      <c r="AR465" s="107"/>
      <c r="AS465" s="107"/>
      <c r="AT465" s="107"/>
      <c r="AU465" s="107"/>
      <c r="AV465" s="107"/>
      <c r="AW465" s="107"/>
      <c r="AX465" s="107"/>
      <c r="AY465" s="107"/>
      <c r="AZ465" s="107"/>
      <c r="BA465" s="107"/>
      <c r="BB465" s="107"/>
      <c r="BC465" s="107"/>
      <c r="BD465" s="107"/>
      <c r="BE465" s="107"/>
      <c r="BF465" s="107"/>
      <c r="BG465" s="107"/>
      <c r="BH465" s="107"/>
    </row>
    <row r="466" spans="1:60" ht="12.75" customHeight="1" x14ac:dyDescent="0.25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  <c r="BH466" s="107"/>
    </row>
    <row r="467" spans="1:60" ht="12.75" customHeight="1" x14ac:dyDescent="0.25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</row>
    <row r="468" spans="1:60" ht="12.75" customHeight="1" x14ac:dyDescent="0.25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  <c r="BH468" s="107"/>
    </row>
    <row r="469" spans="1:60" ht="12.75" customHeight="1" x14ac:dyDescent="0.25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  <c r="BH469" s="107"/>
    </row>
    <row r="470" spans="1:60" ht="12.75" customHeight="1" x14ac:dyDescent="0.25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  <c r="BH470" s="107"/>
    </row>
    <row r="471" spans="1:60" ht="12.75" customHeight="1" x14ac:dyDescent="0.25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  <c r="BH471" s="107"/>
    </row>
    <row r="472" spans="1:60" ht="12.75" customHeight="1" x14ac:dyDescent="0.25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/>
      <c r="AK472" s="107"/>
      <c r="AL472" s="107"/>
      <c r="AM472" s="107"/>
      <c r="AN472" s="107"/>
      <c r="AO472" s="107"/>
      <c r="AP472" s="107"/>
      <c r="AQ472" s="107"/>
      <c r="AR472" s="107"/>
      <c r="AS472" s="107"/>
      <c r="AT472" s="107"/>
      <c r="AU472" s="107"/>
      <c r="AV472" s="107"/>
      <c r="AW472" s="107"/>
      <c r="AX472" s="107"/>
      <c r="AY472" s="107"/>
      <c r="AZ472" s="107"/>
      <c r="BA472" s="107"/>
      <c r="BB472" s="107"/>
      <c r="BC472" s="107"/>
      <c r="BD472" s="107"/>
      <c r="BE472" s="107"/>
      <c r="BF472" s="107"/>
      <c r="BG472" s="107"/>
      <c r="BH472" s="107"/>
    </row>
    <row r="473" spans="1:60" ht="12.75" customHeight="1" x14ac:dyDescent="0.25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  <c r="BH473" s="107"/>
    </row>
    <row r="474" spans="1:60" ht="12.75" customHeight="1" x14ac:dyDescent="0.25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  <c r="BH474" s="107"/>
    </row>
    <row r="475" spans="1:60" ht="12.75" customHeight="1" x14ac:dyDescent="0.2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  <c r="BH475" s="107"/>
    </row>
    <row r="476" spans="1:60" ht="12.75" customHeight="1" x14ac:dyDescent="0.25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  <c r="BH476" s="107"/>
    </row>
    <row r="477" spans="1:60" ht="12.75" customHeight="1" x14ac:dyDescent="0.25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</row>
    <row r="478" spans="1:60" ht="12.75" customHeight="1" x14ac:dyDescent="0.25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/>
      <c r="AK478" s="107"/>
      <c r="AL478" s="107"/>
      <c r="AM478" s="107"/>
      <c r="AN478" s="107"/>
      <c r="AO478" s="107"/>
      <c r="AP478" s="107"/>
      <c r="AQ478" s="107"/>
      <c r="AR478" s="107"/>
      <c r="AS478" s="107"/>
      <c r="AT478" s="107"/>
      <c r="AU478" s="107"/>
      <c r="AV478" s="107"/>
      <c r="AW478" s="107"/>
      <c r="AX478" s="107"/>
      <c r="AY478" s="107"/>
      <c r="AZ478" s="107"/>
      <c r="BA478" s="107"/>
      <c r="BB478" s="107"/>
      <c r="BC478" s="107"/>
      <c r="BD478" s="107"/>
      <c r="BE478" s="107"/>
      <c r="BF478" s="107"/>
      <c r="BG478" s="107"/>
      <c r="BH478" s="107"/>
    </row>
    <row r="479" spans="1:60" ht="12.75" customHeight="1" x14ac:dyDescent="0.25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  <c r="BH479" s="107"/>
    </row>
    <row r="480" spans="1:60" ht="12.75" customHeight="1" x14ac:dyDescent="0.25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  <c r="BH480" s="107"/>
    </row>
    <row r="481" spans="1:60" ht="12.75" customHeight="1" x14ac:dyDescent="0.25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</row>
    <row r="482" spans="1:60" ht="12.75" customHeight="1" x14ac:dyDescent="0.25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  <c r="BH482" s="107"/>
    </row>
    <row r="483" spans="1:60" ht="12.75" customHeight="1" x14ac:dyDescent="0.25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  <c r="BH483" s="107"/>
    </row>
    <row r="484" spans="1:60" ht="12.75" customHeight="1" x14ac:dyDescent="0.25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  <c r="BH484" s="107"/>
    </row>
    <row r="485" spans="1:60" ht="12.75" customHeight="1" x14ac:dyDescent="0.2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  <c r="BH485" s="107"/>
    </row>
    <row r="486" spans="1:60" ht="12.75" customHeight="1" x14ac:dyDescent="0.25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  <c r="BH486" s="107"/>
    </row>
    <row r="487" spans="1:60" ht="12.75" customHeight="1" x14ac:dyDescent="0.25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  <c r="BH487" s="107"/>
    </row>
    <row r="488" spans="1:60" ht="12.75" customHeight="1" x14ac:dyDescent="0.25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</row>
    <row r="489" spans="1:60" ht="12.75" customHeight="1" x14ac:dyDescent="0.25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  <c r="BH489" s="107"/>
    </row>
    <row r="490" spans="1:60" ht="12.75" customHeight="1" x14ac:dyDescent="0.25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</row>
    <row r="491" spans="1:60" ht="12.75" customHeight="1" x14ac:dyDescent="0.25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  <c r="BH491" s="107"/>
    </row>
    <row r="492" spans="1:60" ht="12.75" customHeight="1" x14ac:dyDescent="0.25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  <c r="BH492" s="107"/>
    </row>
    <row r="493" spans="1:60" ht="12.75" customHeight="1" x14ac:dyDescent="0.25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  <c r="BH493" s="107"/>
    </row>
    <row r="494" spans="1:60" ht="12.75" customHeight="1" x14ac:dyDescent="0.25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  <c r="BG494" s="107"/>
      <c r="BH494" s="107"/>
    </row>
    <row r="495" spans="1:60" ht="12.75" customHeight="1" x14ac:dyDescent="0.2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  <c r="BH495" s="107"/>
    </row>
    <row r="496" spans="1:60" ht="12.75" customHeight="1" x14ac:dyDescent="0.25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  <c r="BG496" s="107"/>
      <c r="BH496" s="107"/>
    </row>
    <row r="497" spans="1:60" ht="12.75" customHeight="1" x14ac:dyDescent="0.25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  <c r="BH497" s="107"/>
    </row>
    <row r="498" spans="1:60" ht="12.75" customHeight="1" x14ac:dyDescent="0.25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  <c r="BG498" s="107"/>
      <c r="BH498" s="107"/>
    </row>
    <row r="499" spans="1:60" ht="12.75" customHeight="1" x14ac:dyDescent="0.25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  <c r="BH499" s="107"/>
    </row>
    <row r="500" spans="1:60" ht="12.75" customHeight="1" x14ac:dyDescent="0.25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</row>
    <row r="501" spans="1:60" ht="12.75" customHeight="1" x14ac:dyDescent="0.25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  <c r="BH501" s="107"/>
    </row>
    <row r="502" spans="1:60" ht="12.75" customHeight="1" x14ac:dyDescent="0.25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</row>
    <row r="503" spans="1:60" ht="12.75" customHeight="1" x14ac:dyDescent="0.25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  <c r="BH503" s="107"/>
    </row>
    <row r="504" spans="1:60" ht="12.75" customHeight="1" x14ac:dyDescent="0.25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  <c r="BH504" s="107"/>
    </row>
    <row r="505" spans="1:60" ht="12.75" customHeight="1" x14ac:dyDescent="0.2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  <c r="BH505" s="107"/>
    </row>
    <row r="506" spans="1:60" ht="12.75" customHeight="1" x14ac:dyDescent="0.25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  <c r="BH506" s="107"/>
    </row>
    <row r="507" spans="1:60" ht="12.75" customHeight="1" x14ac:dyDescent="0.25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</row>
    <row r="508" spans="1:60" ht="12.75" customHeight="1" x14ac:dyDescent="0.25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</row>
    <row r="509" spans="1:60" ht="12.75" customHeight="1" x14ac:dyDescent="0.25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  <c r="BH509" s="107"/>
    </row>
    <row r="510" spans="1:60" ht="12.75" customHeight="1" x14ac:dyDescent="0.25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  <c r="BH510" s="107"/>
    </row>
    <row r="511" spans="1:60" ht="12.75" customHeight="1" x14ac:dyDescent="0.25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  <c r="BH511" s="107"/>
    </row>
    <row r="512" spans="1:60" ht="12.75" customHeight="1" x14ac:dyDescent="0.25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</row>
    <row r="513" spans="1:60" ht="12.75" customHeight="1" x14ac:dyDescent="0.25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  <c r="BG513" s="107"/>
      <c r="BH513" s="107"/>
    </row>
    <row r="514" spans="1:60" ht="12.75" customHeight="1" x14ac:dyDescent="0.25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</row>
    <row r="515" spans="1:60" ht="12.75" customHeight="1" x14ac:dyDescent="0.2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  <c r="BG515" s="107"/>
      <c r="BH515" s="107"/>
    </row>
    <row r="516" spans="1:60" ht="12.75" customHeight="1" x14ac:dyDescent="0.25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  <c r="BG516" s="107"/>
      <c r="BH516" s="107"/>
    </row>
    <row r="517" spans="1:60" ht="12.75" customHeight="1" x14ac:dyDescent="0.25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  <c r="BG517" s="107"/>
      <c r="BH517" s="107"/>
    </row>
    <row r="518" spans="1:60" ht="12.75" customHeight="1" x14ac:dyDescent="0.25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  <c r="BG518" s="107"/>
      <c r="BH518" s="107"/>
    </row>
    <row r="519" spans="1:60" ht="12.75" customHeight="1" x14ac:dyDescent="0.25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  <c r="BG519" s="107"/>
      <c r="BH519" s="107"/>
    </row>
    <row r="520" spans="1:60" ht="12.75" customHeight="1" x14ac:dyDescent="0.25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  <c r="BG520" s="107"/>
      <c r="BH520" s="107"/>
    </row>
    <row r="521" spans="1:60" ht="12.75" customHeight="1" x14ac:dyDescent="0.25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  <c r="BG521" s="107"/>
      <c r="BH521" s="107"/>
    </row>
    <row r="522" spans="1:60" ht="12.75" customHeight="1" x14ac:dyDescent="0.25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  <c r="BG522" s="107"/>
      <c r="BH522" s="107"/>
    </row>
    <row r="523" spans="1:60" ht="12.75" customHeight="1" x14ac:dyDescent="0.25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  <c r="BH523" s="107"/>
    </row>
    <row r="524" spans="1:60" ht="12.75" customHeight="1" x14ac:dyDescent="0.25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</row>
    <row r="525" spans="1:60" ht="12.75" customHeight="1" x14ac:dyDescent="0.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  <c r="BG525" s="107"/>
      <c r="BH525" s="107"/>
    </row>
    <row r="526" spans="1:60" ht="12.75" customHeight="1" x14ac:dyDescent="0.25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</row>
    <row r="527" spans="1:60" ht="12.75" customHeight="1" x14ac:dyDescent="0.25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  <c r="BG527" s="107"/>
      <c r="BH527" s="107"/>
    </row>
    <row r="528" spans="1:60" ht="12.75" customHeight="1" x14ac:dyDescent="0.25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  <c r="BH528" s="107"/>
    </row>
    <row r="529" spans="1:60" ht="12.75" customHeight="1" x14ac:dyDescent="0.25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  <c r="BH529" s="107"/>
    </row>
    <row r="530" spans="1:60" ht="12.75" customHeight="1" x14ac:dyDescent="0.25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  <c r="BH530" s="107"/>
    </row>
    <row r="531" spans="1:60" ht="12.75" customHeight="1" x14ac:dyDescent="0.25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  <c r="BH531" s="107"/>
    </row>
    <row r="532" spans="1:60" ht="12.75" customHeight="1" x14ac:dyDescent="0.25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  <c r="BG532" s="107"/>
      <c r="BH532" s="107"/>
    </row>
    <row r="533" spans="1:60" ht="12.75" customHeight="1" x14ac:dyDescent="0.25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  <c r="BH533" s="107"/>
    </row>
    <row r="534" spans="1:60" ht="12.75" customHeight="1" x14ac:dyDescent="0.25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  <c r="BH534" s="107"/>
    </row>
    <row r="535" spans="1:60" ht="12.75" customHeight="1" x14ac:dyDescent="0.2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  <c r="BH535" s="107"/>
    </row>
    <row r="536" spans="1:60" ht="12.75" customHeight="1" x14ac:dyDescent="0.25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  <c r="BH536" s="107"/>
    </row>
    <row r="537" spans="1:60" ht="12.75" customHeight="1" x14ac:dyDescent="0.25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  <c r="BH537" s="107"/>
    </row>
    <row r="538" spans="1:60" ht="12.75" customHeight="1" x14ac:dyDescent="0.25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  <c r="BH538" s="107"/>
    </row>
    <row r="539" spans="1:60" ht="12.75" customHeight="1" x14ac:dyDescent="0.25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  <c r="BH539" s="107"/>
    </row>
    <row r="540" spans="1:60" ht="12.75" customHeight="1" x14ac:dyDescent="0.25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  <c r="BH540" s="107"/>
    </row>
    <row r="541" spans="1:60" ht="12.75" customHeight="1" x14ac:dyDescent="0.25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  <c r="BH541" s="107"/>
    </row>
    <row r="542" spans="1:60" ht="12.75" customHeight="1" x14ac:dyDescent="0.25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  <c r="BH542" s="107"/>
    </row>
    <row r="543" spans="1:60" ht="12.75" customHeight="1" x14ac:dyDescent="0.25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  <c r="BH543" s="107"/>
    </row>
    <row r="544" spans="1:60" ht="12.75" customHeight="1" x14ac:dyDescent="0.25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  <c r="BH544" s="107"/>
    </row>
    <row r="545" spans="1:60" ht="12.75" customHeight="1" x14ac:dyDescent="0.2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  <c r="BH545" s="107"/>
    </row>
    <row r="546" spans="1:60" ht="12.75" customHeight="1" x14ac:dyDescent="0.25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  <c r="BH546" s="107"/>
    </row>
    <row r="547" spans="1:60" ht="12.75" customHeight="1" x14ac:dyDescent="0.25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  <c r="BH547" s="107"/>
    </row>
    <row r="548" spans="1:60" ht="12.75" customHeight="1" x14ac:dyDescent="0.25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  <c r="BH548" s="107"/>
    </row>
    <row r="549" spans="1:60" ht="12.75" customHeight="1" x14ac:dyDescent="0.25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</row>
    <row r="550" spans="1:60" ht="12.75" customHeight="1" x14ac:dyDescent="0.25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  <c r="BH550" s="107"/>
    </row>
    <row r="551" spans="1:60" ht="12.75" customHeight="1" x14ac:dyDescent="0.25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  <c r="BH551" s="107"/>
    </row>
    <row r="552" spans="1:60" ht="12.75" customHeight="1" x14ac:dyDescent="0.25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  <c r="BH552" s="107"/>
    </row>
    <row r="553" spans="1:60" ht="12.75" customHeight="1" x14ac:dyDescent="0.25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  <c r="BH553" s="107"/>
    </row>
    <row r="554" spans="1:60" ht="12.75" customHeight="1" x14ac:dyDescent="0.25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  <c r="BH554" s="107"/>
    </row>
    <row r="555" spans="1:60" ht="12.75" customHeight="1" x14ac:dyDescent="0.2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  <c r="BH555" s="107"/>
    </row>
    <row r="556" spans="1:60" ht="12.75" customHeight="1" x14ac:dyDescent="0.25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  <c r="BH556" s="107"/>
    </row>
    <row r="557" spans="1:60" ht="12.75" customHeight="1" x14ac:dyDescent="0.25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  <c r="BH557" s="107"/>
    </row>
    <row r="558" spans="1:60" ht="12.75" customHeight="1" x14ac:dyDescent="0.25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  <c r="BH558" s="107"/>
    </row>
    <row r="559" spans="1:60" ht="12.75" customHeight="1" x14ac:dyDescent="0.25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  <c r="BH559" s="107"/>
    </row>
    <row r="560" spans="1:60" ht="12.75" customHeight="1" x14ac:dyDescent="0.25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</row>
    <row r="561" spans="1:60" ht="12.75" customHeight="1" x14ac:dyDescent="0.25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  <c r="BH561" s="107"/>
    </row>
    <row r="562" spans="1:60" ht="12.75" customHeight="1" x14ac:dyDescent="0.25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  <c r="BH562" s="107"/>
    </row>
    <row r="563" spans="1:60" ht="12.75" customHeight="1" x14ac:dyDescent="0.25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  <c r="BH563" s="107"/>
    </row>
    <row r="564" spans="1:60" ht="12.75" customHeight="1" x14ac:dyDescent="0.25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  <c r="BH564" s="107"/>
    </row>
    <row r="565" spans="1:60" ht="12.75" customHeight="1" x14ac:dyDescent="0.2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  <c r="BH565" s="107"/>
    </row>
    <row r="566" spans="1:60" ht="12.75" customHeight="1" x14ac:dyDescent="0.25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  <c r="BH566" s="107"/>
    </row>
    <row r="567" spans="1:60" ht="12.75" customHeight="1" x14ac:dyDescent="0.25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  <c r="BH567" s="107"/>
    </row>
    <row r="568" spans="1:60" ht="12.75" customHeight="1" x14ac:dyDescent="0.25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  <c r="BH568" s="107"/>
    </row>
    <row r="569" spans="1:60" ht="12.75" customHeight="1" x14ac:dyDescent="0.25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  <c r="BH569" s="107"/>
    </row>
    <row r="570" spans="1:60" ht="12.75" customHeight="1" x14ac:dyDescent="0.25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  <c r="BH570" s="107"/>
    </row>
    <row r="571" spans="1:60" ht="12.75" customHeight="1" x14ac:dyDescent="0.25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  <c r="BH571" s="107"/>
    </row>
    <row r="572" spans="1:60" ht="12.75" customHeight="1" x14ac:dyDescent="0.25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  <c r="BH572" s="107"/>
    </row>
    <row r="573" spans="1:60" ht="12.75" customHeight="1" x14ac:dyDescent="0.25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  <c r="BH573" s="107"/>
    </row>
    <row r="574" spans="1:60" ht="12.75" customHeight="1" x14ac:dyDescent="0.25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  <c r="BH574" s="107"/>
    </row>
    <row r="575" spans="1:60" ht="12.75" customHeight="1" x14ac:dyDescent="0.2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  <c r="BH575" s="107"/>
    </row>
    <row r="576" spans="1:60" ht="12.75" customHeight="1" x14ac:dyDescent="0.25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  <c r="BH576" s="107"/>
    </row>
    <row r="577" spans="1:60" ht="12.75" customHeight="1" x14ac:dyDescent="0.25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  <c r="BH577" s="107"/>
    </row>
    <row r="578" spans="1:60" ht="12.75" customHeight="1" x14ac:dyDescent="0.25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  <c r="BH578" s="107"/>
    </row>
    <row r="579" spans="1:60" ht="12.75" customHeight="1" x14ac:dyDescent="0.25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  <c r="BH579" s="107"/>
    </row>
    <row r="580" spans="1:60" ht="12.75" customHeight="1" x14ac:dyDescent="0.25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  <c r="BH580" s="107"/>
    </row>
    <row r="581" spans="1:60" ht="12.75" customHeight="1" x14ac:dyDescent="0.25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  <c r="BH581" s="107"/>
    </row>
    <row r="582" spans="1:60" ht="12.75" customHeight="1" x14ac:dyDescent="0.25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  <c r="BH582" s="107"/>
    </row>
    <row r="583" spans="1:60" ht="12.75" customHeight="1" x14ac:dyDescent="0.25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  <c r="BH583" s="107"/>
    </row>
    <row r="584" spans="1:60" ht="12.75" customHeight="1" x14ac:dyDescent="0.25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  <c r="BH584" s="107"/>
    </row>
    <row r="585" spans="1:60" ht="12.75" customHeight="1" x14ac:dyDescent="0.2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  <c r="BH585" s="107"/>
    </row>
    <row r="586" spans="1:60" ht="12.75" customHeight="1" x14ac:dyDescent="0.25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  <c r="BH586" s="107"/>
    </row>
    <row r="587" spans="1:60" ht="12.75" customHeight="1" x14ac:dyDescent="0.25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  <c r="BH587" s="107"/>
    </row>
    <row r="588" spans="1:60" ht="12.75" customHeight="1" x14ac:dyDescent="0.25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  <c r="BH588" s="107"/>
    </row>
    <row r="589" spans="1:60" ht="12.75" customHeight="1" x14ac:dyDescent="0.25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  <c r="BH589" s="107"/>
    </row>
    <row r="590" spans="1:60" ht="12.75" customHeight="1" x14ac:dyDescent="0.25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</row>
    <row r="591" spans="1:60" ht="12.75" customHeight="1" x14ac:dyDescent="0.25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  <c r="BH591" s="107"/>
    </row>
    <row r="592" spans="1:60" ht="12.75" customHeight="1" x14ac:dyDescent="0.25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  <c r="BH592" s="107"/>
    </row>
    <row r="593" spans="1:60" ht="12.75" customHeight="1" x14ac:dyDescent="0.25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  <c r="BH593" s="107"/>
    </row>
    <row r="594" spans="1:60" ht="12.75" customHeight="1" x14ac:dyDescent="0.25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  <c r="BH594" s="107"/>
    </row>
    <row r="595" spans="1:60" ht="12.75" customHeight="1" x14ac:dyDescent="0.2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  <c r="BH595" s="107"/>
    </row>
    <row r="596" spans="1:60" ht="12.75" customHeight="1" x14ac:dyDescent="0.25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  <c r="BH596" s="107"/>
    </row>
    <row r="597" spans="1:60" ht="12.75" customHeight="1" x14ac:dyDescent="0.25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  <c r="BH597" s="107"/>
    </row>
    <row r="598" spans="1:60" ht="12.75" customHeight="1" x14ac:dyDescent="0.25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  <c r="BH598" s="107"/>
    </row>
    <row r="599" spans="1:60" ht="12.75" customHeight="1" x14ac:dyDescent="0.25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  <c r="BH599" s="107"/>
    </row>
    <row r="600" spans="1:60" ht="12.75" customHeight="1" x14ac:dyDescent="0.25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  <c r="BH600" s="107"/>
    </row>
    <row r="601" spans="1:60" ht="12.75" customHeight="1" x14ac:dyDescent="0.25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  <c r="BH601" s="107"/>
    </row>
    <row r="602" spans="1:60" ht="12.75" customHeight="1" x14ac:dyDescent="0.25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  <c r="BH602" s="107"/>
    </row>
    <row r="603" spans="1:60" ht="12.75" customHeight="1" x14ac:dyDescent="0.25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  <c r="BH603" s="107"/>
    </row>
    <row r="604" spans="1:60" ht="12.75" customHeight="1" x14ac:dyDescent="0.25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  <c r="BH604" s="107"/>
    </row>
    <row r="605" spans="1:60" ht="12.75" customHeight="1" x14ac:dyDescent="0.2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</row>
    <row r="606" spans="1:60" ht="12.75" customHeight="1" x14ac:dyDescent="0.25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  <c r="BH606" s="107"/>
    </row>
    <row r="607" spans="1:60" ht="12.75" customHeight="1" x14ac:dyDescent="0.25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  <c r="BH607" s="107"/>
    </row>
    <row r="608" spans="1:60" ht="12.75" customHeight="1" x14ac:dyDescent="0.25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  <c r="BH608" s="107"/>
    </row>
    <row r="609" spans="1:60" ht="12.75" customHeight="1" x14ac:dyDescent="0.25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  <c r="BH609" s="107"/>
    </row>
    <row r="610" spans="1:60" ht="12.75" customHeight="1" x14ac:dyDescent="0.25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  <c r="BH610" s="107"/>
    </row>
    <row r="611" spans="1:60" ht="12.75" customHeight="1" x14ac:dyDescent="0.25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</row>
    <row r="612" spans="1:60" ht="12.75" customHeight="1" x14ac:dyDescent="0.25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  <c r="BH612" s="107"/>
    </row>
    <row r="613" spans="1:60" ht="12.75" customHeight="1" x14ac:dyDescent="0.25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  <c r="BH613" s="107"/>
    </row>
    <row r="614" spans="1:60" ht="12.75" customHeight="1" x14ac:dyDescent="0.25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  <c r="BH614" s="107"/>
    </row>
    <row r="615" spans="1:60" ht="12.75" customHeight="1" x14ac:dyDescent="0.2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  <c r="BH615" s="107"/>
    </row>
    <row r="616" spans="1:60" ht="12.75" customHeight="1" x14ac:dyDescent="0.25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  <c r="BH616" s="107"/>
    </row>
    <row r="617" spans="1:60" ht="12.75" customHeight="1" x14ac:dyDescent="0.25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  <c r="BH617" s="107"/>
    </row>
    <row r="618" spans="1:60" ht="12.75" customHeight="1" x14ac:dyDescent="0.25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  <c r="BH618" s="107"/>
    </row>
    <row r="619" spans="1:60" ht="12.75" customHeight="1" x14ac:dyDescent="0.25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</row>
    <row r="620" spans="1:60" ht="12.75" customHeight="1" x14ac:dyDescent="0.25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</row>
    <row r="621" spans="1:60" ht="12.75" customHeight="1" x14ac:dyDescent="0.25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  <c r="BH621" s="107"/>
    </row>
    <row r="622" spans="1:60" ht="12.75" customHeight="1" x14ac:dyDescent="0.25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  <c r="BH622" s="107"/>
    </row>
    <row r="623" spans="1:60" ht="12.75" customHeight="1" x14ac:dyDescent="0.25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  <c r="BH623" s="107"/>
    </row>
    <row r="624" spans="1:60" ht="12.75" customHeight="1" x14ac:dyDescent="0.25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  <c r="BH624" s="107"/>
    </row>
    <row r="625" spans="1:60" ht="12.75" customHeight="1" x14ac:dyDescent="0.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  <c r="BH625" s="107"/>
    </row>
    <row r="626" spans="1:60" ht="12.75" customHeight="1" x14ac:dyDescent="0.25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  <c r="BH626" s="107"/>
    </row>
    <row r="627" spans="1:60" ht="12.75" customHeight="1" x14ac:dyDescent="0.25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  <c r="BH627" s="107"/>
    </row>
    <row r="628" spans="1:60" ht="12.75" customHeight="1" x14ac:dyDescent="0.25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  <c r="BH628" s="107"/>
    </row>
    <row r="629" spans="1:60" ht="12.75" customHeight="1" x14ac:dyDescent="0.25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  <c r="BH629" s="107"/>
    </row>
    <row r="630" spans="1:60" ht="12.75" customHeight="1" x14ac:dyDescent="0.25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  <c r="BH630" s="107"/>
    </row>
    <row r="631" spans="1:60" ht="12.75" customHeight="1" x14ac:dyDescent="0.25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</row>
    <row r="632" spans="1:60" ht="12.75" customHeight="1" x14ac:dyDescent="0.25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  <c r="BH632" s="107"/>
    </row>
    <row r="633" spans="1:60" ht="12.75" customHeight="1" x14ac:dyDescent="0.25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</row>
    <row r="634" spans="1:60" ht="12.75" customHeight="1" x14ac:dyDescent="0.25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  <c r="BH634" s="107"/>
    </row>
    <row r="635" spans="1:60" ht="12.75" customHeight="1" x14ac:dyDescent="0.2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  <c r="BH635" s="107"/>
    </row>
    <row r="636" spans="1:60" ht="12.75" customHeight="1" x14ac:dyDescent="0.25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  <c r="BH636" s="107"/>
    </row>
    <row r="637" spans="1:60" ht="12.75" customHeight="1" x14ac:dyDescent="0.25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  <c r="BH637" s="107"/>
    </row>
    <row r="638" spans="1:60" ht="12.75" customHeight="1" x14ac:dyDescent="0.25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  <c r="BH638" s="107"/>
    </row>
    <row r="639" spans="1:60" ht="12.75" customHeight="1" x14ac:dyDescent="0.25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  <c r="BH639" s="107"/>
    </row>
    <row r="640" spans="1:60" ht="12.75" customHeight="1" x14ac:dyDescent="0.25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</row>
    <row r="641" spans="1:60" ht="12.75" customHeight="1" x14ac:dyDescent="0.25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  <c r="BH641" s="107"/>
    </row>
    <row r="642" spans="1:60" ht="12.75" customHeight="1" x14ac:dyDescent="0.25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</row>
    <row r="643" spans="1:60" ht="12.75" customHeight="1" x14ac:dyDescent="0.25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  <c r="BH643" s="107"/>
    </row>
    <row r="644" spans="1:60" ht="12.75" customHeight="1" x14ac:dyDescent="0.25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</row>
    <row r="645" spans="1:60" ht="12.75" customHeight="1" x14ac:dyDescent="0.2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  <c r="BH645" s="107"/>
    </row>
    <row r="646" spans="1:60" ht="12.75" customHeight="1" x14ac:dyDescent="0.25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  <c r="BH646" s="107"/>
    </row>
    <row r="647" spans="1:60" ht="12.75" customHeight="1" x14ac:dyDescent="0.25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  <c r="BH647" s="107"/>
    </row>
    <row r="648" spans="1:60" ht="12.75" customHeight="1" x14ac:dyDescent="0.25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  <c r="BH648" s="107"/>
    </row>
    <row r="649" spans="1:60" ht="12.75" customHeight="1" x14ac:dyDescent="0.25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  <c r="BH649" s="107"/>
    </row>
    <row r="650" spans="1:60" ht="12.75" customHeight="1" x14ac:dyDescent="0.25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  <c r="BH650" s="107"/>
    </row>
    <row r="651" spans="1:60" ht="12.75" customHeight="1" x14ac:dyDescent="0.25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  <c r="BH651" s="107"/>
    </row>
    <row r="652" spans="1:60" ht="12.75" customHeight="1" x14ac:dyDescent="0.25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  <c r="BH652" s="107"/>
    </row>
    <row r="653" spans="1:60" ht="12.75" customHeight="1" x14ac:dyDescent="0.25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  <c r="BH653" s="107"/>
    </row>
    <row r="654" spans="1:60" ht="12.75" customHeight="1" x14ac:dyDescent="0.25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/>
      <c r="AK654" s="107"/>
      <c r="AL654" s="107"/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</row>
    <row r="655" spans="1:60" ht="12.75" customHeight="1" x14ac:dyDescent="0.2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  <c r="BH655" s="107"/>
    </row>
    <row r="656" spans="1:60" ht="12.75" customHeight="1" x14ac:dyDescent="0.25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/>
      <c r="AK656" s="107"/>
      <c r="AL656" s="107"/>
      <c r="AM656" s="107"/>
      <c r="AN656" s="107"/>
      <c r="AO656" s="107"/>
      <c r="AP656" s="107"/>
      <c r="AQ656" s="107"/>
      <c r="AR656" s="107"/>
      <c r="AS656" s="107"/>
      <c r="AT656" s="107"/>
      <c r="AU656" s="107"/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  <c r="BH656" s="107"/>
    </row>
    <row r="657" spans="1:60" ht="12.75" customHeight="1" x14ac:dyDescent="0.25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/>
      <c r="AK657" s="107"/>
      <c r="AL657" s="107"/>
      <c r="AM657" s="107"/>
      <c r="AN657" s="107"/>
      <c r="AO657" s="107"/>
      <c r="AP657" s="107"/>
      <c r="AQ657" s="107"/>
      <c r="AR657" s="107"/>
      <c r="AS657" s="107"/>
      <c r="AT657" s="107"/>
      <c r="AU657" s="107"/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  <c r="BH657" s="107"/>
    </row>
    <row r="658" spans="1:60" ht="12.75" customHeight="1" x14ac:dyDescent="0.25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/>
      <c r="AK658" s="107"/>
      <c r="AL658" s="107"/>
      <c r="AM658" s="107"/>
      <c r="AN658" s="107"/>
      <c r="AO658" s="107"/>
      <c r="AP658" s="107"/>
      <c r="AQ658" s="107"/>
      <c r="AR658" s="107"/>
      <c r="AS658" s="107"/>
      <c r="AT658" s="107"/>
      <c r="AU658" s="107"/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  <c r="BH658" s="107"/>
    </row>
    <row r="659" spans="1:60" ht="12.75" customHeight="1" x14ac:dyDescent="0.25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/>
      <c r="AK659" s="107"/>
      <c r="AL659" s="107"/>
      <c r="AM659" s="107"/>
      <c r="AN659" s="107"/>
      <c r="AO659" s="107"/>
      <c r="AP659" s="107"/>
      <c r="AQ659" s="107"/>
      <c r="AR659" s="107"/>
      <c r="AS659" s="107"/>
      <c r="AT659" s="107"/>
      <c r="AU659" s="107"/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  <c r="BH659" s="107"/>
    </row>
    <row r="660" spans="1:60" ht="12.75" customHeight="1" x14ac:dyDescent="0.25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  <c r="BH660" s="107"/>
    </row>
    <row r="661" spans="1:60" ht="12.75" customHeight="1" x14ac:dyDescent="0.25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  <c r="BH661" s="107"/>
    </row>
    <row r="662" spans="1:60" ht="12.75" customHeight="1" x14ac:dyDescent="0.25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  <c r="BH662" s="107"/>
    </row>
    <row r="663" spans="1:60" ht="12.75" customHeight="1" x14ac:dyDescent="0.25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/>
      <c r="AK663" s="107"/>
      <c r="AL663" s="107"/>
      <c r="AM663" s="107"/>
      <c r="AN663" s="107"/>
      <c r="AO663" s="107"/>
      <c r="AP663" s="107"/>
      <c r="AQ663" s="107"/>
      <c r="AR663" s="107"/>
      <c r="AS663" s="107"/>
      <c r="AT663" s="107"/>
      <c r="AU663" s="107"/>
      <c r="AV663" s="107"/>
      <c r="AW663" s="107"/>
      <c r="AX663" s="107"/>
      <c r="AY663" s="107"/>
      <c r="AZ663" s="107"/>
      <c r="BA663" s="107"/>
      <c r="BB663" s="107"/>
      <c r="BC663" s="107"/>
      <c r="BD663" s="107"/>
      <c r="BE663" s="107"/>
      <c r="BF663" s="107"/>
      <c r="BG663" s="107"/>
      <c r="BH663" s="107"/>
    </row>
    <row r="664" spans="1:60" ht="12.75" customHeight="1" x14ac:dyDescent="0.25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/>
      <c r="AK664" s="107"/>
      <c r="AL664" s="107"/>
      <c r="AM664" s="107"/>
      <c r="AN664" s="107"/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/>
      <c r="AY664" s="107"/>
      <c r="AZ664" s="107"/>
      <c r="BA664" s="107"/>
      <c r="BB664" s="107"/>
      <c r="BC664" s="107"/>
      <c r="BD664" s="107"/>
      <c r="BE664" s="107"/>
      <c r="BF664" s="107"/>
      <c r="BG664" s="107"/>
      <c r="BH664" s="107"/>
    </row>
    <row r="665" spans="1:60" ht="12.75" customHeight="1" x14ac:dyDescent="0.2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/>
      <c r="AK665" s="107"/>
      <c r="AL665" s="107"/>
      <c r="AM665" s="107"/>
      <c r="AN665" s="107"/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  <c r="BH665" s="107"/>
    </row>
    <row r="666" spans="1:60" ht="12.75" customHeight="1" x14ac:dyDescent="0.25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  <c r="BH666" s="107"/>
    </row>
    <row r="667" spans="1:60" ht="12.75" customHeight="1" x14ac:dyDescent="0.25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/>
      <c r="AY667" s="107"/>
      <c r="AZ667" s="107"/>
      <c r="BA667" s="107"/>
      <c r="BB667" s="107"/>
      <c r="BC667" s="107"/>
      <c r="BD667" s="107"/>
      <c r="BE667" s="107"/>
      <c r="BF667" s="107"/>
      <c r="BG667" s="107"/>
      <c r="BH667" s="107"/>
    </row>
    <row r="668" spans="1:60" ht="12.75" customHeight="1" x14ac:dyDescent="0.25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  <c r="BH668" s="107"/>
    </row>
    <row r="669" spans="1:60" ht="12.75" customHeight="1" x14ac:dyDescent="0.25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/>
      <c r="AR669" s="107"/>
      <c r="AS669" s="107"/>
      <c r="AT669" s="107"/>
      <c r="AU669" s="107"/>
      <c r="AV669" s="107"/>
      <c r="AW669" s="107"/>
      <c r="AX669" s="107"/>
      <c r="AY669" s="107"/>
      <c r="AZ669" s="107"/>
      <c r="BA669" s="107"/>
      <c r="BB669" s="107"/>
      <c r="BC669" s="107"/>
      <c r="BD669" s="107"/>
      <c r="BE669" s="107"/>
      <c r="BF669" s="107"/>
      <c r="BG669" s="107"/>
      <c r="BH669" s="107"/>
    </row>
    <row r="670" spans="1:60" ht="12.75" customHeight="1" x14ac:dyDescent="0.25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/>
      <c r="AR670" s="107"/>
      <c r="AS670" s="107"/>
      <c r="AT670" s="107"/>
      <c r="AU670" s="107"/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</row>
    <row r="671" spans="1:60" ht="12.75" customHeight="1" x14ac:dyDescent="0.25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/>
      <c r="AR671" s="107"/>
      <c r="AS671" s="107"/>
      <c r="AT671" s="107"/>
      <c r="AU671" s="107"/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  <c r="BH671" s="107"/>
    </row>
    <row r="672" spans="1:60" ht="12.75" customHeight="1" x14ac:dyDescent="0.25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/>
      <c r="AR672" s="107"/>
      <c r="AS672" s="107"/>
      <c r="AT672" s="107"/>
      <c r="AU672" s="107"/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  <c r="BH672" s="107"/>
    </row>
    <row r="673" spans="1:60" ht="12.75" customHeight="1" x14ac:dyDescent="0.25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/>
      <c r="AR673" s="107"/>
      <c r="AS673" s="107"/>
      <c r="AT673" s="107"/>
      <c r="AU673" s="107"/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  <c r="BH673" s="107"/>
    </row>
    <row r="674" spans="1:60" ht="12.75" customHeight="1" x14ac:dyDescent="0.25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/>
      <c r="AR674" s="107"/>
      <c r="AS674" s="107"/>
      <c r="AT674" s="107"/>
      <c r="AU674" s="107"/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  <c r="BH674" s="107"/>
    </row>
    <row r="675" spans="1:60" ht="12.75" customHeight="1" x14ac:dyDescent="0.2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/>
      <c r="AR675" s="107"/>
      <c r="AS675" s="107"/>
      <c r="AT675" s="107"/>
      <c r="AU675" s="107"/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  <c r="BH675" s="107"/>
    </row>
    <row r="676" spans="1:60" ht="12.75" customHeight="1" x14ac:dyDescent="0.25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/>
      <c r="BF676" s="107"/>
      <c r="BG676" s="107"/>
      <c r="BH676" s="107"/>
    </row>
    <row r="677" spans="1:60" ht="12.75" customHeight="1" x14ac:dyDescent="0.25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/>
      <c r="BF677" s="107"/>
      <c r="BG677" s="107"/>
      <c r="BH677" s="107"/>
    </row>
    <row r="678" spans="1:60" ht="12.75" customHeight="1" x14ac:dyDescent="0.25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/>
      <c r="BF678" s="107"/>
      <c r="BG678" s="107"/>
      <c r="BH678" s="107"/>
    </row>
    <row r="679" spans="1:60" ht="12.75" customHeight="1" x14ac:dyDescent="0.25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  <c r="BH679" s="107"/>
    </row>
    <row r="680" spans="1:60" ht="12.75" customHeight="1" x14ac:dyDescent="0.25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  <c r="BH680" s="107"/>
    </row>
    <row r="681" spans="1:60" ht="12.75" customHeight="1" x14ac:dyDescent="0.25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  <c r="BH681" s="107"/>
    </row>
    <row r="682" spans="1:60" ht="12.75" customHeight="1" x14ac:dyDescent="0.25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  <c r="BH682" s="107"/>
    </row>
    <row r="683" spans="1:60" ht="12.75" customHeight="1" x14ac:dyDescent="0.25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  <c r="BH683" s="107"/>
    </row>
    <row r="684" spans="1:60" ht="12.75" customHeight="1" x14ac:dyDescent="0.25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  <c r="BH684" s="107"/>
    </row>
    <row r="685" spans="1:60" ht="12.75" customHeight="1" x14ac:dyDescent="0.2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  <c r="BH685" s="107"/>
    </row>
    <row r="686" spans="1:60" ht="12.75" customHeight="1" x14ac:dyDescent="0.25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  <c r="BH686" s="107"/>
    </row>
    <row r="687" spans="1:60" ht="12.75" customHeight="1" x14ac:dyDescent="0.25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  <c r="BH687" s="107"/>
    </row>
    <row r="688" spans="1:60" ht="12.75" customHeight="1" x14ac:dyDescent="0.25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  <c r="BH688" s="107"/>
    </row>
    <row r="689" spans="1:60" ht="12.75" customHeight="1" x14ac:dyDescent="0.25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  <c r="BH689" s="107"/>
    </row>
    <row r="690" spans="1:60" ht="12.75" customHeight="1" x14ac:dyDescent="0.25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  <c r="BH690" s="107"/>
    </row>
    <row r="691" spans="1:60" ht="12.75" customHeight="1" x14ac:dyDescent="0.25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  <c r="BH691" s="107"/>
    </row>
    <row r="692" spans="1:60" ht="12.75" customHeight="1" x14ac:dyDescent="0.25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  <c r="BH692" s="107"/>
    </row>
    <row r="693" spans="1:60" ht="12.75" customHeight="1" x14ac:dyDescent="0.25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  <c r="BH693" s="107"/>
    </row>
    <row r="694" spans="1:60" ht="12.75" customHeight="1" x14ac:dyDescent="0.25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  <c r="BG694" s="107"/>
      <c r="BH694" s="107"/>
    </row>
    <row r="695" spans="1:60" ht="12.75" customHeight="1" x14ac:dyDescent="0.2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  <c r="BH695" s="107"/>
    </row>
    <row r="696" spans="1:60" ht="12.75" customHeight="1" x14ac:dyDescent="0.25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</row>
    <row r="697" spans="1:60" ht="12.75" customHeight="1" x14ac:dyDescent="0.25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</row>
    <row r="698" spans="1:60" ht="12.75" customHeight="1" x14ac:dyDescent="0.25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  <c r="BH698" s="107"/>
    </row>
    <row r="699" spans="1:60" ht="12.75" customHeight="1" x14ac:dyDescent="0.25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  <c r="BH699" s="107"/>
    </row>
    <row r="700" spans="1:60" ht="12.75" customHeight="1" x14ac:dyDescent="0.25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  <c r="BH700" s="107"/>
    </row>
    <row r="701" spans="1:60" ht="12.75" customHeight="1" x14ac:dyDescent="0.25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  <c r="BH701" s="107"/>
    </row>
    <row r="702" spans="1:60" ht="12.75" customHeight="1" x14ac:dyDescent="0.25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  <c r="BH702" s="107"/>
    </row>
    <row r="703" spans="1:60" ht="12.75" customHeight="1" x14ac:dyDescent="0.25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  <c r="BH703" s="107"/>
    </row>
    <row r="704" spans="1:60" ht="12.75" customHeight="1" x14ac:dyDescent="0.25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  <c r="BH704" s="107"/>
    </row>
    <row r="705" spans="1:60" ht="12.75" customHeight="1" x14ac:dyDescent="0.2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  <c r="BH705" s="107"/>
    </row>
    <row r="706" spans="1:60" ht="12.75" customHeight="1" x14ac:dyDescent="0.25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  <c r="BH706" s="107"/>
    </row>
    <row r="707" spans="1:60" ht="12.75" customHeight="1" x14ac:dyDescent="0.25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/>
      <c r="AK707" s="107"/>
      <c r="AL707" s="107"/>
      <c r="AM707" s="107"/>
      <c r="AN707" s="107"/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/>
      <c r="AY707" s="107"/>
      <c r="AZ707" s="107"/>
      <c r="BA707" s="107"/>
      <c r="BB707" s="107"/>
      <c r="BC707" s="107"/>
      <c r="BD707" s="107"/>
      <c r="BE707" s="107"/>
      <c r="BF707" s="107"/>
      <c r="BG707" s="107"/>
      <c r="BH707" s="107"/>
    </row>
    <row r="708" spans="1:60" ht="12.75" customHeight="1" x14ac:dyDescent="0.25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</row>
    <row r="709" spans="1:60" ht="12.75" customHeight="1" x14ac:dyDescent="0.25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/>
      <c r="AY709" s="107"/>
      <c r="AZ709" s="107"/>
      <c r="BA709" s="107"/>
      <c r="BB709" s="107"/>
      <c r="BC709" s="107"/>
      <c r="BD709" s="107"/>
      <c r="BE709" s="107"/>
      <c r="BF709" s="107"/>
      <c r="BG709" s="107"/>
      <c r="BH709" s="107"/>
    </row>
    <row r="710" spans="1:60" ht="12.75" customHeight="1" x14ac:dyDescent="0.25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  <c r="BH710" s="107"/>
    </row>
    <row r="711" spans="1:60" ht="12.75" customHeight="1" x14ac:dyDescent="0.25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  <c r="BH711" s="107"/>
    </row>
    <row r="712" spans="1:60" ht="12.75" customHeight="1" x14ac:dyDescent="0.25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  <c r="BH712" s="107"/>
    </row>
    <row r="713" spans="1:60" ht="12.75" customHeight="1" x14ac:dyDescent="0.25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/>
      <c r="AY713" s="107"/>
      <c r="AZ713" s="107"/>
      <c r="BA713" s="107"/>
      <c r="BB713" s="107"/>
      <c r="BC713" s="107"/>
      <c r="BD713" s="107"/>
      <c r="BE713" s="107"/>
      <c r="BF713" s="107"/>
      <c r="BG713" s="107"/>
      <c r="BH713" s="107"/>
    </row>
    <row r="714" spans="1:60" ht="12.75" customHeight="1" x14ac:dyDescent="0.25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  <c r="BH714" s="107"/>
    </row>
    <row r="715" spans="1:60" ht="12.75" customHeight="1" x14ac:dyDescent="0.2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  <c r="BH715" s="107"/>
    </row>
    <row r="716" spans="1:60" ht="12.75" customHeight="1" x14ac:dyDescent="0.25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  <c r="BG716" s="107"/>
      <c r="BH716" s="107"/>
    </row>
    <row r="717" spans="1:60" ht="12.75" customHeight="1" x14ac:dyDescent="0.25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  <c r="BH717" s="107"/>
    </row>
    <row r="718" spans="1:60" ht="12.75" customHeight="1" x14ac:dyDescent="0.25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</row>
    <row r="719" spans="1:60" ht="12.75" customHeight="1" x14ac:dyDescent="0.25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</row>
    <row r="720" spans="1:60" ht="12.75" customHeight="1" x14ac:dyDescent="0.25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  <c r="BH720" s="107"/>
    </row>
    <row r="721" spans="1:60" ht="12.75" customHeight="1" x14ac:dyDescent="0.25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  <c r="BH721" s="107"/>
    </row>
    <row r="722" spans="1:60" ht="12.75" customHeight="1" x14ac:dyDescent="0.25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  <c r="BH722" s="107"/>
    </row>
    <row r="723" spans="1:60" ht="12.75" customHeight="1" x14ac:dyDescent="0.25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  <c r="BH723" s="107"/>
    </row>
    <row r="724" spans="1:60" ht="12.75" customHeight="1" x14ac:dyDescent="0.25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  <c r="BH724" s="107"/>
    </row>
    <row r="725" spans="1:60" ht="12.75" customHeight="1" x14ac:dyDescent="0.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  <c r="BH725" s="107"/>
    </row>
    <row r="726" spans="1:60" ht="12.75" customHeight="1" x14ac:dyDescent="0.25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  <c r="BH726" s="107"/>
    </row>
    <row r="727" spans="1:60" ht="12.75" customHeight="1" x14ac:dyDescent="0.25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  <c r="BH727" s="107"/>
    </row>
    <row r="728" spans="1:60" ht="12.75" customHeight="1" x14ac:dyDescent="0.25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  <c r="BH728" s="107"/>
    </row>
    <row r="729" spans="1:60" ht="12.75" customHeight="1" x14ac:dyDescent="0.25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/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/>
      <c r="BF729" s="107"/>
      <c r="BG729" s="107"/>
      <c r="BH729" s="107"/>
    </row>
    <row r="730" spans="1:60" ht="12.75" customHeight="1" x14ac:dyDescent="0.25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  <c r="BH730" s="107"/>
    </row>
    <row r="731" spans="1:60" ht="12.75" customHeight="1" x14ac:dyDescent="0.25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/>
      <c r="AY731" s="107"/>
      <c r="AZ731" s="107"/>
      <c r="BA731" s="107"/>
      <c r="BB731" s="107"/>
      <c r="BC731" s="107"/>
      <c r="BD731" s="107"/>
      <c r="BE731" s="107"/>
      <c r="BF731" s="107"/>
      <c r="BG731" s="107"/>
      <c r="BH731" s="107"/>
    </row>
    <row r="732" spans="1:60" ht="12.75" customHeight="1" x14ac:dyDescent="0.25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  <c r="BH732" s="107"/>
    </row>
    <row r="733" spans="1:60" ht="12.75" customHeight="1" x14ac:dyDescent="0.25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  <c r="BH733" s="107"/>
    </row>
    <row r="734" spans="1:60" ht="12.75" customHeight="1" x14ac:dyDescent="0.25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  <c r="BH734" s="107"/>
    </row>
    <row r="735" spans="1:60" ht="12.75" customHeight="1" x14ac:dyDescent="0.2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  <c r="BH735" s="107"/>
    </row>
    <row r="736" spans="1:60" ht="12.75" customHeight="1" x14ac:dyDescent="0.25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  <c r="BH736" s="107"/>
    </row>
    <row r="737" spans="1:60" ht="12.75" customHeight="1" x14ac:dyDescent="0.25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/>
      <c r="AR737" s="107"/>
      <c r="AS737" s="107"/>
      <c r="AT737" s="107"/>
      <c r="AU737" s="107"/>
      <c r="AV737" s="107"/>
      <c r="AW737" s="107"/>
      <c r="AX737" s="107"/>
      <c r="AY737" s="107"/>
      <c r="AZ737" s="107"/>
      <c r="BA737" s="107"/>
      <c r="BB737" s="107"/>
      <c r="BC737" s="107"/>
      <c r="BD737" s="107"/>
      <c r="BE737" s="107"/>
      <c r="BF737" s="107"/>
      <c r="BG737" s="107"/>
      <c r="BH737" s="107"/>
    </row>
    <row r="738" spans="1:60" ht="12.75" customHeight="1" x14ac:dyDescent="0.25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/>
      <c r="AM738" s="107"/>
      <c r="AN738" s="107"/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  <c r="BH738" s="107"/>
    </row>
    <row r="739" spans="1:60" ht="12.75" customHeight="1" x14ac:dyDescent="0.25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/>
      <c r="AY739" s="107"/>
      <c r="AZ739" s="107"/>
      <c r="BA739" s="107"/>
      <c r="BB739" s="107"/>
      <c r="BC739" s="107"/>
      <c r="BD739" s="107"/>
      <c r="BE739" s="107"/>
      <c r="BF739" s="107"/>
      <c r="BG739" s="107"/>
      <c r="BH739" s="107"/>
    </row>
    <row r="740" spans="1:60" ht="12.75" customHeight="1" x14ac:dyDescent="0.25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/>
      <c r="AY740" s="107"/>
      <c r="AZ740" s="107"/>
      <c r="BA740" s="107"/>
      <c r="BB740" s="107"/>
      <c r="BC740" s="107"/>
      <c r="BD740" s="107"/>
      <c r="BE740" s="107"/>
      <c r="BF740" s="107"/>
      <c r="BG740" s="107"/>
      <c r="BH740" s="107"/>
    </row>
    <row r="741" spans="1:60" ht="12.75" customHeight="1" x14ac:dyDescent="0.25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/>
      <c r="AY741" s="107"/>
      <c r="AZ741" s="107"/>
      <c r="BA741" s="107"/>
      <c r="BB741" s="107"/>
      <c r="BC741" s="107"/>
      <c r="BD741" s="107"/>
      <c r="BE741" s="107"/>
      <c r="BF741" s="107"/>
      <c r="BG741" s="107"/>
      <c r="BH741" s="107"/>
    </row>
    <row r="742" spans="1:60" ht="12.75" customHeight="1" x14ac:dyDescent="0.25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  <c r="BH742" s="107"/>
    </row>
    <row r="743" spans="1:60" ht="12.75" customHeight="1" x14ac:dyDescent="0.25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  <c r="BH743" s="107"/>
    </row>
    <row r="744" spans="1:60" ht="12.75" customHeight="1" x14ac:dyDescent="0.25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  <c r="BH744" s="107"/>
    </row>
    <row r="745" spans="1:60" ht="12.75" customHeight="1" x14ac:dyDescent="0.2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  <c r="BH745" s="107"/>
    </row>
    <row r="746" spans="1:60" ht="12.75" customHeight="1" x14ac:dyDescent="0.25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  <c r="BH746" s="107"/>
    </row>
    <row r="747" spans="1:60" ht="12.75" customHeight="1" x14ac:dyDescent="0.25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/>
      <c r="AY747" s="107"/>
      <c r="AZ747" s="107"/>
      <c r="BA747" s="107"/>
      <c r="BB747" s="107"/>
      <c r="BC747" s="107"/>
      <c r="BD747" s="107"/>
      <c r="BE747" s="107"/>
      <c r="BF747" s="107"/>
      <c r="BG747" s="107"/>
      <c r="BH747" s="107"/>
    </row>
    <row r="748" spans="1:60" ht="12.75" customHeight="1" x14ac:dyDescent="0.25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  <c r="BH748" s="107"/>
    </row>
    <row r="749" spans="1:60" ht="12.75" customHeight="1" x14ac:dyDescent="0.25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  <c r="BH749" s="107"/>
    </row>
    <row r="750" spans="1:60" ht="12.75" customHeight="1" x14ac:dyDescent="0.25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  <c r="BH750" s="107"/>
    </row>
    <row r="751" spans="1:60" ht="12.75" customHeight="1" x14ac:dyDescent="0.25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  <c r="BH751" s="107"/>
    </row>
    <row r="752" spans="1:60" ht="12.75" customHeight="1" x14ac:dyDescent="0.25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/>
      <c r="AY752" s="107"/>
      <c r="AZ752" s="107"/>
      <c r="BA752" s="107"/>
      <c r="BB752" s="107"/>
      <c r="BC752" s="107"/>
      <c r="BD752" s="107"/>
      <c r="BE752" s="107"/>
      <c r="BF752" s="107"/>
      <c r="BG752" s="107"/>
      <c r="BH752" s="107"/>
    </row>
    <row r="753" spans="1:60" ht="12.75" customHeight="1" x14ac:dyDescent="0.25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  <c r="BH753" s="107"/>
    </row>
    <row r="754" spans="1:60" ht="12.75" customHeight="1" x14ac:dyDescent="0.25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  <c r="BH754" s="107"/>
    </row>
    <row r="755" spans="1:60" ht="12.75" customHeight="1" x14ac:dyDescent="0.2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  <c r="BH755" s="107"/>
    </row>
    <row r="756" spans="1:60" ht="12.75" customHeight="1" x14ac:dyDescent="0.25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  <c r="BH756" s="107"/>
    </row>
    <row r="757" spans="1:60" ht="12.75" customHeight="1" x14ac:dyDescent="0.25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  <c r="BH757" s="107"/>
    </row>
    <row r="758" spans="1:60" ht="12.75" customHeight="1" x14ac:dyDescent="0.25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  <c r="BH758" s="107"/>
    </row>
    <row r="759" spans="1:60" ht="12.75" customHeight="1" x14ac:dyDescent="0.25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  <c r="BH759" s="107"/>
    </row>
    <row r="760" spans="1:60" ht="12.75" customHeight="1" x14ac:dyDescent="0.25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  <c r="BH760" s="107"/>
    </row>
    <row r="761" spans="1:60" ht="12.75" customHeight="1" x14ac:dyDescent="0.25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  <c r="BH761" s="107"/>
    </row>
    <row r="762" spans="1:60" ht="12.75" customHeight="1" x14ac:dyDescent="0.25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  <c r="BH762" s="107"/>
    </row>
    <row r="763" spans="1:60" ht="12.75" customHeight="1" x14ac:dyDescent="0.25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  <c r="BH763" s="107"/>
    </row>
    <row r="764" spans="1:60" ht="12.75" customHeight="1" x14ac:dyDescent="0.25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  <c r="BH764" s="107"/>
    </row>
    <row r="765" spans="1:60" ht="12.75" customHeight="1" x14ac:dyDescent="0.2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  <c r="BH765" s="107"/>
    </row>
    <row r="766" spans="1:60" ht="12.75" customHeight="1" x14ac:dyDescent="0.25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  <c r="BH766" s="107"/>
    </row>
    <row r="767" spans="1:60" ht="12.75" customHeight="1" x14ac:dyDescent="0.25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/>
      <c r="AK767" s="107"/>
      <c r="AL767" s="107"/>
      <c r="AM767" s="107"/>
      <c r="AN767" s="107"/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  <c r="BH767" s="107"/>
    </row>
    <row r="768" spans="1:60" ht="12.75" customHeight="1" x14ac:dyDescent="0.25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  <c r="BH768" s="107"/>
    </row>
    <row r="769" spans="1:60" ht="12.75" customHeight="1" x14ac:dyDescent="0.25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  <c r="BH769" s="107"/>
    </row>
    <row r="770" spans="1:60" ht="12.75" customHeight="1" x14ac:dyDescent="0.25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  <c r="BH770" s="107"/>
    </row>
    <row r="771" spans="1:60" ht="12.75" customHeight="1" x14ac:dyDescent="0.25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  <c r="BH771" s="107"/>
    </row>
    <row r="772" spans="1:60" ht="12.75" customHeight="1" x14ac:dyDescent="0.25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  <c r="BH772" s="107"/>
    </row>
    <row r="773" spans="1:60" ht="12.75" customHeight="1" x14ac:dyDescent="0.25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  <c r="BH773" s="107"/>
    </row>
    <row r="774" spans="1:60" ht="12.75" customHeight="1" x14ac:dyDescent="0.25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  <c r="BH774" s="107"/>
    </row>
    <row r="775" spans="1:60" ht="12.75" customHeight="1" x14ac:dyDescent="0.2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  <c r="BH775" s="107"/>
    </row>
    <row r="776" spans="1:60" ht="12.75" customHeight="1" x14ac:dyDescent="0.25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  <c r="BH776" s="107"/>
    </row>
    <row r="777" spans="1:60" ht="12.75" customHeight="1" x14ac:dyDescent="0.25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  <c r="BH777" s="107"/>
    </row>
    <row r="778" spans="1:60" ht="12.75" customHeight="1" x14ac:dyDescent="0.25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  <c r="BH778" s="107"/>
    </row>
    <row r="779" spans="1:60" ht="12.75" customHeight="1" x14ac:dyDescent="0.25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  <c r="BH779" s="107"/>
    </row>
    <row r="780" spans="1:60" ht="12.75" customHeight="1" x14ac:dyDescent="0.25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  <c r="BH780" s="107"/>
    </row>
    <row r="781" spans="1:60" ht="12.75" customHeight="1" x14ac:dyDescent="0.25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  <c r="BH781" s="107"/>
    </row>
    <row r="782" spans="1:60" ht="12.75" customHeight="1" x14ac:dyDescent="0.25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  <c r="BH782" s="107"/>
    </row>
    <row r="783" spans="1:60" ht="12.75" customHeight="1" x14ac:dyDescent="0.25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  <c r="BH783" s="107"/>
    </row>
    <row r="784" spans="1:60" ht="12.75" customHeight="1" x14ac:dyDescent="0.25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  <c r="BH784" s="107"/>
    </row>
    <row r="785" spans="1:60" ht="12.75" customHeight="1" x14ac:dyDescent="0.2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  <c r="BH785" s="107"/>
    </row>
    <row r="786" spans="1:60" ht="12.75" customHeight="1" x14ac:dyDescent="0.25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  <c r="BH786" s="107"/>
    </row>
    <row r="787" spans="1:60" ht="12.75" customHeight="1" x14ac:dyDescent="0.25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  <c r="BH787" s="107"/>
    </row>
    <row r="788" spans="1:60" ht="12.75" customHeight="1" x14ac:dyDescent="0.25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  <c r="BH788" s="107"/>
    </row>
    <row r="789" spans="1:60" ht="12.75" customHeight="1" x14ac:dyDescent="0.25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  <c r="BH789" s="107"/>
    </row>
    <row r="790" spans="1:60" ht="12.75" customHeight="1" x14ac:dyDescent="0.25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  <c r="BH790" s="107"/>
    </row>
    <row r="791" spans="1:60" ht="12.75" customHeight="1" x14ac:dyDescent="0.25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  <c r="BH791" s="107"/>
    </row>
    <row r="792" spans="1:60" ht="12.75" customHeight="1" x14ac:dyDescent="0.25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  <c r="BH792" s="107"/>
    </row>
    <row r="793" spans="1:60" ht="12.75" customHeight="1" x14ac:dyDescent="0.25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  <c r="BH793" s="107"/>
    </row>
    <row r="794" spans="1:60" ht="12.75" customHeight="1" x14ac:dyDescent="0.25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  <c r="BH794" s="107"/>
    </row>
    <row r="795" spans="1:60" ht="12.75" customHeight="1" x14ac:dyDescent="0.2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  <c r="BH795" s="107"/>
    </row>
    <row r="796" spans="1:60" ht="12.75" customHeight="1" x14ac:dyDescent="0.25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  <c r="BH796" s="107"/>
    </row>
    <row r="797" spans="1:60" ht="12.75" customHeight="1" x14ac:dyDescent="0.25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  <c r="BH797" s="107"/>
    </row>
    <row r="798" spans="1:60" ht="12.75" customHeight="1" x14ac:dyDescent="0.25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  <c r="BH798" s="107"/>
    </row>
    <row r="799" spans="1:60" ht="12.75" customHeight="1" x14ac:dyDescent="0.25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  <c r="BH799" s="107"/>
    </row>
    <row r="800" spans="1:60" ht="12.75" customHeight="1" x14ac:dyDescent="0.25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  <c r="BH800" s="107"/>
    </row>
    <row r="801" spans="1:60" ht="12.75" customHeight="1" x14ac:dyDescent="0.25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  <c r="BH801" s="107"/>
    </row>
    <row r="802" spans="1:60" ht="12.75" customHeight="1" x14ac:dyDescent="0.25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  <c r="BH802" s="107"/>
    </row>
    <row r="803" spans="1:60" ht="12.75" customHeight="1" x14ac:dyDescent="0.25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  <c r="BH803" s="107"/>
    </row>
    <row r="804" spans="1:60" ht="12.75" customHeight="1" x14ac:dyDescent="0.25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</row>
    <row r="805" spans="1:60" ht="12.75" customHeight="1" x14ac:dyDescent="0.2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  <c r="BH805" s="107"/>
    </row>
    <row r="806" spans="1:60" ht="12.75" customHeight="1" x14ac:dyDescent="0.25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  <c r="BH806" s="107"/>
    </row>
    <row r="807" spans="1:60" ht="12.75" customHeight="1" x14ac:dyDescent="0.25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  <c r="BH807" s="107"/>
    </row>
    <row r="808" spans="1:60" ht="12.75" customHeight="1" x14ac:dyDescent="0.25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  <c r="BH808" s="107"/>
    </row>
    <row r="809" spans="1:60" ht="12.75" customHeight="1" x14ac:dyDescent="0.25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  <c r="BH809" s="107"/>
    </row>
    <row r="810" spans="1:60" ht="12.75" customHeight="1" x14ac:dyDescent="0.25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  <c r="BH810" s="107"/>
    </row>
    <row r="811" spans="1:60" ht="12.75" customHeight="1" x14ac:dyDescent="0.25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  <c r="BH811" s="107"/>
    </row>
    <row r="812" spans="1:60" ht="12.75" customHeight="1" x14ac:dyDescent="0.25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  <c r="BH812" s="107"/>
    </row>
    <row r="813" spans="1:60" ht="12.75" customHeight="1" x14ac:dyDescent="0.25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/>
      <c r="AK813" s="107"/>
      <c r="AL813" s="107"/>
      <c r="AM813" s="107"/>
      <c r="AN813" s="107"/>
      <c r="AO813" s="107"/>
      <c r="AP813" s="107"/>
      <c r="AQ813" s="107"/>
      <c r="AR813" s="107"/>
      <c r="AS813" s="107"/>
      <c r="AT813" s="107"/>
      <c r="AU813" s="107"/>
      <c r="AV813" s="107"/>
      <c r="AW813" s="107"/>
      <c r="AX813" s="107"/>
      <c r="AY813" s="107"/>
      <c r="AZ813" s="107"/>
      <c r="BA813" s="107"/>
      <c r="BB813" s="107"/>
      <c r="BC813" s="107"/>
      <c r="BD813" s="107"/>
      <c r="BE813" s="107"/>
      <c r="BF813" s="107"/>
      <c r="BG813" s="107"/>
      <c r="BH813" s="107"/>
    </row>
    <row r="814" spans="1:60" ht="12.75" customHeight="1" x14ac:dyDescent="0.25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/>
      <c r="AK814" s="107"/>
      <c r="AL814" s="107"/>
      <c r="AM814" s="107"/>
      <c r="AN814" s="107"/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  <c r="BH814" s="107"/>
    </row>
    <row r="815" spans="1:60" ht="12.75" customHeight="1" x14ac:dyDescent="0.2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</row>
    <row r="816" spans="1:60" ht="12.75" customHeight="1" x14ac:dyDescent="0.25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  <c r="BH816" s="107"/>
    </row>
    <row r="817" spans="1:60" ht="12.75" customHeight="1" x14ac:dyDescent="0.25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  <c r="BH817" s="107"/>
    </row>
    <row r="818" spans="1:60" ht="12.75" customHeight="1" x14ac:dyDescent="0.25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  <c r="BH818" s="107"/>
    </row>
    <row r="819" spans="1:60" ht="12.75" customHeight="1" x14ac:dyDescent="0.25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  <c r="BH819" s="107"/>
    </row>
    <row r="820" spans="1:60" ht="12.75" customHeight="1" x14ac:dyDescent="0.25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  <c r="BH820" s="107"/>
    </row>
    <row r="821" spans="1:60" ht="12.75" customHeight="1" x14ac:dyDescent="0.25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  <c r="BH821" s="107"/>
    </row>
    <row r="822" spans="1:60" ht="12.75" customHeight="1" x14ac:dyDescent="0.25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  <c r="BH822" s="107"/>
    </row>
    <row r="823" spans="1:60" ht="12.75" customHeight="1" x14ac:dyDescent="0.25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  <c r="BH823" s="107"/>
    </row>
    <row r="824" spans="1:60" ht="12.75" customHeight="1" x14ac:dyDescent="0.25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  <c r="BH824" s="107"/>
    </row>
    <row r="825" spans="1:60" ht="12.75" customHeight="1" x14ac:dyDescent="0.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  <c r="BH825" s="107"/>
    </row>
    <row r="826" spans="1:60" ht="12.75" customHeight="1" x14ac:dyDescent="0.25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  <c r="BH826" s="107"/>
    </row>
    <row r="827" spans="1:60" ht="12.75" customHeight="1" x14ac:dyDescent="0.25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  <c r="BH827" s="107"/>
    </row>
    <row r="828" spans="1:60" ht="12.75" customHeight="1" x14ac:dyDescent="0.25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  <c r="BH828" s="107"/>
    </row>
    <row r="829" spans="1:60" ht="12.75" customHeight="1" x14ac:dyDescent="0.25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  <c r="BH829" s="107"/>
    </row>
    <row r="830" spans="1:60" ht="12.75" customHeight="1" x14ac:dyDescent="0.25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  <c r="BH830" s="107"/>
    </row>
    <row r="831" spans="1:60" ht="12.75" customHeight="1" x14ac:dyDescent="0.25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  <c r="BH831" s="107"/>
    </row>
    <row r="832" spans="1:60" ht="12.75" customHeight="1" x14ac:dyDescent="0.25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  <c r="BH832" s="107"/>
    </row>
    <row r="833" spans="1:60" ht="12.75" customHeight="1" x14ac:dyDescent="0.25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  <c r="BH833" s="107"/>
    </row>
    <row r="834" spans="1:60" ht="12.75" customHeight="1" x14ac:dyDescent="0.25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  <c r="BH834" s="107"/>
    </row>
    <row r="835" spans="1:60" ht="12.75" customHeight="1" x14ac:dyDescent="0.2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  <c r="BH835" s="107"/>
    </row>
    <row r="836" spans="1:60" ht="12.75" customHeight="1" x14ac:dyDescent="0.25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/>
      <c r="AK836" s="107"/>
      <c r="AL836" s="107"/>
      <c r="AM836" s="107"/>
      <c r="AN836" s="107"/>
      <c r="AO836" s="107"/>
      <c r="AP836" s="107"/>
      <c r="AQ836" s="107"/>
      <c r="AR836" s="107"/>
      <c r="AS836" s="107"/>
      <c r="AT836" s="107"/>
      <c r="AU836" s="107"/>
      <c r="AV836" s="107"/>
      <c r="AW836" s="107"/>
      <c r="AX836" s="107"/>
      <c r="AY836" s="107"/>
      <c r="AZ836" s="107"/>
      <c r="BA836" s="107"/>
      <c r="BB836" s="107"/>
      <c r="BC836" s="107"/>
      <c r="BD836" s="107"/>
      <c r="BE836" s="107"/>
      <c r="BF836" s="107"/>
      <c r="BG836" s="107"/>
      <c r="BH836" s="107"/>
    </row>
    <row r="837" spans="1:60" ht="12.75" customHeight="1" x14ac:dyDescent="0.25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  <c r="BH837" s="107"/>
    </row>
    <row r="838" spans="1:60" ht="12.75" customHeight="1" x14ac:dyDescent="0.25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  <c r="BH838" s="107"/>
    </row>
    <row r="839" spans="1:60" ht="12.75" customHeight="1" x14ac:dyDescent="0.25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  <c r="BH839" s="107"/>
    </row>
    <row r="840" spans="1:60" ht="12.75" customHeight="1" x14ac:dyDescent="0.25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  <c r="BH840" s="107"/>
    </row>
    <row r="841" spans="1:60" ht="12.75" customHeight="1" x14ac:dyDescent="0.25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  <c r="BH841" s="107"/>
    </row>
    <row r="842" spans="1:60" ht="12.75" customHeight="1" x14ac:dyDescent="0.25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  <c r="BH842" s="107"/>
    </row>
    <row r="843" spans="1:60" ht="12.75" customHeight="1" x14ac:dyDescent="0.25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/>
      <c r="AK843" s="107"/>
      <c r="AL843" s="107"/>
      <c r="AM843" s="107"/>
      <c r="AN843" s="107"/>
      <c r="AO843" s="107"/>
      <c r="AP843" s="107"/>
      <c r="AQ843" s="107"/>
      <c r="AR843" s="107"/>
      <c r="AS843" s="107"/>
      <c r="AT843" s="107"/>
      <c r="AU843" s="107"/>
      <c r="AV843" s="107"/>
      <c r="AW843" s="107"/>
      <c r="AX843" s="107"/>
      <c r="AY843" s="107"/>
      <c r="AZ843" s="107"/>
      <c r="BA843" s="107"/>
      <c r="BB843" s="107"/>
      <c r="BC843" s="107"/>
      <c r="BD843" s="107"/>
      <c r="BE843" s="107"/>
      <c r="BF843" s="107"/>
      <c r="BG843" s="107"/>
      <c r="BH843" s="107"/>
    </row>
    <row r="844" spans="1:60" ht="12.75" customHeight="1" x14ac:dyDescent="0.25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  <c r="BH844" s="107"/>
    </row>
    <row r="845" spans="1:60" ht="12.75" customHeight="1" x14ac:dyDescent="0.2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  <c r="BH845" s="107"/>
    </row>
    <row r="846" spans="1:60" ht="12.75" customHeight="1" x14ac:dyDescent="0.25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  <c r="BH846" s="107"/>
    </row>
    <row r="847" spans="1:60" ht="12.75" customHeight="1" x14ac:dyDescent="0.25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  <c r="BH847" s="107"/>
    </row>
    <row r="848" spans="1:60" ht="12.75" customHeight="1" x14ac:dyDescent="0.25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  <c r="BH848" s="107"/>
    </row>
    <row r="849" spans="1:60" ht="12.75" customHeight="1" x14ac:dyDescent="0.25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</row>
    <row r="850" spans="1:60" ht="12.75" customHeight="1" x14ac:dyDescent="0.25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/>
      <c r="AK850" s="107"/>
      <c r="AL850" s="107"/>
      <c r="AM850" s="107"/>
      <c r="AN850" s="107"/>
      <c r="AO850" s="107"/>
      <c r="AP850" s="107"/>
      <c r="AQ850" s="107"/>
      <c r="AR850" s="107"/>
      <c r="AS850" s="107"/>
      <c r="AT850" s="107"/>
      <c r="AU850" s="107"/>
      <c r="AV850" s="107"/>
      <c r="AW850" s="107"/>
      <c r="AX850" s="107"/>
      <c r="AY850" s="107"/>
      <c r="AZ850" s="107"/>
      <c r="BA850" s="107"/>
      <c r="BB850" s="107"/>
      <c r="BC850" s="107"/>
      <c r="BD850" s="107"/>
      <c r="BE850" s="107"/>
      <c r="BF850" s="107"/>
      <c r="BG850" s="107"/>
      <c r="BH850" s="107"/>
    </row>
    <row r="851" spans="1:60" ht="12.75" customHeight="1" x14ac:dyDescent="0.25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  <c r="BH851" s="107"/>
    </row>
    <row r="852" spans="1:60" ht="12.75" customHeight="1" x14ac:dyDescent="0.25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  <c r="BH852" s="107"/>
    </row>
    <row r="853" spans="1:60" ht="12.75" customHeight="1" x14ac:dyDescent="0.25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  <c r="BH853" s="107"/>
    </row>
    <row r="854" spans="1:60" ht="12.75" customHeight="1" x14ac:dyDescent="0.25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  <c r="BH854" s="107"/>
    </row>
    <row r="855" spans="1:60" ht="12.75" customHeight="1" x14ac:dyDescent="0.2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  <c r="BH855" s="107"/>
    </row>
    <row r="856" spans="1:60" ht="12.75" customHeight="1" x14ac:dyDescent="0.25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  <c r="BH856" s="107"/>
    </row>
    <row r="857" spans="1:60" ht="12.75" customHeight="1" x14ac:dyDescent="0.25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/>
      <c r="AK857" s="107"/>
      <c r="AL857" s="107"/>
      <c r="AM857" s="107"/>
      <c r="AN857" s="107"/>
      <c r="AO857" s="107"/>
      <c r="AP857" s="107"/>
      <c r="AQ857" s="107"/>
      <c r="AR857" s="107"/>
      <c r="AS857" s="107"/>
      <c r="AT857" s="107"/>
      <c r="AU857" s="107"/>
      <c r="AV857" s="107"/>
      <c r="AW857" s="107"/>
      <c r="AX857" s="107"/>
      <c r="AY857" s="107"/>
      <c r="AZ857" s="107"/>
      <c r="BA857" s="107"/>
      <c r="BB857" s="107"/>
      <c r="BC857" s="107"/>
      <c r="BD857" s="107"/>
      <c r="BE857" s="107"/>
      <c r="BF857" s="107"/>
      <c r="BG857" s="107"/>
      <c r="BH857" s="107"/>
    </row>
    <row r="858" spans="1:60" ht="12.75" customHeight="1" x14ac:dyDescent="0.25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  <c r="BH858" s="107"/>
    </row>
    <row r="859" spans="1:60" ht="12.75" customHeight="1" x14ac:dyDescent="0.25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  <c r="BH859" s="107"/>
    </row>
    <row r="860" spans="1:60" ht="12.75" customHeight="1" x14ac:dyDescent="0.25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  <c r="BH860" s="107"/>
    </row>
    <row r="861" spans="1:60" ht="12.75" customHeight="1" x14ac:dyDescent="0.25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  <c r="BH861" s="107"/>
    </row>
    <row r="862" spans="1:60" ht="12.75" customHeight="1" x14ac:dyDescent="0.25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  <c r="BH862" s="107"/>
    </row>
    <row r="863" spans="1:60" ht="12.75" customHeight="1" x14ac:dyDescent="0.25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  <c r="BH863" s="107"/>
    </row>
    <row r="864" spans="1:60" ht="12.75" customHeight="1" x14ac:dyDescent="0.25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/>
      <c r="AK864" s="107"/>
      <c r="AL864" s="107"/>
      <c r="AM864" s="107"/>
      <c r="AN864" s="107"/>
      <c r="AO864" s="107"/>
      <c r="AP864" s="107"/>
      <c r="AQ864" s="107"/>
      <c r="AR864" s="107"/>
      <c r="AS864" s="107"/>
      <c r="AT864" s="107"/>
      <c r="AU864" s="107"/>
      <c r="AV864" s="107"/>
      <c r="AW864" s="107"/>
      <c r="AX864" s="107"/>
      <c r="AY864" s="107"/>
      <c r="AZ864" s="107"/>
      <c r="BA864" s="107"/>
      <c r="BB864" s="107"/>
      <c r="BC864" s="107"/>
      <c r="BD864" s="107"/>
      <c r="BE864" s="107"/>
      <c r="BF864" s="107"/>
      <c r="BG864" s="107"/>
      <c r="BH864" s="107"/>
    </row>
    <row r="865" spans="1:60" ht="12.75" customHeight="1" x14ac:dyDescent="0.2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  <c r="BH865" s="107"/>
    </row>
    <row r="866" spans="1:60" ht="12.75" customHeight="1" x14ac:dyDescent="0.25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  <c r="BH866" s="107"/>
    </row>
    <row r="867" spans="1:60" ht="12.75" customHeight="1" x14ac:dyDescent="0.25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  <c r="BH867" s="107"/>
    </row>
    <row r="868" spans="1:60" ht="12.75" customHeight="1" x14ac:dyDescent="0.25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  <c r="BH868" s="107"/>
    </row>
    <row r="869" spans="1:60" ht="12.75" customHeight="1" x14ac:dyDescent="0.25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  <c r="BH869" s="107"/>
    </row>
    <row r="870" spans="1:60" ht="12.75" customHeight="1" x14ac:dyDescent="0.25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  <c r="BH870" s="107"/>
    </row>
    <row r="871" spans="1:60" ht="12.75" customHeight="1" x14ac:dyDescent="0.25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</row>
    <row r="872" spans="1:60" ht="12.75" customHeight="1" x14ac:dyDescent="0.25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  <c r="BH872" s="107"/>
    </row>
    <row r="873" spans="1:60" ht="12.75" customHeight="1" x14ac:dyDescent="0.25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  <c r="BH873" s="107"/>
    </row>
    <row r="874" spans="1:60" ht="12.75" customHeight="1" x14ac:dyDescent="0.25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  <c r="BH874" s="107"/>
    </row>
    <row r="875" spans="1:60" ht="12.75" customHeight="1" x14ac:dyDescent="0.2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  <c r="BH875" s="107"/>
    </row>
    <row r="876" spans="1:60" ht="12.75" customHeight="1" x14ac:dyDescent="0.25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  <c r="BH876" s="107"/>
    </row>
    <row r="877" spans="1:60" ht="12.75" customHeight="1" x14ac:dyDescent="0.25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  <c r="BH877" s="107"/>
    </row>
    <row r="878" spans="1:60" ht="12.75" customHeight="1" x14ac:dyDescent="0.25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  <c r="BH878" s="107"/>
    </row>
    <row r="879" spans="1:60" ht="12.75" customHeight="1" x14ac:dyDescent="0.25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  <c r="BH879" s="107"/>
    </row>
    <row r="880" spans="1:60" ht="12.75" customHeight="1" x14ac:dyDescent="0.25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  <c r="BH880" s="107"/>
    </row>
    <row r="881" spans="1:60" ht="12.75" customHeight="1" x14ac:dyDescent="0.25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  <c r="BH881" s="107"/>
    </row>
    <row r="882" spans="1:60" ht="12.75" customHeight="1" x14ac:dyDescent="0.25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  <c r="BH882" s="107"/>
    </row>
    <row r="883" spans="1:60" ht="12.75" customHeight="1" x14ac:dyDescent="0.25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</row>
    <row r="884" spans="1:60" ht="12.75" customHeight="1" x14ac:dyDescent="0.25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  <c r="BH884" s="107"/>
    </row>
    <row r="885" spans="1:60" ht="12.75" customHeight="1" x14ac:dyDescent="0.2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  <c r="BH885" s="107"/>
    </row>
    <row r="886" spans="1:60" ht="12.75" customHeight="1" x14ac:dyDescent="0.25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  <c r="BH886" s="107"/>
    </row>
    <row r="887" spans="1:60" ht="12.75" customHeight="1" x14ac:dyDescent="0.25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</row>
    <row r="888" spans="1:60" ht="12.75" customHeight="1" x14ac:dyDescent="0.25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</row>
    <row r="889" spans="1:60" ht="12.75" customHeight="1" x14ac:dyDescent="0.25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  <c r="BH889" s="107"/>
    </row>
    <row r="890" spans="1:60" ht="12.75" customHeight="1" x14ac:dyDescent="0.25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  <c r="BH890" s="107"/>
    </row>
    <row r="891" spans="1:60" ht="12.75" customHeight="1" x14ac:dyDescent="0.25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  <c r="BH891" s="107"/>
    </row>
    <row r="892" spans="1:60" ht="12.75" customHeight="1" x14ac:dyDescent="0.25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  <c r="BH892" s="107"/>
    </row>
    <row r="893" spans="1:60" ht="12.75" customHeight="1" x14ac:dyDescent="0.25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  <c r="BH893" s="107"/>
    </row>
    <row r="894" spans="1:60" ht="12.75" customHeight="1" x14ac:dyDescent="0.25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  <c r="BH894" s="107"/>
    </row>
    <row r="895" spans="1:60" ht="12.75" customHeight="1" x14ac:dyDescent="0.2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  <c r="BH895" s="107"/>
    </row>
    <row r="896" spans="1:60" ht="12.75" customHeight="1" x14ac:dyDescent="0.25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  <c r="BH896" s="107"/>
    </row>
    <row r="897" spans="1:60" ht="12.75" customHeight="1" x14ac:dyDescent="0.25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  <c r="BH897" s="107"/>
    </row>
    <row r="898" spans="1:60" ht="12.75" customHeight="1" x14ac:dyDescent="0.25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  <c r="BH898" s="107"/>
    </row>
    <row r="899" spans="1:60" ht="12.75" customHeight="1" x14ac:dyDescent="0.25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  <c r="BH899" s="107"/>
    </row>
    <row r="900" spans="1:60" ht="12.75" customHeight="1" x14ac:dyDescent="0.25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  <c r="BH900" s="107"/>
    </row>
    <row r="901" spans="1:60" ht="12.75" customHeight="1" x14ac:dyDescent="0.25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  <c r="BH901" s="107"/>
    </row>
    <row r="902" spans="1:60" ht="12.75" customHeight="1" x14ac:dyDescent="0.25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  <c r="BH902" s="107"/>
    </row>
    <row r="903" spans="1:60" ht="12.75" customHeight="1" x14ac:dyDescent="0.25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  <c r="BH903" s="107"/>
    </row>
    <row r="904" spans="1:60" ht="12.75" customHeight="1" x14ac:dyDescent="0.25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</row>
    <row r="905" spans="1:60" ht="12.75" customHeight="1" x14ac:dyDescent="0.2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</row>
    <row r="906" spans="1:60" ht="12.75" customHeight="1" x14ac:dyDescent="0.25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</row>
    <row r="907" spans="1:60" ht="12.75" customHeight="1" x14ac:dyDescent="0.25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</row>
    <row r="908" spans="1:60" ht="12.75" customHeight="1" x14ac:dyDescent="0.25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</row>
    <row r="909" spans="1:60" ht="12.75" customHeight="1" x14ac:dyDescent="0.25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</row>
    <row r="910" spans="1:60" ht="12.75" customHeight="1" x14ac:dyDescent="0.25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</row>
    <row r="911" spans="1:60" ht="12.75" customHeight="1" x14ac:dyDescent="0.25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</row>
    <row r="912" spans="1:60" ht="12.75" customHeight="1" x14ac:dyDescent="0.25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</row>
    <row r="913" spans="1:60" ht="12.75" customHeight="1" x14ac:dyDescent="0.25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</row>
    <row r="914" spans="1:60" ht="12.75" customHeight="1" x14ac:dyDescent="0.25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</row>
    <row r="915" spans="1:60" ht="12.75" customHeight="1" x14ac:dyDescent="0.2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</row>
    <row r="916" spans="1:60" ht="12.75" customHeight="1" x14ac:dyDescent="0.25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  <c r="BH916" s="107"/>
    </row>
    <row r="917" spans="1:60" ht="12.75" customHeight="1" x14ac:dyDescent="0.25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  <c r="BH917" s="107"/>
    </row>
    <row r="918" spans="1:60" ht="12.75" customHeight="1" x14ac:dyDescent="0.25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</row>
    <row r="919" spans="1:60" ht="12.75" customHeight="1" x14ac:dyDescent="0.25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  <c r="BH919" s="107"/>
    </row>
    <row r="920" spans="1:60" ht="12.75" customHeight="1" x14ac:dyDescent="0.25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  <c r="BH920" s="107"/>
    </row>
    <row r="921" spans="1:60" ht="12.75" customHeight="1" x14ac:dyDescent="0.25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  <c r="BH921" s="107"/>
    </row>
    <row r="922" spans="1:60" ht="12.75" customHeight="1" x14ac:dyDescent="0.25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/>
      <c r="AY922" s="107"/>
      <c r="AZ922" s="107"/>
      <c r="BA922" s="107"/>
      <c r="BB922" s="107"/>
      <c r="BC922" s="107"/>
      <c r="BD922" s="107"/>
      <c r="BE922" s="107"/>
      <c r="BF922" s="107"/>
      <c r="BG922" s="107"/>
      <c r="BH922" s="107"/>
    </row>
    <row r="923" spans="1:60" ht="12.75" customHeight="1" x14ac:dyDescent="0.25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/>
      <c r="AY923" s="107"/>
      <c r="AZ923" s="107"/>
      <c r="BA923" s="107"/>
      <c r="BB923" s="107"/>
      <c r="BC923" s="107"/>
      <c r="BD923" s="107"/>
      <c r="BE923" s="107"/>
      <c r="BF923" s="107"/>
      <c r="BG923" s="107"/>
      <c r="BH923" s="107"/>
    </row>
    <row r="924" spans="1:60" ht="12.75" customHeight="1" x14ac:dyDescent="0.25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  <c r="BH924" s="107"/>
    </row>
    <row r="925" spans="1:60" ht="12.75" customHeight="1" x14ac:dyDescent="0.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  <c r="BH925" s="107"/>
    </row>
    <row r="926" spans="1:60" ht="12.75" customHeight="1" x14ac:dyDescent="0.25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/>
      <c r="AY926" s="107"/>
      <c r="AZ926" s="107"/>
      <c r="BA926" s="107"/>
      <c r="BB926" s="107"/>
      <c r="BC926" s="107"/>
      <c r="BD926" s="107"/>
      <c r="BE926" s="107"/>
      <c r="BF926" s="107"/>
      <c r="BG926" s="107"/>
      <c r="BH926" s="107"/>
    </row>
    <row r="927" spans="1:60" ht="12.75" customHeight="1" x14ac:dyDescent="0.25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  <c r="BH927" s="107"/>
    </row>
    <row r="928" spans="1:60" ht="12.75" customHeight="1" x14ac:dyDescent="0.25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  <c r="BH928" s="107"/>
    </row>
    <row r="929" spans="1:60" ht="12.75" customHeight="1" x14ac:dyDescent="0.25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/>
      <c r="AK929" s="107"/>
      <c r="AL929" s="107"/>
      <c r="AM929" s="107"/>
      <c r="AN929" s="107"/>
      <c r="AO929" s="107"/>
      <c r="AP929" s="107"/>
      <c r="AQ929" s="107"/>
      <c r="AR929" s="107"/>
      <c r="AS929" s="107"/>
      <c r="AT929" s="107"/>
      <c r="AU929" s="107"/>
      <c r="AV929" s="107"/>
      <c r="AW929" s="107"/>
      <c r="AX929" s="107"/>
      <c r="AY929" s="107"/>
      <c r="AZ929" s="107"/>
      <c r="BA929" s="107"/>
      <c r="BB929" s="107"/>
      <c r="BC929" s="107"/>
      <c r="BD929" s="107"/>
      <c r="BE929" s="107"/>
      <c r="BF929" s="107"/>
      <c r="BG929" s="107"/>
      <c r="BH929" s="107"/>
    </row>
    <row r="930" spans="1:60" ht="12.75" customHeight="1" x14ac:dyDescent="0.25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  <c r="BH930" s="107"/>
    </row>
    <row r="931" spans="1:60" ht="12.75" customHeight="1" x14ac:dyDescent="0.25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  <c r="BH931" s="107"/>
    </row>
    <row r="932" spans="1:60" ht="12.75" customHeight="1" x14ac:dyDescent="0.25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  <c r="BH932" s="107"/>
    </row>
    <row r="933" spans="1:60" ht="12.75" customHeight="1" x14ac:dyDescent="0.25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  <c r="BH933" s="107"/>
    </row>
    <row r="934" spans="1:60" ht="12.75" customHeight="1" x14ac:dyDescent="0.25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/>
      <c r="AK934" s="107"/>
      <c r="AL934" s="107"/>
      <c r="AM934" s="107"/>
      <c r="AN934" s="107"/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/>
      <c r="AY934" s="107"/>
      <c r="AZ934" s="107"/>
      <c r="BA934" s="107"/>
      <c r="BB934" s="107"/>
      <c r="BC934" s="107"/>
      <c r="BD934" s="107"/>
      <c r="BE934" s="107"/>
      <c r="BF934" s="107"/>
      <c r="BG934" s="107"/>
      <c r="BH934" s="107"/>
    </row>
    <row r="935" spans="1:60" ht="12.75" customHeight="1" x14ac:dyDescent="0.2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</row>
    <row r="936" spans="1:60" ht="12.75" customHeight="1" x14ac:dyDescent="0.25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</row>
    <row r="937" spans="1:60" ht="12.75" customHeight="1" x14ac:dyDescent="0.25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</row>
    <row r="938" spans="1:60" ht="12.75" customHeight="1" x14ac:dyDescent="0.25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</row>
    <row r="939" spans="1:60" ht="12.75" customHeight="1" x14ac:dyDescent="0.25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/>
      <c r="AR939" s="107"/>
      <c r="AS939" s="107"/>
      <c r="AT939" s="107"/>
      <c r="AU939" s="107"/>
      <c r="AV939" s="107"/>
      <c r="AW939" s="107"/>
      <c r="AX939" s="107"/>
      <c r="AY939" s="107"/>
      <c r="AZ939" s="107"/>
      <c r="BA939" s="107"/>
      <c r="BB939" s="107"/>
      <c r="BC939" s="107"/>
      <c r="BD939" s="107"/>
      <c r="BE939" s="107"/>
      <c r="BF939" s="107"/>
      <c r="BG939" s="107"/>
      <c r="BH939" s="107"/>
    </row>
    <row r="940" spans="1:60" ht="12.75" customHeight="1" x14ac:dyDescent="0.25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</row>
    <row r="941" spans="1:60" ht="12.75" customHeight="1" x14ac:dyDescent="0.25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</row>
    <row r="942" spans="1:60" ht="12.75" customHeight="1" x14ac:dyDescent="0.25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/>
      <c r="AR942" s="107"/>
      <c r="AS942" s="107"/>
      <c r="AT942" s="107"/>
      <c r="AU942" s="107"/>
      <c r="AV942" s="107"/>
      <c r="AW942" s="107"/>
      <c r="AX942" s="107"/>
      <c r="AY942" s="107"/>
      <c r="AZ942" s="107"/>
      <c r="BA942" s="107"/>
      <c r="BB942" s="107"/>
      <c r="BC942" s="107"/>
      <c r="BD942" s="107"/>
      <c r="BE942" s="107"/>
      <c r="BF942" s="107"/>
      <c r="BG942" s="107"/>
      <c r="BH942" s="107"/>
    </row>
    <row r="943" spans="1:60" ht="12.75" customHeight="1" x14ac:dyDescent="0.25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</row>
    <row r="944" spans="1:60" ht="12.75" customHeight="1" x14ac:dyDescent="0.25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</row>
    <row r="945" spans="1:60" ht="12.75" customHeight="1" x14ac:dyDescent="0.2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</row>
    <row r="946" spans="1:60" ht="12.75" customHeight="1" x14ac:dyDescent="0.25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/>
      <c r="AR946" s="107"/>
      <c r="AS946" s="107"/>
      <c r="AT946" s="107"/>
      <c r="AU946" s="107"/>
      <c r="AV946" s="107"/>
      <c r="AW946" s="107"/>
      <c r="AX946" s="107"/>
      <c r="AY946" s="107"/>
      <c r="AZ946" s="107"/>
      <c r="BA946" s="107"/>
      <c r="BB946" s="107"/>
      <c r="BC946" s="107"/>
      <c r="BD946" s="107"/>
      <c r="BE946" s="107"/>
      <c r="BF946" s="107"/>
      <c r="BG946" s="107"/>
      <c r="BH946" s="107"/>
    </row>
    <row r="947" spans="1:60" ht="12.75" customHeight="1" x14ac:dyDescent="0.25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  <c r="BH947" s="107"/>
    </row>
    <row r="948" spans="1:60" ht="12.75" customHeight="1" x14ac:dyDescent="0.25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  <c r="BH948" s="107"/>
    </row>
    <row r="949" spans="1:60" ht="12.75" customHeight="1" x14ac:dyDescent="0.25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/>
      <c r="AK949" s="107"/>
      <c r="AL949" s="107"/>
      <c r="AM949" s="107"/>
      <c r="AN949" s="107"/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/>
      <c r="AY949" s="107"/>
      <c r="AZ949" s="107"/>
      <c r="BA949" s="107"/>
      <c r="BB949" s="107"/>
      <c r="BC949" s="107"/>
      <c r="BD949" s="107"/>
      <c r="BE949" s="107"/>
      <c r="BF949" s="107"/>
      <c r="BG949" s="107"/>
      <c r="BH949" s="107"/>
    </row>
    <row r="950" spans="1:60" ht="12.75" customHeight="1" x14ac:dyDescent="0.25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  <c r="BH950" s="107"/>
    </row>
    <row r="951" spans="1:60" ht="12.75" customHeight="1" x14ac:dyDescent="0.25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  <c r="BH951" s="107"/>
    </row>
    <row r="952" spans="1:60" ht="12.75" customHeight="1" x14ac:dyDescent="0.25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/>
      <c r="AY952" s="107"/>
      <c r="AZ952" s="107"/>
      <c r="BA952" s="107"/>
      <c r="BB952" s="107"/>
      <c r="BC952" s="107"/>
      <c r="BD952" s="107"/>
      <c r="BE952" s="107"/>
      <c r="BF952" s="107"/>
      <c r="BG952" s="107"/>
      <c r="BH952" s="107"/>
    </row>
    <row r="953" spans="1:60" ht="12.75" customHeight="1" x14ac:dyDescent="0.25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/>
      <c r="AY953" s="107"/>
      <c r="AZ953" s="107"/>
      <c r="BA953" s="107"/>
      <c r="BB953" s="107"/>
      <c r="BC953" s="107"/>
      <c r="BD953" s="107"/>
      <c r="BE953" s="107"/>
      <c r="BF953" s="107"/>
      <c r="BG953" s="107"/>
      <c r="BH953" s="107"/>
    </row>
    <row r="954" spans="1:60" ht="12.75" customHeight="1" x14ac:dyDescent="0.25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</row>
    <row r="955" spans="1:60" ht="12.75" customHeight="1" x14ac:dyDescent="0.2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/>
      <c r="AK955" s="107"/>
      <c r="AL955" s="107"/>
      <c r="AM955" s="107"/>
      <c r="AN955" s="107"/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/>
      <c r="AY955" s="107"/>
      <c r="AZ955" s="107"/>
      <c r="BA955" s="107"/>
      <c r="BB955" s="107"/>
      <c r="BC955" s="107"/>
      <c r="BD955" s="107"/>
      <c r="BE955" s="107"/>
      <c r="BF955" s="107"/>
      <c r="BG955" s="107"/>
      <c r="BH955" s="107"/>
    </row>
    <row r="956" spans="1:60" ht="12.75" customHeight="1" x14ac:dyDescent="0.25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</row>
    <row r="957" spans="1:60" ht="12.75" customHeight="1" x14ac:dyDescent="0.25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</row>
    <row r="958" spans="1:60" ht="12.75" customHeight="1" x14ac:dyDescent="0.25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/>
      <c r="AK958" s="107"/>
      <c r="AL958" s="107"/>
      <c r="AM958" s="107"/>
      <c r="AN958" s="107"/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/>
      <c r="AY958" s="107"/>
      <c r="AZ958" s="107"/>
      <c r="BA958" s="107"/>
      <c r="BB958" s="107"/>
      <c r="BC958" s="107"/>
      <c r="BD958" s="107"/>
      <c r="BE958" s="107"/>
      <c r="BF958" s="107"/>
      <c r="BG958" s="107"/>
      <c r="BH958" s="107"/>
    </row>
    <row r="959" spans="1:60" ht="12.75" customHeight="1" x14ac:dyDescent="0.25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</row>
    <row r="960" spans="1:60" ht="12.75" customHeight="1" x14ac:dyDescent="0.25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</row>
    <row r="961" spans="1:60" ht="12.75" customHeight="1" x14ac:dyDescent="0.25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</row>
    <row r="962" spans="1:60" ht="12.75" customHeight="1" x14ac:dyDescent="0.25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/>
      <c r="AK962" s="107"/>
      <c r="AL962" s="107"/>
      <c r="AM962" s="107"/>
      <c r="AN962" s="107"/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/>
      <c r="AY962" s="107"/>
      <c r="AZ962" s="107"/>
      <c r="BA962" s="107"/>
      <c r="BB962" s="107"/>
      <c r="BC962" s="107"/>
      <c r="BD962" s="107"/>
      <c r="BE962" s="107"/>
      <c r="BF962" s="107"/>
      <c r="BG962" s="107"/>
      <c r="BH962" s="107"/>
    </row>
    <row r="963" spans="1:60" ht="12.75" customHeight="1" x14ac:dyDescent="0.25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/>
      <c r="AR963" s="107"/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</row>
    <row r="964" spans="1:60" ht="12.75" customHeight="1" x14ac:dyDescent="0.25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/>
      <c r="AR964" s="107"/>
      <c r="AS964" s="107"/>
      <c r="AT964" s="107"/>
      <c r="AU964" s="107"/>
      <c r="AV964" s="107"/>
      <c r="AW964" s="107"/>
      <c r="AX964" s="107"/>
      <c r="AY964" s="107"/>
      <c r="AZ964" s="107"/>
      <c r="BA964" s="107"/>
      <c r="BB964" s="107"/>
      <c r="BC964" s="107"/>
      <c r="BD964" s="107"/>
      <c r="BE964" s="107"/>
      <c r="BF964" s="107"/>
      <c r="BG964" s="107"/>
      <c r="BH964" s="107"/>
    </row>
    <row r="965" spans="1:60" ht="12.75" customHeight="1" x14ac:dyDescent="0.2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  <c r="BH965" s="107"/>
    </row>
    <row r="966" spans="1:60" ht="12.75" customHeight="1" x14ac:dyDescent="0.25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  <c r="BH966" s="107"/>
    </row>
    <row r="967" spans="1:60" ht="12.75" customHeight="1" x14ac:dyDescent="0.25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/>
      <c r="AR967" s="107"/>
      <c r="AS967" s="107"/>
      <c r="AT967" s="107"/>
      <c r="AU967" s="107"/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  <c r="BH967" s="107"/>
    </row>
    <row r="968" spans="1:60" ht="12.75" customHeight="1" x14ac:dyDescent="0.25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  <c r="BH968" s="107"/>
    </row>
    <row r="969" spans="1:60" ht="12.75" customHeight="1" x14ac:dyDescent="0.25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  <c r="BH969" s="107"/>
    </row>
    <row r="970" spans="1:60" ht="12.75" customHeight="1" x14ac:dyDescent="0.25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  <c r="BH970" s="107"/>
    </row>
    <row r="971" spans="1:60" ht="12.75" customHeight="1" x14ac:dyDescent="0.25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</row>
    <row r="972" spans="1:60" ht="12.75" customHeight="1" x14ac:dyDescent="0.25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  <c r="BH972" s="107"/>
    </row>
    <row r="973" spans="1:60" ht="12.75" customHeight="1" x14ac:dyDescent="0.25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  <c r="BH973" s="107"/>
    </row>
    <row r="974" spans="1:60" ht="12.75" customHeight="1" x14ac:dyDescent="0.25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  <c r="BH974" s="107"/>
    </row>
    <row r="975" spans="1:60" ht="12.75" customHeight="1" x14ac:dyDescent="0.2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  <c r="BH975" s="107"/>
    </row>
    <row r="976" spans="1:60" ht="12.75" customHeight="1" x14ac:dyDescent="0.25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/>
      <c r="AK976" s="107"/>
      <c r="AL976" s="107"/>
      <c r="AM976" s="107"/>
      <c r="AN976" s="107"/>
      <c r="AO976" s="107"/>
      <c r="AP976" s="107"/>
      <c r="AQ976" s="107"/>
      <c r="AR976" s="107"/>
      <c r="AS976" s="107"/>
      <c r="AT976" s="107"/>
      <c r="AU976" s="107"/>
      <c r="AV976" s="107"/>
      <c r="AW976" s="107"/>
      <c r="AX976" s="107"/>
      <c r="AY976" s="107"/>
      <c r="AZ976" s="107"/>
      <c r="BA976" s="107"/>
      <c r="BB976" s="107"/>
      <c r="BC976" s="107"/>
      <c r="BD976" s="107"/>
      <c r="BE976" s="107"/>
      <c r="BF976" s="107"/>
      <c r="BG976" s="107"/>
      <c r="BH976" s="107"/>
    </row>
    <row r="977" spans="1:60" ht="12.75" customHeight="1" x14ac:dyDescent="0.25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  <c r="BH977" s="107"/>
    </row>
    <row r="978" spans="1:60" ht="12.75" customHeight="1" x14ac:dyDescent="0.25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  <c r="BH978" s="107"/>
    </row>
    <row r="979" spans="1:60" ht="12.75" customHeight="1" x14ac:dyDescent="0.25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  <c r="BH979" s="107"/>
    </row>
    <row r="980" spans="1:60" ht="12.75" customHeight="1" x14ac:dyDescent="0.25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  <c r="BH980" s="107"/>
    </row>
    <row r="981" spans="1:60" ht="12.75" customHeight="1" x14ac:dyDescent="0.25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  <c r="BH981" s="107"/>
    </row>
    <row r="982" spans="1:60" ht="12.75" customHeight="1" x14ac:dyDescent="0.25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/>
      <c r="AK982" s="107"/>
      <c r="AL982" s="107"/>
      <c r="AM982" s="107"/>
      <c r="AN982" s="107"/>
      <c r="AO982" s="107"/>
      <c r="AP982" s="107"/>
      <c r="AQ982" s="107"/>
      <c r="AR982" s="107"/>
      <c r="AS982" s="107"/>
      <c r="AT982" s="107"/>
      <c r="AU982" s="107"/>
      <c r="AV982" s="107"/>
      <c r="AW982" s="107"/>
      <c r="AX982" s="107"/>
      <c r="AY982" s="107"/>
      <c r="AZ982" s="107"/>
      <c r="BA982" s="107"/>
      <c r="BB982" s="107"/>
      <c r="BC982" s="107"/>
      <c r="BD982" s="107"/>
      <c r="BE982" s="107"/>
      <c r="BF982" s="107"/>
      <c r="BG982" s="107"/>
      <c r="BH982" s="107"/>
    </row>
    <row r="983" spans="1:60" ht="12.75" customHeight="1" x14ac:dyDescent="0.25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  <c r="BH983" s="107"/>
    </row>
    <row r="984" spans="1:60" ht="12.75" customHeight="1" x14ac:dyDescent="0.25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  <c r="BH984" s="107"/>
    </row>
    <row r="985" spans="1:60" ht="12.75" customHeight="1" x14ac:dyDescent="0.2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  <c r="BH985" s="107"/>
    </row>
    <row r="986" spans="1:60" ht="12.75" customHeight="1" x14ac:dyDescent="0.25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  <c r="BH986" s="107"/>
    </row>
    <row r="987" spans="1:60" ht="12.75" customHeight="1" x14ac:dyDescent="0.25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</row>
    <row r="988" spans="1:60" ht="12.75" customHeight="1" x14ac:dyDescent="0.25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</row>
    <row r="989" spans="1:60" ht="12.75" customHeight="1" x14ac:dyDescent="0.25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</row>
    <row r="990" spans="1:60" ht="12.75" customHeight="1" x14ac:dyDescent="0.25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</row>
    <row r="991" spans="1:60" ht="12.75" customHeight="1" x14ac:dyDescent="0.25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</row>
    <row r="992" spans="1:60" ht="12.75" customHeight="1" x14ac:dyDescent="0.25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</row>
    <row r="993" spans="1:60" ht="12.75" customHeight="1" x14ac:dyDescent="0.25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</row>
    <row r="994" spans="1:60" ht="12.75" customHeight="1" x14ac:dyDescent="0.25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/>
      <c r="AK994" s="107"/>
      <c r="AL994" s="107"/>
      <c r="AM994" s="107"/>
      <c r="AN994" s="107"/>
      <c r="AO994" s="107"/>
      <c r="AP994" s="107"/>
      <c r="AQ994" s="107"/>
      <c r="AR994" s="107"/>
      <c r="AS994" s="107"/>
      <c r="AT994" s="107"/>
      <c r="AU994" s="107"/>
      <c r="AV994" s="107"/>
      <c r="AW994" s="107"/>
      <c r="AX994" s="107"/>
      <c r="AY994" s="107"/>
      <c r="AZ994" s="107"/>
      <c r="BA994" s="107"/>
      <c r="BB994" s="107"/>
      <c r="BC994" s="107"/>
      <c r="BD994" s="107"/>
      <c r="BE994" s="107"/>
      <c r="BF994" s="107"/>
      <c r="BG994" s="107"/>
      <c r="BH994" s="107"/>
    </row>
    <row r="995" spans="1:60" ht="12.75" customHeight="1" x14ac:dyDescent="0.2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</row>
    <row r="996" spans="1:60" ht="12.75" customHeight="1" x14ac:dyDescent="0.25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</row>
    <row r="997" spans="1:60" ht="12.75" customHeight="1" x14ac:dyDescent="0.25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</row>
    <row r="998" spans="1:60" ht="12.75" customHeight="1" x14ac:dyDescent="0.25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</row>
    <row r="999" spans="1:60" ht="12.75" customHeight="1" x14ac:dyDescent="0.25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  <c r="BH999" s="107"/>
    </row>
    <row r="1000" spans="1:60" ht="12.75" customHeight="1" x14ac:dyDescent="0.25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/>
      <c r="AK1000" s="107"/>
      <c r="AL1000" s="107"/>
      <c r="AM1000" s="107"/>
      <c r="AN1000" s="107"/>
      <c r="AO1000" s="107"/>
      <c r="AP1000" s="107"/>
      <c r="AQ1000" s="107"/>
      <c r="AR1000" s="107"/>
      <c r="AS1000" s="107"/>
      <c r="AT1000" s="107"/>
      <c r="AU1000" s="107"/>
      <c r="AV1000" s="107"/>
      <c r="AW1000" s="107"/>
      <c r="AX1000" s="107"/>
      <c r="AY1000" s="107"/>
      <c r="AZ1000" s="107"/>
      <c r="BA1000" s="107"/>
      <c r="BB1000" s="107"/>
      <c r="BC1000" s="107"/>
      <c r="BD1000" s="107"/>
      <c r="BE1000" s="107"/>
      <c r="BF1000" s="107"/>
      <c r="BG1000" s="107"/>
      <c r="BH1000" s="107"/>
    </row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 x14ac:dyDescent="0.25"/>
  <cols>
    <col min="1" max="1" width="23.28515625" customWidth="1"/>
    <col min="2" max="2" width="14.85546875" customWidth="1"/>
    <col min="3" max="3" width="12.7109375" customWidth="1"/>
    <col min="4" max="4" width="13" customWidth="1"/>
    <col min="5" max="5" width="12" customWidth="1"/>
    <col min="6" max="6" width="12.5703125" customWidth="1"/>
    <col min="7" max="7" width="11.85546875" customWidth="1"/>
    <col min="8" max="9" width="12.5703125" customWidth="1"/>
    <col min="10" max="10" width="12.7109375" customWidth="1"/>
    <col min="11" max="12" width="12.5703125" customWidth="1"/>
    <col min="13" max="13" width="9.42578125" customWidth="1"/>
    <col min="14" max="14" width="9.140625" customWidth="1"/>
    <col min="15" max="15" width="9" customWidth="1"/>
    <col min="16" max="17" width="13" customWidth="1"/>
    <col min="18" max="19" width="12.7109375" customWidth="1"/>
    <col min="20" max="20" width="13.28515625" customWidth="1"/>
    <col min="21" max="22" width="13" customWidth="1"/>
    <col min="23" max="23" width="12.5703125" customWidth="1"/>
    <col min="24" max="25" width="13" customWidth="1"/>
    <col min="26" max="26" width="13.28515625" customWidth="1"/>
    <col min="27" max="28" width="13" customWidth="1"/>
    <col min="29" max="60" width="9.140625" customWidth="1"/>
  </cols>
  <sheetData>
    <row r="1" spans="1:60" ht="12.75" customHeight="1" x14ac:dyDescent="0.25">
      <c r="A1" s="104" t="s">
        <v>33</v>
      </c>
      <c r="B1" s="104" t="s">
        <v>7</v>
      </c>
      <c r="C1" s="105" t="str">
        <f>+'North sku'!C1</f>
        <v>#ERROR!</v>
      </c>
      <c r="D1" s="105" t="e">
        <f t="shared" ref="D1:L1" si="0">+C1+7</f>
        <v>#VALUE!</v>
      </c>
      <c r="E1" s="105" t="e">
        <f t="shared" si="0"/>
        <v>#VALUE!</v>
      </c>
      <c r="F1" s="105" t="e">
        <f t="shared" si="0"/>
        <v>#VALUE!</v>
      </c>
      <c r="G1" s="105" t="e">
        <f t="shared" si="0"/>
        <v>#VALUE!</v>
      </c>
      <c r="H1" s="105" t="e">
        <f t="shared" si="0"/>
        <v>#VALUE!</v>
      </c>
      <c r="I1" s="105" t="e">
        <f t="shared" si="0"/>
        <v>#VALUE!</v>
      </c>
      <c r="J1" s="105" t="e">
        <f t="shared" si="0"/>
        <v>#VALUE!</v>
      </c>
      <c r="K1" s="105" t="e">
        <f t="shared" si="0"/>
        <v>#VALUE!</v>
      </c>
      <c r="L1" s="105" t="e">
        <f t="shared" si="0"/>
        <v>#VALUE!</v>
      </c>
      <c r="M1" s="106" t="s">
        <v>574</v>
      </c>
      <c r="N1" s="106" t="s">
        <v>575</v>
      </c>
      <c r="O1" s="106" t="s">
        <v>576</v>
      </c>
      <c r="P1" s="105" t="e">
        <f>+L1+7</f>
        <v>#VALUE!</v>
      </c>
      <c r="Q1" s="105" t="e">
        <f t="shared" ref="Q1:AB1" si="1">+P1+7</f>
        <v>#VALUE!</v>
      </c>
      <c r="R1" s="105" t="e">
        <f t="shared" si="1"/>
        <v>#VALUE!</v>
      </c>
      <c r="S1" s="105" t="e">
        <f t="shared" si="1"/>
        <v>#VALUE!</v>
      </c>
      <c r="T1" s="105" t="e">
        <f t="shared" si="1"/>
        <v>#VALUE!</v>
      </c>
      <c r="U1" s="105" t="e">
        <f t="shared" si="1"/>
        <v>#VALUE!</v>
      </c>
      <c r="V1" s="105" t="e">
        <f t="shared" si="1"/>
        <v>#VALUE!</v>
      </c>
      <c r="W1" s="105" t="e">
        <f t="shared" si="1"/>
        <v>#VALUE!</v>
      </c>
      <c r="X1" s="105" t="e">
        <f t="shared" si="1"/>
        <v>#VALUE!</v>
      </c>
      <c r="Y1" s="105" t="e">
        <f t="shared" si="1"/>
        <v>#VALUE!</v>
      </c>
      <c r="Z1" s="105" t="e">
        <f t="shared" si="1"/>
        <v>#VALUE!</v>
      </c>
      <c r="AA1" s="105" t="e">
        <f t="shared" si="1"/>
        <v>#VALUE!</v>
      </c>
      <c r="AB1" s="105" t="e">
        <f t="shared" si="1"/>
        <v>#VALUE!</v>
      </c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</row>
    <row r="2" spans="1:60" ht="12.75" customHeight="1" x14ac:dyDescent="0.25">
      <c r="A2" s="108" t="s">
        <v>208</v>
      </c>
      <c r="B2" s="108" t="s">
        <v>101</v>
      </c>
      <c r="C2" s="109">
        <v>0</v>
      </c>
      <c r="D2" s="109">
        <v>0</v>
      </c>
      <c r="E2" s="109">
        <v>0</v>
      </c>
      <c r="F2" s="109">
        <v>0</v>
      </c>
      <c r="G2" s="109">
        <v>0</v>
      </c>
      <c r="H2" s="109">
        <v>0</v>
      </c>
      <c r="I2" s="109">
        <v>0</v>
      </c>
      <c r="J2" s="109">
        <v>8</v>
      </c>
      <c r="K2" s="109">
        <v>13</v>
      </c>
      <c r="L2" s="109">
        <v>10</v>
      </c>
      <c r="M2" s="110">
        <f t="shared" ref="M2:M130" si="2">AVERAGE(C2:L2)</f>
        <v>3.1</v>
      </c>
      <c r="N2" s="110">
        <f t="shared" ref="N2:N130" si="3">+AVERAGE(E2:L2)</f>
        <v>3.875</v>
      </c>
      <c r="O2" s="110">
        <f t="shared" ref="O2:O130" si="4">+AVERAGE(I2:L2)</f>
        <v>7.75</v>
      </c>
      <c r="P2" s="60">
        <v>13</v>
      </c>
      <c r="Q2" s="60">
        <v>12</v>
      </c>
      <c r="R2" s="60">
        <v>13</v>
      </c>
      <c r="S2" s="60">
        <v>12</v>
      </c>
      <c r="T2" s="60">
        <v>13</v>
      </c>
      <c r="U2" s="60">
        <v>14</v>
      </c>
      <c r="V2" s="60">
        <v>17</v>
      </c>
      <c r="W2" s="60">
        <v>19</v>
      </c>
      <c r="X2" s="60">
        <v>17</v>
      </c>
      <c r="Y2" s="60">
        <v>17</v>
      </c>
      <c r="Z2" s="60">
        <v>19</v>
      </c>
      <c r="AA2" s="60">
        <v>20</v>
      </c>
      <c r="AB2" s="60">
        <v>19</v>
      </c>
      <c r="AC2" s="107">
        <v>4</v>
      </c>
      <c r="AD2" s="107">
        <v>5</v>
      </c>
      <c r="AE2" s="107">
        <v>5</v>
      </c>
      <c r="AF2" s="107">
        <v>5</v>
      </c>
      <c r="AG2" s="107">
        <v>5</v>
      </c>
      <c r="AH2" s="107">
        <v>5</v>
      </c>
      <c r="AI2" s="107">
        <v>4</v>
      </c>
      <c r="AJ2" s="107">
        <v>4</v>
      </c>
      <c r="AK2" s="107">
        <v>5</v>
      </c>
      <c r="AL2" s="107">
        <v>5</v>
      </c>
      <c r="AM2" s="107">
        <v>5</v>
      </c>
      <c r="AN2" s="107">
        <v>5</v>
      </c>
      <c r="AO2" s="107">
        <v>5</v>
      </c>
      <c r="AP2" s="107">
        <v>5</v>
      </c>
      <c r="AQ2" s="107">
        <v>5</v>
      </c>
      <c r="AR2" s="107">
        <v>5</v>
      </c>
      <c r="AS2" s="107">
        <v>5</v>
      </c>
      <c r="AT2" s="107">
        <v>5</v>
      </c>
      <c r="AU2" s="107">
        <v>7</v>
      </c>
      <c r="AV2" s="107">
        <v>6</v>
      </c>
      <c r="AW2" s="107">
        <v>4</v>
      </c>
      <c r="AX2" s="107">
        <v>4</v>
      </c>
      <c r="AY2" s="107">
        <v>3</v>
      </c>
      <c r="AZ2" s="107">
        <v>3</v>
      </c>
      <c r="BA2" s="107">
        <v>4</v>
      </c>
      <c r="BB2" s="107">
        <v>4</v>
      </c>
      <c r="BC2" s="107">
        <v>4</v>
      </c>
      <c r="BD2" s="107">
        <v>3</v>
      </c>
      <c r="BE2" s="107">
        <v>4</v>
      </c>
      <c r="BF2" s="107">
        <v>4</v>
      </c>
      <c r="BG2" s="107">
        <v>4</v>
      </c>
      <c r="BH2" s="107">
        <v>3</v>
      </c>
    </row>
    <row r="3" spans="1:60" ht="12.75" customHeight="1" x14ac:dyDescent="0.25">
      <c r="A3" s="108" t="s">
        <v>208</v>
      </c>
      <c r="B3" s="108" t="s">
        <v>59</v>
      </c>
      <c r="C3" s="109">
        <v>0</v>
      </c>
      <c r="D3" s="109">
        <v>0</v>
      </c>
      <c r="E3" s="109">
        <v>0</v>
      </c>
      <c r="F3" s="109">
        <v>0</v>
      </c>
      <c r="G3" s="109">
        <v>0</v>
      </c>
      <c r="H3" s="109">
        <v>0</v>
      </c>
      <c r="I3" s="109">
        <v>0</v>
      </c>
      <c r="J3" s="109">
        <v>0</v>
      </c>
      <c r="K3" s="109">
        <v>0</v>
      </c>
      <c r="L3" s="109">
        <v>0</v>
      </c>
      <c r="M3" s="110">
        <f t="shared" si="2"/>
        <v>0</v>
      </c>
      <c r="N3" s="110">
        <f t="shared" si="3"/>
        <v>0</v>
      </c>
      <c r="O3" s="110">
        <f t="shared" si="4"/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107">
        <v>0</v>
      </c>
      <c r="AD3" s="107">
        <v>0</v>
      </c>
      <c r="AE3" s="107">
        <v>0</v>
      </c>
      <c r="AF3" s="107">
        <v>0</v>
      </c>
      <c r="AG3" s="107">
        <v>0</v>
      </c>
      <c r="AH3" s="107">
        <v>0</v>
      </c>
      <c r="AI3" s="107">
        <v>0</v>
      </c>
      <c r="AJ3" s="107">
        <v>0</v>
      </c>
      <c r="AK3" s="107">
        <v>0</v>
      </c>
      <c r="AL3" s="107">
        <v>0</v>
      </c>
      <c r="AM3" s="107">
        <v>0</v>
      </c>
      <c r="AN3" s="107">
        <v>0</v>
      </c>
      <c r="AO3" s="107">
        <v>0</v>
      </c>
      <c r="AP3" s="107">
        <v>0</v>
      </c>
      <c r="AQ3" s="107">
        <v>0</v>
      </c>
      <c r="AR3" s="107">
        <v>0</v>
      </c>
      <c r="AS3" s="107">
        <v>0</v>
      </c>
      <c r="AT3" s="107">
        <v>0</v>
      </c>
      <c r="AU3" s="107">
        <v>0</v>
      </c>
      <c r="AV3" s="107">
        <v>0</v>
      </c>
      <c r="AW3" s="107">
        <v>0</v>
      </c>
      <c r="AX3" s="107">
        <v>0</v>
      </c>
      <c r="AY3" s="107">
        <v>0</v>
      </c>
      <c r="AZ3" s="107">
        <v>0</v>
      </c>
      <c r="BA3" s="107">
        <v>0</v>
      </c>
      <c r="BB3" s="107">
        <v>0</v>
      </c>
      <c r="BC3" s="107">
        <v>0</v>
      </c>
      <c r="BD3" s="107">
        <v>0</v>
      </c>
      <c r="BE3" s="107">
        <v>0</v>
      </c>
      <c r="BF3" s="107">
        <v>0</v>
      </c>
      <c r="BG3" s="107">
        <v>0</v>
      </c>
      <c r="BH3" s="107">
        <v>0</v>
      </c>
    </row>
    <row r="4" spans="1:60" ht="12.75" customHeight="1" x14ac:dyDescent="0.25">
      <c r="A4" s="108" t="s">
        <v>208</v>
      </c>
      <c r="B4" s="108" t="s">
        <v>67</v>
      </c>
      <c r="C4" s="109">
        <v>0</v>
      </c>
      <c r="D4" s="109">
        <v>0</v>
      </c>
      <c r="E4" s="109">
        <v>0</v>
      </c>
      <c r="F4" s="109">
        <v>0</v>
      </c>
      <c r="G4" s="109">
        <v>0</v>
      </c>
      <c r="H4" s="109">
        <v>0</v>
      </c>
      <c r="I4" s="109">
        <v>0</v>
      </c>
      <c r="J4" s="109">
        <v>0</v>
      </c>
      <c r="K4" s="109">
        <v>0</v>
      </c>
      <c r="L4" s="109">
        <v>0</v>
      </c>
      <c r="M4" s="110">
        <f t="shared" si="2"/>
        <v>0</v>
      </c>
      <c r="N4" s="110">
        <f t="shared" si="3"/>
        <v>0</v>
      </c>
      <c r="O4" s="110">
        <f t="shared" si="4"/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0</v>
      </c>
      <c r="AC4" s="107">
        <v>0</v>
      </c>
      <c r="AD4" s="107">
        <v>0</v>
      </c>
      <c r="AE4" s="107">
        <v>0</v>
      </c>
      <c r="AF4" s="107">
        <v>0</v>
      </c>
      <c r="AG4" s="107">
        <v>0</v>
      </c>
      <c r="AH4" s="107">
        <v>0</v>
      </c>
      <c r="AI4" s="107">
        <v>0</v>
      </c>
      <c r="AJ4" s="107">
        <v>0</v>
      </c>
      <c r="AK4" s="107">
        <v>0</v>
      </c>
      <c r="AL4" s="107">
        <v>0</v>
      </c>
      <c r="AM4" s="107">
        <v>0</v>
      </c>
      <c r="AN4" s="107">
        <v>0</v>
      </c>
      <c r="AO4" s="107">
        <v>0</v>
      </c>
      <c r="AP4" s="107">
        <v>0</v>
      </c>
      <c r="AQ4" s="107">
        <v>0</v>
      </c>
      <c r="AR4" s="107">
        <v>0</v>
      </c>
      <c r="AS4" s="107">
        <v>0</v>
      </c>
      <c r="AT4" s="107">
        <v>0</v>
      </c>
      <c r="AU4" s="107">
        <v>0</v>
      </c>
      <c r="AV4" s="107">
        <v>0</v>
      </c>
      <c r="AW4" s="107">
        <v>0</v>
      </c>
      <c r="AX4" s="107">
        <v>0</v>
      </c>
      <c r="AY4" s="107">
        <v>0</v>
      </c>
      <c r="AZ4" s="107">
        <v>0</v>
      </c>
      <c r="BA4" s="107">
        <v>0</v>
      </c>
      <c r="BB4" s="107">
        <v>0</v>
      </c>
      <c r="BC4" s="107">
        <v>0</v>
      </c>
      <c r="BD4" s="107">
        <v>0</v>
      </c>
      <c r="BE4" s="107">
        <v>0</v>
      </c>
      <c r="BF4" s="107">
        <v>0</v>
      </c>
      <c r="BG4" s="107">
        <v>0</v>
      </c>
      <c r="BH4" s="107">
        <v>0</v>
      </c>
    </row>
    <row r="5" spans="1:60" ht="12.75" customHeight="1" x14ac:dyDescent="0.25">
      <c r="A5" s="108" t="s">
        <v>65</v>
      </c>
      <c r="B5" s="108" t="s">
        <v>101</v>
      </c>
      <c r="C5" s="109">
        <v>618</v>
      </c>
      <c r="D5" s="109">
        <v>214</v>
      </c>
      <c r="E5" s="109">
        <v>437</v>
      </c>
      <c r="F5" s="109">
        <v>251</v>
      </c>
      <c r="G5" s="109">
        <v>229</v>
      </c>
      <c r="H5" s="109">
        <v>320</v>
      </c>
      <c r="I5" s="109">
        <v>401</v>
      </c>
      <c r="J5" s="109">
        <v>127</v>
      </c>
      <c r="K5" s="109">
        <v>279</v>
      </c>
      <c r="L5" s="109">
        <v>272</v>
      </c>
      <c r="M5" s="110">
        <f t="shared" si="2"/>
        <v>314.8</v>
      </c>
      <c r="N5" s="110">
        <f t="shared" si="3"/>
        <v>289.5</v>
      </c>
      <c r="O5" s="110">
        <f t="shared" si="4"/>
        <v>269.75</v>
      </c>
      <c r="P5" s="60">
        <v>282</v>
      </c>
      <c r="Q5" s="60">
        <v>259</v>
      </c>
      <c r="R5" s="60">
        <v>269</v>
      </c>
      <c r="S5" s="60">
        <v>262</v>
      </c>
      <c r="T5" s="60">
        <v>277</v>
      </c>
      <c r="U5" s="60">
        <v>292</v>
      </c>
      <c r="V5" s="60">
        <v>364</v>
      </c>
      <c r="W5" s="60">
        <v>402</v>
      </c>
      <c r="X5" s="60">
        <v>363</v>
      </c>
      <c r="Y5" s="60">
        <v>361</v>
      </c>
      <c r="Z5" s="60">
        <v>402</v>
      </c>
      <c r="AA5" s="60">
        <v>414</v>
      </c>
      <c r="AB5" s="60">
        <v>403</v>
      </c>
      <c r="AC5" s="107">
        <v>317</v>
      </c>
      <c r="AD5" s="107">
        <v>361</v>
      </c>
      <c r="AE5" s="107">
        <v>350</v>
      </c>
      <c r="AF5" s="107">
        <v>373</v>
      </c>
      <c r="AG5" s="107">
        <v>342</v>
      </c>
      <c r="AH5" s="107">
        <v>356</v>
      </c>
      <c r="AI5" s="107">
        <v>327</v>
      </c>
      <c r="AJ5" s="107">
        <v>327</v>
      </c>
      <c r="AK5" s="107">
        <v>361</v>
      </c>
      <c r="AL5" s="107">
        <v>368</v>
      </c>
      <c r="AM5" s="107">
        <v>350</v>
      </c>
      <c r="AN5" s="107">
        <v>379</v>
      </c>
      <c r="AO5" s="107">
        <v>370</v>
      </c>
      <c r="AP5" s="107">
        <v>367</v>
      </c>
      <c r="AQ5" s="107">
        <v>350</v>
      </c>
      <c r="AR5" s="107">
        <v>366</v>
      </c>
      <c r="AS5" s="107">
        <v>398</v>
      </c>
      <c r="AT5" s="107">
        <v>402</v>
      </c>
      <c r="AU5" s="107">
        <v>544</v>
      </c>
      <c r="AV5" s="107">
        <v>418</v>
      </c>
      <c r="AW5" s="107">
        <v>314</v>
      </c>
      <c r="AX5" s="107">
        <v>284</v>
      </c>
      <c r="AY5" s="107">
        <v>188</v>
      </c>
      <c r="AZ5" s="107">
        <v>233</v>
      </c>
      <c r="BA5" s="107">
        <v>267</v>
      </c>
      <c r="BB5" s="107">
        <v>282</v>
      </c>
      <c r="BC5" s="107">
        <v>267</v>
      </c>
      <c r="BD5" s="107">
        <v>254</v>
      </c>
      <c r="BE5" s="107">
        <v>286</v>
      </c>
      <c r="BF5" s="107">
        <v>290</v>
      </c>
      <c r="BG5" s="107">
        <v>274</v>
      </c>
      <c r="BH5" s="107">
        <v>235</v>
      </c>
    </row>
    <row r="6" spans="1:60" ht="12.75" customHeight="1" x14ac:dyDescent="0.25">
      <c r="A6" s="108" t="s">
        <v>65</v>
      </c>
      <c r="B6" s="108" t="s">
        <v>126</v>
      </c>
      <c r="C6" s="109">
        <v>0</v>
      </c>
      <c r="D6" s="109">
        <v>0</v>
      </c>
      <c r="E6" s="109">
        <v>0</v>
      </c>
      <c r="F6" s="109">
        <v>0</v>
      </c>
      <c r="G6" s="109">
        <v>0</v>
      </c>
      <c r="H6" s="109">
        <v>0</v>
      </c>
      <c r="I6" s="109">
        <v>0</v>
      </c>
      <c r="J6" s="109">
        <v>0</v>
      </c>
      <c r="K6" s="109">
        <v>0</v>
      </c>
      <c r="L6" s="109">
        <v>0</v>
      </c>
      <c r="M6" s="110">
        <f t="shared" si="2"/>
        <v>0</v>
      </c>
      <c r="N6" s="110">
        <f t="shared" si="3"/>
        <v>0</v>
      </c>
      <c r="O6" s="110">
        <f t="shared" si="4"/>
        <v>0</v>
      </c>
      <c r="P6" s="60">
        <v>64</v>
      </c>
      <c r="Q6" s="60">
        <v>59</v>
      </c>
      <c r="R6" s="60">
        <v>62</v>
      </c>
      <c r="S6" s="60">
        <v>60</v>
      </c>
      <c r="T6" s="60">
        <v>63</v>
      </c>
      <c r="U6" s="60">
        <v>67</v>
      </c>
      <c r="V6" s="60">
        <v>83</v>
      </c>
      <c r="W6" s="60">
        <v>92</v>
      </c>
      <c r="X6" s="60">
        <v>83</v>
      </c>
      <c r="Y6" s="60">
        <v>83</v>
      </c>
      <c r="Z6" s="60">
        <v>92</v>
      </c>
      <c r="AA6" s="60">
        <v>95</v>
      </c>
      <c r="AB6" s="60">
        <v>92</v>
      </c>
      <c r="AC6" s="107">
        <v>94</v>
      </c>
      <c r="AD6" s="107">
        <v>107</v>
      </c>
      <c r="AE6" s="107">
        <v>104</v>
      </c>
      <c r="AF6" s="107">
        <v>111</v>
      </c>
      <c r="AG6" s="107">
        <v>102</v>
      </c>
      <c r="AH6" s="107">
        <v>106</v>
      </c>
      <c r="AI6" s="107">
        <v>97</v>
      </c>
      <c r="AJ6" s="107">
        <v>97</v>
      </c>
      <c r="AK6" s="107">
        <v>107</v>
      </c>
      <c r="AL6" s="107">
        <v>109</v>
      </c>
      <c r="AM6" s="107">
        <v>104</v>
      </c>
      <c r="AN6" s="107">
        <v>113</v>
      </c>
      <c r="AO6" s="107">
        <v>110</v>
      </c>
      <c r="AP6" s="107">
        <v>109</v>
      </c>
      <c r="AQ6" s="107">
        <v>104</v>
      </c>
      <c r="AR6" s="107">
        <v>109</v>
      </c>
      <c r="AS6" s="107">
        <v>118</v>
      </c>
      <c r="AT6" s="107">
        <v>120</v>
      </c>
      <c r="AU6" s="107">
        <v>162</v>
      </c>
      <c r="AV6" s="107">
        <v>124</v>
      </c>
      <c r="AW6" s="107">
        <v>93</v>
      </c>
      <c r="AX6" s="107">
        <v>84</v>
      </c>
      <c r="AY6" s="107">
        <v>56</v>
      </c>
      <c r="AZ6" s="107">
        <v>69</v>
      </c>
      <c r="BA6" s="107">
        <v>79</v>
      </c>
      <c r="BB6" s="107">
        <v>84</v>
      </c>
      <c r="BC6" s="107">
        <v>79</v>
      </c>
      <c r="BD6" s="107">
        <v>75</v>
      </c>
      <c r="BE6" s="107">
        <v>85</v>
      </c>
      <c r="BF6" s="107">
        <v>86</v>
      </c>
      <c r="BG6" s="107">
        <v>81</v>
      </c>
      <c r="BH6" s="107">
        <v>70</v>
      </c>
    </row>
    <row r="7" spans="1:60" ht="12.75" customHeight="1" x14ac:dyDescent="0.25">
      <c r="A7" s="108" t="s">
        <v>65</v>
      </c>
      <c r="B7" s="108" t="s">
        <v>578</v>
      </c>
      <c r="C7" s="109">
        <v>0</v>
      </c>
      <c r="D7" s="109">
        <v>0</v>
      </c>
      <c r="E7" s="109">
        <v>0</v>
      </c>
      <c r="F7" s="109">
        <v>0</v>
      </c>
      <c r="G7" s="109">
        <v>0</v>
      </c>
      <c r="H7" s="109">
        <v>0</v>
      </c>
      <c r="I7" s="109">
        <v>0</v>
      </c>
      <c r="J7" s="109">
        <v>0</v>
      </c>
      <c r="K7" s="109">
        <v>0</v>
      </c>
      <c r="L7" s="109">
        <v>0</v>
      </c>
      <c r="M7" s="110">
        <f t="shared" si="2"/>
        <v>0</v>
      </c>
      <c r="N7" s="110">
        <f t="shared" si="3"/>
        <v>0</v>
      </c>
      <c r="O7" s="110">
        <f t="shared" si="4"/>
        <v>0</v>
      </c>
      <c r="P7" s="60">
        <v>0</v>
      </c>
      <c r="Q7" s="60">
        <v>0</v>
      </c>
      <c r="R7" s="60">
        <v>0</v>
      </c>
      <c r="S7" s="60">
        <v>0</v>
      </c>
      <c r="T7" s="60">
        <v>0</v>
      </c>
      <c r="U7" s="60">
        <v>0</v>
      </c>
      <c r="V7" s="60">
        <v>0</v>
      </c>
      <c r="W7" s="60">
        <v>0</v>
      </c>
      <c r="X7" s="60">
        <v>0</v>
      </c>
      <c r="Y7" s="60">
        <v>0</v>
      </c>
      <c r="Z7" s="60">
        <v>0</v>
      </c>
      <c r="AA7" s="60">
        <v>0</v>
      </c>
      <c r="AB7" s="60">
        <v>0</v>
      </c>
      <c r="AC7" s="107">
        <v>0</v>
      </c>
      <c r="AD7" s="107">
        <v>0</v>
      </c>
      <c r="AE7" s="107">
        <v>0</v>
      </c>
      <c r="AF7" s="107">
        <v>0</v>
      </c>
      <c r="AG7" s="107">
        <v>0</v>
      </c>
      <c r="AH7" s="107">
        <v>0</v>
      </c>
      <c r="AI7" s="107">
        <v>0</v>
      </c>
      <c r="AJ7" s="107">
        <v>0</v>
      </c>
      <c r="AK7" s="107">
        <v>0</v>
      </c>
      <c r="AL7" s="107">
        <v>0</v>
      </c>
      <c r="AM7" s="107">
        <v>0</v>
      </c>
      <c r="AN7" s="107">
        <v>0</v>
      </c>
      <c r="AO7" s="107">
        <v>0</v>
      </c>
      <c r="AP7" s="107">
        <v>0</v>
      </c>
      <c r="AQ7" s="107">
        <v>0</v>
      </c>
      <c r="AR7" s="107">
        <v>0</v>
      </c>
      <c r="AS7" s="107">
        <v>0</v>
      </c>
      <c r="AT7" s="107">
        <v>0</v>
      </c>
      <c r="AU7" s="107">
        <v>0</v>
      </c>
      <c r="AV7" s="107">
        <v>0</v>
      </c>
      <c r="AW7" s="107">
        <v>0</v>
      </c>
      <c r="AX7" s="107">
        <v>0</v>
      </c>
      <c r="AY7" s="107">
        <v>0</v>
      </c>
      <c r="AZ7" s="107">
        <v>0</v>
      </c>
      <c r="BA7" s="107">
        <v>0</v>
      </c>
      <c r="BB7" s="107">
        <v>0</v>
      </c>
      <c r="BC7" s="107">
        <v>0</v>
      </c>
      <c r="BD7" s="107">
        <v>0</v>
      </c>
      <c r="BE7" s="107">
        <v>0</v>
      </c>
      <c r="BF7" s="107">
        <v>0</v>
      </c>
      <c r="BG7" s="107">
        <v>0</v>
      </c>
      <c r="BH7" s="107">
        <v>0</v>
      </c>
    </row>
    <row r="8" spans="1:60" ht="12.75" customHeight="1" x14ac:dyDescent="0.25">
      <c r="A8" s="108" t="s">
        <v>65</v>
      </c>
      <c r="B8" s="108" t="s">
        <v>577</v>
      </c>
      <c r="C8" s="109">
        <v>0</v>
      </c>
      <c r="D8" s="109">
        <v>0</v>
      </c>
      <c r="E8" s="109">
        <v>0</v>
      </c>
      <c r="F8" s="109">
        <v>0</v>
      </c>
      <c r="G8" s="109">
        <v>0</v>
      </c>
      <c r="H8" s="109">
        <v>0</v>
      </c>
      <c r="I8" s="109">
        <v>0</v>
      </c>
      <c r="J8" s="109">
        <v>0</v>
      </c>
      <c r="K8" s="109">
        <v>0</v>
      </c>
      <c r="L8" s="109">
        <v>0</v>
      </c>
      <c r="M8" s="110">
        <f t="shared" si="2"/>
        <v>0</v>
      </c>
      <c r="N8" s="110">
        <f t="shared" si="3"/>
        <v>0</v>
      </c>
      <c r="O8" s="110">
        <f t="shared" si="4"/>
        <v>0</v>
      </c>
      <c r="P8" s="60">
        <v>0</v>
      </c>
      <c r="Q8" s="60">
        <v>0</v>
      </c>
      <c r="R8" s="60">
        <v>0</v>
      </c>
      <c r="S8" s="60">
        <v>0</v>
      </c>
      <c r="T8" s="60">
        <v>0</v>
      </c>
      <c r="U8" s="60">
        <v>0</v>
      </c>
      <c r="V8" s="60">
        <v>0</v>
      </c>
      <c r="W8" s="60">
        <v>0</v>
      </c>
      <c r="X8" s="60">
        <v>0</v>
      </c>
      <c r="Y8" s="60">
        <v>0</v>
      </c>
      <c r="Z8" s="60">
        <v>0</v>
      </c>
      <c r="AA8" s="60">
        <v>0</v>
      </c>
      <c r="AB8" s="60">
        <v>0</v>
      </c>
      <c r="AC8" s="107">
        <v>120</v>
      </c>
      <c r="AD8" s="107">
        <v>137</v>
      </c>
      <c r="AE8" s="107">
        <v>132</v>
      </c>
      <c r="AF8" s="107">
        <v>141</v>
      </c>
      <c r="AG8" s="107">
        <v>130</v>
      </c>
      <c r="AH8" s="107">
        <v>135</v>
      </c>
      <c r="AI8" s="107">
        <v>124</v>
      </c>
      <c r="AJ8" s="107">
        <v>124</v>
      </c>
      <c r="AK8" s="107">
        <v>136</v>
      </c>
      <c r="AL8" s="107">
        <v>139</v>
      </c>
      <c r="AM8" s="107">
        <v>132</v>
      </c>
      <c r="AN8" s="107">
        <v>143</v>
      </c>
      <c r="AO8" s="107">
        <v>140</v>
      </c>
      <c r="AP8" s="107">
        <v>139</v>
      </c>
      <c r="AQ8" s="107">
        <v>132</v>
      </c>
      <c r="AR8" s="107">
        <v>138</v>
      </c>
      <c r="AS8" s="107">
        <v>151</v>
      </c>
      <c r="AT8" s="107">
        <v>152</v>
      </c>
      <c r="AU8" s="107">
        <v>206</v>
      </c>
      <c r="AV8" s="107">
        <v>158</v>
      </c>
      <c r="AW8" s="107">
        <v>119</v>
      </c>
      <c r="AX8" s="107">
        <v>108</v>
      </c>
      <c r="AY8" s="107">
        <v>71</v>
      </c>
      <c r="AZ8" s="107">
        <v>88</v>
      </c>
      <c r="BA8" s="107">
        <v>101</v>
      </c>
      <c r="BB8" s="107">
        <v>107</v>
      </c>
      <c r="BC8" s="107">
        <v>101</v>
      </c>
      <c r="BD8" s="107">
        <v>96</v>
      </c>
      <c r="BE8" s="107">
        <v>108</v>
      </c>
      <c r="BF8" s="107">
        <v>110</v>
      </c>
      <c r="BG8" s="107">
        <v>104</v>
      </c>
      <c r="BH8" s="107">
        <v>89</v>
      </c>
    </row>
    <row r="9" spans="1:60" ht="12.75" customHeight="1" x14ac:dyDescent="0.25">
      <c r="A9" s="108" t="s">
        <v>65</v>
      </c>
      <c r="B9" s="108" t="s">
        <v>136</v>
      </c>
      <c r="C9" s="109">
        <v>280</v>
      </c>
      <c r="D9" s="109">
        <v>45</v>
      </c>
      <c r="E9" s="109">
        <v>160</v>
      </c>
      <c r="F9" s="109">
        <v>78</v>
      </c>
      <c r="G9" s="109">
        <v>78</v>
      </c>
      <c r="H9" s="109">
        <v>118</v>
      </c>
      <c r="I9" s="109">
        <v>103</v>
      </c>
      <c r="J9" s="109">
        <v>155</v>
      </c>
      <c r="K9" s="109">
        <v>97</v>
      </c>
      <c r="L9" s="109">
        <v>115</v>
      </c>
      <c r="M9" s="110">
        <f t="shared" si="2"/>
        <v>122.9</v>
      </c>
      <c r="N9" s="110">
        <f t="shared" si="3"/>
        <v>113</v>
      </c>
      <c r="O9" s="110">
        <f t="shared" si="4"/>
        <v>117.5</v>
      </c>
      <c r="P9" s="60">
        <v>141</v>
      </c>
      <c r="Q9" s="60">
        <v>130</v>
      </c>
      <c r="R9" s="60">
        <v>135</v>
      </c>
      <c r="S9" s="60">
        <v>131</v>
      </c>
      <c r="T9" s="60">
        <v>139</v>
      </c>
      <c r="U9" s="60">
        <v>146</v>
      </c>
      <c r="V9" s="60">
        <v>182</v>
      </c>
      <c r="W9" s="60">
        <v>201</v>
      </c>
      <c r="X9" s="60">
        <v>182</v>
      </c>
      <c r="Y9" s="60">
        <v>181</v>
      </c>
      <c r="Z9" s="60">
        <v>201</v>
      </c>
      <c r="AA9" s="60">
        <v>207</v>
      </c>
      <c r="AB9" s="60">
        <v>201</v>
      </c>
      <c r="AC9" s="107">
        <v>283</v>
      </c>
      <c r="AD9" s="107">
        <v>322</v>
      </c>
      <c r="AE9" s="107">
        <v>312</v>
      </c>
      <c r="AF9" s="107">
        <v>333</v>
      </c>
      <c r="AG9" s="107">
        <v>305</v>
      </c>
      <c r="AH9" s="107">
        <v>317</v>
      </c>
      <c r="AI9" s="107">
        <v>292</v>
      </c>
      <c r="AJ9" s="107">
        <v>292</v>
      </c>
      <c r="AK9" s="107">
        <v>322</v>
      </c>
      <c r="AL9" s="107">
        <v>328</v>
      </c>
      <c r="AM9" s="107">
        <v>312</v>
      </c>
      <c r="AN9" s="107">
        <v>338</v>
      </c>
      <c r="AO9" s="107">
        <v>330</v>
      </c>
      <c r="AP9" s="107">
        <v>327</v>
      </c>
      <c r="AQ9" s="107">
        <v>312</v>
      </c>
      <c r="AR9" s="107">
        <v>326</v>
      </c>
      <c r="AS9" s="107">
        <v>355</v>
      </c>
      <c r="AT9" s="107">
        <v>359</v>
      </c>
      <c r="AU9" s="107">
        <v>485</v>
      </c>
      <c r="AV9" s="107">
        <v>373</v>
      </c>
      <c r="AW9" s="107">
        <v>280</v>
      </c>
      <c r="AX9" s="107">
        <v>253</v>
      </c>
      <c r="AY9" s="107">
        <v>168</v>
      </c>
      <c r="AZ9" s="107">
        <v>208</v>
      </c>
      <c r="BA9" s="107">
        <v>238</v>
      </c>
      <c r="BB9" s="107">
        <v>252</v>
      </c>
      <c r="BC9" s="107">
        <v>238</v>
      </c>
      <c r="BD9" s="107">
        <v>226</v>
      </c>
      <c r="BE9" s="107">
        <v>255</v>
      </c>
      <c r="BF9" s="107">
        <v>259</v>
      </c>
      <c r="BG9" s="107">
        <v>244</v>
      </c>
      <c r="BH9" s="107">
        <v>210</v>
      </c>
    </row>
    <row r="10" spans="1:60" ht="12.75" customHeight="1" x14ac:dyDescent="0.25">
      <c r="A10" s="108" t="s">
        <v>65</v>
      </c>
      <c r="B10" s="108" t="s">
        <v>59</v>
      </c>
      <c r="C10" s="109">
        <v>387</v>
      </c>
      <c r="D10" s="109">
        <v>199</v>
      </c>
      <c r="E10" s="109">
        <v>195</v>
      </c>
      <c r="F10" s="109">
        <v>221</v>
      </c>
      <c r="G10" s="109">
        <v>212</v>
      </c>
      <c r="H10" s="109">
        <v>245</v>
      </c>
      <c r="I10" s="109">
        <v>217</v>
      </c>
      <c r="J10" s="109">
        <v>216</v>
      </c>
      <c r="K10" s="109">
        <v>276</v>
      </c>
      <c r="L10" s="109">
        <v>224</v>
      </c>
      <c r="M10" s="110">
        <f t="shared" si="2"/>
        <v>239.2</v>
      </c>
      <c r="N10" s="110">
        <f t="shared" si="3"/>
        <v>225.75</v>
      </c>
      <c r="O10" s="110">
        <f t="shared" si="4"/>
        <v>233.25</v>
      </c>
      <c r="P10" s="60">
        <v>274</v>
      </c>
      <c r="Q10" s="60">
        <v>253</v>
      </c>
      <c r="R10" s="60">
        <v>262</v>
      </c>
      <c r="S10" s="60">
        <v>255</v>
      </c>
      <c r="T10" s="60">
        <v>270</v>
      </c>
      <c r="U10" s="60">
        <v>285</v>
      </c>
      <c r="V10" s="60">
        <v>355</v>
      </c>
      <c r="W10" s="60">
        <v>392</v>
      </c>
      <c r="X10" s="60">
        <v>354</v>
      </c>
      <c r="Y10" s="60">
        <v>352</v>
      </c>
      <c r="Z10" s="60">
        <v>392</v>
      </c>
      <c r="AA10" s="60">
        <v>403</v>
      </c>
      <c r="AB10" s="60">
        <v>392</v>
      </c>
      <c r="AC10" s="107">
        <v>69</v>
      </c>
      <c r="AD10" s="107">
        <v>78</v>
      </c>
      <c r="AE10" s="107">
        <v>76</v>
      </c>
      <c r="AF10" s="107">
        <v>81</v>
      </c>
      <c r="AG10" s="107">
        <v>74</v>
      </c>
      <c r="AH10" s="107">
        <v>77</v>
      </c>
      <c r="AI10" s="107">
        <v>71</v>
      </c>
      <c r="AJ10" s="107">
        <v>71</v>
      </c>
      <c r="AK10" s="107">
        <v>78</v>
      </c>
      <c r="AL10" s="107">
        <v>80</v>
      </c>
      <c r="AM10" s="107">
        <v>76</v>
      </c>
      <c r="AN10" s="107">
        <v>82</v>
      </c>
      <c r="AO10" s="107">
        <v>80</v>
      </c>
      <c r="AP10" s="107">
        <v>79</v>
      </c>
      <c r="AQ10" s="107">
        <v>76</v>
      </c>
      <c r="AR10" s="107">
        <v>79</v>
      </c>
      <c r="AS10" s="107">
        <v>86</v>
      </c>
      <c r="AT10" s="107">
        <v>87</v>
      </c>
      <c r="AU10" s="107">
        <v>118</v>
      </c>
      <c r="AV10" s="107">
        <v>90</v>
      </c>
      <c r="AW10" s="107">
        <v>68</v>
      </c>
      <c r="AX10" s="107">
        <v>61</v>
      </c>
      <c r="AY10" s="107">
        <v>41</v>
      </c>
      <c r="AZ10" s="107">
        <v>50</v>
      </c>
      <c r="BA10" s="107">
        <v>58</v>
      </c>
      <c r="BB10" s="107">
        <v>61</v>
      </c>
      <c r="BC10" s="107">
        <v>58</v>
      </c>
      <c r="BD10" s="107">
        <v>55</v>
      </c>
      <c r="BE10" s="107">
        <v>62</v>
      </c>
      <c r="BF10" s="107">
        <v>63</v>
      </c>
      <c r="BG10" s="107">
        <v>59</v>
      </c>
      <c r="BH10" s="107">
        <v>51</v>
      </c>
    </row>
    <row r="11" spans="1:60" ht="12.75" customHeight="1" x14ac:dyDescent="0.25">
      <c r="A11" s="108" t="s">
        <v>65</v>
      </c>
      <c r="B11" s="108" t="s">
        <v>156</v>
      </c>
      <c r="C11" s="109">
        <v>24</v>
      </c>
      <c r="D11" s="109">
        <v>7</v>
      </c>
      <c r="E11" s="109">
        <v>57</v>
      </c>
      <c r="F11" s="109">
        <v>55</v>
      </c>
      <c r="G11" s="109">
        <v>22</v>
      </c>
      <c r="H11" s="109">
        <v>35</v>
      </c>
      <c r="I11" s="109">
        <v>21</v>
      </c>
      <c r="J11" s="109">
        <v>63</v>
      </c>
      <c r="K11" s="109">
        <v>33</v>
      </c>
      <c r="L11" s="109">
        <v>9</v>
      </c>
      <c r="M11" s="110">
        <f t="shared" si="2"/>
        <v>32.6</v>
      </c>
      <c r="N11" s="110">
        <f t="shared" si="3"/>
        <v>36.875</v>
      </c>
      <c r="O11" s="110">
        <f t="shared" si="4"/>
        <v>31.5</v>
      </c>
      <c r="P11" s="60">
        <v>41</v>
      </c>
      <c r="Q11" s="60">
        <v>38</v>
      </c>
      <c r="R11" s="60">
        <v>39</v>
      </c>
      <c r="S11" s="60">
        <v>38</v>
      </c>
      <c r="T11" s="60">
        <v>40</v>
      </c>
      <c r="U11" s="60">
        <v>42</v>
      </c>
      <c r="V11" s="60">
        <v>53</v>
      </c>
      <c r="W11" s="60">
        <v>58</v>
      </c>
      <c r="X11" s="60">
        <v>53</v>
      </c>
      <c r="Y11" s="60">
        <v>52</v>
      </c>
      <c r="Z11" s="60">
        <v>58</v>
      </c>
      <c r="AA11" s="60">
        <v>60</v>
      </c>
      <c r="AB11" s="60">
        <v>58</v>
      </c>
      <c r="AC11" s="107">
        <v>21</v>
      </c>
      <c r="AD11" s="107">
        <v>24</v>
      </c>
      <c r="AE11" s="107">
        <v>24</v>
      </c>
      <c r="AF11" s="107">
        <v>25</v>
      </c>
      <c r="AG11" s="107">
        <v>23</v>
      </c>
      <c r="AH11" s="107">
        <v>24</v>
      </c>
      <c r="AI11" s="107">
        <v>22</v>
      </c>
      <c r="AJ11" s="107">
        <v>22</v>
      </c>
      <c r="AK11" s="107">
        <v>24</v>
      </c>
      <c r="AL11" s="107">
        <v>25</v>
      </c>
      <c r="AM11" s="107">
        <v>24</v>
      </c>
      <c r="AN11" s="107">
        <v>26</v>
      </c>
      <c r="AO11" s="107">
        <v>25</v>
      </c>
      <c r="AP11" s="107">
        <v>25</v>
      </c>
      <c r="AQ11" s="107">
        <v>24</v>
      </c>
      <c r="AR11" s="107">
        <v>25</v>
      </c>
      <c r="AS11" s="107">
        <v>27</v>
      </c>
      <c r="AT11" s="107">
        <v>27</v>
      </c>
      <c r="AU11" s="107">
        <v>37</v>
      </c>
      <c r="AV11" s="107">
        <v>28</v>
      </c>
      <c r="AW11" s="107">
        <v>21</v>
      </c>
      <c r="AX11" s="107">
        <v>19</v>
      </c>
      <c r="AY11" s="107">
        <v>13</v>
      </c>
      <c r="AZ11" s="107">
        <v>16</v>
      </c>
      <c r="BA11" s="107">
        <v>18</v>
      </c>
      <c r="BB11" s="107">
        <v>19</v>
      </c>
      <c r="BC11" s="107">
        <v>18</v>
      </c>
      <c r="BD11" s="107">
        <v>17</v>
      </c>
      <c r="BE11" s="107">
        <v>19</v>
      </c>
      <c r="BF11" s="107">
        <v>20</v>
      </c>
      <c r="BG11" s="107">
        <v>18</v>
      </c>
      <c r="BH11" s="107">
        <v>16</v>
      </c>
    </row>
    <row r="12" spans="1:60" ht="12.75" customHeight="1" x14ac:dyDescent="0.25">
      <c r="A12" s="108" t="s">
        <v>65</v>
      </c>
      <c r="B12" s="108" t="s">
        <v>335</v>
      </c>
      <c r="C12" s="109">
        <v>22</v>
      </c>
      <c r="D12" s="109">
        <v>14</v>
      </c>
      <c r="E12" s="109">
        <v>16</v>
      </c>
      <c r="F12" s="109">
        <v>2</v>
      </c>
      <c r="G12" s="109">
        <v>1</v>
      </c>
      <c r="H12" s="109">
        <v>4</v>
      </c>
      <c r="I12" s="109">
        <v>7</v>
      </c>
      <c r="J12" s="109">
        <v>11</v>
      </c>
      <c r="K12" s="109">
        <v>16</v>
      </c>
      <c r="L12" s="109">
        <v>11</v>
      </c>
      <c r="M12" s="110">
        <f t="shared" si="2"/>
        <v>10.4</v>
      </c>
      <c r="N12" s="110">
        <f t="shared" si="3"/>
        <v>8.5</v>
      </c>
      <c r="O12" s="110">
        <f t="shared" si="4"/>
        <v>11.25</v>
      </c>
      <c r="P12" s="60">
        <v>15</v>
      </c>
      <c r="Q12" s="60">
        <v>14</v>
      </c>
      <c r="R12" s="60">
        <v>14</v>
      </c>
      <c r="S12" s="60">
        <v>14</v>
      </c>
      <c r="T12" s="60">
        <v>15</v>
      </c>
      <c r="U12" s="60">
        <v>15</v>
      </c>
      <c r="V12" s="60">
        <v>19</v>
      </c>
      <c r="W12" s="60">
        <v>21</v>
      </c>
      <c r="X12" s="60">
        <v>19</v>
      </c>
      <c r="Y12" s="60">
        <v>19</v>
      </c>
      <c r="Z12" s="60">
        <v>21</v>
      </c>
      <c r="AA12" s="60">
        <v>22</v>
      </c>
      <c r="AB12" s="60">
        <v>21</v>
      </c>
      <c r="AC12" s="107">
        <v>660</v>
      </c>
      <c r="AD12" s="107">
        <v>751</v>
      </c>
      <c r="AE12" s="107">
        <v>728</v>
      </c>
      <c r="AF12" s="107">
        <v>776</v>
      </c>
      <c r="AG12" s="107">
        <v>712</v>
      </c>
      <c r="AH12" s="107">
        <v>741</v>
      </c>
      <c r="AI12" s="107">
        <v>682</v>
      </c>
      <c r="AJ12" s="107">
        <v>682</v>
      </c>
      <c r="AK12" s="107">
        <v>750</v>
      </c>
      <c r="AL12" s="107">
        <v>766</v>
      </c>
      <c r="AM12" s="107">
        <v>728</v>
      </c>
      <c r="AN12" s="107">
        <v>789</v>
      </c>
      <c r="AO12" s="107">
        <v>769</v>
      </c>
      <c r="AP12" s="107">
        <v>764</v>
      </c>
      <c r="AQ12" s="107">
        <v>728</v>
      </c>
      <c r="AR12" s="107">
        <v>762</v>
      </c>
      <c r="AS12" s="107">
        <v>829</v>
      </c>
      <c r="AT12" s="107">
        <v>837</v>
      </c>
      <c r="AU12" s="107">
        <v>1132</v>
      </c>
      <c r="AV12" s="107">
        <v>870</v>
      </c>
      <c r="AW12" s="107">
        <v>654</v>
      </c>
      <c r="AX12" s="107">
        <v>591</v>
      </c>
      <c r="AY12" s="107">
        <v>391</v>
      </c>
      <c r="AZ12" s="107">
        <v>484</v>
      </c>
      <c r="BA12" s="107">
        <v>556</v>
      </c>
      <c r="BB12" s="107">
        <v>587</v>
      </c>
      <c r="BC12" s="107">
        <v>555</v>
      </c>
      <c r="BD12" s="107">
        <v>528</v>
      </c>
      <c r="BE12" s="107">
        <v>596</v>
      </c>
      <c r="BF12" s="107">
        <v>604</v>
      </c>
      <c r="BG12" s="107">
        <v>569</v>
      </c>
      <c r="BH12" s="107">
        <v>489</v>
      </c>
    </row>
    <row r="13" spans="1:60" ht="12.75" customHeight="1" x14ac:dyDescent="0.25">
      <c r="A13" s="108" t="s">
        <v>65</v>
      </c>
      <c r="B13" s="108" t="s">
        <v>179</v>
      </c>
      <c r="C13" s="109">
        <v>876</v>
      </c>
      <c r="D13" s="109">
        <v>431</v>
      </c>
      <c r="E13" s="109">
        <v>481</v>
      </c>
      <c r="F13" s="109">
        <v>418</v>
      </c>
      <c r="G13" s="109">
        <v>420</v>
      </c>
      <c r="H13" s="109">
        <v>532</v>
      </c>
      <c r="I13" s="109">
        <v>423</v>
      </c>
      <c r="J13" s="109">
        <v>527</v>
      </c>
      <c r="K13" s="109">
        <v>372</v>
      </c>
      <c r="L13" s="109">
        <v>399</v>
      </c>
      <c r="M13" s="110">
        <f t="shared" si="2"/>
        <v>487.9</v>
      </c>
      <c r="N13" s="110">
        <f t="shared" si="3"/>
        <v>446.5</v>
      </c>
      <c r="O13" s="110">
        <f t="shared" si="4"/>
        <v>430.25</v>
      </c>
      <c r="P13" s="60">
        <v>497</v>
      </c>
      <c r="Q13" s="60">
        <v>457</v>
      </c>
      <c r="R13" s="60">
        <v>475</v>
      </c>
      <c r="S13" s="60">
        <v>461</v>
      </c>
      <c r="T13" s="60">
        <v>489</v>
      </c>
      <c r="U13" s="60">
        <v>515</v>
      </c>
      <c r="V13" s="60">
        <v>642</v>
      </c>
      <c r="W13" s="60">
        <v>710</v>
      </c>
      <c r="X13" s="60">
        <v>641</v>
      </c>
      <c r="Y13" s="60">
        <v>637</v>
      </c>
      <c r="Z13" s="60">
        <v>710</v>
      </c>
      <c r="AA13" s="60">
        <v>730</v>
      </c>
      <c r="AB13" s="60">
        <v>710</v>
      </c>
      <c r="AC13" s="107">
        <v>1629</v>
      </c>
      <c r="AD13" s="107">
        <v>1854</v>
      </c>
      <c r="AE13" s="107">
        <v>1797</v>
      </c>
      <c r="AF13" s="107">
        <v>1915</v>
      </c>
      <c r="AG13" s="107">
        <v>1758</v>
      </c>
      <c r="AH13" s="107">
        <v>1827</v>
      </c>
      <c r="AI13" s="107">
        <v>1682</v>
      </c>
      <c r="AJ13" s="107">
        <v>1682</v>
      </c>
      <c r="AK13" s="107">
        <v>1852</v>
      </c>
      <c r="AL13" s="107">
        <v>1890</v>
      </c>
      <c r="AM13" s="107">
        <v>1795</v>
      </c>
      <c r="AN13" s="107">
        <v>1946</v>
      </c>
      <c r="AO13" s="107">
        <v>1898</v>
      </c>
      <c r="AP13" s="107">
        <v>1884</v>
      </c>
      <c r="AQ13" s="107">
        <v>1798</v>
      </c>
      <c r="AR13" s="107">
        <v>1880</v>
      </c>
      <c r="AS13" s="107">
        <v>2045</v>
      </c>
      <c r="AT13" s="107">
        <v>2065</v>
      </c>
      <c r="AU13" s="107">
        <v>2793</v>
      </c>
      <c r="AV13" s="107">
        <v>2147</v>
      </c>
      <c r="AW13" s="107">
        <v>1613</v>
      </c>
      <c r="AX13" s="107">
        <v>1459</v>
      </c>
      <c r="AY13" s="107">
        <v>965</v>
      </c>
      <c r="AZ13" s="107">
        <v>1195</v>
      </c>
      <c r="BA13" s="107">
        <v>1371</v>
      </c>
      <c r="BB13" s="107">
        <v>1449</v>
      </c>
      <c r="BC13" s="107">
        <v>1370</v>
      </c>
      <c r="BD13" s="107">
        <v>1303</v>
      </c>
      <c r="BE13" s="107">
        <v>1470</v>
      </c>
      <c r="BF13" s="107">
        <v>1491</v>
      </c>
      <c r="BG13" s="107">
        <v>1405</v>
      </c>
      <c r="BH13" s="107">
        <v>1208</v>
      </c>
    </row>
    <row r="14" spans="1:60" ht="12.75" customHeight="1" x14ac:dyDescent="0.25">
      <c r="A14" s="108" t="s">
        <v>65</v>
      </c>
      <c r="B14" s="108" t="s">
        <v>67</v>
      </c>
      <c r="C14" s="109">
        <v>2071</v>
      </c>
      <c r="D14" s="109">
        <v>1436</v>
      </c>
      <c r="E14" s="109">
        <v>960</v>
      </c>
      <c r="F14" s="109">
        <v>1219</v>
      </c>
      <c r="G14" s="109">
        <v>1179</v>
      </c>
      <c r="H14" s="109">
        <v>1252</v>
      </c>
      <c r="I14" s="109">
        <v>1441</v>
      </c>
      <c r="J14" s="109">
        <v>1172</v>
      </c>
      <c r="K14" s="109">
        <v>1672</v>
      </c>
      <c r="L14" s="109">
        <v>1091</v>
      </c>
      <c r="M14" s="110">
        <f t="shared" si="2"/>
        <v>1349.3</v>
      </c>
      <c r="N14" s="110">
        <f t="shared" si="3"/>
        <v>1248.25</v>
      </c>
      <c r="O14" s="110">
        <f t="shared" si="4"/>
        <v>1344</v>
      </c>
      <c r="P14" s="60">
        <v>1304</v>
      </c>
      <c r="Q14" s="60">
        <v>1201</v>
      </c>
      <c r="R14" s="60">
        <v>1247</v>
      </c>
      <c r="S14" s="60">
        <v>1211</v>
      </c>
      <c r="T14" s="60">
        <v>1284</v>
      </c>
      <c r="U14" s="60">
        <v>1354</v>
      </c>
      <c r="V14" s="60">
        <v>1687</v>
      </c>
      <c r="W14" s="60">
        <v>1864</v>
      </c>
      <c r="X14" s="60">
        <v>1683</v>
      </c>
      <c r="Y14" s="60">
        <v>1672</v>
      </c>
      <c r="Z14" s="60">
        <v>1864</v>
      </c>
      <c r="AA14" s="60">
        <v>1918</v>
      </c>
      <c r="AB14" s="60">
        <v>1866</v>
      </c>
      <c r="AC14" s="107">
        <v>1029</v>
      </c>
      <c r="AD14" s="107">
        <v>1171</v>
      </c>
      <c r="AE14" s="107">
        <v>1135</v>
      </c>
      <c r="AF14" s="107">
        <v>1209</v>
      </c>
      <c r="AG14" s="107">
        <v>1110</v>
      </c>
      <c r="AH14" s="107">
        <v>1154</v>
      </c>
      <c r="AI14" s="107">
        <v>1062</v>
      </c>
      <c r="AJ14" s="107">
        <v>1062</v>
      </c>
      <c r="AK14" s="107">
        <v>1170</v>
      </c>
      <c r="AL14" s="107">
        <v>1193</v>
      </c>
      <c r="AM14" s="107">
        <v>1134</v>
      </c>
      <c r="AN14" s="107">
        <v>1229</v>
      </c>
      <c r="AO14" s="107">
        <v>1199</v>
      </c>
      <c r="AP14" s="107">
        <v>1190</v>
      </c>
      <c r="AQ14" s="107">
        <v>1135</v>
      </c>
      <c r="AR14" s="107">
        <v>1187</v>
      </c>
      <c r="AS14" s="107">
        <v>1292</v>
      </c>
      <c r="AT14" s="107">
        <v>1304</v>
      </c>
      <c r="AU14" s="107">
        <v>1764</v>
      </c>
      <c r="AV14" s="107">
        <v>1356</v>
      </c>
      <c r="AW14" s="107">
        <v>1019</v>
      </c>
      <c r="AX14" s="107">
        <v>922</v>
      </c>
      <c r="AY14" s="107">
        <v>610</v>
      </c>
      <c r="AZ14" s="107">
        <v>755</v>
      </c>
      <c r="BA14" s="107">
        <v>866</v>
      </c>
      <c r="BB14" s="107">
        <v>915</v>
      </c>
      <c r="BC14" s="107">
        <v>865</v>
      </c>
      <c r="BD14" s="107">
        <v>823</v>
      </c>
      <c r="BE14" s="107">
        <v>928</v>
      </c>
      <c r="BF14" s="107">
        <v>942</v>
      </c>
      <c r="BG14" s="107">
        <v>887</v>
      </c>
      <c r="BH14" s="107">
        <v>763</v>
      </c>
    </row>
    <row r="15" spans="1:60" ht="12.75" customHeight="1" x14ac:dyDescent="0.25">
      <c r="A15" s="108" t="s">
        <v>65</v>
      </c>
      <c r="B15" s="108" t="s">
        <v>98</v>
      </c>
      <c r="C15" s="109">
        <v>1206</v>
      </c>
      <c r="D15" s="109">
        <v>632</v>
      </c>
      <c r="E15" s="109">
        <v>909</v>
      </c>
      <c r="F15" s="109">
        <v>642</v>
      </c>
      <c r="G15" s="109">
        <v>975</v>
      </c>
      <c r="H15" s="109">
        <v>627</v>
      </c>
      <c r="I15" s="109">
        <v>621</v>
      </c>
      <c r="J15" s="109">
        <v>875</v>
      </c>
      <c r="K15" s="109">
        <v>944</v>
      </c>
      <c r="L15" s="109">
        <v>564</v>
      </c>
      <c r="M15" s="110">
        <f t="shared" si="2"/>
        <v>799.5</v>
      </c>
      <c r="N15" s="110">
        <f t="shared" si="3"/>
        <v>769.625</v>
      </c>
      <c r="O15" s="110">
        <f t="shared" si="4"/>
        <v>751</v>
      </c>
      <c r="P15" s="60">
        <v>815</v>
      </c>
      <c r="Q15" s="60">
        <v>751</v>
      </c>
      <c r="R15" s="60">
        <v>779</v>
      </c>
      <c r="S15" s="60">
        <v>757</v>
      </c>
      <c r="T15" s="60">
        <v>803</v>
      </c>
      <c r="U15" s="60">
        <v>846</v>
      </c>
      <c r="V15" s="60">
        <v>1054</v>
      </c>
      <c r="W15" s="60">
        <v>1165</v>
      </c>
      <c r="X15" s="60">
        <v>1052</v>
      </c>
      <c r="Y15" s="60">
        <v>1045</v>
      </c>
      <c r="Z15" s="60">
        <v>1165</v>
      </c>
      <c r="AA15" s="60">
        <v>1199</v>
      </c>
      <c r="AB15" s="60">
        <v>1166</v>
      </c>
      <c r="AC15" s="107">
        <v>120</v>
      </c>
      <c r="AD15" s="107">
        <v>137</v>
      </c>
      <c r="AE15" s="107">
        <v>133</v>
      </c>
      <c r="AF15" s="107">
        <v>141</v>
      </c>
      <c r="AG15" s="107">
        <v>130</v>
      </c>
      <c r="AH15" s="107">
        <v>135</v>
      </c>
      <c r="AI15" s="107">
        <v>124</v>
      </c>
      <c r="AJ15" s="107">
        <v>124</v>
      </c>
      <c r="AK15" s="107">
        <v>137</v>
      </c>
      <c r="AL15" s="107">
        <v>139</v>
      </c>
      <c r="AM15" s="107">
        <v>132</v>
      </c>
      <c r="AN15" s="107">
        <v>144</v>
      </c>
      <c r="AO15" s="107">
        <v>140</v>
      </c>
      <c r="AP15" s="107">
        <v>139</v>
      </c>
      <c r="AQ15" s="107">
        <v>133</v>
      </c>
      <c r="AR15" s="107">
        <v>139</v>
      </c>
      <c r="AS15" s="107">
        <v>151</v>
      </c>
      <c r="AT15" s="107">
        <v>152</v>
      </c>
      <c r="AU15" s="107">
        <v>206</v>
      </c>
      <c r="AV15" s="107">
        <v>158</v>
      </c>
      <c r="AW15" s="107">
        <v>64</v>
      </c>
      <c r="AX15" s="107">
        <v>58</v>
      </c>
      <c r="AY15" s="107">
        <v>38</v>
      </c>
      <c r="AZ15" s="107">
        <v>47</v>
      </c>
      <c r="BA15" s="107">
        <v>54</v>
      </c>
      <c r="BB15" s="107">
        <v>57</v>
      </c>
      <c r="BC15" s="107">
        <v>54</v>
      </c>
      <c r="BD15" s="107">
        <v>51</v>
      </c>
      <c r="BE15" s="107">
        <v>58</v>
      </c>
      <c r="BF15" s="107">
        <v>59</v>
      </c>
      <c r="BG15" s="107">
        <v>55</v>
      </c>
      <c r="BH15" s="107">
        <v>48</v>
      </c>
    </row>
    <row r="16" spans="1:60" ht="12.75" customHeight="1" x14ac:dyDescent="0.25">
      <c r="A16" s="108" t="s">
        <v>197</v>
      </c>
      <c r="B16" s="108" t="s">
        <v>101</v>
      </c>
      <c r="C16" s="109">
        <v>85</v>
      </c>
      <c r="D16" s="109">
        <v>19</v>
      </c>
      <c r="E16" s="109">
        <v>71</v>
      </c>
      <c r="F16" s="109">
        <v>124</v>
      </c>
      <c r="G16" s="109">
        <v>64</v>
      </c>
      <c r="H16" s="109">
        <v>57</v>
      </c>
      <c r="I16" s="109">
        <v>88</v>
      </c>
      <c r="J16" s="109">
        <v>55</v>
      </c>
      <c r="K16" s="109">
        <v>65</v>
      </c>
      <c r="L16" s="109">
        <v>64</v>
      </c>
      <c r="M16" s="110">
        <f t="shared" si="2"/>
        <v>69.2</v>
      </c>
      <c r="N16" s="110">
        <f t="shared" si="3"/>
        <v>73.5</v>
      </c>
      <c r="O16" s="110">
        <f t="shared" si="4"/>
        <v>68</v>
      </c>
      <c r="P16" s="60">
        <v>74</v>
      </c>
      <c r="Q16" s="60">
        <v>68</v>
      </c>
      <c r="R16" s="60">
        <v>71</v>
      </c>
      <c r="S16" s="60">
        <v>69</v>
      </c>
      <c r="T16" s="60">
        <v>73</v>
      </c>
      <c r="U16" s="60">
        <v>77</v>
      </c>
      <c r="V16" s="60">
        <v>96</v>
      </c>
      <c r="W16" s="60">
        <v>106</v>
      </c>
      <c r="X16" s="60">
        <v>96</v>
      </c>
      <c r="Y16" s="60">
        <v>95</v>
      </c>
      <c r="Z16" s="60">
        <v>106</v>
      </c>
      <c r="AA16" s="60">
        <v>109</v>
      </c>
      <c r="AB16" s="60">
        <v>106</v>
      </c>
      <c r="AC16" s="107">
        <v>9</v>
      </c>
      <c r="AD16" s="107">
        <v>11</v>
      </c>
      <c r="AE16" s="107">
        <v>10</v>
      </c>
      <c r="AF16" s="107">
        <v>11</v>
      </c>
      <c r="AG16" s="107">
        <v>10</v>
      </c>
      <c r="AH16" s="107">
        <v>11</v>
      </c>
      <c r="AI16" s="107">
        <v>10</v>
      </c>
      <c r="AJ16" s="107">
        <v>10</v>
      </c>
      <c r="AK16" s="107">
        <v>11</v>
      </c>
      <c r="AL16" s="107">
        <v>11</v>
      </c>
      <c r="AM16" s="107">
        <v>10</v>
      </c>
      <c r="AN16" s="107">
        <v>11</v>
      </c>
      <c r="AO16" s="107">
        <v>11</v>
      </c>
      <c r="AP16" s="107">
        <v>11</v>
      </c>
      <c r="AQ16" s="107">
        <v>10</v>
      </c>
      <c r="AR16" s="107">
        <v>11</v>
      </c>
      <c r="AS16" s="107">
        <v>12</v>
      </c>
      <c r="AT16" s="107">
        <v>12</v>
      </c>
      <c r="AU16" s="107">
        <v>16</v>
      </c>
      <c r="AV16" s="107">
        <v>12</v>
      </c>
      <c r="AW16" s="107">
        <v>9</v>
      </c>
      <c r="AX16" s="107">
        <v>8</v>
      </c>
      <c r="AY16" s="107">
        <v>6</v>
      </c>
      <c r="AZ16" s="107">
        <v>7</v>
      </c>
      <c r="BA16" s="107">
        <v>8</v>
      </c>
      <c r="BB16" s="107">
        <v>8</v>
      </c>
      <c r="BC16" s="107">
        <v>8</v>
      </c>
      <c r="BD16" s="107">
        <v>8</v>
      </c>
      <c r="BE16" s="107">
        <v>9</v>
      </c>
      <c r="BF16" s="107">
        <v>9</v>
      </c>
      <c r="BG16" s="107">
        <v>8</v>
      </c>
      <c r="BH16" s="107">
        <v>7</v>
      </c>
    </row>
    <row r="17" spans="1:60" ht="12.75" customHeight="1" x14ac:dyDescent="0.25">
      <c r="A17" s="108" t="s">
        <v>197</v>
      </c>
      <c r="B17" s="108" t="s">
        <v>136</v>
      </c>
      <c r="C17" s="109">
        <v>0</v>
      </c>
      <c r="D17" s="109">
        <v>0</v>
      </c>
      <c r="E17" s="109">
        <v>0</v>
      </c>
      <c r="F17" s="109">
        <v>9</v>
      </c>
      <c r="G17" s="109">
        <v>6</v>
      </c>
      <c r="H17" s="109">
        <v>9</v>
      </c>
      <c r="I17" s="109">
        <v>8</v>
      </c>
      <c r="J17" s="109">
        <v>9</v>
      </c>
      <c r="K17" s="109">
        <v>0</v>
      </c>
      <c r="L17" s="109">
        <v>2</v>
      </c>
      <c r="M17" s="110">
        <f t="shared" si="2"/>
        <v>4.3</v>
      </c>
      <c r="N17" s="110">
        <f t="shared" si="3"/>
        <v>5.375</v>
      </c>
      <c r="O17" s="110">
        <f t="shared" si="4"/>
        <v>4.75</v>
      </c>
      <c r="P17" s="60">
        <v>7</v>
      </c>
      <c r="Q17" s="60">
        <v>7</v>
      </c>
      <c r="R17" s="60">
        <v>7</v>
      </c>
      <c r="S17" s="60">
        <v>7</v>
      </c>
      <c r="T17" s="60">
        <v>7</v>
      </c>
      <c r="U17" s="60">
        <v>8</v>
      </c>
      <c r="V17" s="60">
        <v>10</v>
      </c>
      <c r="W17" s="60">
        <v>11</v>
      </c>
      <c r="X17" s="60">
        <v>10</v>
      </c>
      <c r="Y17" s="60">
        <v>10</v>
      </c>
      <c r="Z17" s="60">
        <v>11</v>
      </c>
      <c r="AA17" s="60">
        <v>11</v>
      </c>
      <c r="AB17" s="60">
        <v>11</v>
      </c>
      <c r="AC17" s="107">
        <v>9</v>
      </c>
      <c r="AD17" s="107">
        <v>10</v>
      </c>
      <c r="AE17" s="107">
        <v>9</v>
      </c>
      <c r="AF17" s="107">
        <v>10</v>
      </c>
      <c r="AG17" s="107">
        <v>9</v>
      </c>
      <c r="AH17" s="107">
        <v>10</v>
      </c>
      <c r="AI17" s="107">
        <v>9</v>
      </c>
      <c r="AJ17" s="107">
        <v>9</v>
      </c>
      <c r="AK17" s="107">
        <v>10</v>
      </c>
      <c r="AL17" s="107">
        <v>10</v>
      </c>
      <c r="AM17" s="107">
        <v>9</v>
      </c>
      <c r="AN17" s="107">
        <v>10</v>
      </c>
      <c r="AO17" s="107">
        <v>10</v>
      </c>
      <c r="AP17" s="107">
        <v>10</v>
      </c>
      <c r="AQ17" s="107">
        <v>9</v>
      </c>
      <c r="AR17" s="107">
        <v>10</v>
      </c>
      <c r="AS17" s="107">
        <v>11</v>
      </c>
      <c r="AT17" s="107">
        <v>11</v>
      </c>
      <c r="AU17" s="107">
        <v>15</v>
      </c>
      <c r="AV17" s="107">
        <v>11</v>
      </c>
      <c r="AW17" s="107">
        <v>8</v>
      </c>
      <c r="AX17" s="107">
        <v>8</v>
      </c>
      <c r="AY17" s="107">
        <v>5</v>
      </c>
      <c r="AZ17" s="107">
        <v>6</v>
      </c>
      <c r="BA17" s="107">
        <v>7</v>
      </c>
      <c r="BB17" s="107">
        <v>8</v>
      </c>
      <c r="BC17" s="107">
        <v>7</v>
      </c>
      <c r="BD17" s="107">
        <v>7</v>
      </c>
      <c r="BE17" s="107">
        <v>8</v>
      </c>
      <c r="BF17" s="107">
        <v>8</v>
      </c>
      <c r="BG17" s="107">
        <v>7</v>
      </c>
      <c r="BH17" s="107">
        <v>6</v>
      </c>
    </row>
    <row r="18" spans="1:60" ht="12.75" customHeight="1" x14ac:dyDescent="0.25">
      <c r="A18" s="108" t="s">
        <v>197</v>
      </c>
      <c r="B18" s="108" t="s">
        <v>59</v>
      </c>
      <c r="C18" s="109">
        <v>11</v>
      </c>
      <c r="D18" s="109">
        <v>2</v>
      </c>
      <c r="E18" s="109">
        <v>1</v>
      </c>
      <c r="F18" s="109">
        <v>21</v>
      </c>
      <c r="G18" s="109">
        <v>23</v>
      </c>
      <c r="H18" s="109">
        <v>14</v>
      </c>
      <c r="I18" s="109">
        <v>14</v>
      </c>
      <c r="J18" s="109">
        <v>11</v>
      </c>
      <c r="K18" s="109">
        <v>7</v>
      </c>
      <c r="L18" s="109">
        <v>5</v>
      </c>
      <c r="M18" s="110">
        <f t="shared" si="2"/>
        <v>10.9</v>
      </c>
      <c r="N18" s="110">
        <f t="shared" si="3"/>
        <v>12</v>
      </c>
      <c r="O18" s="110">
        <f t="shared" si="4"/>
        <v>9.25</v>
      </c>
      <c r="P18" s="60">
        <v>13</v>
      </c>
      <c r="Q18" s="60">
        <v>12</v>
      </c>
      <c r="R18" s="60">
        <v>13</v>
      </c>
      <c r="S18" s="60">
        <v>12</v>
      </c>
      <c r="T18" s="60">
        <v>13</v>
      </c>
      <c r="U18" s="60">
        <v>14</v>
      </c>
      <c r="V18" s="60">
        <v>17</v>
      </c>
      <c r="W18" s="60">
        <v>19</v>
      </c>
      <c r="X18" s="60">
        <v>17</v>
      </c>
      <c r="Y18" s="60">
        <v>17</v>
      </c>
      <c r="Z18" s="60">
        <v>19</v>
      </c>
      <c r="AA18" s="60">
        <v>20</v>
      </c>
      <c r="AB18" s="60">
        <v>19</v>
      </c>
      <c r="AC18" s="107">
        <v>2</v>
      </c>
      <c r="AD18" s="107">
        <v>2</v>
      </c>
      <c r="AE18" s="107">
        <v>2</v>
      </c>
      <c r="AF18" s="107">
        <v>2</v>
      </c>
      <c r="AG18" s="107">
        <v>2</v>
      </c>
      <c r="AH18" s="107">
        <v>2</v>
      </c>
      <c r="AI18" s="107">
        <v>2</v>
      </c>
      <c r="AJ18" s="107">
        <v>2</v>
      </c>
      <c r="AK18" s="107">
        <v>2</v>
      </c>
      <c r="AL18" s="107">
        <v>2</v>
      </c>
      <c r="AM18" s="107">
        <v>2</v>
      </c>
      <c r="AN18" s="107">
        <v>2</v>
      </c>
      <c r="AO18" s="107">
        <v>2</v>
      </c>
      <c r="AP18" s="107">
        <v>2</v>
      </c>
      <c r="AQ18" s="107">
        <v>2</v>
      </c>
      <c r="AR18" s="107">
        <v>2</v>
      </c>
      <c r="AS18" s="107">
        <v>2</v>
      </c>
      <c r="AT18" s="107">
        <v>2</v>
      </c>
      <c r="AU18" s="107">
        <v>3</v>
      </c>
      <c r="AV18" s="107">
        <v>2</v>
      </c>
      <c r="AW18" s="107">
        <v>2</v>
      </c>
      <c r="AX18" s="107">
        <v>2</v>
      </c>
      <c r="AY18" s="107">
        <v>1</v>
      </c>
      <c r="AZ18" s="107">
        <v>1</v>
      </c>
      <c r="BA18" s="107">
        <v>1</v>
      </c>
      <c r="BB18" s="107">
        <v>2</v>
      </c>
      <c r="BC18" s="107">
        <v>1</v>
      </c>
      <c r="BD18" s="107">
        <v>1</v>
      </c>
      <c r="BE18" s="107">
        <v>2</v>
      </c>
      <c r="BF18" s="107">
        <v>2</v>
      </c>
      <c r="BG18" s="107">
        <v>1</v>
      </c>
      <c r="BH18" s="107">
        <v>1</v>
      </c>
    </row>
    <row r="19" spans="1:60" ht="12.75" customHeight="1" x14ac:dyDescent="0.25">
      <c r="A19" s="108" t="s">
        <v>197</v>
      </c>
      <c r="B19" s="108" t="s">
        <v>156</v>
      </c>
      <c r="C19" s="109">
        <v>0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>
        <v>0</v>
      </c>
      <c r="K19" s="109">
        <v>0</v>
      </c>
      <c r="L19" s="109">
        <v>0</v>
      </c>
      <c r="M19" s="110">
        <f t="shared" si="2"/>
        <v>0</v>
      </c>
      <c r="N19" s="110">
        <f t="shared" si="3"/>
        <v>0</v>
      </c>
      <c r="O19" s="110">
        <f t="shared" si="4"/>
        <v>0</v>
      </c>
      <c r="P19" s="60">
        <v>3</v>
      </c>
      <c r="Q19" s="60">
        <v>3</v>
      </c>
      <c r="R19" s="60">
        <v>3</v>
      </c>
      <c r="S19" s="60">
        <v>3</v>
      </c>
      <c r="T19" s="60">
        <v>3</v>
      </c>
      <c r="U19" s="60">
        <v>3</v>
      </c>
      <c r="V19" s="60">
        <v>4</v>
      </c>
      <c r="W19" s="60">
        <v>4</v>
      </c>
      <c r="X19" s="60">
        <v>4</v>
      </c>
      <c r="Y19" s="60">
        <v>4</v>
      </c>
      <c r="Z19" s="60">
        <v>4</v>
      </c>
      <c r="AA19" s="60">
        <v>4</v>
      </c>
      <c r="AB19" s="60">
        <v>4</v>
      </c>
      <c r="AC19" s="107">
        <v>0</v>
      </c>
      <c r="AD19" s="107">
        <v>0</v>
      </c>
      <c r="AE19" s="107">
        <v>0</v>
      </c>
      <c r="AF19" s="107">
        <v>0</v>
      </c>
      <c r="AG19" s="107">
        <v>0</v>
      </c>
      <c r="AH19" s="107">
        <v>0</v>
      </c>
      <c r="AI19" s="107">
        <v>0</v>
      </c>
      <c r="AJ19" s="107">
        <v>0</v>
      </c>
      <c r="AK19" s="107">
        <v>0</v>
      </c>
      <c r="AL19" s="107">
        <v>0</v>
      </c>
      <c r="AM19" s="107">
        <v>0</v>
      </c>
      <c r="AN19" s="107">
        <v>0</v>
      </c>
      <c r="AO19" s="107">
        <v>0</v>
      </c>
      <c r="AP19" s="107">
        <v>0</v>
      </c>
      <c r="AQ19" s="107">
        <v>0</v>
      </c>
      <c r="AR19" s="107">
        <v>0</v>
      </c>
      <c r="AS19" s="107">
        <v>0</v>
      </c>
      <c r="AT19" s="107">
        <v>0</v>
      </c>
      <c r="AU19" s="107">
        <v>0</v>
      </c>
      <c r="AV19" s="107">
        <v>0</v>
      </c>
      <c r="AW19" s="107">
        <v>0</v>
      </c>
      <c r="AX19" s="107">
        <v>0</v>
      </c>
      <c r="AY19" s="107">
        <v>0</v>
      </c>
      <c r="AZ19" s="107">
        <v>0</v>
      </c>
      <c r="BA19" s="107">
        <v>0</v>
      </c>
      <c r="BB19" s="107">
        <v>0</v>
      </c>
      <c r="BC19" s="107">
        <v>0</v>
      </c>
      <c r="BD19" s="107">
        <v>0</v>
      </c>
      <c r="BE19" s="107">
        <v>0</v>
      </c>
      <c r="BF19" s="107">
        <v>0</v>
      </c>
      <c r="BG19" s="107">
        <v>0</v>
      </c>
      <c r="BH19" s="107">
        <v>0</v>
      </c>
    </row>
    <row r="20" spans="1:60" ht="12.75" customHeight="1" x14ac:dyDescent="0.25">
      <c r="A20" s="108" t="s">
        <v>197</v>
      </c>
      <c r="B20" s="108" t="s">
        <v>335</v>
      </c>
      <c r="C20" s="109">
        <v>0</v>
      </c>
      <c r="D20" s="109">
        <v>0</v>
      </c>
      <c r="E20" s="109">
        <v>0</v>
      </c>
      <c r="F20" s="109">
        <v>0</v>
      </c>
      <c r="G20" s="109">
        <v>0</v>
      </c>
      <c r="H20" s="109">
        <v>0</v>
      </c>
      <c r="I20" s="109">
        <v>0</v>
      </c>
      <c r="J20" s="109">
        <v>0</v>
      </c>
      <c r="K20" s="109">
        <v>0</v>
      </c>
      <c r="L20" s="109">
        <v>0</v>
      </c>
      <c r="M20" s="110">
        <f t="shared" si="2"/>
        <v>0</v>
      </c>
      <c r="N20" s="110">
        <f t="shared" si="3"/>
        <v>0</v>
      </c>
      <c r="O20" s="110">
        <f t="shared" si="4"/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107">
        <v>26</v>
      </c>
      <c r="AD20" s="107">
        <v>29</v>
      </c>
      <c r="AE20" s="107">
        <v>28</v>
      </c>
      <c r="AF20" s="107">
        <v>30</v>
      </c>
      <c r="AG20" s="107">
        <v>28</v>
      </c>
      <c r="AH20" s="107">
        <v>29</v>
      </c>
      <c r="AI20" s="107">
        <v>27</v>
      </c>
      <c r="AJ20" s="107">
        <v>27</v>
      </c>
      <c r="AK20" s="107">
        <v>29</v>
      </c>
      <c r="AL20" s="107">
        <v>30</v>
      </c>
      <c r="AM20" s="107">
        <v>28</v>
      </c>
      <c r="AN20" s="107">
        <v>31</v>
      </c>
      <c r="AO20" s="107">
        <v>30</v>
      </c>
      <c r="AP20" s="107">
        <v>30</v>
      </c>
      <c r="AQ20" s="107">
        <v>28</v>
      </c>
      <c r="AR20" s="107">
        <v>30</v>
      </c>
      <c r="AS20" s="107">
        <v>32</v>
      </c>
      <c r="AT20" s="107">
        <v>33</v>
      </c>
      <c r="AU20" s="107">
        <v>44</v>
      </c>
      <c r="AV20" s="107">
        <v>34</v>
      </c>
      <c r="AW20" s="107">
        <v>25</v>
      </c>
      <c r="AX20" s="107">
        <v>23</v>
      </c>
      <c r="AY20" s="107">
        <v>15</v>
      </c>
      <c r="AZ20" s="107">
        <v>19</v>
      </c>
      <c r="BA20" s="107">
        <v>22</v>
      </c>
      <c r="BB20" s="107">
        <v>23</v>
      </c>
      <c r="BC20" s="107">
        <v>22</v>
      </c>
      <c r="BD20" s="107">
        <v>21</v>
      </c>
      <c r="BE20" s="107">
        <v>23</v>
      </c>
      <c r="BF20" s="107">
        <v>24</v>
      </c>
      <c r="BG20" s="107">
        <v>22</v>
      </c>
      <c r="BH20" s="107">
        <v>19</v>
      </c>
    </row>
    <row r="21" spans="1:60" ht="12.75" customHeight="1" x14ac:dyDescent="0.25">
      <c r="A21" s="108" t="s">
        <v>197</v>
      </c>
      <c r="B21" s="108" t="s">
        <v>179</v>
      </c>
      <c r="C21" s="109">
        <v>66</v>
      </c>
      <c r="D21" s="109">
        <v>10</v>
      </c>
      <c r="E21" s="109">
        <v>14</v>
      </c>
      <c r="F21" s="109">
        <v>18</v>
      </c>
      <c r="G21" s="109">
        <v>47</v>
      </c>
      <c r="H21" s="109">
        <v>19</v>
      </c>
      <c r="I21" s="109">
        <v>27</v>
      </c>
      <c r="J21" s="109">
        <v>41</v>
      </c>
      <c r="K21" s="109">
        <v>33</v>
      </c>
      <c r="L21" s="109">
        <v>19</v>
      </c>
      <c r="M21" s="110">
        <f t="shared" si="2"/>
        <v>29.4</v>
      </c>
      <c r="N21" s="110">
        <f t="shared" si="3"/>
        <v>27.25</v>
      </c>
      <c r="O21" s="110">
        <f t="shared" si="4"/>
        <v>30</v>
      </c>
      <c r="P21" s="60">
        <v>33</v>
      </c>
      <c r="Q21" s="60">
        <v>31</v>
      </c>
      <c r="R21" s="60">
        <v>32</v>
      </c>
      <c r="S21" s="60">
        <v>31</v>
      </c>
      <c r="T21" s="60">
        <v>33</v>
      </c>
      <c r="U21" s="60">
        <v>35</v>
      </c>
      <c r="V21" s="60">
        <v>43</v>
      </c>
      <c r="W21" s="60">
        <v>48</v>
      </c>
      <c r="X21" s="60">
        <v>43</v>
      </c>
      <c r="Y21" s="60">
        <v>43</v>
      </c>
      <c r="Z21" s="60">
        <v>48</v>
      </c>
      <c r="AA21" s="60">
        <v>49</v>
      </c>
      <c r="AB21" s="60">
        <v>48</v>
      </c>
      <c r="AC21" s="107">
        <v>64</v>
      </c>
      <c r="AD21" s="107">
        <v>73</v>
      </c>
      <c r="AE21" s="107">
        <v>71</v>
      </c>
      <c r="AF21" s="107">
        <v>76</v>
      </c>
      <c r="AG21" s="107">
        <v>69</v>
      </c>
      <c r="AH21" s="107">
        <v>72</v>
      </c>
      <c r="AI21" s="107">
        <v>66</v>
      </c>
      <c r="AJ21" s="107">
        <v>66</v>
      </c>
      <c r="AK21" s="107">
        <v>73</v>
      </c>
      <c r="AL21" s="107">
        <v>75</v>
      </c>
      <c r="AM21" s="107">
        <v>71</v>
      </c>
      <c r="AN21" s="107">
        <v>77</v>
      </c>
      <c r="AO21" s="107">
        <v>75</v>
      </c>
      <c r="AP21" s="107">
        <v>74</v>
      </c>
      <c r="AQ21" s="107">
        <v>71</v>
      </c>
      <c r="AR21" s="107">
        <v>74</v>
      </c>
      <c r="AS21" s="107">
        <v>81</v>
      </c>
      <c r="AT21" s="107">
        <v>82</v>
      </c>
      <c r="AU21" s="107">
        <v>110</v>
      </c>
      <c r="AV21" s="107">
        <v>85</v>
      </c>
      <c r="AW21" s="107">
        <v>64</v>
      </c>
      <c r="AX21" s="107">
        <v>58</v>
      </c>
      <c r="AY21" s="107">
        <v>38</v>
      </c>
      <c r="AZ21" s="107">
        <v>47</v>
      </c>
      <c r="BA21" s="107">
        <v>54</v>
      </c>
      <c r="BB21" s="107">
        <v>57</v>
      </c>
      <c r="BC21" s="107">
        <v>54</v>
      </c>
      <c r="BD21" s="107">
        <v>51</v>
      </c>
      <c r="BE21" s="107">
        <v>58</v>
      </c>
      <c r="BF21" s="107">
        <v>59</v>
      </c>
      <c r="BG21" s="107">
        <v>55</v>
      </c>
      <c r="BH21" s="107">
        <v>48</v>
      </c>
    </row>
    <row r="22" spans="1:60" ht="12.75" customHeight="1" x14ac:dyDescent="0.25">
      <c r="A22" s="108" t="s">
        <v>213</v>
      </c>
      <c r="B22" s="108" t="s">
        <v>101</v>
      </c>
      <c r="C22" s="109">
        <v>95</v>
      </c>
      <c r="D22" s="109">
        <v>51</v>
      </c>
      <c r="E22" s="109">
        <v>69</v>
      </c>
      <c r="F22" s="109">
        <v>60</v>
      </c>
      <c r="G22" s="109">
        <v>43</v>
      </c>
      <c r="H22" s="109">
        <v>35</v>
      </c>
      <c r="I22" s="109">
        <v>66</v>
      </c>
      <c r="J22" s="109">
        <v>72</v>
      </c>
      <c r="K22" s="109">
        <v>72</v>
      </c>
      <c r="L22" s="109">
        <v>56</v>
      </c>
      <c r="M22" s="110">
        <f t="shared" si="2"/>
        <v>61.9</v>
      </c>
      <c r="N22" s="110">
        <f t="shared" si="3"/>
        <v>59.125</v>
      </c>
      <c r="O22" s="110">
        <f t="shared" si="4"/>
        <v>66.5</v>
      </c>
      <c r="P22" s="60">
        <v>70</v>
      </c>
      <c r="Q22" s="60">
        <v>65</v>
      </c>
      <c r="R22" s="60">
        <v>67</v>
      </c>
      <c r="S22" s="60">
        <v>65</v>
      </c>
      <c r="T22" s="60">
        <v>69</v>
      </c>
      <c r="U22" s="60">
        <v>73</v>
      </c>
      <c r="V22" s="60">
        <v>91</v>
      </c>
      <c r="W22" s="60">
        <v>101</v>
      </c>
      <c r="X22" s="60">
        <v>91</v>
      </c>
      <c r="Y22" s="60">
        <v>90</v>
      </c>
      <c r="Z22" s="60">
        <v>101</v>
      </c>
      <c r="AA22" s="60">
        <v>104</v>
      </c>
      <c r="AB22" s="60">
        <v>101</v>
      </c>
      <c r="AC22" s="107">
        <v>17</v>
      </c>
      <c r="AD22" s="107">
        <v>20</v>
      </c>
      <c r="AE22" s="107">
        <v>19</v>
      </c>
      <c r="AF22" s="107">
        <v>20</v>
      </c>
      <c r="AG22" s="107">
        <v>19</v>
      </c>
      <c r="AH22" s="107">
        <v>19</v>
      </c>
      <c r="AI22" s="107">
        <v>18</v>
      </c>
      <c r="AJ22" s="107">
        <v>18</v>
      </c>
      <c r="AK22" s="107">
        <v>19</v>
      </c>
      <c r="AL22" s="107">
        <v>20</v>
      </c>
      <c r="AM22" s="107">
        <v>19</v>
      </c>
      <c r="AN22" s="107">
        <v>20</v>
      </c>
      <c r="AO22" s="107">
        <v>20</v>
      </c>
      <c r="AP22" s="107">
        <v>20</v>
      </c>
      <c r="AQ22" s="107">
        <v>19</v>
      </c>
      <c r="AR22" s="107">
        <v>20</v>
      </c>
      <c r="AS22" s="107">
        <v>22</v>
      </c>
      <c r="AT22" s="107">
        <v>22</v>
      </c>
      <c r="AU22" s="107">
        <v>29</v>
      </c>
      <c r="AV22" s="107">
        <v>23</v>
      </c>
      <c r="AW22" s="107">
        <v>17</v>
      </c>
      <c r="AX22" s="107">
        <v>15</v>
      </c>
      <c r="AY22" s="107">
        <v>10</v>
      </c>
      <c r="AZ22" s="107">
        <v>13</v>
      </c>
      <c r="BA22" s="107">
        <v>14</v>
      </c>
      <c r="BB22" s="107">
        <v>15</v>
      </c>
      <c r="BC22" s="107">
        <v>14</v>
      </c>
      <c r="BD22" s="107">
        <v>14</v>
      </c>
      <c r="BE22" s="107">
        <v>15</v>
      </c>
      <c r="BF22" s="107">
        <v>16</v>
      </c>
      <c r="BG22" s="107">
        <v>15</v>
      </c>
      <c r="BH22" s="107">
        <v>13</v>
      </c>
    </row>
    <row r="23" spans="1:60" ht="12.75" customHeight="1" x14ac:dyDescent="0.25">
      <c r="A23" s="108" t="s">
        <v>213</v>
      </c>
      <c r="B23" s="108" t="s">
        <v>136</v>
      </c>
      <c r="C23" s="109">
        <v>17</v>
      </c>
      <c r="D23" s="109">
        <v>7</v>
      </c>
      <c r="E23" s="109">
        <v>6</v>
      </c>
      <c r="F23" s="109">
        <v>5</v>
      </c>
      <c r="G23" s="109">
        <v>4</v>
      </c>
      <c r="H23" s="109">
        <v>9</v>
      </c>
      <c r="I23" s="109">
        <v>9</v>
      </c>
      <c r="J23" s="109">
        <v>29</v>
      </c>
      <c r="K23" s="109">
        <v>8</v>
      </c>
      <c r="L23" s="109">
        <v>3</v>
      </c>
      <c r="M23" s="110">
        <f t="shared" si="2"/>
        <v>9.6999999999999993</v>
      </c>
      <c r="N23" s="110">
        <f t="shared" si="3"/>
        <v>9.125</v>
      </c>
      <c r="O23" s="110">
        <f t="shared" si="4"/>
        <v>12.25</v>
      </c>
      <c r="P23" s="60">
        <v>10</v>
      </c>
      <c r="Q23" s="60">
        <v>10</v>
      </c>
      <c r="R23" s="60">
        <v>10</v>
      </c>
      <c r="S23" s="60">
        <v>10</v>
      </c>
      <c r="T23" s="60">
        <v>10</v>
      </c>
      <c r="U23" s="60">
        <v>11</v>
      </c>
      <c r="V23" s="60">
        <v>13</v>
      </c>
      <c r="W23" s="60">
        <v>15</v>
      </c>
      <c r="X23" s="60">
        <v>13</v>
      </c>
      <c r="Y23" s="60">
        <v>13</v>
      </c>
      <c r="Z23" s="60">
        <v>15</v>
      </c>
      <c r="AA23" s="60">
        <v>15</v>
      </c>
      <c r="AB23" s="60">
        <v>15</v>
      </c>
      <c r="AC23" s="107">
        <v>28</v>
      </c>
      <c r="AD23" s="107">
        <v>32</v>
      </c>
      <c r="AE23" s="107">
        <v>31</v>
      </c>
      <c r="AF23" s="107">
        <v>33</v>
      </c>
      <c r="AG23" s="107">
        <v>31</v>
      </c>
      <c r="AH23" s="107">
        <v>32</v>
      </c>
      <c r="AI23" s="107">
        <v>29</v>
      </c>
      <c r="AJ23" s="107">
        <v>29</v>
      </c>
      <c r="AK23" s="107">
        <v>32</v>
      </c>
      <c r="AL23" s="107">
        <v>33</v>
      </c>
      <c r="AM23" s="107">
        <v>31</v>
      </c>
      <c r="AN23" s="107">
        <v>34</v>
      </c>
      <c r="AO23" s="107">
        <v>33</v>
      </c>
      <c r="AP23" s="107">
        <v>33</v>
      </c>
      <c r="AQ23" s="107">
        <v>31</v>
      </c>
      <c r="AR23" s="107">
        <v>33</v>
      </c>
      <c r="AS23" s="107">
        <v>36</v>
      </c>
      <c r="AT23" s="107">
        <v>36</v>
      </c>
      <c r="AU23" s="107">
        <v>49</v>
      </c>
      <c r="AV23" s="107">
        <v>37</v>
      </c>
      <c r="AW23" s="107">
        <v>28</v>
      </c>
      <c r="AX23" s="107">
        <v>25</v>
      </c>
      <c r="AY23" s="107">
        <v>17</v>
      </c>
      <c r="AZ23" s="107">
        <v>21</v>
      </c>
      <c r="BA23" s="107">
        <v>24</v>
      </c>
      <c r="BB23" s="107">
        <v>25</v>
      </c>
      <c r="BC23" s="107">
        <v>24</v>
      </c>
      <c r="BD23" s="107">
        <v>23</v>
      </c>
      <c r="BE23" s="107">
        <v>26</v>
      </c>
      <c r="BF23" s="107">
        <v>26</v>
      </c>
      <c r="BG23" s="107">
        <v>24</v>
      </c>
      <c r="BH23" s="107">
        <v>21</v>
      </c>
    </row>
    <row r="24" spans="1:60" ht="12.75" customHeight="1" x14ac:dyDescent="0.25">
      <c r="A24" s="108" t="s">
        <v>213</v>
      </c>
      <c r="B24" s="108" t="s">
        <v>59</v>
      </c>
      <c r="C24" s="109">
        <v>18</v>
      </c>
      <c r="D24" s="109">
        <v>6</v>
      </c>
      <c r="E24" s="109">
        <v>3</v>
      </c>
      <c r="F24" s="109">
        <v>1</v>
      </c>
      <c r="G24" s="109">
        <v>5</v>
      </c>
      <c r="H24" s="109">
        <v>8</v>
      </c>
      <c r="I24" s="109">
        <v>19</v>
      </c>
      <c r="J24" s="109">
        <v>12</v>
      </c>
      <c r="K24" s="109">
        <v>7</v>
      </c>
      <c r="L24" s="109">
        <v>21</v>
      </c>
      <c r="M24" s="110">
        <f t="shared" si="2"/>
        <v>10</v>
      </c>
      <c r="N24" s="110">
        <f t="shared" si="3"/>
        <v>9.5</v>
      </c>
      <c r="O24" s="110">
        <f t="shared" si="4"/>
        <v>14.75</v>
      </c>
      <c r="P24" s="60">
        <v>15</v>
      </c>
      <c r="Q24" s="60">
        <v>14</v>
      </c>
      <c r="R24" s="60">
        <v>14</v>
      </c>
      <c r="S24" s="60">
        <v>14</v>
      </c>
      <c r="T24" s="60">
        <v>15</v>
      </c>
      <c r="U24" s="60">
        <v>15</v>
      </c>
      <c r="V24" s="60">
        <v>19</v>
      </c>
      <c r="W24" s="60">
        <v>21</v>
      </c>
      <c r="X24" s="60">
        <v>19</v>
      </c>
      <c r="Y24" s="60">
        <v>19</v>
      </c>
      <c r="Z24" s="60">
        <v>21</v>
      </c>
      <c r="AA24" s="60">
        <v>22</v>
      </c>
      <c r="AB24" s="60">
        <v>21</v>
      </c>
      <c r="AC24" s="107">
        <v>5</v>
      </c>
      <c r="AD24" s="107">
        <v>6</v>
      </c>
      <c r="AE24" s="107">
        <v>6</v>
      </c>
      <c r="AF24" s="107">
        <v>6</v>
      </c>
      <c r="AG24" s="107">
        <v>6</v>
      </c>
      <c r="AH24" s="107">
        <v>6</v>
      </c>
      <c r="AI24" s="107">
        <v>5</v>
      </c>
      <c r="AJ24" s="107">
        <v>5</v>
      </c>
      <c r="AK24" s="107">
        <v>6</v>
      </c>
      <c r="AL24" s="107">
        <v>6</v>
      </c>
      <c r="AM24" s="107">
        <v>6</v>
      </c>
      <c r="AN24" s="107">
        <v>6</v>
      </c>
      <c r="AO24" s="107">
        <v>6</v>
      </c>
      <c r="AP24" s="107">
        <v>6</v>
      </c>
      <c r="AQ24" s="107">
        <v>6</v>
      </c>
      <c r="AR24" s="107">
        <v>6</v>
      </c>
      <c r="AS24" s="107">
        <v>6</v>
      </c>
      <c r="AT24" s="107">
        <v>7</v>
      </c>
      <c r="AU24" s="107">
        <v>9</v>
      </c>
      <c r="AV24" s="107">
        <v>7</v>
      </c>
      <c r="AW24" s="107">
        <v>5</v>
      </c>
      <c r="AX24" s="107">
        <v>5</v>
      </c>
      <c r="AY24" s="107">
        <v>3</v>
      </c>
      <c r="AZ24" s="107">
        <v>4</v>
      </c>
      <c r="BA24" s="107">
        <v>4</v>
      </c>
      <c r="BB24" s="107">
        <v>5</v>
      </c>
      <c r="BC24" s="107">
        <v>4</v>
      </c>
      <c r="BD24" s="107">
        <v>4</v>
      </c>
      <c r="BE24" s="107">
        <v>5</v>
      </c>
      <c r="BF24" s="107">
        <v>5</v>
      </c>
      <c r="BG24" s="107">
        <v>4</v>
      </c>
      <c r="BH24" s="107">
        <v>4</v>
      </c>
    </row>
    <row r="25" spans="1:60" ht="12.75" customHeight="1" x14ac:dyDescent="0.25">
      <c r="A25" s="108" t="s">
        <v>213</v>
      </c>
      <c r="B25" s="108" t="s">
        <v>156</v>
      </c>
      <c r="C25" s="109">
        <v>24</v>
      </c>
      <c r="D25" s="109">
        <v>3</v>
      </c>
      <c r="E25" s="109">
        <v>2</v>
      </c>
      <c r="F25" s="109">
        <v>2</v>
      </c>
      <c r="G25" s="109">
        <v>2</v>
      </c>
      <c r="H25" s="109">
        <v>2</v>
      </c>
      <c r="I25" s="109">
        <v>2</v>
      </c>
      <c r="J25" s="109">
        <v>2</v>
      </c>
      <c r="K25" s="109">
        <v>1</v>
      </c>
      <c r="L25" s="109">
        <v>3</v>
      </c>
      <c r="M25" s="110">
        <f t="shared" si="2"/>
        <v>4.3</v>
      </c>
      <c r="N25" s="110">
        <f t="shared" si="3"/>
        <v>2</v>
      </c>
      <c r="O25" s="110">
        <f t="shared" si="4"/>
        <v>2</v>
      </c>
      <c r="P25" s="60">
        <v>4</v>
      </c>
      <c r="Q25" s="60">
        <v>3</v>
      </c>
      <c r="R25" s="60">
        <v>4</v>
      </c>
      <c r="S25" s="60">
        <v>3</v>
      </c>
      <c r="T25" s="60">
        <v>4</v>
      </c>
      <c r="U25" s="60">
        <v>4</v>
      </c>
      <c r="V25" s="60">
        <v>5</v>
      </c>
      <c r="W25" s="60">
        <v>5</v>
      </c>
      <c r="X25" s="60">
        <v>5</v>
      </c>
      <c r="Y25" s="60">
        <v>5</v>
      </c>
      <c r="Z25" s="60">
        <v>5</v>
      </c>
      <c r="AA25" s="60">
        <v>5</v>
      </c>
      <c r="AB25" s="60">
        <v>5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107">
        <v>0</v>
      </c>
      <c r="AL25" s="107">
        <v>0</v>
      </c>
      <c r="AM25" s="107">
        <v>0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0</v>
      </c>
      <c r="AW25" s="107">
        <v>0</v>
      </c>
      <c r="AX25" s="107">
        <v>0</v>
      </c>
      <c r="AY25" s="107">
        <v>0</v>
      </c>
      <c r="AZ25" s="107">
        <v>0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</row>
    <row r="26" spans="1:60" ht="12.75" customHeight="1" x14ac:dyDescent="0.25">
      <c r="A26" s="108" t="s">
        <v>213</v>
      </c>
      <c r="B26" s="108" t="s">
        <v>335</v>
      </c>
      <c r="C26" s="109">
        <v>0</v>
      </c>
      <c r="D26" s="109">
        <v>0</v>
      </c>
      <c r="E26" s="109">
        <v>0</v>
      </c>
      <c r="F26" s="109">
        <v>0</v>
      </c>
      <c r="G26" s="109">
        <v>0</v>
      </c>
      <c r="H26" s="109">
        <v>0</v>
      </c>
      <c r="I26" s="109">
        <v>0</v>
      </c>
      <c r="J26" s="109">
        <v>0</v>
      </c>
      <c r="K26" s="109">
        <v>0</v>
      </c>
      <c r="L26" s="109">
        <v>0</v>
      </c>
      <c r="M26" s="110">
        <f t="shared" si="2"/>
        <v>0</v>
      </c>
      <c r="N26" s="110">
        <f t="shared" si="3"/>
        <v>0</v>
      </c>
      <c r="O26" s="110">
        <f t="shared" si="4"/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0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107">
        <v>51</v>
      </c>
      <c r="AD26" s="107">
        <v>59</v>
      </c>
      <c r="AE26" s="107">
        <v>57</v>
      </c>
      <c r="AF26" s="107">
        <v>60</v>
      </c>
      <c r="AG26" s="107">
        <v>56</v>
      </c>
      <c r="AH26" s="107">
        <v>58</v>
      </c>
      <c r="AI26" s="107">
        <v>53</v>
      </c>
      <c r="AJ26" s="107">
        <v>53</v>
      </c>
      <c r="AK26" s="107">
        <v>58</v>
      </c>
      <c r="AL26" s="107">
        <v>60</v>
      </c>
      <c r="AM26" s="107">
        <v>57</v>
      </c>
      <c r="AN26" s="107">
        <v>61</v>
      </c>
      <c r="AO26" s="107">
        <v>60</v>
      </c>
      <c r="AP26" s="107">
        <v>60</v>
      </c>
      <c r="AQ26" s="107">
        <v>57</v>
      </c>
      <c r="AR26" s="107">
        <v>59</v>
      </c>
      <c r="AS26" s="107">
        <v>65</v>
      </c>
      <c r="AT26" s="107">
        <v>65</v>
      </c>
      <c r="AU26" s="107">
        <v>88</v>
      </c>
      <c r="AV26" s="107">
        <v>68</v>
      </c>
      <c r="AW26" s="107">
        <v>51</v>
      </c>
      <c r="AX26" s="107">
        <v>46</v>
      </c>
      <c r="AY26" s="107">
        <v>30</v>
      </c>
      <c r="AZ26" s="107">
        <v>38</v>
      </c>
      <c r="BA26" s="107">
        <v>43</v>
      </c>
      <c r="BB26" s="107">
        <v>46</v>
      </c>
      <c r="BC26" s="107">
        <v>43</v>
      </c>
      <c r="BD26" s="107">
        <v>41</v>
      </c>
      <c r="BE26" s="107">
        <v>46</v>
      </c>
      <c r="BF26" s="107">
        <v>47</v>
      </c>
      <c r="BG26" s="107">
        <v>44</v>
      </c>
      <c r="BH26" s="107">
        <v>38</v>
      </c>
    </row>
    <row r="27" spans="1:60" ht="12.75" customHeight="1" x14ac:dyDescent="0.25">
      <c r="A27" s="108" t="s">
        <v>213</v>
      </c>
      <c r="B27" s="108" t="s">
        <v>179</v>
      </c>
      <c r="C27" s="109">
        <v>90</v>
      </c>
      <c r="D27" s="109">
        <v>32</v>
      </c>
      <c r="E27" s="109">
        <v>30</v>
      </c>
      <c r="F27" s="109">
        <v>33</v>
      </c>
      <c r="G27" s="109">
        <v>41</v>
      </c>
      <c r="H27" s="109">
        <v>17</v>
      </c>
      <c r="I27" s="109">
        <v>5</v>
      </c>
      <c r="J27" s="109">
        <v>62</v>
      </c>
      <c r="K27" s="109">
        <v>42</v>
      </c>
      <c r="L27" s="109">
        <v>24</v>
      </c>
      <c r="M27" s="110">
        <f t="shared" si="2"/>
        <v>37.6</v>
      </c>
      <c r="N27" s="110">
        <f t="shared" si="3"/>
        <v>31.75</v>
      </c>
      <c r="O27" s="110">
        <f t="shared" si="4"/>
        <v>33.25</v>
      </c>
      <c r="P27" s="60">
        <v>44</v>
      </c>
      <c r="Q27" s="60">
        <v>41</v>
      </c>
      <c r="R27" s="60">
        <v>42</v>
      </c>
      <c r="S27" s="60">
        <v>41</v>
      </c>
      <c r="T27" s="60">
        <v>44</v>
      </c>
      <c r="U27" s="60">
        <v>46</v>
      </c>
      <c r="V27" s="60">
        <v>58</v>
      </c>
      <c r="W27" s="60">
        <v>64</v>
      </c>
      <c r="X27" s="60">
        <v>57</v>
      </c>
      <c r="Y27" s="60">
        <v>57</v>
      </c>
      <c r="Z27" s="60">
        <v>64</v>
      </c>
      <c r="AA27" s="60">
        <v>65</v>
      </c>
      <c r="AB27" s="60">
        <v>64</v>
      </c>
      <c r="AC27" s="107">
        <v>60</v>
      </c>
      <c r="AD27" s="107">
        <v>68</v>
      </c>
      <c r="AE27" s="107">
        <v>66</v>
      </c>
      <c r="AF27" s="107">
        <v>71</v>
      </c>
      <c r="AG27" s="107">
        <v>65</v>
      </c>
      <c r="AH27" s="107">
        <v>67</v>
      </c>
      <c r="AI27" s="107">
        <v>62</v>
      </c>
      <c r="AJ27" s="107">
        <v>62</v>
      </c>
      <c r="AK27" s="107">
        <v>68</v>
      </c>
      <c r="AL27" s="107">
        <v>70</v>
      </c>
      <c r="AM27" s="107">
        <v>66</v>
      </c>
      <c r="AN27" s="107">
        <v>72</v>
      </c>
      <c r="AO27" s="107">
        <v>70</v>
      </c>
      <c r="AP27" s="107">
        <v>69</v>
      </c>
      <c r="AQ27" s="107">
        <v>66</v>
      </c>
      <c r="AR27" s="107">
        <v>69</v>
      </c>
      <c r="AS27" s="107">
        <v>75</v>
      </c>
      <c r="AT27" s="107">
        <v>76</v>
      </c>
      <c r="AU27" s="107">
        <v>103</v>
      </c>
      <c r="AV27" s="107">
        <v>79</v>
      </c>
      <c r="AW27" s="107">
        <v>59</v>
      </c>
      <c r="AX27" s="107">
        <v>54</v>
      </c>
      <c r="AY27" s="107">
        <v>36</v>
      </c>
      <c r="AZ27" s="107">
        <v>44</v>
      </c>
      <c r="BA27" s="107">
        <v>51</v>
      </c>
      <c r="BB27" s="107">
        <v>53</v>
      </c>
      <c r="BC27" s="107">
        <v>50</v>
      </c>
      <c r="BD27" s="107">
        <v>48</v>
      </c>
      <c r="BE27" s="107">
        <v>54</v>
      </c>
      <c r="BF27" s="107">
        <v>55</v>
      </c>
      <c r="BG27" s="107">
        <v>52</v>
      </c>
      <c r="BH27" s="107">
        <v>44</v>
      </c>
    </row>
    <row r="28" spans="1:60" ht="12.75" customHeight="1" x14ac:dyDescent="0.25">
      <c r="A28" s="108" t="s">
        <v>213</v>
      </c>
      <c r="B28" s="108" t="s">
        <v>67</v>
      </c>
      <c r="C28" s="109">
        <v>32</v>
      </c>
      <c r="D28" s="109">
        <v>24</v>
      </c>
      <c r="E28" s="109">
        <v>25</v>
      </c>
      <c r="F28" s="109">
        <v>13</v>
      </c>
      <c r="G28" s="109">
        <v>16</v>
      </c>
      <c r="H28" s="109">
        <v>15</v>
      </c>
      <c r="I28" s="109">
        <v>9</v>
      </c>
      <c r="J28" s="109">
        <v>5</v>
      </c>
      <c r="K28" s="109">
        <v>58</v>
      </c>
      <c r="L28" s="109">
        <v>7</v>
      </c>
      <c r="M28" s="110">
        <f t="shared" si="2"/>
        <v>20.399999999999999</v>
      </c>
      <c r="N28" s="110">
        <f t="shared" si="3"/>
        <v>18.5</v>
      </c>
      <c r="O28" s="110">
        <f t="shared" si="4"/>
        <v>19.75</v>
      </c>
      <c r="P28" s="60">
        <v>22</v>
      </c>
      <c r="Q28" s="60">
        <v>20</v>
      </c>
      <c r="R28" s="60">
        <v>21</v>
      </c>
      <c r="S28" s="60">
        <v>21</v>
      </c>
      <c r="T28" s="60">
        <v>22</v>
      </c>
      <c r="U28" s="60">
        <v>23</v>
      </c>
      <c r="V28" s="60">
        <v>29</v>
      </c>
      <c r="W28" s="60">
        <v>32</v>
      </c>
      <c r="X28" s="60">
        <v>29</v>
      </c>
      <c r="Y28" s="60">
        <v>29</v>
      </c>
      <c r="Z28" s="60">
        <v>32</v>
      </c>
      <c r="AA28" s="60">
        <v>33</v>
      </c>
      <c r="AB28" s="60">
        <v>32</v>
      </c>
      <c r="AC28" s="107">
        <v>137</v>
      </c>
      <c r="AD28" s="107">
        <v>156</v>
      </c>
      <c r="AE28" s="107">
        <v>151</v>
      </c>
      <c r="AF28" s="107">
        <v>161</v>
      </c>
      <c r="AG28" s="107">
        <v>148</v>
      </c>
      <c r="AH28" s="107">
        <v>154</v>
      </c>
      <c r="AI28" s="107">
        <v>142</v>
      </c>
      <c r="AJ28" s="107">
        <v>142</v>
      </c>
      <c r="AK28" s="107">
        <v>156</v>
      </c>
      <c r="AL28" s="107">
        <v>159</v>
      </c>
      <c r="AM28" s="107">
        <v>151</v>
      </c>
      <c r="AN28" s="107">
        <v>164</v>
      </c>
      <c r="AO28" s="107">
        <v>160</v>
      </c>
      <c r="AP28" s="107">
        <v>159</v>
      </c>
      <c r="AQ28" s="107">
        <v>151</v>
      </c>
      <c r="AR28" s="107">
        <v>158</v>
      </c>
      <c r="AS28" s="107">
        <v>172</v>
      </c>
      <c r="AT28" s="107">
        <v>174</v>
      </c>
      <c r="AU28" s="107">
        <v>235</v>
      </c>
      <c r="AV28" s="107">
        <v>181</v>
      </c>
      <c r="AW28" s="107">
        <v>136</v>
      </c>
      <c r="AX28" s="107">
        <v>123</v>
      </c>
      <c r="AY28" s="107">
        <v>81</v>
      </c>
      <c r="AZ28" s="107">
        <v>101</v>
      </c>
      <c r="BA28" s="107">
        <v>115</v>
      </c>
      <c r="BB28" s="107">
        <v>122</v>
      </c>
      <c r="BC28" s="107">
        <v>115</v>
      </c>
      <c r="BD28" s="107">
        <v>110</v>
      </c>
      <c r="BE28" s="107">
        <v>124</v>
      </c>
      <c r="BF28" s="107">
        <v>126</v>
      </c>
      <c r="BG28" s="107">
        <v>118</v>
      </c>
      <c r="BH28" s="107">
        <v>102</v>
      </c>
    </row>
    <row r="29" spans="1:60" ht="12.75" customHeight="1" x14ac:dyDescent="0.25">
      <c r="A29" s="108" t="s">
        <v>216</v>
      </c>
      <c r="B29" s="108" t="s">
        <v>101</v>
      </c>
      <c r="C29" s="109">
        <v>193</v>
      </c>
      <c r="D29" s="109">
        <v>109</v>
      </c>
      <c r="E29" s="109">
        <v>219</v>
      </c>
      <c r="F29" s="109">
        <v>145</v>
      </c>
      <c r="G29" s="109">
        <v>145</v>
      </c>
      <c r="H29" s="109">
        <v>145</v>
      </c>
      <c r="I29" s="109">
        <v>137</v>
      </c>
      <c r="J29" s="109">
        <v>106</v>
      </c>
      <c r="K29" s="109">
        <v>152</v>
      </c>
      <c r="L29" s="109">
        <v>97</v>
      </c>
      <c r="M29" s="110">
        <f t="shared" si="2"/>
        <v>144.80000000000001</v>
      </c>
      <c r="N29" s="110">
        <f t="shared" si="3"/>
        <v>143.25</v>
      </c>
      <c r="O29" s="110">
        <f t="shared" si="4"/>
        <v>123</v>
      </c>
      <c r="P29" s="60">
        <v>133</v>
      </c>
      <c r="Q29" s="60">
        <v>123</v>
      </c>
      <c r="R29" s="60">
        <v>127</v>
      </c>
      <c r="S29" s="60">
        <v>124</v>
      </c>
      <c r="T29" s="60">
        <v>131</v>
      </c>
      <c r="U29" s="60">
        <v>138</v>
      </c>
      <c r="V29" s="60">
        <v>173</v>
      </c>
      <c r="W29" s="60">
        <v>191</v>
      </c>
      <c r="X29" s="60">
        <v>172</v>
      </c>
      <c r="Y29" s="60">
        <v>171</v>
      </c>
      <c r="Z29" s="60">
        <v>191</v>
      </c>
      <c r="AA29" s="60">
        <v>196</v>
      </c>
      <c r="AB29" s="60">
        <v>191</v>
      </c>
      <c r="AC29" s="107">
        <v>69</v>
      </c>
      <c r="AD29" s="107">
        <v>78</v>
      </c>
      <c r="AE29" s="107">
        <v>76</v>
      </c>
      <c r="AF29" s="107">
        <v>81</v>
      </c>
      <c r="AG29" s="107">
        <v>74</v>
      </c>
      <c r="AH29" s="107">
        <v>77</v>
      </c>
      <c r="AI29" s="107">
        <v>71</v>
      </c>
      <c r="AJ29" s="107">
        <v>71</v>
      </c>
      <c r="AK29" s="107">
        <v>78</v>
      </c>
      <c r="AL29" s="107">
        <v>80</v>
      </c>
      <c r="AM29" s="107">
        <v>76</v>
      </c>
      <c r="AN29" s="107">
        <v>82</v>
      </c>
      <c r="AO29" s="107">
        <v>80</v>
      </c>
      <c r="AP29" s="107">
        <v>79</v>
      </c>
      <c r="AQ29" s="107">
        <v>76</v>
      </c>
      <c r="AR29" s="107">
        <v>79</v>
      </c>
      <c r="AS29" s="107">
        <v>86</v>
      </c>
      <c r="AT29" s="107">
        <v>87</v>
      </c>
      <c r="AU29" s="107">
        <v>118</v>
      </c>
      <c r="AV29" s="107">
        <v>90</v>
      </c>
      <c r="AW29" s="107">
        <v>68</v>
      </c>
      <c r="AX29" s="107">
        <v>61</v>
      </c>
      <c r="AY29" s="107">
        <v>41</v>
      </c>
      <c r="AZ29" s="107">
        <v>50</v>
      </c>
      <c r="BA29" s="107">
        <v>58</v>
      </c>
      <c r="BB29" s="107">
        <v>61</v>
      </c>
      <c r="BC29" s="107">
        <v>58</v>
      </c>
      <c r="BD29" s="107">
        <v>55</v>
      </c>
      <c r="BE29" s="107">
        <v>62</v>
      </c>
      <c r="BF29" s="107">
        <v>63</v>
      </c>
      <c r="BG29" s="107">
        <v>59</v>
      </c>
      <c r="BH29" s="107">
        <v>51</v>
      </c>
    </row>
    <row r="30" spans="1:60" ht="12.75" customHeight="1" x14ac:dyDescent="0.25">
      <c r="A30" s="108" t="s">
        <v>216</v>
      </c>
      <c r="B30" s="108" t="s">
        <v>126</v>
      </c>
      <c r="C30" s="109">
        <v>0</v>
      </c>
      <c r="D30" s="109">
        <v>0</v>
      </c>
      <c r="E30" s="109">
        <v>0</v>
      </c>
      <c r="F30" s="109">
        <v>0</v>
      </c>
      <c r="G30" s="109">
        <v>0</v>
      </c>
      <c r="H30" s="109">
        <v>0</v>
      </c>
      <c r="I30" s="109">
        <v>0</v>
      </c>
      <c r="J30" s="109">
        <v>0</v>
      </c>
      <c r="K30" s="109">
        <v>0</v>
      </c>
      <c r="L30" s="109">
        <v>0</v>
      </c>
      <c r="M30" s="110">
        <f t="shared" si="2"/>
        <v>0</v>
      </c>
      <c r="N30" s="110">
        <f t="shared" si="3"/>
        <v>0</v>
      </c>
      <c r="O30" s="110">
        <f t="shared" si="4"/>
        <v>0</v>
      </c>
      <c r="P30" s="60">
        <v>67</v>
      </c>
      <c r="Q30" s="60">
        <v>61</v>
      </c>
      <c r="R30" s="60">
        <v>64</v>
      </c>
      <c r="S30" s="60">
        <v>62</v>
      </c>
      <c r="T30" s="60">
        <v>66</v>
      </c>
      <c r="U30" s="60">
        <v>69</v>
      </c>
      <c r="V30" s="60">
        <v>86</v>
      </c>
      <c r="W30" s="60">
        <v>95</v>
      </c>
      <c r="X30" s="60">
        <v>86</v>
      </c>
      <c r="Y30" s="60">
        <v>86</v>
      </c>
      <c r="Z30" s="60">
        <v>95</v>
      </c>
      <c r="AA30" s="60">
        <v>98</v>
      </c>
      <c r="AB30" s="60">
        <v>95</v>
      </c>
      <c r="AC30" s="107">
        <v>0</v>
      </c>
      <c r="AD30" s="107">
        <v>0</v>
      </c>
      <c r="AE30" s="107">
        <v>0</v>
      </c>
      <c r="AF30" s="107">
        <v>0</v>
      </c>
      <c r="AG30" s="107">
        <v>0</v>
      </c>
      <c r="AH30" s="107">
        <v>0</v>
      </c>
      <c r="AI30" s="107">
        <v>0</v>
      </c>
      <c r="AJ30" s="107">
        <v>0</v>
      </c>
      <c r="AK30" s="107">
        <v>0</v>
      </c>
      <c r="AL30" s="107">
        <v>0</v>
      </c>
      <c r="AM30" s="107">
        <v>0</v>
      </c>
      <c r="AN30" s="107">
        <v>0</v>
      </c>
      <c r="AO30" s="107">
        <v>0</v>
      </c>
      <c r="AP30" s="107">
        <v>0</v>
      </c>
      <c r="AQ30" s="107">
        <v>0</v>
      </c>
      <c r="AR30" s="107">
        <v>0</v>
      </c>
      <c r="AS30" s="107">
        <v>0</v>
      </c>
      <c r="AT30" s="107">
        <v>0</v>
      </c>
      <c r="AU30" s="107">
        <v>0</v>
      </c>
      <c r="AV30" s="107">
        <v>0</v>
      </c>
      <c r="AW30" s="107">
        <v>0</v>
      </c>
      <c r="AX30" s="107">
        <v>0</v>
      </c>
      <c r="AY30" s="107">
        <v>0</v>
      </c>
      <c r="AZ30" s="107">
        <v>0</v>
      </c>
      <c r="BA30" s="107">
        <v>0</v>
      </c>
      <c r="BB30" s="107">
        <v>0</v>
      </c>
      <c r="BC30" s="107">
        <v>0</v>
      </c>
      <c r="BD30" s="107">
        <v>0</v>
      </c>
      <c r="BE30" s="107">
        <v>0</v>
      </c>
      <c r="BF30" s="107">
        <v>0</v>
      </c>
      <c r="BG30" s="107">
        <v>0</v>
      </c>
      <c r="BH30" s="107">
        <v>0</v>
      </c>
    </row>
    <row r="31" spans="1:60" ht="12.75" customHeight="1" x14ac:dyDescent="0.25">
      <c r="A31" s="108" t="s">
        <v>216</v>
      </c>
      <c r="B31" s="108" t="s">
        <v>578</v>
      </c>
      <c r="C31" s="109">
        <v>0</v>
      </c>
      <c r="D31" s="109">
        <v>0</v>
      </c>
      <c r="E31" s="109">
        <v>0</v>
      </c>
      <c r="F31" s="109">
        <v>0</v>
      </c>
      <c r="G31" s="109">
        <v>0</v>
      </c>
      <c r="H31" s="109">
        <v>0</v>
      </c>
      <c r="I31" s="109">
        <v>0</v>
      </c>
      <c r="J31" s="109">
        <v>0</v>
      </c>
      <c r="K31" s="109">
        <v>0</v>
      </c>
      <c r="L31" s="109">
        <v>0</v>
      </c>
      <c r="M31" s="110">
        <f t="shared" si="2"/>
        <v>0</v>
      </c>
      <c r="N31" s="110">
        <f t="shared" si="3"/>
        <v>0</v>
      </c>
      <c r="O31" s="110">
        <f t="shared" si="4"/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  <c r="Y31" s="60">
        <v>0</v>
      </c>
      <c r="Z31" s="60">
        <v>0</v>
      </c>
      <c r="AA31" s="60">
        <v>0</v>
      </c>
      <c r="AB31" s="60">
        <v>0</v>
      </c>
      <c r="AC31" s="107">
        <v>26</v>
      </c>
      <c r="AD31" s="107">
        <v>29</v>
      </c>
      <c r="AE31" s="107">
        <v>28</v>
      </c>
      <c r="AF31" s="107">
        <v>30</v>
      </c>
      <c r="AG31" s="107">
        <v>28</v>
      </c>
      <c r="AH31" s="107">
        <v>29</v>
      </c>
      <c r="AI31" s="107">
        <v>27</v>
      </c>
      <c r="AJ31" s="107">
        <v>27</v>
      </c>
      <c r="AK31" s="107">
        <v>29</v>
      </c>
      <c r="AL31" s="107">
        <v>30</v>
      </c>
      <c r="AM31" s="107">
        <v>28</v>
      </c>
      <c r="AN31" s="107">
        <v>31</v>
      </c>
      <c r="AO31" s="107">
        <v>30</v>
      </c>
      <c r="AP31" s="107">
        <v>30</v>
      </c>
      <c r="AQ31" s="107">
        <v>28</v>
      </c>
      <c r="AR31" s="107">
        <v>30</v>
      </c>
      <c r="AS31" s="107">
        <v>32</v>
      </c>
      <c r="AT31" s="107">
        <v>33</v>
      </c>
      <c r="AU31" s="107">
        <v>44</v>
      </c>
      <c r="AV31" s="107">
        <v>34</v>
      </c>
      <c r="AW31" s="107">
        <v>25</v>
      </c>
      <c r="AX31" s="107">
        <v>23</v>
      </c>
      <c r="AY31" s="107">
        <v>15</v>
      </c>
      <c r="AZ31" s="107">
        <v>19</v>
      </c>
      <c r="BA31" s="107">
        <v>22</v>
      </c>
      <c r="BB31" s="107">
        <v>23</v>
      </c>
      <c r="BC31" s="107">
        <v>22</v>
      </c>
      <c r="BD31" s="107">
        <v>21</v>
      </c>
      <c r="BE31" s="107">
        <v>23</v>
      </c>
      <c r="BF31" s="107">
        <v>24</v>
      </c>
      <c r="BG31" s="107">
        <v>22</v>
      </c>
      <c r="BH31" s="107">
        <v>19</v>
      </c>
    </row>
    <row r="32" spans="1:60" ht="12.75" customHeight="1" x14ac:dyDescent="0.25">
      <c r="A32" s="108" t="s">
        <v>216</v>
      </c>
      <c r="B32" s="108" t="s">
        <v>577</v>
      </c>
      <c r="C32" s="109">
        <v>0</v>
      </c>
      <c r="D32" s="109">
        <v>0</v>
      </c>
      <c r="E32" s="109">
        <v>0</v>
      </c>
      <c r="F32" s="109">
        <v>0</v>
      </c>
      <c r="G32" s="109">
        <v>0</v>
      </c>
      <c r="H32" s="109">
        <v>0</v>
      </c>
      <c r="I32" s="109">
        <v>0</v>
      </c>
      <c r="J32" s="109">
        <v>0</v>
      </c>
      <c r="K32" s="109">
        <v>0</v>
      </c>
      <c r="L32" s="109">
        <v>0</v>
      </c>
      <c r="M32" s="110">
        <f t="shared" si="2"/>
        <v>0</v>
      </c>
      <c r="N32" s="110">
        <f t="shared" si="3"/>
        <v>0</v>
      </c>
      <c r="O32" s="110">
        <f t="shared" si="4"/>
        <v>0</v>
      </c>
      <c r="P32" s="60">
        <v>0</v>
      </c>
      <c r="Q32" s="60">
        <v>0</v>
      </c>
      <c r="R32" s="60">
        <v>0</v>
      </c>
      <c r="S32" s="60">
        <v>0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107">
        <v>107</v>
      </c>
      <c r="AD32" s="107">
        <v>122</v>
      </c>
      <c r="AE32" s="107">
        <v>118</v>
      </c>
      <c r="AF32" s="107">
        <v>126</v>
      </c>
      <c r="AG32" s="107">
        <v>116</v>
      </c>
      <c r="AH32" s="107">
        <v>120</v>
      </c>
      <c r="AI32" s="107">
        <v>111</v>
      </c>
      <c r="AJ32" s="107">
        <v>111</v>
      </c>
      <c r="AK32" s="107">
        <v>122</v>
      </c>
      <c r="AL32" s="107">
        <v>124</v>
      </c>
      <c r="AM32" s="107">
        <v>118</v>
      </c>
      <c r="AN32" s="107">
        <v>128</v>
      </c>
      <c r="AO32" s="107">
        <v>125</v>
      </c>
      <c r="AP32" s="107">
        <v>124</v>
      </c>
      <c r="AQ32" s="107">
        <v>118</v>
      </c>
      <c r="AR32" s="107">
        <v>124</v>
      </c>
      <c r="AS32" s="107">
        <v>135</v>
      </c>
      <c r="AT32" s="107">
        <v>136</v>
      </c>
      <c r="AU32" s="107">
        <v>184</v>
      </c>
      <c r="AV32" s="107">
        <v>141</v>
      </c>
      <c r="AW32" s="107">
        <v>106</v>
      </c>
      <c r="AX32" s="107">
        <v>96</v>
      </c>
      <c r="AY32" s="107">
        <v>64</v>
      </c>
      <c r="AZ32" s="107">
        <v>79</v>
      </c>
      <c r="BA32" s="107">
        <v>90</v>
      </c>
      <c r="BB32" s="107">
        <v>95</v>
      </c>
      <c r="BC32" s="107">
        <v>90</v>
      </c>
      <c r="BD32" s="107">
        <v>86</v>
      </c>
      <c r="BE32" s="107">
        <v>97</v>
      </c>
      <c r="BF32" s="107">
        <v>98</v>
      </c>
      <c r="BG32" s="107">
        <v>92</v>
      </c>
      <c r="BH32" s="107">
        <v>79</v>
      </c>
    </row>
    <row r="33" spans="1:60" ht="12.75" customHeight="1" x14ac:dyDescent="0.25">
      <c r="A33" s="108" t="s">
        <v>216</v>
      </c>
      <c r="B33" s="108" t="s">
        <v>136</v>
      </c>
      <c r="C33" s="109">
        <v>43</v>
      </c>
      <c r="D33" s="109">
        <v>16</v>
      </c>
      <c r="E33" s="109">
        <v>77</v>
      </c>
      <c r="F33" s="109">
        <v>21</v>
      </c>
      <c r="G33" s="109">
        <v>18</v>
      </c>
      <c r="H33" s="109">
        <v>39</v>
      </c>
      <c r="I33" s="109">
        <v>34</v>
      </c>
      <c r="J33" s="109">
        <v>41</v>
      </c>
      <c r="K33" s="109">
        <v>3</v>
      </c>
      <c r="L33" s="109">
        <v>14</v>
      </c>
      <c r="M33" s="110">
        <f t="shared" si="2"/>
        <v>30.6</v>
      </c>
      <c r="N33" s="110">
        <f t="shared" si="3"/>
        <v>30.875</v>
      </c>
      <c r="O33" s="110">
        <f t="shared" si="4"/>
        <v>23</v>
      </c>
      <c r="P33" s="60">
        <v>30</v>
      </c>
      <c r="Q33" s="60">
        <v>27</v>
      </c>
      <c r="R33" s="60">
        <v>28</v>
      </c>
      <c r="S33" s="60">
        <v>28</v>
      </c>
      <c r="T33" s="60">
        <v>29</v>
      </c>
      <c r="U33" s="60">
        <v>31</v>
      </c>
      <c r="V33" s="60">
        <v>38</v>
      </c>
      <c r="W33" s="60">
        <v>42</v>
      </c>
      <c r="X33" s="60">
        <v>38</v>
      </c>
      <c r="Y33" s="60">
        <v>38</v>
      </c>
      <c r="Z33" s="60">
        <v>42</v>
      </c>
      <c r="AA33" s="60">
        <v>44</v>
      </c>
      <c r="AB33" s="60">
        <v>42</v>
      </c>
      <c r="AC33" s="107">
        <v>26</v>
      </c>
      <c r="AD33" s="107">
        <v>29</v>
      </c>
      <c r="AE33" s="107">
        <v>28</v>
      </c>
      <c r="AF33" s="107">
        <v>30</v>
      </c>
      <c r="AG33" s="107">
        <v>28</v>
      </c>
      <c r="AH33" s="107">
        <v>29</v>
      </c>
      <c r="AI33" s="107">
        <v>27</v>
      </c>
      <c r="AJ33" s="107">
        <v>27</v>
      </c>
      <c r="AK33" s="107">
        <v>29</v>
      </c>
      <c r="AL33" s="107">
        <v>30</v>
      </c>
      <c r="AM33" s="107">
        <v>28</v>
      </c>
      <c r="AN33" s="107">
        <v>31</v>
      </c>
      <c r="AO33" s="107">
        <v>30</v>
      </c>
      <c r="AP33" s="107">
        <v>30</v>
      </c>
      <c r="AQ33" s="107">
        <v>28</v>
      </c>
      <c r="AR33" s="107">
        <v>30</v>
      </c>
      <c r="AS33" s="107">
        <v>32</v>
      </c>
      <c r="AT33" s="107">
        <v>33</v>
      </c>
      <c r="AU33" s="107">
        <v>44</v>
      </c>
      <c r="AV33" s="107">
        <v>34</v>
      </c>
      <c r="AW33" s="107">
        <v>25</v>
      </c>
      <c r="AX33" s="107">
        <v>23</v>
      </c>
      <c r="AY33" s="107">
        <v>15</v>
      </c>
      <c r="AZ33" s="107">
        <v>19</v>
      </c>
      <c r="BA33" s="107">
        <v>22</v>
      </c>
      <c r="BB33" s="107">
        <v>23</v>
      </c>
      <c r="BC33" s="107">
        <v>22</v>
      </c>
      <c r="BD33" s="107">
        <v>21</v>
      </c>
      <c r="BE33" s="107">
        <v>23</v>
      </c>
      <c r="BF33" s="107">
        <v>24</v>
      </c>
      <c r="BG33" s="107">
        <v>22</v>
      </c>
      <c r="BH33" s="107">
        <v>19</v>
      </c>
    </row>
    <row r="34" spans="1:60" ht="12.75" customHeight="1" x14ac:dyDescent="0.25">
      <c r="A34" s="108" t="s">
        <v>216</v>
      </c>
      <c r="B34" s="108" t="s">
        <v>59</v>
      </c>
      <c r="C34" s="109">
        <v>131</v>
      </c>
      <c r="D34" s="109">
        <v>45</v>
      </c>
      <c r="E34" s="109">
        <v>93</v>
      </c>
      <c r="F34" s="109">
        <v>65</v>
      </c>
      <c r="G34" s="109">
        <v>81</v>
      </c>
      <c r="H34" s="109">
        <v>80</v>
      </c>
      <c r="I34" s="109">
        <v>67</v>
      </c>
      <c r="J34" s="109">
        <v>104</v>
      </c>
      <c r="K34" s="109">
        <v>119</v>
      </c>
      <c r="L34" s="109">
        <v>71</v>
      </c>
      <c r="M34" s="110">
        <f t="shared" si="2"/>
        <v>85.6</v>
      </c>
      <c r="N34" s="110">
        <f t="shared" si="3"/>
        <v>85</v>
      </c>
      <c r="O34" s="110">
        <f t="shared" si="4"/>
        <v>90.25</v>
      </c>
      <c r="P34" s="60">
        <v>89</v>
      </c>
      <c r="Q34" s="60">
        <v>82</v>
      </c>
      <c r="R34" s="60">
        <v>85</v>
      </c>
      <c r="S34" s="60">
        <v>83</v>
      </c>
      <c r="T34" s="60">
        <v>88</v>
      </c>
      <c r="U34" s="60">
        <v>92</v>
      </c>
      <c r="V34" s="60">
        <v>115</v>
      </c>
      <c r="W34" s="60">
        <v>127</v>
      </c>
      <c r="X34" s="60">
        <v>115</v>
      </c>
      <c r="Y34" s="60">
        <v>114</v>
      </c>
      <c r="Z34" s="60">
        <v>127</v>
      </c>
      <c r="AA34" s="60">
        <v>131</v>
      </c>
      <c r="AB34" s="60">
        <v>127</v>
      </c>
      <c r="AC34" s="107">
        <v>7</v>
      </c>
      <c r="AD34" s="107">
        <v>8</v>
      </c>
      <c r="AE34" s="107">
        <v>8</v>
      </c>
      <c r="AF34" s="107">
        <v>8</v>
      </c>
      <c r="AG34" s="107">
        <v>7</v>
      </c>
      <c r="AH34" s="107">
        <v>8</v>
      </c>
      <c r="AI34" s="107">
        <v>7</v>
      </c>
      <c r="AJ34" s="107">
        <v>7</v>
      </c>
      <c r="AK34" s="107">
        <v>8</v>
      </c>
      <c r="AL34" s="107">
        <v>8</v>
      </c>
      <c r="AM34" s="107">
        <v>8</v>
      </c>
      <c r="AN34" s="107">
        <v>8</v>
      </c>
      <c r="AO34" s="107">
        <v>8</v>
      </c>
      <c r="AP34" s="107">
        <v>8</v>
      </c>
      <c r="AQ34" s="107">
        <v>8</v>
      </c>
      <c r="AR34" s="107">
        <v>8</v>
      </c>
      <c r="AS34" s="107">
        <v>9</v>
      </c>
      <c r="AT34" s="107">
        <v>9</v>
      </c>
      <c r="AU34" s="107">
        <v>12</v>
      </c>
      <c r="AV34" s="107">
        <v>9</v>
      </c>
      <c r="AW34" s="107">
        <v>7</v>
      </c>
      <c r="AX34" s="107">
        <v>6</v>
      </c>
      <c r="AY34" s="107">
        <v>4</v>
      </c>
      <c r="AZ34" s="107">
        <v>5</v>
      </c>
      <c r="BA34" s="107">
        <v>6</v>
      </c>
      <c r="BB34" s="107">
        <v>6</v>
      </c>
      <c r="BC34" s="107">
        <v>6</v>
      </c>
      <c r="BD34" s="107">
        <v>5</v>
      </c>
      <c r="BE34" s="107">
        <v>6</v>
      </c>
      <c r="BF34" s="107">
        <v>6</v>
      </c>
      <c r="BG34" s="107">
        <v>6</v>
      </c>
      <c r="BH34" s="107">
        <v>5</v>
      </c>
    </row>
    <row r="35" spans="1:60" ht="12.75" customHeight="1" x14ac:dyDescent="0.25">
      <c r="A35" s="108" t="s">
        <v>216</v>
      </c>
      <c r="B35" s="108" t="s">
        <v>156</v>
      </c>
      <c r="C35" s="109">
        <v>6</v>
      </c>
      <c r="D35" s="109">
        <v>1</v>
      </c>
      <c r="E35" s="109">
        <v>11</v>
      </c>
      <c r="F35" s="109">
        <v>18</v>
      </c>
      <c r="G35" s="109">
        <v>22</v>
      </c>
      <c r="H35" s="109">
        <v>29</v>
      </c>
      <c r="I35" s="109">
        <v>26</v>
      </c>
      <c r="J35" s="109">
        <v>28</v>
      </c>
      <c r="K35" s="109">
        <v>16</v>
      </c>
      <c r="L35" s="109">
        <v>13</v>
      </c>
      <c r="M35" s="110">
        <f t="shared" si="2"/>
        <v>17</v>
      </c>
      <c r="N35" s="110">
        <f t="shared" si="3"/>
        <v>20.375</v>
      </c>
      <c r="O35" s="110">
        <f t="shared" si="4"/>
        <v>20.75</v>
      </c>
      <c r="P35" s="60">
        <v>22</v>
      </c>
      <c r="Q35" s="60">
        <v>20</v>
      </c>
      <c r="R35" s="60">
        <v>21</v>
      </c>
      <c r="S35" s="60">
        <v>21</v>
      </c>
      <c r="T35" s="60">
        <v>22</v>
      </c>
      <c r="U35" s="60">
        <v>23</v>
      </c>
      <c r="V35" s="60">
        <v>29</v>
      </c>
      <c r="W35" s="60">
        <v>32</v>
      </c>
      <c r="X35" s="60">
        <v>29</v>
      </c>
      <c r="Y35" s="60">
        <v>29</v>
      </c>
      <c r="Z35" s="60">
        <v>32</v>
      </c>
      <c r="AA35" s="60">
        <v>33</v>
      </c>
      <c r="AB35" s="60">
        <v>32</v>
      </c>
      <c r="AC35" s="107">
        <v>197</v>
      </c>
      <c r="AD35" s="107">
        <v>224</v>
      </c>
      <c r="AE35" s="107">
        <v>218</v>
      </c>
      <c r="AF35" s="107">
        <v>232</v>
      </c>
      <c r="AG35" s="107">
        <v>213</v>
      </c>
      <c r="AH35" s="107">
        <v>221</v>
      </c>
      <c r="AI35" s="107">
        <v>204</v>
      </c>
      <c r="AJ35" s="107">
        <v>204</v>
      </c>
      <c r="AK35" s="107">
        <v>224</v>
      </c>
      <c r="AL35" s="107">
        <v>229</v>
      </c>
      <c r="AM35" s="107">
        <v>217</v>
      </c>
      <c r="AN35" s="107">
        <v>236</v>
      </c>
      <c r="AO35" s="107">
        <v>230</v>
      </c>
      <c r="AP35" s="107">
        <v>228</v>
      </c>
      <c r="AQ35" s="107">
        <v>218</v>
      </c>
      <c r="AR35" s="107">
        <v>228</v>
      </c>
      <c r="AS35" s="107">
        <v>248</v>
      </c>
      <c r="AT35" s="107">
        <v>250</v>
      </c>
      <c r="AU35" s="107">
        <v>338</v>
      </c>
      <c r="AV35" s="107">
        <v>260</v>
      </c>
      <c r="AW35" s="107">
        <v>195</v>
      </c>
      <c r="AX35" s="107">
        <v>177</v>
      </c>
      <c r="AY35" s="107">
        <v>117</v>
      </c>
      <c r="AZ35" s="107">
        <v>145</v>
      </c>
      <c r="BA35" s="107">
        <v>166</v>
      </c>
      <c r="BB35" s="107">
        <v>175</v>
      </c>
      <c r="BC35" s="107">
        <v>166</v>
      </c>
      <c r="BD35" s="107">
        <v>158</v>
      </c>
      <c r="BE35" s="107">
        <v>178</v>
      </c>
      <c r="BF35" s="107">
        <v>180</v>
      </c>
      <c r="BG35" s="107">
        <v>170</v>
      </c>
      <c r="BH35" s="107">
        <v>146</v>
      </c>
    </row>
    <row r="36" spans="1:60" ht="12.75" customHeight="1" x14ac:dyDescent="0.25">
      <c r="A36" s="108" t="s">
        <v>216</v>
      </c>
      <c r="B36" s="108" t="s">
        <v>335</v>
      </c>
      <c r="C36" s="109">
        <v>9</v>
      </c>
      <c r="D36" s="109">
        <v>10</v>
      </c>
      <c r="E36" s="109">
        <v>12</v>
      </c>
      <c r="F36" s="109">
        <v>4</v>
      </c>
      <c r="G36" s="109">
        <v>3</v>
      </c>
      <c r="H36" s="109">
        <v>2</v>
      </c>
      <c r="I36" s="109">
        <v>2</v>
      </c>
      <c r="J36" s="109">
        <v>7</v>
      </c>
      <c r="K36" s="109">
        <v>2</v>
      </c>
      <c r="L36" s="109">
        <v>2</v>
      </c>
      <c r="M36" s="110">
        <f t="shared" si="2"/>
        <v>5.3</v>
      </c>
      <c r="N36" s="110">
        <f t="shared" si="3"/>
        <v>4.25</v>
      </c>
      <c r="O36" s="110">
        <f t="shared" si="4"/>
        <v>3.25</v>
      </c>
      <c r="P36" s="60">
        <v>4</v>
      </c>
      <c r="Q36" s="60">
        <v>4</v>
      </c>
      <c r="R36" s="60">
        <v>4</v>
      </c>
      <c r="S36" s="60">
        <v>4</v>
      </c>
      <c r="T36" s="60">
        <v>4</v>
      </c>
      <c r="U36" s="60">
        <v>5</v>
      </c>
      <c r="V36" s="60">
        <v>6</v>
      </c>
      <c r="W36" s="60">
        <v>6</v>
      </c>
      <c r="X36" s="60">
        <v>6</v>
      </c>
      <c r="Y36" s="60">
        <v>6</v>
      </c>
      <c r="Z36" s="60">
        <v>6</v>
      </c>
      <c r="AA36" s="60">
        <v>7</v>
      </c>
      <c r="AB36" s="60">
        <v>6</v>
      </c>
      <c r="AC36" s="107">
        <v>454</v>
      </c>
      <c r="AD36" s="107">
        <v>517</v>
      </c>
      <c r="AE36" s="107">
        <v>501</v>
      </c>
      <c r="AF36" s="107">
        <v>534</v>
      </c>
      <c r="AG36" s="107">
        <v>490</v>
      </c>
      <c r="AH36" s="107">
        <v>510</v>
      </c>
      <c r="AI36" s="107">
        <v>469</v>
      </c>
      <c r="AJ36" s="107">
        <v>469</v>
      </c>
      <c r="AK36" s="107">
        <v>517</v>
      </c>
      <c r="AL36" s="107">
        <v>527</v>
      </c>
      <c r="AM36" s="107">
        <v>501</v>
      </c>
      <c r="AN36" s="107">
        <v>543</v>
      </c>
      <c r="AO36" s="107">
        <v>529</v>
      </c>
      <c r="AP36" s="107">
        <v>526</v>
      </c>
      <c r="AQ36" s="107">
        <v>501</v>
      </c>
      <c r="AR36" s="107">
        <v>524</v>
      </c>
      <c r="AS36" s="107">
        <v>570</v>
      </c>
      <c r="AT36" s="107">
        <v>576</v>
      </c>
      <c r="AU36" s="107">
        <v>779</v>
      </c>
      <c r="AV36" s="107">
        <v>599</v>
      </c>
      <c r="AW36" s="107">
        <v>450</v>
      </c>
      <c r="AX36" s="107">
        <v>407</v>
      </c>
      <c r="AY36" s="107">
        <v>269</v>
      </c>
      <c r="AZ36" s="107">
        <v>333</v>
      </c>
      <c r="BA36" s="107">
        <v>382</v>
      </c>
      <c r="BB36" s="107">
        <v>404</v>
      </c>
      <c r="BC36" s="107">
        <v>382</v>
      </c>
      <c r="BD36" s="107">
        <v>363</v>
      </c>
      <c r="BE36" s="107">
        <v>410</v>
      </c>
      <c r="BF36" s="107">
        <v>416</v>
      </c>
      <c r="BG36" s="107">
        <v>392</v>
      </c>
      <c r="BH36" s="107">
        <v>337</v>
      </c>
    </row>
    <row r="37" spans="1:60" ht="12.75" customHeight="1" x14ac:dyDescent="0.25">
      <c r="A37" s="108" t="s">
        <v>216</v>
      </c>
      <c r="B37" s="108" t="s">
        <v>179</v>
      </c>
      <c r="C37" s="109">
        <v>285</v>
      </c>
      <c r="D37" s="109">
        <v>130</v>
      </c>
      <c r="E37" s="109">
        <v>146</v>
      </c>
      <c r="F37" s="109">
        <v>173</v>
      </c>
      <c r="G37" s="109">
        <v>163</v>
      </c>
      <c r="H37" s="109">
        <v>158</v>
      </c>
      <c r="I37" s="109">
        <v>130</v>
      </c>
      <c r="J37" s="109">
        <v>200</v>
      </c>
      <c r="K37" s="109">
        <v>205</v>
      </c>
      <c r="L37" s="109">
        <v>89</v>
      </c>
      <c r="M37" s="110">
        <f t="shared" si="2"/>
        <v>167.9</v>
      </c>
      <c r="N37" s="110">
        <f t="shared" si="3"/>
        <v>158</v>
      </c>
      <c r="O37" s="110">
        <f t="shared" si="4"/>
        <v>156</v>
      </c>
      <c r="P37" s="60">
        <v>170</v>
      </c>
      <c r="Q37" s="60">
        <v>157</v>
      </c>
      <c r="R37" s="60">
        <v>163</v>
      </c>
      <c r="S37" s="60">
        <v>158</v>
      </c>
      <c r="T37" s="60">
        <v>168</v>
      </c>
      <c r="U37" s="60">
        <v>177</v>
      </c>
      <c r="V37" s="60">
        <v>220</v>
      </c>
      <c r="W37" s="60">
        <v>244</v>
      </c>
      <c r="X37" s="60">
        <v>220</v>
      </c>
      <c r="Y37" s="60">
        <v>219</v>
      </c>
      <c r="Z37" s="60">
        <v>244</v>
      </c>
      <c r="AA37" s="60">
        <v>251</v>
      </c>
      <c r="AB37" s="60">
        <v>244</v>
      </c>
      <c r="AC37" s="107">
        <v>360</v>
      </c>
      <c r="AD37" s="107">
        <v>410</v>
      </c>
      <c r="AE37" s="107">
        <v>397</v>
      </c>
      <c r="AF37" s="107">
        <v>423</v>
      </c>
      <c r="AG37" s="107">
        <v>389</v>
      </c>
      <c r="AH37" s="107">
        <v>404</v>
      </c>
      <c r="AI37" s="107">
        <v>372</v>
      </c>
      <c r="AJ37" s="107">
        <v>372</v>
      </c>
      <c r="AK37" s="107">
        <v>409</v>
      </c>
      <c r="AL37" s="107">
        <v>418</v>
      </c>
      <c r="AM37" s="107">
        <v>397</v>
      </c>
      <c r="AN37" s="107">
        <v>430</v>
      </c>
      <c r="AO37" s="107">
        <v>419</v>
      </c>
      <c r="AP37" s="107">
        <v>417</v>
      </c>
      <c r="AQ37" s="107">
        <v>397</v>
      </c>
      <c r="AR37" s="107">
        <v>415</v>
      </c>
      <c r="AS37" s="107">
        <v>452</v>
      </c>
      <c r="AT37" s="107">
        <v>457</v>
      </c>
      <c r="AU37" s="107">
        <v>617</v>
      </c>
      <c r="AV37" s="107">
        <v>475</v>
      </c>
      <c r="AW37" s="107">
        <v>357</v>
      </c>
      <c r="AX37" s="107">
        <v>323</v>
      </c>
      <c r="AY37" s="107">
        <v>213</v>
      </c>
      <c r="AZ37" s="107">
        <v>264</v>
      </c>
      <c r="BA37" s="107">
        <v>303</v>
      </c>
      <c r="BB37" s="107">
        <v>320</v>
      </c>
      <c r="BC37" s="107">
        <v>303</v>
      </c>
      <c r="BD37" s="107">
        <v>288</v>
      </c>
      <c r="BE37" s="107">
        <v>325</v>
      </c>
      <c r="BF37" s="107">
        <v>330</v>
      </c>
      <c r="BG37" s="107">
        <v>311</v>
      </c>
      <c r="BH37" s="107">
        <v>267</v>
      </c>
    </row>
    <row r="38" spans="1:60" ht="12.75" customHeight="1" x14ac:dyDescent="0.25">
      <c r="A38" s="108" t="s">
        <v>216</v>
      </c>
      <c r="B38" s="108" t="s">
        <v>67</v>
      </c>
      <c r="C38" s="109">
        <v>482</v>
      </c>
      <c r="D38" s="109">
        <v>416</v>
      </c>
      <c r="E38" s="109">
        <v>357</v>
      </c>
      <c r="F38" s="109">
        <v>309</v>
      </c>
      <c r="G38" s="109">
        <v>340</v>
      </c>
      <c r="H38" s="109">
        <v>398</v>
      </c>
      <c r="I38" s="109">
        <v>364</v>
      </c>
      <c r="J38" s="109">
        <v>232</v>
      </c>
      <c r="K38" s="109">
        <v>463</v>
      </c>
      <c r="L38" s="109">
        <v>287</v>
      </c>
      <c r="M38" s="110">
        <f t="shared" si="2"/>
        <v>364.8</v>
      </c>
      <c r="N38" s="110">
        <f t="shared" si="3"/>
        <v>343.75</v>
      </c>
      <c r="O38" s="110">
        <f t="shared" si="4"/>
        <v>336.5</v>
      </c>
      <c r="P38" s="60">
        <v>348</v>
      </c>
      <c r="Q38" s="60">
        <v>321</v>
      </c>
      <c r="R38" s="60">
        <v>333</v>
      </c>
      <c r="S38" s="60">
        <v>323</v>
      </c>
      <c r="T38" s="60">
        <v>343</v>
      </c>
      <c r="U38" s="60">
        <v>362</v>
      </c>
      <c r="V38" s="60">
        <v>451</v>
      </c>
      <c r="W38" s="60">
        <v>498</v>
      </c>
      <c r="X38" s="60">
        <v>449</v>
      </c>
      <c r="Y38" s="60">
        <v>447</v>
      </c>
      <c r="Z38" s="60">
        <v>498</v>
      </c>
      <c r="AA38" s="60">
        <v>512</v>
      </c>
      <c r="AB38" s="60">
        <v>498</v>
      </c>
      <c r="AC38" s="107">
        <v>43</v>
      </c>
      <c r="AD38" s="107">
        <v>49</v>
      </c>
      <c r="AE38" s="107">
        <v>47</v>
      </c>
      <c r="AF38" s="107">
        <v>50</v>
      </c>
      <c r="AG38" s="107">
        <v>46</v>
      </c>
      <c r="AH38" s="107">
        <v>48</v>
      </c>
      <c r="AI38" s="107">
        <v>44</v>
      </c>
      <c r="AJ38" s="107">
        <v>44</v>
      </c>
      <c r="AK38" s="107">
        <v>49</v>
      </c>
      <c r="AL38" s="107">
        <v>50</v>
      </c>
      <c r="AM38" s="107">
        <v>47</v>
      </c>
      <c r="AN38" s="107">
        <v>51</v>
      </c>
      <c r="AO38" s="107">
        <v>50</v>
      </c>
      <c r="AP38" s="107">
        <v>50</v>
      </c>
      <c r="AQ38" s="107">
        <v>47</v>
      </c>
      <c r="AR38" s="107">
        <v>49</v>
      </c>
      <c r="AS38" s="107">
        <v>54</v>
      </c>
      <c r="AT38" s="107">
        <v>54</v>
      </c>
      <c r="AU38" s="107">
        <v>74</v>
      </c>
      <c r="AV38" s="107">
        <v>57</v>
      </c>
      <c r="AW38" s="107">
        <v>42</v>
      </c>
      <c r="AX38" s="107">
        <v>38</v>
      </c>
      <c r="AY38" s="107">
        <v>25</v>
      </c>
      <c r="AZ38" s="107">
        <v>31</v>
      </c>
      <c r="BA38" s="107">
        <v>36</v>
      </c>
      <c r="BB38" s="107">
        <v>38</v>
      </c>
      <c r="BC38" s="107">
        <v>36</v>
      </c>
      <c r="BD38" s="107">
        <v>34</v>
      </c>
      <c r="BE38" s="107">
        <v>41</v>
      </c>
      <c r="BF38" s="107">
        <v>44</v>
      </c>
      <c r="BG38" s="107">
        <v>41</v>
      </c>
      <c r="BH38" s="107">
        <v>36</v>
      </c>
    </row>
    <row r="39" spans="1:60" ht="12.75" customHeight="1" x14ac:dyDescent="0.25">
      <c r="A39" s="108" t="s">
        <v>216</v>
      </c>
      <c r="B39" s="108" t="s">
        <v>98</v>
      </c>
      <c r="C39" s="109">
        <v>466</v>
      </c>
      <c r="D39" s="109">
        <v>353</v>
      </c>
      <c r="E39" s="109">
        <v>281</v>
      </c>
      <c r="F39" s="109">
        <v>313</v>
      </c>
      <c r="G39" s="109">
        <v>296</v>
      </c>
      <c r="H39" s="109">
        <v>303</v>
      </c>
      <c r="I39" s="109">
        <v>369</v>
      </c>
      <c r="J39" s="109">
        <v>269</v>
      </c>
      <c r="K39" s="109">
        <v>351</v>
      </c>
      <c r="L39" s="109">
        <v>213</v>
      </c>
      <c r="M39" s="110">
        <f t="shared" si="2"/>
        <v>321.39999999999998</v>
      </c>
      <c r="N39" s="110">
        <f t="shared" si="3"/>
        <v>299.375</v>
      </c>
      <c r="O39" s="110">
        <f t="shared" si="4"/>
        <v>300.5</v>
      </c>
      <c r="P39" s="60">
        <v>296</v>
      </c>
      <c r="Q39" s="60">
        <v>273</v>
      </c>
      <c r="R39" s="60">
        <v>283</v>
      </c>
      <c r="S39" s="60">
        <v>275</v>
      </c>
      <c r="T39" s="60">
        <v>292</v>
      </c>
      <c r="U39" s="60">
        <v>308</v>
      </c>
      <c r="V39" s="60">
        <v>383</v>
      </c>
      <c r="W39" s="60">
        <v>424</v>
      </c>
      <c r="X39" s="60">
        <v>382</v>
      </c>
      <c r="Y39" s="60">
        <v>380</v>
      </c>
      <c r="Z39" s="60">
        <v>424</v>
      </c>
      <c r="AA39" s="60">
        <v>436</v>
      </c>
      <c r="AB39" s="60">
        <v>424</v>
      </c>
      <c r="AC39" s="107">
        <v>0</v>
      </c>
      <c r="AD39" s="107">
        <v>0</v>
      </c>
      <c r="AE39" s="107">
        <v>0</v>
      </c>
      <c r="AF39" s="107">
        <v>0</v>
      </c>
      <c r="AG39" s="107">
        <v>0</v>
      </c>
      <c r="AH39" s="107">
        <v>0</v>
      </c>
      <c r="AI39" s="107">
        <v>0</v>
      </c>
      <c r="AJ39" s="107">
        <v>0</v>
      </c>
      <c r="AK39" s="107">
        <v>0</v>
      </c>
      <c r="AL39" s="107">
        <v>0</v>
      </c>
      <c r="AM39" s="107">
        <v>0</v>
      </c>
      <c r="AN39" s="107">
        <v>0</v>
      </c>
      <c r="AO39" s="107">
        <v>0</v>
      </c>
      <c r="AP39" s="107">
        <v>0</v>
      </c>
      <c r="AQ39" s="107">
        <v>0</v>
      </c>
      <c r="AR39" s="107">
        <v>0</v>
      </c>
      <c r="AS39" s="107">
        <v>0</v>
      </c>
      <c r="AT39" s="107">
        <v>0</v>
      </c>
      <c r="AU39" s="107">
        <v>0</v>
      </c>
      <c r="AV39" s="107">
        <v>0</v>
      </c>
      <c r="AW39" s="107">
        <v>0</v>
      </c>
      <c r="AX39" s="107">
        <v>0</v>
      </c>
      <c r="AY39" s="107">
        <v>0</v>
      </c>
      <c r="AZ39" s="107">
        <v>0</v>
      </c>
      <c r="BA39" s="107">
        <v>0</v>
      </c>
      <c r="BB39" s="107">
        <v>0</v>
      </c>
      <c r="BC39" s="107">
        <v>0</v>
      </c>
      <c r="BD39" s="107">
        <v>0</v>
      </c>
      <c r="BE39" s="107">
        <v>0</v>
      </c>
      <c r="BF39" s="107">
        <v>0</v>
      </c>
      <c r="BG39" s="107">
        <v>0</v>
      </c>
      <c r="BH39" s="107">
        <v>0</v>
      </c>
    </row>
    <row r="40" spans="1:60" ht="12.75" customHeight="1" x14ac:dyDescent="0.25">
      <c r="A40" s="108" t="s">
        <v>218</v>
      </c>
      <c r="B40" s="108" t="s">
        <v>101</v>
      </c>
      <c r="C40" s="109">
        <v>39</v>
      </c>
      <c r="D40" s="109">
        <v>21</v>
      </c>
      <c r="E40" s="109">
        <v>5</v>
      </c>
      <c r="F40" s="109">
        <v>3</v>
      </c>
      <c r="G40" s="109">
        <v>4</v>
      </c>
      <c r="H40" s="109">
        <v>0</v>
      </c>
      <c r="I40" s="109">
        <v>4</v>
      </c>
      <c r="J40" s="109">
        <v>3</v>
      </c>
      <c r="K40" s="109">
        <v>3</v>
      </c>
      <c r="L40" s="109">
        <v>0</v>
      </c>
      <c r="M40" s="110">
        <f t="shared" si="2"/>
        <v>8.1999999999999993</v>
      </c>
      <c r="N40" s="110">
        <f t="shared" si="3"/>
        <v>2.75</v>
      </c>
      <c r="O40" s="110">
        <f t="shared" si="4"/>
        <v>2.5</v>
      </c>
      <c r="P40" s="60">
        <v>3</v>
      </c>
      <c r="Q40" s="60">
        <v>3</v>
      </c>
      <c r="R40" s="60">
        <v>3</v>
      </c>
      <c r="S40" s="60">
        <v>3</v>
      </c>
      <c r="T40" s="60">
        <v>3</v>
      </c>
      <c r="U40" s="60">
        <v>3</v>
      </c>
      <c r="V40" s="60">
        <v>4</v>
      </c>
      <c r="W40" s="60">
        <v>4</v>
      </c>
      <c r="X40" s="60">
        <v>4</v>
      </c>
      <c r="Y40" s="60">
        <v>4</v>
      </c>
      <c r="Z40" s="60">
        <v>4</v>
      </c>
      <c r="AA40" s="60">
        <v>4</v>
      </c>
      <c r="AB40" s="60">
        <v>4</v>
      </c>
      <c r="AC40" s="107">
        <v>0</v>
      </c>
      <c r="AD40" s="107">
        <v>0</v>
      </c>
      <c r="AE40" s="107">
        <v>0</v>
      </c>
      <c r="AF40" s="107">
        <v>0</v>
      </c>
      <c r="AG40" s="107">
        <v>0</v>
      </c>
      <c r="AH40" s="107">
        <v>0</v>
      </c>
      <c r="AI40" s="107">
        <v>0</v>
      </c>
      <c r="AJ40" s="107">
        <v>0</v>
      </c>
      <c r="AK40" s="107">
        <v>0</v>
      </c>
      <c r="AL40" s="107">
        <v>0</v>
      </c>
      <c r="AM40" s="107">
        <v>0</v>
      </c>
      <c r="AN40" s="107">
        <v>0</v>
      </c>
      <c r="AO40" s="107">
        <v>0</v>
      </c>
      <c r="AP40" s="107">
        <v>0</v>
      </c>
      <c r="AQ40" s="107">
        <v>0</v>
      </c>
      <c r="AR40" s="107">
        <v>0</v>
      </c>
      <c r="AS40" s="107">
        <v>0</v>
      </c>
      <c r="AT40" s="107">
        <v>0</v>
      </c>
      <c r="AU40" s="107">
        <v>0</v>
      </c>
      <c r="AV40" s="107">
        <v>0</v>
      </c>
      <c r="AW40" s="107">
        <v>0</v>
      </c>
      <c r="AX40" s="107">
        <v>0</v>
      </c>
      <c r="AY40" s="107">
        <v>0</v>
      </c>
      <c r="AZ40" s="107">
        <v>0</v>
      </c>
      <c r="BA40" s="107">
        <v>0</v>
      </c>
      <c r="BB40" s="107">
        <v>0</v>
      </c>
      <c r="BC40" s="107">
        <v>0</v>
      </c>
      <c r="BD40" s="107">
        <v>0</v>
      </c>
      <c r="BE40" s="107">
        <v>0</v>
      </c>
      <c r="BF40" s="107">
        <v>0</v>
      </c>
      <c r="BG40" s="107">
        <v>0</v>
      </c>
      <c r="BH40" s="107">
        <v>0</v>
      </c>
    </row>
    <row r="41" spans="1:60" ht="12.75" customHeight="1" x14ac:dyDescent="0.25">
      <c r="A41" s="108" t="s">
        <v>218</v>
      </c>
      <c r="B41" s="108" t="s">
        <v>136</v>
      </c>
      <c r="C41" s="109">
        <v>0</v>
      </c>
      <c r="D41" s="109">
        <v>0</v>
      </c>
      <c r="E41" s="109">
        <v>0</v>
      </c>
      <c r="F41" s="109">
        <v>0</v>
      </c>
      <c r="G41" s="109">
        <v>0</v>
      </c>
      <c r="H41" s="109">
        <v>0</v>
      </c>
      <c r="I41" s="109">
        <v>0</v>
      </c>
      <c r="J41" s="109">
        <v>0</v>
      </c>
      <c r="K41" s="109">
        <v>0</v>
      </c>
      <c r="L41" s="109">
        <v>0</v>
      </c>
      <c r="M41" s="110">
        <f t="shared" si="2"/>
        <v>0</v>
      </c>
      <c r="N41" s="110">
        <f t="shared" si="3"/>
        <v>0</v>
      </c>
      <c r="O41" s="110">
        <f t="shared" si="4"/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107">
        <v>0</v>
      </c>
      <c r="AD41" s="107">
        <v>0</v>
      </c>
      <c r="AE41" s="107">
        <v>0</v>
      </c>
      <c r="AF41" s="107">
        <v>0</v>
      </c>
      <c r="AG41" s="107">
        <v>0</v>
      </c>
      <c r="AH41" s="107">
        <v>0</v>
      </c>
      <c r="AI41" s="107">
        <v>0</v>
      </c>
      <c r="AJ41" s="107">
        <v>0</v>
      </c>
      <c r="AK41" s="107">
        <v>0</v>
      </c>
      <c r="AL41" s="107">
        <v>0</v>
      </c>
      <c r="AM41" s="107">
        <v>0</v>
      </c>
      <c r="AN41" s="107">
        <v>0</v>
      </c>
      <c r="AO41" s="107">
        <v>0</v>
      </c>
      <c r="AP41" s="107">
        <v>0</v>
      </c>
      <c r="AQ41" s="107">
        <v>0</v>
      </c>
      <c r="AR41" s="107">
        <v>0</v>
      </c>
      <c r="AS41" s="107">
        <v>0</v>
      </c>
      <c r="AT41" s="107">
        <v>0</v>
      </c>
      <c r="AU41" s="107">
        <v>0</v>
      </c>
      <c r="AV41" s="107">
        <v>0</v>
      </c>
      <c r="AW41" s="107">
        <v>0</v>
      </c>
      <c r="AX41" s="107">
        <v>0</v>
      </c>
      <c r="AY41" s="107">
        <v>0</v>
      </c>
      <c r="AZ41" s="107">
        <v>0</v>
      </c>
      <c r="BA41" s="107">
        <v>0</v>
      </c>
      <c r="BB41" s="107">
        <v>0</v>
      </c>
      <c r="BC41" s="107">
        <v>0</v>
      </c>
      <c r="BD41" s="107">
        <v>0</v>
      </c>
      <c r="BE41" s="107">
        <v>0</v>
      </c>
      <c r="BF41" s="107">
        <v>0</v>
      </c>
      <c r="BG41" s="107">
        <v>0</v>
      </c>
      <c r="BH41" s="107">
        <v>0</v>
      </c>
    </row>
    <row r="42" spans="1:60" ht="12.75" customHeight="1" x14ac:dyDescent="0.25">
      <c r="A42" s="108" t="s">
        <v>218</v>
      </c>
      <c r="B42" s="108" t="s">
        <v>59</v>
      </c>
      <c r="C42" s="109">
        <v>0</v>
      </c>
      <c r="D42" s="109">
        <v>0</v>
      </c>
      <c r="E42" s="109">
        <v>0</v>
      </c>
      <c r="F42" s="109">
        <v>0</v>
      </c>
      <c r="G42" s="109">
        <v>0</v>
      </c>
      <c r="H42" s="109">
        <v>0</v>
      </c>
      <c r="I42" s="109">
        <v>0</v>
      </c>
      <c r="J42" s="109">
        <v>0</v>
      </c>
      <c r="K42" s="109">
        <v>0</v>
      </c>
      <c r="L42" s="109">
        <v>0</v>
      </c>
      <c r="M42" s="110">
        <f t="shared" si="2"/>
        <v>0</v>
      </c>
      <c r="N42" s="110">
        <f t="shared" si="3"/>
        <v>0</v>
      </c>
      <c r="O42" s="110">
        <f t="shared" si="4"/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107">
        <v>0</v>
      </c>
      <c r="AD42" s="107">
        <v>0</v>
      </c>
      <c r="AE42" s="107">
        <v>0</v>
      </c>
      <c r="AF42" s="107">
        <v>0</v>
      </c>
      <c r="AG42" s="107">
        <v>0</v>
      </c>
      <c r="AH42" s="107">
        <v>0</v>
      </c>
      <c r="AI42" s="107">
        <v>0</v>
      </c>
      <c r="AJ42" s="107">
        <v>0</v>
      </c>
      <c r="AK42" s="107">
        <v>0</v>
      </c>
      <c r="AL42" s="107">
        <v>0</v>
      </c>
      <c r="AM42" s="107">
        <v>0</v>
      </c>
      <c r="AN42" s="107">
        <v>0</v>
      </c>
      <c r="AO42" s="107">
        <v>0</v>
      </c>
      <c r="AP42" s="107">
        <v>0</v>
      </c>
      <c r="AQ42" s="107">
        <v>0</v>
      </c>
      <c r="AR42" s="107">
        <v>0</v>
      </c>
      <c r="AS42" s="107">
        <v>0</v>
      </c>
      <c r="AT42" s="107">
        <v>0</v>
      </c>
      <c r="AU42" s="107">
        <v>0</v>
      </c>
      <c r="AV42" s="107">
        <v>0</v>
      </c>
      <c r="AW42" s="107">
        <v>0</v>
      </c>
      <c r="AX42" s="107">
        <v>0</v>
      </c>
      <c r="AY42" s="107">
        <v>0</v>
      </c>
      <c r="AZ42" s="107">
        <v>0</v>
      </c>
      <c r="BA42" s="107">
        <v>0</v>
      </c>
      <c r="BB42" s="107">
        <v>0</v>
      </c>
      <c r="BC42" s="107">
        <v>0</v>
      </c>
      <c r="BD42" s="107">
        <v>0</v>
      </c>
      <c r="BE42" s="107">
        <v>0</v>
      </c>
      <c r="BF42" s="107">
        <v>0</v>
      </c>
      <c r="BG42" s="107">
        <v>0</v>
      </c>
      <c r="BH42" s="107">
        <v>0</v>
      </c>
    </row>
    <row r="43" spans="1:60" ht="12.75" customHeight="1" x14ac:dyDescent="0.25">
      <c r="A43" s="108" t="s">
        <v>218</v>
      </c>
      <c r="B43" s="108" t="s">
        <v>156</v>
      </c>
      <c r="C43" s="109">
        <v>0</v>
      </c>
      <c r="D43" s="109">
        <v>0</v>
      </c>
      <c r="E43" s="109">
        <v>0</v>
      </c>
      <c r="F43" s="109">
        <v>0</v>
      </c>
      <c r="G43" s="109">
        <v>0</v>
      </c>
      <c r="H43" s="109">
        <v>0</v>
      </c>
      <c r="I43" s="109">
        <v>0</v>
      </c>
      <c r="J43" s="109">
        <v>0</v>
      </c>
      <c r="K43" s="109">
        <v>0</v>
      </c>
      <c r="L43" s="109">
        <v>0</v>
      </c>
      <c r="M43" s="110">
        <f t="shared" si="2"/>
        <v>0</v>
      </c>
      <c r="N43" s="110">
        <f t="shared" si="3"/>
        <v>0</v>
      </c>
      <c r="O43" s="110">
        <f t="shared" si="4"/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107">
        <v>0</v>
      </c>
      <c r="AD43" s="107">
        <v>0</v>
      </c>
      <c r="AE43" s="107">
        <v>0</v>
      </c>
      <c r="AF43" s="107">
        <v>0</v>
      </c>
      <c r="AG43" s="107">
        <v>0</v>
      </c>
      <c r="AH43" s="107">
        <v>0</v>
      </c>
      <c r="AI43" s="107">
        <v>0</v>
      </c>
      <c r="AJ43" s="107">
        <v>0</v>
      </c>
      <c r="AK43" s="107">
        <v>0</v>
      </c>
      <c r="AL43" s="107">
        <v>0</v>
      </c>
      <c r="AM43" s="107">
        <v>0</v>
      </c>
      <c r="AN43" s="107">
        <v>0</v>
      </c>
      <c r="AO43" s="107">
        <v>0</v>
      </c>
      <c r="AP43" s="107">
        <v>0</v>
      </c>
      <c r="AQ43" s="107">
        <v>0</v>
      </c>
      <c r="AR43" s="107">
        <v>0</v>
      </c>
      <c r="AS43" s="107">
        <v>0</v>
      </c>
      <c r="AT43" s="107">
        <v>0</v>
      </c>
      <c r="AU43" s="107">
        <v>0</v>
      </c>
      <c r="AV43" s="107">
        <v>0</v>
      </c>
      <c r="AW43" s="107">
        <v>0</v>
      </c>
      <c r="AX43" s="107">
        <v>0</v>
      </c>
      <c r="AY43" s="107">
        <v>0</v>
      </c>
      <c r="AZ43" s="107">
        <v>0</v>
      </c>
      <c r="BA43" s="107">
        <v>0</v>
      </c>
      <c r="BB43" s="107">
        <v>0</v>
      </c>
      <c r="BC43" s="107">
        <v>0</v>
      </c>
      <c r="BD43" s="107">
        <v>0</v>
      </c>
      <c r="BE43" s="107">
        <v>0</v>
      </c>
      <c r="BF43" s="107">
        <v>0</v>
      </c>
      <c r="BG43" s="107">
        <v>0</v>
      </c>
      <c r="BH43" s="107">
        <v>0</v>
      </c>
    </row>
    <row r="44" spans="1:60" ht="12.75" customHeight="1" x14ac:dyDescent="0.25">
      <c r="A44" s="108" t="s">
        <v>218</v>
      </c>
      <c r="B44" s="108" t="s">
        <v>335</v>
      </c>
      <c r="C44" s="109">
        <v>0</v>
      </c>
      <c r="D44" s="109">
        <v>0</v>
      </c>
      <c r="E44" s="109">
        <v>0</v>
      </c>
      <c r="F44" s="109">
        <v>0</v>
      </c>
      <c r="G44" s="109">
        <v>0</v>
      </c>
      <c r="H44" s="109">
        <v>0</v>
      </c>
      <c r="I44" s="109">
        <v>0</v>
      </c>
      <c r="J44" s="109">
        <v>0</v>
      </c>
      <c r="K44" s="109">
        <v>0</v>
      </c>
      <c r="L44" s="109">
        <v>0</v>
      </c>
      <c r="M44" s="110">
        <f t="shared" si="2"/>
        <v>0</v>
      </c>
      <c r="N44" s="110">
        <f t="shared" si="3"/>
        <v>0</v>
      </c>
      <c r="O44" s="110">
        <f t="shared" si="4"/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0">
        <v>0</v>
      </c>
      <c r="AA44" s="60">
        <v>0</v>
      </c>
      <c r="AB44" s="60">
        <v>0</v>
      </c>
      <c r="AC44" s="107">
        <v>1</v>
      </c>
      <c r="AD44" s="107">
        <v>1</v>
      </c>
      <c r="AE44" s="107">
        <v>1</v>
      </c>
      <c r="AF44" s="107">
        <v>1</v>
      </c>
      <c r="AG44" s="107">
        <v>1</v>
      </c>
      <c r="AH44" s="107">
        <v>1</v>
      </c>
      <c r="AI44" s="107">
        <v>1</v>
      </c>
      <c r="AJ44" s="107">
        <v>1</v>
      </c>
      <c r="AK44" s="107">
        <v>1</v>
      </c>
      <c r="AL44" s="107">
        <v>1</v>
      </c>
      <c r="AM44" s="107">
        <v>1</v>
      </c>
      <c r="AN44" s="107">
        <v>1</v>
      </c>
      <c r="AO44" s="107">
        <v>1</v>
      </c>
      <c r="AP44" s="107">
        <v>1</v>
      </c>
      <c r="AQ44" s="107">
        <v>1</v>
      </c>
      <c r="AR44" s="107">
        <v>1</v>
      </c>
      <c r="AS44" s="107">
        <v>1</v>
      </c>
      <c r="AT44" s="107">
        <v>1</v>
      </c>
      <c r="AU44" s="107">
        <v>1</v>
      </c>
      <c r="AV44" s="107">
        <v>1</v>
      </c>
      <c r="AW44" s="107">
        <v>1</v>
      </c>
      <c r="AX44" s="107">
        <v>1</v>
      </c>
      <c r="AY44" s="107">
        <v>1</v>
      </c>
      <c r="AZ44" s="107">
        <v>1</v>
      </c>
      <c r="BA44" s="107">
        <v>1</v>
      </c>
      <c r="BB44" s="107">
        <v>1</v>
      </c>
      <c r="BC44" s="107">
        <v>1</v>
      </c>
      <c r="BD44" s="107">
        <v>1</v>
      </c>
      <c r="BE44" s="107">
        <v>1</v>
      </c>
      <c r="BF44" s="107">
        <v>1</v>
      </c>
      <c r="BG44" s="107">
        <v>1</v>
      </c>
      <c r="BH44" s="107">
        <v>1</v>
      </c>
    </row>
    <row r="45" spans="1:60" ht="12.75" customHeight="1" x14ac:dyDescent="0.25">
      <c r="A45" s="108" t="s">
        <v>218</v>
      </c>
      <c r="B45" s="108" t="s">
        <v>179</v>
      </c>
      <c r="C45" s="109">
        <v>0</v>
      </c>
      <c r="D45" s="109">
        <v>0</v>
      </c>
      <c r="E45" s="109">
        <v>0</v>
      </c>
      <c r="F45" s="109">
        <v>0</v>
      </c>
      <c r="G45" s="109">
        <v>0</v>
      </c>
      <c r="H45" s="109">
        <v>0</v>
      </c>
      <c r="I45" s="109">
        <v>0</v>
      </c>
      <c r="J45" s="109">
        <v>0</v>
      </c>
      <c r="K45" s="109">
        <v>0</v>
      </c>
      <c r="L45" s="109">
        <v>-4</v>
      </c>
      <c r="M45" s="110">
        <f t="shared" si="2"/>
        <v>-0.4</v>
      </c>
      <c r="N45" s="110">
        <f t="shared" si="3"/>
        <v>-0.5</v>
      </c>
      <c r="O45" s="110">
        <f t="shared" si="4"/>
        <v>-1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107">
        <v>3</v>
      </c>
      <c r="AD45" s="107">
        <v>3</v>
      </c>
      <c r="AE45" s="107">
        <v>4</v>
      </c>
      <c r="AF45" s="107">
        <v>4</v>
      </c>
      <c r="AG45" s="107">
        <v>4</v>
      </c>
      <c r="AH45" s="107">
        <v>4</v>
      </c>
      <c r="AI45" s="107">
        <v>4</v>
      </c>
      <c r="AJ45" s="107">
        <v>4</v>
      </c>
      <c r="AK45" s="107">
        <v>4</v>
      </c>
      <c r="AL45" s="107">
        <v>4</v>
      </c>
      <c r="AM45" s="107">
        <v>4</v>
      </c>
      <c r="AN45" s="107">
        <v>4</v>
      </c>
      <c r="AO45" s="107">
        <v>4</v>
      </c>
      <c r="AP45" s="107">
        <v>4</v>
      </c>
      <c r="AQ45" s="107">
        <v>4</v>
      </c>
      <c r="AR45" s="107">
        <v>4</v>
      </c>
      <c r="AS45" s="107">
        <v>5</v>
      </c>
      <c r="AT45" s="107">
        <v>5</v>
      </c>
      <c r="AU45" s="107">
        <v>5</v>
      </c>
      <c r="AV45" s="107">
        <v>5</v>
      </c>
      <c r="AW45" s="107">
        <v>3</v>
      </c>
      <c r="AX45" s="107">
        <v>3</v>
      </c>
      <c r="AY45" s="107">
        <v>3</v>
      </c>
      <c r="AZ45" s="107">
        <v>3</v>
      </c>
      <c r="BA45" s="107">
        <v>3</v>
      </c>
      <c r="BB45" s="107">
        <v>3</v>
      </c>
      <c r="BC45" s="107">
        <v>3</v>
      </c>
      <c r="BD45" s="107">
        <v>3</v>
      </c>
      <c r="BE45" s="107">
        <v>3</v>
      </c>
      <c r="BF45" s="107">
        <v>3</v>
      </c>
      <c r="BG45" s="107">
        <v>3</v>
      </c>
      <c r="BH45" s="107">
        <v>3</v>
      </c>
    </row>
    <row r="46" spans="1:60" ht="12.75" customHeight="1" x14ac:dyDescent="0.25">
      <c r="A46" s="108" t="s">
        <v>81</v>
      </c>
      <c r="B46" s="108" t="s">
        <v>340</v>
      </c>
      <c r="C46" s="109">
        <v>4</v>
      </c>
      <c r="D46" s="109">
        <v>2</v>
      </c>
      <c r="E46" s="109">
        <v>3</v>
      </c>
      <c r="F46" s="109">
        <v>2</v>
      </c>
      <c r="G46" s="109">
        <v>2</v>
      </c>
      <c r="H46" s="109">
        <v>1</v>
      </c>
      <c r="I46" s="109">
        <v>3</v>
      </c>
      <c r="J46" s="109">
        <v>1</v>
      </c>
      <c r="K46" s="109">
        <v>3</v>
      </c>
      <c r="L46" s="109">
        <v>2</v>
      </c>
      <c r="M46" s="110">
        <f t="shared" si="2"/>
        <v>2.2999999999999998</v>
      </c>
      <c r="N46" s="110">
        <f t="shared" si="3"/>
        <v>2.125</v>
      </c>
      <c r="O46" s="110">
        <f t="shared" si="4"/>
        <v>2.25</v>
      </c>
      <c r="P46" s="60">
        <v>2</v>
      </c>
      <c r="Q46" s="60">
        <v>2</v>
      </c>
      <c r="R46" s="60">
        <v>2</v>
      </c>
      <c r="S46" s="60">
        <v>2</v>
      </c>
      <c r="T46" s="60">
        <v>2</v>
      </c>
      <c r="U46" s="60">
        <v>2</v>
      </c>
      <c r="V46" s="60">
        <v>3</v>
      </c>
      <c r="W46" s="60">
        <v>3</v>
      </c>
      <c r="X46" s="60">
        <v>3</v>
      </c>
      <c r="Y46" s="60">
        <v>3</v>
      </c>
      <c r="Z46" s="60">
        <v>3</v>
      </c>
      <c r="AA46" s="60">
        <v>3</v>
      </c>
      <c r="AB46" s="60">
        <v>3</v>
      </c>
      <c r="AC46" s="107">
        <v>4</v>
      </c>
      <c r="AD46" s="107">
        <v>4</v>
      </c>
      <c r="AE46" s="107">
        <v>5</v>
      </c>
      <c r="AF46" s="107">
        <v>5</v>
      </c>
      <c r="AG46" s="107">
        <v>5</v>
      </c>
      <c r="AH46" s="107">
        <v>5</v>
      </c>
      <c r="AI46" s="107">
        <v>5</v>
      </c>
      <c r="AJ46" s="107">
        <v>5</v>
      </c>
      <c r="AK46" s="107">
        <v>5</v>
      </c>
      <c r="AL46" s="107">
        <v>5</v>
      </c>
      <c r="AM46" s="107">
        <v>5</v>
      </c>
      <c r="AN46" s="107">
        <v>5</v>
      </c>
      <c r="AO46" s="107">
        <v>5</v>
      </c>
      <c r="AP46" s="107">
        <v>5</v>
      </c>
      <c r="AQ46" s="107">
        <v>5</v>
      </c>
      <c r="AR46" s="107">
        <v>5</v>
      </c>
      <c r="AS46" s="107">
        <v>6</v>
      </c>
      <c r="AT46" s="107">
        <v>6</v>
      </c>
      <c r="AU46" s="107">
        <v>6</v>
      </c>
      <c r="AV46" s="107">
        <v>6</v>
      </c>
      <c r="AW46" s="107">
        <v>4</v>
      </c>
      <c r="AX46" s="107">
        <v>4</v>
      </c>
      <c r="AY46" s="107">
        <v>3</v>
      </c>
      <c r="AZ46" s="107">
        <v>4</v>
      </c>
      <c r="BA46" s="107">
        <v>4</v>
      </c>
      <c r="BB46" s="107">
        <v>4</v>
      </c>
      <c r="BC46" s="107">
        <v>4</v>
      </c>
      <c r="BD46" s="107">
        <v>4</v>
      </c>
      <c r="BE46" s="107">
        <v>4</v>
      </c>
      <c r="BF46" s="107">
        <v>4</v>
      </c>
      <c r="BG46" s="107">
        <v>4</v>
      </c>
      <c r="BH46" s="107">
        <v>4</v>
      </c>
    </row>
    <row r="47" spans="1:60" ht="12.75" customHeight="1" x14ac:dyDescent="0.25">
      <c r="A47" s="108" t="s">
        <v>83</v>
      </c>
      <c r="B47" s="108" t="s">
        <v>340</v>
      </c>
      <c r="C47" s="109">
        <v>2</v>
      </c>
      <c r="D47" s="109">
        <v>2</v>
      </c>
      <c r="E47" s="109">
        <v>2</v>
      </c>
      <c r="F47" s="109">
        <v>2</v>
      </c>
      <c r="G47" s="109">
        <v>2</v>
      </c>
      <c r="H47" s="109">
        <v>1</v>
      </c>
      <c r="I47" s="109">
        <v>2</v>
      </c>
      <c r="J47" s="109">
        <v>2</v>
      </c>
      <c r="K47" s="109">
        <v>3</v>
      </c>
      <c r="L47" s="109">
        <v>2</v>
      </c>
      <c r="M47" s="110">
        <f t="shared" si="2"/>
        <v>2</v>
      </c>
      <c r="N47" s="110">
        <f t="shared" si="3"/>
        <v>2</v>
      </c>
      <c r="O47" s="110">
        <f t="shared" si="4"/>
        <v>2.25</v>
      </c>
      <c r="P47" s="60">
        <v>3</v>
      </c>
      <c r="Q47" s="60">
        <v>2</v>
      </c>
      <c r="R47" s="60">
        <v>2</v>
      </c>
      <c r="S47" s="60">
        <v>2</v>
      </c>
      <c r="T47" s="60">
        <v>2</v>
      </c>
      <c r="U47" s="60">
        <v>3</v>
      </c>
      <c r="V47" s="60">
        <v>3</v>
      </c>
      <c r="W47" s="60">
        <v>4</v>
      </c>
      <c r="X47" s="60">
        <v>3</v>
      </c>
      <c r="Y47" s="60">
        <v>3</v>
      </c>
      <c r="Z47" s="60">
        <v>4</v>
      </c>
      <c r="AA47" s="60">
        <v>4</v>
      </c>
      <c r="AB47" s="60">
        <v>4</v>
      </c>
      <c r="AC47" s="107">
        <v>6</v>
      </c>
      <c r="AD47" s="107">
        <v>7</v>
      </c>
      <c r="AE47" s="107">
        <v>7</v>
      </c>
      <c r="AF47" s="107">
        <v>7</v>
      </c>
      <c r="AG47" s="107">
        <v>6</v>
      </c>
      <c r="AH47" s="107">
        <v>7</v>
      </c>
      <c r="AI47" s="107">
        <v>6</v>
      </c>
      <c r="AJ47" s="107">
        <v>6</v>
      </c>
      <c r="AK47" s="107">
        <v>7</v>
      </c>
      <c r="AL47" s="107">
        <v>7</v>
      </c>
      <c r="AM47" s="107">
        <v>7</v>
      </c>
      <c r="AN47" s="107">
        <v>7</v>
      </c>
      <c r="AO47" s="107">
        <v>7</v>
      </c>
      <c r="AP47" s="107">
        <v>7</v>
      </c>
      <c r="AQ47" s="107">
        <v>7</v>
      </c>
      <c r="AR47" s="107">
        <v>7</v>
      </c>
      <c r="AS47" s="107">
        <v>8</v>
      </c>
      <c r="AT47" s="107">
        <v>8</v>
      </c>
      <c r="AU47" s="107">
        <v>10</v>
      </c>
      <c r="AV47" s="107">
        <v>8</v>
      </c>
      <c r="AW47" s="107">
        <v>6</v>
      </c>
      <c r="AX47" s="107">
        <v>5</v>
      </c>
      <c r="AY47" s="107">
        <v>4</v>
      </c>
      <c r="AZ47" s="107">
        <v>4</v>
      </c>
      <c r="BA47" s="107">
        <v>5</v>
      </c>
      <c r="BB47" s="107">
        <v>5</v>
      </c>
      <c r="BC47" s="107">
        <v>5</v>
      </c>
      <c r="BD47" s="107">
        <v>5</v>
      </c>
      <c r="BE47" s="107">
        <v>5</v>
      </c>
      <c r="BF47" s="107">
        <v>5</v>
      </c>
      <c r="BG47" s="107">
        <v>5</v>
      </c>
      <c r="BH47" s="107">
        <v>4</v>
      </c>
    </row>
    <row r="48" spans="1:60" ht="12.75" customHeight="1" x14ac:dyDescent="0.25">
      <c r="A48" s="108" t="s">
        <v>85</v>
      </c>
      <c r="B48" s="108" t="s">
        <v>340</v>
      </c>
      <c r="C48" s="109">
        <v>7</v>
      </c>
      <c r="D48" s="109">
        <v>3</v>
      </c>
      <c r="E48" s="109">
        <v>5</v>
      </c>
      <c r="F48" s="109">
        <v>4</v>
      </c>
      <c r="G48" s="109">
        <v>6</v>
      </c>
      <c r="H48" s="109">
        <v>4</v>
      </c>
      <c r="I48" s="109">
        <v>5</v>
      </c>
      <c r="J48" s="109">
        <v>4</v>
      </c>
      <c r="K48" s="109">
        <v>4</v>
      </c>
      <c r="L48" s="109">
        <v>3</v>
      </c>
      <c r="M48" s="110">
        <f t="shared" si="2"/>
        <v>4.5</v>
      </c>
      <c r="N48" s="110">
        <f t="shared" si="3"/>
        <v>4.375</v>
      </c>
      <c r="O48" s="110">
        <f t="shared" si="4"/>
        <v>4</v>
      </c>
      <c r="P48" s="60">
        <v>4</v>
      </c>
      <c r="Q48" s="60">
        <v>4</v>
      </c>
      <c r="R48" s="60">
        <v>4</v>
      </c>
      <c r="S48" s="60">
        <v>4</v>
      </c>
      <c r="T48" s="60">
        <v>4</v>
      </c>
      <c r="U48" s="60">
        <v>5</v>
      </c>
      <c r="V48" s="60">
        <v>6</v>
      </c>
      <c r="W48" s="60">
        <v>6</v>
      </c>
      <c r="X48" s="60">
        <v>6</v>
      </c>
      <c r="Y48" s="60">
        <v>6</v>
      </c>
      <c r="Z48" s="60">
        <v>6</v>
      </c>
      <c r="AA48" s="60">
        <v>7</v>
      </c>
      <c r="AB48" s="60">
        <v>6</v>
      </c>
      <c r="AC48" s="107">
        <v>7</v>
      </c>
      <c r="AD48" s="107">
        <v>8</v>
      </c>
      <c r="AE48" s="107">
        <v>8</v>
      </c>
      <c r="AF48" s="107">
        <v>8</v>
      </c>
      <c r="AG48" s="107">
        <v>7</v>
      </c>
      <c r="AH48" s="107">
        <v>8</v>
      </c>
      <c r="AI48" s="107">
        <v>7</v>
      </c>
      <c r="AJ48" s="107">
        <v>7</v>
      </c>
      <c r="AK48" s="107">
        <v>8</v>
      </c>
      <c r="AL48" s="107">
        <v>8</v>
      </c>
      <c r="AM48" s="107">
        <v>8</v>
      </c>
      <c r="AN48" s="107">
        <v>8</v>
      </c>
      <c r="AO48" s="107">
        <v>8</v>
      </c>
      <c r="AP48" s="107">
        <v>8</v>
      </c>
      <c r="AQ48" s="107">
        <v>8</v>
      </c>
      <c r="AR48" s="107">
        <v>8</v>
      </c>
      <c r="AS48" s="107">
        <v>9</v>
      </c>
      <c r="AT48" s="107">
        <v>9</v>
      </c>
      <c r="AU48" s="107">
        <v>12</v>
      </c>
      <c r="AV48" s="107">
        <v>9</v>
      </c>
      <c r="AW48" s="107">
        <v>7</v>
      </c>
      <c r="AX48" s="107">
        <v>6</v>
      </c>
      <c r="AY48" s="107">
        <v>4</v>
      </c>
      <c r="AZ48" s="107">
        <v>5</v>
      </c>
      <c r="BA48" s="107">
        <v>6</v>
      </c>
      <c r="BB48" s="107">
        <v>6</v>
      </c>
      <c r="BC48" s="107">
        <v>6</v>
      </c>
      <c r="BD48" s="107">
        <v>5</v>
      </c>
      <c r="BE48" s="107">
        <v>6</v>
      </c>
      <c r="BF48" s="107">
        <v>6</v>
      </c>
      <c r="BG48" s="107">
        <v>6</v>
      </c>
      <c r="BH48" s="107">
        <v>5</v>
      </c>
    </row>
    <row r="49" spans="1:60" ht="12.75" customHeight="1" x14ac:dyDescent="0.25">
      <c r="A49" s="108" t="s">
        <v>329</v>
      </c>
      <c r="B49" s="108" t="s">
        <v>330</v>
      </c>
      <c r="C49" s="109">
        <v>8</v>
      </c>
      <c r="D49" s="109">
        <v>2</v>
      </c>
      <c r="E49" s="109">
        <v>3</v>
      </c>
      <c r="F49" s="109">
        <v>7</v>
      </c>
      <c r="G49" s="109">
        <v>7</v>
      </c>
      <c r="H49" s="109">
        <v>8</v>
      </c>
      <c r="I49" s="109">
        <v>6</v>
      </c>
      <c r="J49" s="109">
        <v>6</v>
      </c>
      <c r="K49" s="109">
        <v>6</v>
      </c>
      <c r="L49" s="109">
        <v>4</v>
      </c>
      <c r="M49" s="110">
        <f t="shared" si="2"/>
        <v>5.7</v>
      </c>
      <c r="N49" s="110">
        <f t="shared" si="3"/>
        <v>5.875</v>
      </c>
      <c r="O49" s="110">
        <f t="shared" si="4"/>
        <v>5.5</v>
      </c>
      <c r="P49" s="60">
        <v>6</v>
      </c>
      <c r="Q49" s="60">
        <v>5</v>
      </c>
      <c r="R49" s="60">
        <v>5</v>
      </c>
      <c r="S49" s="60">
        <v>5</v>
      </c>
      <c r="T49" s="60">
        <v>5</v>
      </c>
      <c r="U49" s="60">
        <v>6</v>
      </c>
      <c r="V49" s="60">
        <v>7</v>
      </c>
      <c r="W49" s="60">
        <v>8</v>
      </c>
      <c r="X49" s="60">
        <v>7</v>
      </c>
      <c r="Y49" s="60">
        <v>7</v>
      </c>
      <c r="Z49" s="60">
        <v>8</v>
      </c>
      <c r="AA49" s="60">
        <v>8</v>
      </c>
      <c r="AB49" s="60">
        <v>8</v>
      </c>
      <c r="AC49" s="107">
        <v>3</v>
      </c>
      <c r="AD49" s="107">
        <v>3</v>
      </c>
      <c r="AE49" s="107">
        <v>4</v>
      </c>
      <c r="AF49" s="107">
        <v>4</v>
      </c>
      <c r="AG49" s="107">
        <v>4</v>
      </c>
      <c r="AH49" s="107">
        <v>4</v>
      </c>
      <c r="AI49" s="107">
        <v>4</v>
      </c>
      <c r="AJ49" s="107">
        <v>4</v>
      </c>
      <c r="AK49" s="107">
        <v>4</v>
      </c>
      <c r="AL49" s="107">
        <v>4</v>
      </c>
      <c r="AM49" s="107">
        <v>4</v>
      </c>
      <c r="AN49" s="107">
        <v>4</v>
      </c>
      <c r="AO49" s="107">
        <v>4</v>
      </c>
      <c r="AP49" s="107">
        <v>4</v>
      </c>
      <c r="AQ49" s="107">
        <v>4</v>
      </c>
      <c r="AR49" s="107">
        <v>4</v>
      </c>
      <c r="AS49" s="107">
        <v>5</v>
      </c>
      <c r="AT49" s="107">
        <v>5</v>
      </c>
      <c r="AU49" s="107">
        <v>5</v>
      </c>
      <c r="AV49" s="107">
        <v>5</v>
      </c>
      <c r="AW49" s="107">
        <v>3</v>
      </c>
      <c r="AX49" s="107">
        <v>3</v>
      </c>
      <c r="AY49" s="107">
        <v>3</v>
      </c>
      <c r="AZ49" s="107">
        <v>3</v>
      </c>
      <c r="BA49" s="107">
        <v>3</v>
      </c>
      <c r="BB49" s="107">
        <v>3</v>
      </c>
      <c r="BC49" s="107">
        <v>3</v>
      </c>
      <c r="BD49" s="107">
        <v>3</v>
      </c>
      <c r="BE49" s="107">
        <v>3</v>
      </c>
      <c r="BF49" s="107">
        <v>3</v>
      </c>
      <c r="BG49" s="107">
        <v>3</v>
      </c>
      <c r="BH49" s="107">
        <v>3</v>
      </c>
    </row>
    <row r="50" spans="1:60" ht="12.75" customHeight="1" x14ac:dyDescent="0.25">
      <c r="A50" s="108" t="s">
        <v>333</v>
      </c>
      <c r="B50" s="108" t="s">
        <v>330</v>
      </c>
      <c r="C50" s="109">
        <v>10</v>
      </c>
      <c r="D50" s="109">
        <v>4</v>
      </c>
      <c r="E50" s="109">
        <v>5</v>
      </c>
      <c r="F50" s="109">
        <v>4</v>
      </c>
      <c r="G50" s="109">
        <v>1</v>
      </c>
      <c r="H50" s="109">
        <v>2</v>
      </c>
      <c r="I50" s="109">
        <v>3</v>
      </c>
      <c r="J50" s="109">
        <v>4</v>
      </c>
      <c r="K50" s="109">
        <v>4</v>
      </c>
      <c r="L50" s="109">
        <v>5</v>
      </c>
      <c r="M50" s="110">
        <f t="shared" si="2"/>
        <v>4.2</v>
      </c>
      <c r="N50" s="110">
        <f t="shared" si="3"/>
        <v>3.5</v>
      </c>
      <c r="O50" s="110">
        <f t="shared" si="4"/>
        <v>4</v>
      </c>
      <c r="P50" s="60">
        <v>4</v>
      </c>
      <c r="Q50" s="60">
        <v>4</v>
      </c>
      <c r="R50" s="60">
        <v>4</v>
      </c>
      <c r="S50" s="60">
        <v>4</v>
      </c>
      <c r="T50" s="60">
        <v>4</v>
      </c>
      <c r="U50" s="60">
        <v>5</v>
      </c>
      <c r="V50" s="60">
        <v>6</v>
      </c>
      <c r="W50" s="60">
        <v>6</v>
      </c>
      <c r="X50" s="60">
        <v>6</v>
      </c>
      <c r="Y50" s="60">
        <v>6</v>
      </c>
      <c r="Z50" s="60">
        <v>6</v>
      </c>
      <c r="AA50" s="60">
        <v>7</v>
      </c>
      <c r="AB50" s="60">
        <v>6</v>
      </c>
      <c r="AC50" s="107">
        <v>3</v>
      </c>
      <c r="AD50" s="107">
        <v>3</v>
      </c>
      <c r="AE50" s="107">
        <v>4</v>
      </c>
      <c r="AF50" s="107">
        <v>4</v>
      </c>
      <c r="AG50" s="107">
        <v>4</v>
      </c>
      <c r="AH50" s="107">
        <v>4</v>
      </c>
      <c r="AI50" s="107">
        <v>4</v>
      </c>
      <c r="AJ50" s="107">
        <v>4</v>
      </c>
      <c r="AK50" s="107">
        <v>4</v>
      </c>
      <c r="AL50" s="107">
        <v>4</v>
      </c>
      <c r="AM50" s="107">
        <v>4</v>
      </c>
      <c r="AN50" s="107">
        <v>4</v>
      </c>
      <c r="AO50" s="107">
        <v>4</v>
      </c>
      <c r="AP50" s="107">
        <v>4</v>
      </c>
      <c r="AQ50" s="107">
        <v>4</v>
      </c>
      <c r="AR50" s="107">
        <v>4</v>
      </c>
      <c r="AS50" s="107">
        <v>5</v>
      </c>
      <c r="AT50" s="107">
        <v>5</v>
      </c>
      <c r="AU50" s="107">
        <v>5</v>
      </c>
      <c r="AV50" s="107">
        <v>5</v>
      </c>
      <c r="AW50" s="107">
        <v>3</v>
      </c>
      <c r="AX50" s="107">
        <v>3</v>
      </c>
      <c r="AY50" s="107">
        <v>3</v>
      </c>
      <c r="AZ50" s="107">
        <v>3</v>
      </c>
      <c r="BA50" s="107">
        <v>3</v>
      </c>
      <c r="BB50" s="107">
        <v>3</v>
      </c>
      <c r="BC50" s="107">
        <v>3</v>
      </c>
      <c r="BD50" s="107">
        <v>3</v>
      </c>
      <c r="BE50" s="107">
        <v>3</v>
      </c>
      <c r="BF50" s="107">
        <v>3</v>
      </c>
      <c r="BG50" s="107">
        <v>3</v>
      </c>
      <c r="BH50" s="107">
        <v>3</v>
      </c>
    </row>
    <row r="51" spans="1:60" ht="12.75" customHeight="1" x14ac:dyDescent="0.25">
      <c r="A51" s="108" t="s">
        <v>196</v>
      </c>
      <c r="B51" s="108" t="s">
        <v>198</v>
      </c>
      <c r="C51" s="109">
        <v>3</v>
      </c>
      <c r="D51" s="109">
        <v>2</v>
      </c>
      <c r="E51" s="109">
        <v>1</v>
      </c>
      <c r="F51" s="109">
        <v>1</v>
      </c>
      <c r="G51" s="109">
        <v>2</v>
      </c>
      <c r="H51" s="109">
        <v>2</v>
      </c>
      <c r="I51" s="109">
        <v>2</v>
      </c>
      <c r="J51" s="109">
        <v>3</v>
      </c>
      <c r="K51" s="109">
        <v>2</v>
      </c>
      <c r="L51" s="109">
        <v>1</v>
      </c>
      <c r="M51" s="110">
        <f t="shared" si="2"/>
        <v>1.9</v>
      </c>
      <c r="N51" s="110">
        <f t="shared" si="3"/>
        <v>1.75</v>
      </c>
      <c r="O51" s="110">
        <f t="shared" si="4"/>
        <v>2</v>
      </c>
      <c r="P51" s="60">
        <v>2</v>
      </c>
      <c r="Q51" s="60">
        <v>2</v>
      </c>
      <c r="R51" s="60">
        <v>2</v>
      </c>
      <c r="S51" s="60">
        <v>2</v>
      </c>
      <c r="T51" s="60">
        <v>2</v>
      </c>
      <c r="U51" s="60">
        <v>2</v>
      </c>
      <c r="V51" s="60">
        <v>3</v>
      </c>
      <c r="W51" s="60">
        <v>3</v>
      </c>
      <c r="X51" s="60">
        <v>3</v>
      </c>
      <c r="Y51" s="60">
        <v>3</v>
      </c>
      <c r="Z51" s="60">
        <v>3</v>
      </c>
      <c r="AA51" s="60">
        <v>3</v>
      </c>
      <c r="AB51" s="60">
        <v>3</v>
      </c>
      <c r="AC51" s="107">
        <v>0</v>
      </c>
      <c r="AD51" s="107">
        <v>0</v>
      </c>
      <c r="AE51" s="107">
        <v>0</v>
      </c>
      <c r="AF51" s="107">
        <v>0</v>
      </c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  <c r="AL51" s="107">
        <v>0</v>
      </c>
      <c r="AM51" s="107">
        <v>0</v>
      </c>
      <c r="AN51" s="107">
        <v>0</v>
      </c>
      <c r="AO51" s="107">
        <v>0</v>
      </c>
      <c r="AP51" s="107">
        <v>0</v>
      </c>
      <c r="AQ51" s="107">
        <v>0</v>
      </c>
      <c r="AR51" s="107">
        <v>0</v>
      </c>
      <c r="AS51" s="107">
        <v>0</v>
      </c>
      <c r="AT51" s="107">
        <v>0</v>
      </c>
      <c r="AU51" s="107">
        <v>0</v>
      </c>
      <c r="AV51" s="107">
        <v>0</v>
      </c>
      <c r="AW51" s="107">
        <v>0</v>
      </c>
      <c r="AX51" s="107">
        <v>0</v>
      </c>
      <c r="AY51" s="107">
        <v>0</v>
      </c>
      <c r="AZ51" s="107">
        <v>0</v>
      </c>
      <c r="BA51" s="107">
        <v>0</v>
      </c>
      <c r="BB51" s="107">
        <v>0</v>
      </c>
      <c r="BC51" s="107">
        <v>0</v>
      </c>
      <c r="BD51" s="107">
        <v>0</v>
      </c>
      <c r="BE51" s="107">
        <v>0</v>
      </c>
      <c r="BF51" s="107">
        <v>0</v>
      </c>
      <c r="BG51" s="107">
        <v>0</v>
      </c>
      <c r="BH51" s="107">
        <v>0</v>
      </c>
    </row>
    <row r="52" spans="1:60" ht="12.75" customHeight="1" x14ac:dyDescent="0.25">
      <c r="A52" s="108" t="s">
        <v>196</v>
      </c>
      <c r="B52" s="108" t="s">
        <v>342</v>
      </c>
      <c r="C52" s="109">
        <v>2</v>
      </c>
      <c r="D52" s="109">
        <v>1</v>
      </c>
      <c r="E52" s="109">
        <v>5</v>
      </c>
      <c r="F52" s="109">
        <v>2</v>
      </c>
      <c r="G52" s="109">
        <v>3</v>
      </c>
      <c r="H52" s="109">
        <v>1</v>
      </c>
      <c r="I52" s="109">
        <v>2</v>
      </c>
      <c r="J52" s="109">
        <v>3</v>
      </c>
      <c r="K52" s="109">
        <v>1</v>
      </c>
      <c r="L52" s="109">
        <v>1</v>
      </c>
      <c r="M52" s="110">
        <f t="shared" si="2"/>
        <v>2.1</v>
      </c>
      <c r="N52" s="110">
        <f t="shared" si="3"/>
        <v>2.25</v>
      </c>
      <c r="O52" s="110">
        <f t="shared" si="4"/>
        <v>1.75</v>
      </c>
      <c r="P52" s="60">
        <v>2</v>
      </c>
      <c r="Q52" s="60">
        <v>2</v>
      </c>
      <c r="R52" s="60">
        <v>2</v>
      </c>
      <c r="S52" s="60">
        <v>2</v>
      </c>
      <c r="T52" s="60">
        <v>2</v>
      </c>
      <c r="U52" s="60">
        <v>2</v>
      </c>
      <c r="V52" s="60">
        <v>3</v>
      </c>
      <c r="W52" s="60">
        <v>3</v>
      </c>
      <c r="X52" s="60">
        <v>3</v>
      </c>
      <c r="Y52" s="60">
        <v>3</v>
      </c>
      <c r="Z52" s="60">
        <v>3</v>
      </c>
      <c r="AA52" s="60">
        <v>3</v>
      </c>
      <c r="AB52" s="60">
        <v>3</v>
      </c>
      <c r="AC52" s="107">
        <v>0</v>
      </c>
      <c r="AD52" s="107">
        <v>0</v>
      </c>
      <c r="AE52" s="107">
        <v>0</v>
      </c>
      <c r="AF52" s="107">
        <v>0</v>
      </c>
      <c r="AG52" s="107">
        <v>0</v>
      </c>
      <c r="AH52" s="107">
        <v>0</v>
      </c>
      <c r="AI52" s="107">
        <v>0</v>
      </c>
      <c r="AJ52" s="107">
        <v>0</v>
      </c>
      <c r="AK52" s="107">
        <v>0</v>
      </c>
      <c r="AL52" s="107">
        <v>0</v>
      </c>
      <c r="AM52" s="107">
        <v>0</v>
      </c>
      <c r="AN52" s="107">
        <v>0</v>
      </c>
      <c r="AO52" s="107">
        <v>0</v>
      </c>
      <c r="AP52" s="107">
        <v>0</v>
      </c>
      <c r="AQ52" s="107">
        <v>0</v>
      </c>
      <c r="AR52" s="107">
        <v>0</v>
      </c>
      <c r="AS52" s="107">
        <v>0</v>
      </c>
      <c r="AT52" s="107">
        <v>0</v>
      </c>
      <c r="AU52" s="107">
        <v>0</v>
      </c>
      <c r="AV52" s="107">
        <v>0</v>
      </c>
      <c r="AW52" s="107">
        <v>0</v>
      </c>
      <c r="AX52" s="107">
        <v>0</v>
      </c>
      <c r="AY52" s="107">
        <v>0</v>
      </c>
      <c r="AZ52" s="107">
        <v>0</v>
      </c>
      <c r="BA52" s="107">
        <v>0</v>
      </c>
      <c r="BB52" s="107">
        <v>0</v>
      </c>
      <c r="BC52" s="107">
        <v>0</v>
      </c>
      <c r="BD52" s="107">
        <v>0</v>
      </c>
      <c r="BE52" s="107">
        <v>0</v>
      </c>
      <c r="BF52" s="107">
        <v>0</v>
      </c>
      <c r="BG52" s="107">
        <v>0</v>
      </c>
      <c r="BH52" s="107">
        <v>0</v>
      </c>
    </row>
    <row r="53" spans="1:60" ht="12.75" customHeight="1" x14ac:dyDescent="0.25">
      <c r="A53" s="108" t="s">
        <v>343</v>
      </c>
      <c r="B53" s="108" t="s">
        <v>221</v>
      </c>
      <c r="C53" s="109">
        <v>0</v>
      </c>
      <c r="D53" s="109">
        <v>0</v>
      </c>
      <c r="E53" s="109">
        <v>0</v>
      </c>
      <c r="F53" s="109">
        <v>0</v>
      </c>
      <c r="G53" s="109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10">
        <f t="shared" si="2"/>
        <v>0</v>
      </c>
      <c r="N53" s="110">
        <f t="shared" si="3"/>
        <v>0</v>
      </c>
      <c r="O53" s="110">
        <f t="shared" si="4"/>
        <v>0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60">
        <v>0</v>
      </c>
      <c r="W53" s="60">
        <v>0</v>
      </c>
      <c r="X53" s="60">
        <v>0</v>
      </c>
      <c r="Y53" s="60">
        <v>0</v>
      </c>
      <c r="Z53" s="60">
        <v>0</v>
      </c>
      <c r="AA53" s="60">
        <v>0</v>
      </c>
      <c r="AB53" s="60">
        <v>0</v>
      </c>
      <c r="AC53" s="107">
        <v>0</v>
      </c>
      <c r="AD53" s="107">
        <v>0</v>
      </c>
      <c r="AE53" s="107">
        <v>0</v>
      </c>
      <c r="AF53" s="107">
        <v>0</v>
      </c>
      <c r="AG53" s="107">
        <v>0</v>
      </c>
      <c r="AH53" s="107">
        <v>0</v>
      </c>
      <c r="AI53" s="107">
        <v>0</v>
      </c>
      <c r="AJ53" s="107">
        <v>0</v>
      </c>
      <c r="AK53" s="107">
        <v>0</v>
      </c>
      <c r="AL53" s="107">
        <v>0</v>
      </c>
      <c r="AM53" s="107">
        <v>0</v>
      </c>
      <c r="AN53" s="107">
        <v>0</v>
      </c>
      <c r="AO53" s="107">
        <v>0</v>
      </c>
      <c r="AP53" s="107">
        <v>0</v>
      </c>
      <c r="AQ53" s="107">
        <v>0</v>
      </c>
      <c r="AR53" s="107">
        <v>0</v>
      </c>
      <c r="AS53" s="107">
        <v>0</v>
      </c>
      <c r="AT53" s="107">
        <v>0</v>
      </c>
      <c r="AU53" s="107">
        <v>0</v>
      </c>
      <c r="AV53" s="107">
        <v>0</v>
      </c>
      <c r="AW53" s="107">
        <v>0</v>
      </c>
      <c r="AX53" s="107">
        <v>0</v>
      </c>
      <c r="AY53" s="107">
        <v>0</v>
      </c>
      <c r="AZ53" s="107">
        <v>0</v>
      </c>
      <c r="BA53" s="107">
        <v>0</v>
      </c>
      <c r="BB53" s="107">
        <v>0</v>
      </c>
      <c r="BC53" s="107">
        <v>0</v>
      </c>
      <c r="BD53" s="107">
        <v>0</v>
      </c>
      <c r="BE53" s="107">
        <v>0</v>
      </c>
      <c r="BF53" s="107">
        <v>0</v>
      </c>
      <c r="BG53" s="107">
        <v>0</v>
      </c>
      <c r="BH53" s="107">
        <v>0</v>
      </c>
    </row>
    <row r="54" spans="1:60" ht="12.75" customHeight="1" x14ac:dyDescent="0.25">
      <c r="A54" s="108" t="s">
        <v>343</v>
      </c>
      <c r="B54" s="108" t="s">
        <v>271</v>
      </c>
      <c r="C54" s="109">
        <v>0</v>
      </c>
      <c r="D54" s="109">
        <v>0</v>
      </c>
      <c r="E54" s="109">
        <v>0</v>
      </c>
      <c r="F54" s="109">
        <v>0</v>
      </c>
      <c r="G54" s="109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10">
        <f t="shared" si="2"/>
        <v>0</v>
      </c>
      <c r="N54" s="110">
        <f t="shared" si="3"/>
        <v>0</v>
      </c>
      <c r="O54" s="110">
        <f t="shared" si="4"/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60">
        <v>0</v>
      </c>
      <c r="W54" s="60">
        <v>0</v>
      </c>
      <c r="X54" s="60">
        <v>0</v>
      </c>
      <c r="Y54" s="60">
        <v>0</v>
      </c>
      <c r="Z54" s="60">
        <v>0</v>
      </c>
      <c r="AA54" s="60">
        <v>0</v>
      </c>
      <c r="AB54" s="60">
        <v>0</v>
      </c>
      <c r="AC54" s="107">
        <v>0</v>
      </c>
      <c r="AD54" s="107">
        <v>0</v>
      </c>
      <c r="AE54" s="107">
        <v>0</v>
      </c>
      <c r="AF54" s="107">
        <v>0</v>
      </c>
      <c r="AG54" s="107">
        <v>0</v>
      </c>
      <c r="AH54" s="107">
        <v>0</v>
      </c>
      <c r="AI54" s="107">
        <v>0</v>
      </c>
      <c r="AJ54" s="107">
        <v>0</v>
      </c>
      <c r="AK54" s="107">
        <v>0</v>
      </c>
      <c r="AL54" s="107">
        <v>0</v>
      </c>
      <c r="AM54" s="107">
        <v>0</v>
      </c>
      <c r="AN54" s="107">
        <v>0</v>
      </c>
      <c r="AO54" s="107">
        <v>0</v>
      </c>
      <c r="AP54" s="107">
        <v>0</v>
      </c>
      <c r="AQ54" s="107">
        <v>0</v>
      </c>
      <c r="AR54" s="107">
        <v>0</v>
      </c>
      <c r="AS54" s="107">
        <v>0</v>
      </c>
      <c r="AT54" s="107">
        <v>0</v>
      </c>
      <c r="AU54" s="107">
        <v>0</v>
      </c>
      <c r="AV54" s="107">
        <v>0</v>
      </c>
      <c r="AW54" s="107">
        <v>0</v>
      </c>
      <c r="AX54" s="107">
        <v>0</v>
      </c>
      <c r="AY54" s="107">
        <v>0</v>
      </c>
      <c r="AZ54" s="107">
        <v>0</v>
      </c>
      <c r="BA54" s="107">
        <v>0</v>
      </c>
      <c r="BB54" s="107">
        <v>0</v>
      </c>
      <c r="BC54" s="107">
        <v>0</v>
      </c>
      <c r="BD54" s="107">
        <v>0</v>
      </c>
      <c r="BE54" s="107">
        <v>0</v>
      </c>
      <c r="BF54" s="107">
        <v>0</v>
      </c>
      <c r="BG54" s="107">
        <v>0</v>
      </c>
      <c r="BH54" s="107">
        <v>0</v>
      </c>
    </row>
    <row r="55" spans="1:60" ht="12.75" customHeight="1" x14ac:dyDescent="0.25">
      <c r="A55" s="108" t="s">
        <v>343</v>
      </c>
      <c r="B55" s="108" t="s">
        <v>336</v>
      </c>
      <c r="C55" s="109">
        <v>0</v>
      </c>
      <c r="D55" s="109">
        <v>0</v>
      </c>
      <c r="E55" s="109">
        <v>0</v>
      </c>
      <c r="F55" s="109">
        <v>0</v>
      </c>
      <c r="G55" s="109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10">
        <f t="shared" si="2"/>
        <v>0</v>
      </c>
      <c r="N55" s="110">
        <f t="shared" si="3"/>
        <v>0</v>
      </c>
      <c r="O55" s="110">
        <f t="shared" si="4"/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60">
        <v>0</v>
      </c>
      <c r="AB55" s="60">
        <v>0</v>
      </c>
      <c r="AC55" s="107">
        <v>0</v>
      </c>
      <c r="AD55" s="107">
        <v>0</v>
      </c>
      <c r="AE55" s="107">
        <v>0</v>
      </c>
      <c r="AF55" s="107">
        <v>0</v>
      </c>
      <c r="AG55" s="107">
        <v>0</v>
      </c>
      <c r="AH55" s="107">
        <v>0</v>
      </c>
      <c r="AI55" s="107">
        <v>0</v>
      </c>
      <c r="AJ55" s="107">
        <v>0</v>
      </c>
      <c r="AK55" s="107">
        <v>0</v>
      </c>
      <c r="AL55" s="107">
        <v>0</v>
      </c>
      <c r="AM55" s="107">
        <v>0</v>
      </c>
      <c r="AN55" s="107">
        <v>0</v>
      </c>
      <c r="AO55" s="107">
        <v>0</v>
      </c>
      <c r="AP55" s="107">
        <v>0</v>
      </c>
      <c r="AQ55" s="107">
        <v>0</v>
      </c>
      <c r="AR55" s="107">
        <v>0</v>
      </c>
      <c r="AS55" s="107">
        <v>0</v>
      </c>
      <c r="AT55" s="107">
        <v>0</v>
      </c>
      <c r="AU55" s="107">
        <v>0</v>
      </c>
      <c r="AV55" s="107">
        <v>0</v>
      </c>
      <c r="AW55" s="107">
        <v>0</v>
      </c>
      <c r="AX55" s="107">
        <v>0</v>
      </c>
      <c r="AY55" s="107">
        <v>0</v>
      </c>
      <c r="AZ55" s="107">
        <v>0</v>
      </c>
      <c r="BA55" s="107">
        <v>0</v>
      </c>
      <c r="BB55" s="107">
        <v>0</v>
      </c>
      <c r="BC55" s="107">
        <v>0</v>
      </c>
      <c r="BD55" s="107">
        <v>0</v>
      </c>
      <c r="BE55" s="107">
        <v>0</v>
      </c>
      <c r="BF55" s="107">
        <v>0</v>
      </c>
      <c r="BG55" s="107">
        <v>0</v>
      </c>
      <c r="BH55" s="107">
        <v>0</v>
      </c>
    </row>
    <row r="56" spans="1:60" ht="12.75" customHeight="1" x14ac:dyDescent="0.25">
      <c r="A56" s="108" t="s">
        <v>343</v>
      </c>
      <c r="B56" s="108" t="s">
        <v>338</v>
      </c>
      <c r="C56" s="109">
        <v>0</v>
      </c>
      <c r="D56" s="109">
        <v>0</v>
      </c>
      <c r="E56" s="109">
        <v>0</v>
      </c>
      <c r="F56" s="109">
        <v>0</v>
      </c>
      <c r="G56" s="109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10">
        <f t="shared" si="2"/>
        <v>0</v>
      </c>
      <c r="N56" s="110">
        <f t="shared" si="3"/>
        <v>0</v>
      </c>
      <c r="O56" s="110">
        <f t="shared" si="4"/>
        <v>0</v>
      </c>
      <c r="P56" s="60">
        <v>0</v>
      </c>
      <c r="Q56" s="60">
        <v>0</v>
      </c>
      <c r="R56" s="60">
        <v>0</v>
      </c>
      <c r="S56" s="60">
        <v>0</v>
      </c>
      <c r="T56" s="60">
        <v>0</v>
      </c>
      <c r="U56" s="60">
        <v>0</v>
      </c>
      <c r="V56" s="60">
        <v>0</v>
      </c>
      <c r="W56" s="60">
        <v>0</v>
      </c>
      <c r="X56" s="60">
        <v>0</v>
      </c>
      <c r="Y56" s="60">
        <v>0</v>
      </c>
      <c r="Z56" s="60">
        <v>0</v>
      </c>
      <c r="AA56" s="60">
        <v>0</v>
      </c>
      <c r="AB56" s="60">
        <v>0</v>
      </c>
      <c r="AC56" s="107">
        <v>53</v>
      </c>
      <c r="AD56" s="107">
        <v>60</v>
      </c>
      <c r="AE56" s="107">
        <v>59</v>
      </c>
      <c r="AF56" s="107">
        <v>62</v>
      </c>
      <c r="AG56" s="107">
        <v>57</v>
      </c>
      <c r="AH56" s="107">
        <v>60</v>
      </c>
      <c r="AI56" s="107">
        <v>55</v>
      </c>
      <c r="AJ56" s="107">
        <v>55</v>
      </c>
      <c r="AK56" s="107">
        <v>60</v>
      </c>
      <c r="AL56" s="107">
        <v>62</v>
      </c>
      <c r="AM56" s="107">
        <v>59</v>
      </c>
      <c r="AN56" s="107">
        <v>64</v>
      </c>
      <c r="AO56" s="107">
        <v>62</v>
      </c>
      <c r="AP56" s="107">
        <v>61</v>
      </c>
      <c r="AQ56" s="107">
        <v>59</v>
      </c>
      <c r="AR56" s="107">
        <v>61</v>
      </c>
      <c r="AS56" s="107">
        <v>67</v>
      </c>
      <c r="AT56" s="107">
        <v>67</v>
      </c>
      <c r="AU56" s="107">
        <v>91</v>
      </c>
      <c r="AV56" s="107">
        <v>70</v>
      </c>
      <c r="AW56" s="107">
        <v>53</v>
      </c>
      <c r="AX56" s="107">
        <v>48</v>
      </c>
      <c r="AY56" s="107">
        <v>32</v>
      </c>
      <c r="AZ56" s="107">
        <v>39</v>
      </c>
      <c r="BA56" s="107">
        <v>45</v>
      </c>
      <c r="BB56" s="107">
        <v>47</v>
      </c>
      <c r="BC56" s="107">
        <v>45</v>
      </c>
      <c r="BD56" s="107">
        <v>43</v>
      </c>
      <c r="BE56" s="107">
        <v>48</v>
      </c>
      <c r="BF56" s="107">
        <v>49</v>
      </c>
      <c r="BG56" s="107">
        <v>46</v>
      </c>
      <c r="BH56" s="107">
        <v>39</v>
      </c>
    </row>
    <row r="57" spans="1:60" ht="12.75" customHeight="1" x14ac:dyDescent="0.25">
      <c r="A57" s="108" t="s">
        <v>343</v>
      </c>
      <c r="B57" s="108" t="s">
        <v>332</v>
      </c>
      <c r="C57" s="109">
        <v>0</v>
      </c>
      <c r="D57" s="109">
        <v>0</v>
      </c>
      <c r="E57" s="109">
        <v>0</v>
      </c>
      <c r="F57" s="109">
        <v>0</v>
      </c>
      <c r="G57" s="109">
        <v>0</v>
      </c>
      <c r="H57" s="109">
        <v>0</v>
      </c>
      <c r="I57" s="109">
        <v>0</v>
      </c>
      <c r="J57" s="109">
        <v>0</v>
      </c>
      <c r="K57" s="109">
        <v>0</v>
      </c>
      <c r="L57" s="109">
        <v>0</v>
      </c>
      <c r="M57" s="110">
        <f t="shared" si="2"/>
        <v>0</v>
      </c>
      <c r="N57" s="110">
        <f t="shared" si="3"/>
        <v>0</v>
      </c>
      <c r="O57" s="110">
        <f t="shared" si="4"/>
        <v>0</v>
      </c>
      <c r="P57" s="60">
        <v>0</v>
      </c>
      <c r="Q57" s="60">
        <v>0</v>
      </c>
      <c r="R57" s="60">
        <v>0</v>
      </c>
      <c r="S57" s="60">
        <v>0</v>
      </c>
      <c r="T57" s="60">
        <v>0</v>
      </c>
      <c r="U57" s="60">
        <v>0</v>
      </c>
      <c r="V57" s="60">
        <v>0</v>
      </c>
      <c r="W57" s="60">
        <v>0</v>
      </c>
      <c r="X57" s="60">
        <v>0</v>
      </c>
      <c r="Y57" s="60">
        <v>0</v>
      </c>
      <c r="Z57" s="60">
        <v>0</v>
      </c>
      <c r="AA57" s="60">
        <v>0</v>
      </c>
      <c r="AB57" s="60">
        <v>0</v>
      </c>
      <c r="AC57" s="107">
        <v>15</v>
      </c>
      <c r="AD57" s="107">
        <v>18</v>
      </c>
      <c r="AE57" s="107">
        <v>17</v>
      </c>
      <c r="AF57" s="107">
        <v>18</v>
      </c>
      <c r="AG57" s="107">
        <v>17</v>
      </c>
      <c r="AH57" s="107">
        <v>17</v>
      </c>
      <c r="AI57" s="107">
        <v>16</v>
      </c>
      <c r="AJ57" s="107">
        <v>16</v>
      </c>
      <c r="AK57" s="107">
        <v>18</v>
      </c>
      <c r="AL57" s="107">
        <v>18</v>
      </c>
      <c r="AM57" s="107">
        <v>17</v>
      </c>
      <c r="AN57" s="107">
        <v>18</v>
      </c>
      <c r="AO57" s="107">
        <v>18</v>
      </c>
      <c r="AP57" s="107">
        <v>18</v>
      </c>
      <c r="AQ57" s="107">
        <v>17</v>
      </c>
      <c r="AR57" s="107">
        <v>18</v>
      </c>
      <c r="AS57" s="107">
        <v>19</v>
      </c>
      <c r="AT57" s="107">
        <v>20</v>
      </c>
      <c r="AU57" s="107">
        <v>26</v>
      </c>
      <c r="AV57" s="107">
        <v>20</v>
      </c>
      <c r="AW57" s="107">
        <v>15</v>
      </c>
      <c r="AX57" s="107">
        <v>14</v>
      </c>
      <c r="AY57" s="107">
        <v>9</v>
      </c>
      <c r="AZ57" s="107">
        <v>11</v>
      </c>
      <c r="BA57" s="107">
        <v>13</v>
      </c>
      <c r="BB57" s="107">
        <v>14</v>
      </c>
      <c r="BC57" s="107">
        <v>13</v>
      </c>
      <c r="BD57" s="107">
        <v>12</v>
      </c>
      <c r="BE57" s="107">
        <v>14</v>
      </c>
      <c r="BF57" s="107">
        <v>14</v>
      </c>
      <c r="BG57" s="107">
        <v>13</v>
      </c>
      <c r="BH57" s="107">
        <v>11</v>
      </c>
    </row>
    <row r="58" spans="1:60" ht="12.75" customHeight="1" x14ac:dyDescent="0.25">
      <c r="A58" s="108" t="s">
        <v>220</v>
      </c>
      <c r="B58" s="108" t="s">
        <v>221</v>
      </c>
      <c r="C58" s="109">
        <v>79</v>
      </c>
      <c r="D58" s="109">
        <v>14</v>
      </c>
      <c r="E58" s="109">
        <v>18</v>
      </c>
      <c r="F58" s="109">
        <v>19</v>
      </c>
      <c r="G58" s="109">
        <v>52</v>
      </c>
      <c r="H58" s="109">
        <v>61</v>
      </c>
      <c r="I58" s="109">
        <v>59</v>
      </c>
      <c r="J58" s="109">
        <v>74</v>
      </c>
      <c r="K58" s="109">
        <v>73</v>
      </c>
      <c r="L58" s="109">
        <v>46</v>
      </c>
      <c r="M58" s="110">
        <f t="shared" si="2"/>
        <v>49.5</v>
      </c>
      <c r="N58" s="110">
        <f t="shared" si="3"/>
        <v>50.25</v>
      </c>
      <c r="O58" s="110">
        <f t="shared" si="4"/>
        <v>63</v>
      </c>
      <c r="P58" s="60">
        <v>72</v>
      </c>
      <c r="Q58" s="60">
        <v>66</v>
      </c>
      <c r="R58" s="60">
        <v>69</v>
      </c>
      <c r="S58" s="60">
        <v>67</v>
      </c>
      <c r="T58" s="60">
        <v>71</v>
      </c>
      <c r="U58" s="60">
        <v>75</v>
      </c>
      <c r="V58" s="60">
        <v>93</v>
      </c>
      <c r="W58" s="60">
        <v>103</v>
      </c>
      <c r="X58" s="60">
        <v>93</v>
      </c>
      <c r="Y58" s="60">
        <v>92</v>
      </c>
      <c r="Z58" s="60">
        <v>103</v>
      </c>
      <c r="AA58" s="60">
        <v>106</v>
      </c>
      <c r="AB58" s="60">
        <v>103</v>
      </c>
      <c r="AC58" s="107">
        <v>17</v>
      </c>
      <c r="AD58" s="107">
        <v>20</v>
      </c>
      <c r="AE58" s="107">
        <v>19</v>
      </c>
      <c r="AF58" s="107">
        <v>20</v>
      </c>
      <c r="AG58" s="107">
        <v>19</v>
      </c>
      <c r="AH58" s="107">
        <v>19</v>
      </c>
      <c r="AI58" s="107">
        <v>18</v>
      </c>
      <c r="AJ58" s="107">
        <v>18</v>
      </c>
      <c r="AK58" s="107">
        <v>19</v>
      </c>
      <c r="AL58" s="107">
        <v>20</v>
      </c>
      <c r="AM58" s="107">
        <v>19</v>
      </c>
      <c r="AN58" s="107">
        <v>20</v>
      </c>
      <c r="AO58" s="107">
        <v>20</v>
      </c>
      <c r="AP58" s="107">
        <v>20</v>
      </c>
      <c r="AQ58" s="107">
        <v>19</v>
      </c>
      <c r="AR58" s="107">
        <v>20</v>
      </c>
      <c r="AS58" s="107">
        <v>22</v>
      </c>
      <c r="AT58" s="107">
        <v>22</v>
      </c>
      <c r="AU58" s="107">
        <v>29</v>
      </c>
      <c r="AV58" s="107">
        <v>23</v>
      </c>
      <c r="AW58" s="107">
        <v>17</v>
      </c>
      <c r="AX58" s="107">
        <v>15</v>
      </c>
      <c r="AY58" s="107">
        <v>10</v>
      </c>
      <c r="AZ58" s="107">
        <v>13</v>
      </c>
      <c r="BA58" s="107">
        <v>14</v>
      </c>
      <c r="BB58" s="107">
        <v>15</v>
      </c>
      <c r="BC58" s="107">
        <v>14</v>
      </c>
      <c r="BD58" s="107">
        <v>14</v>
      </c>
      <c r="BE58" s="107">
        <v>15</v>
      </c>
      <c r="BF58" s="107">
        <v>16</v>
      </c>
      <c r="BG58" s="107">
        <v>15</v>
      </c>
      <c r="BH58" s="107">
        <v>13</v>
      </c>
    </row>
    <row r="59" spans="1:60" ht="12.75" customHeight="1" x14ac:dyDescent="0.25">
      <c r="A59" s="108" t="s">
        <v>220</v>
      </c>
      <c r="B59" s="108" t="s">
        <v>271</v>
      </c>
      <c r="C59" s="109">
        <v>40</v>
      </c>
      <c r="D59" s="109">
        <v>18</v>
      </c>
      <c r="E59" s="109">
        <v>22</v>
      </c>
      <c r="F59" s="109">
        <v>8</v>
      </c>
      <c r="G59" s="109">
        <v>8</v>
      </c>
      <c r="H59" s="109">
        <v>9</v>
      </c>
      <c r="I59" s="109">
        <v>12</v>
      </c>
      <c r="J59" s="109">
        <v>16</v>
      </c>
      <c r="K59" s="109">
        <v>16</v>
      </c>
      <c r="L59" s="109">
        <v>11</v>
      </c>
      <c r="M59" s="110">
        <f t="shared" si="2"/>
        <v>16</v>
      </c>
      <c r="N59" s="110">
        <f t="shared" si="3"/>
        <v>12.75</v>
      </c>
      <c r="O59" s="110">
        <f t="shared" si="4"/>
        <v>13.75</v>
      </c>
      <c r="P59" s="60">
        <v>16</v>
      </c>
      <c r="Q59" s="60">
        <v>20</v>
      </c>
      <c r="R59" s="60">
        <v>26</v>
      </c>
      <c r="S59" s="60">
        <v>25</v>
      </c>
      <c r="T59" s="60">
        <v>27</v>
      </c>
      <c r="U59" s="60">
        <v>28</v>
      </c>
      <c r="V59" s="60">
        <v>31</v>
      </c>
      <c r="W59" s="60">
        <v>34</v>
      </c>
      <c r="X59" s="60">
        <v>31</v>
      </c>
      <c r="Y59" s="60">
        <v>30</v>
      </c>
      <c r="Z59" s="60">
        <v>33</v>
      </c>
      <c r="AA59" s="60">
        <v>32</v>
      </c>
      <c r="AB59" s="60">
        <v>31</v>
      </c>
      <c r="AC59" s="107">
        <v>6</v>
      </c>
      <c r="AD59" s="107">
        <v>7</v>
      </c>
      <c r="AE59" s="107">
        <v>7</v>
      </c>
      <c r="AF59" s="107">
        <v>7</v>
      </c>
      <c r="AG59" s="107">
        <v>6</v>
      </c>
      <c r="AH59" s="107">
        <v>7</v>
      </c>
      <c r="AI59" s="107">
        <v>6</v>
      </c>
      <c r="AJ59" s="107">
        <v>6</v>
      </c>
      <c r="AK59" s="107">
        <v>7</v>
      </c>
      <c r="AL59" s="107">
        <v>7</v>
      </c>
      <c r="AM59" s="107">
        <v>7</v>
      </c>
      <c r="AN59" s="107">
        <v>7</v>
      </c>
      <c r="AO59" s="107">
        <v>7</v>
      </c>
      <c r="AP59" s="107">
        <v>7</v>
      </c>
      <c r="AQ59" s="107">
        <v>7</v>
      </c>
      <c r="AR59" s="107">
        <v>7</v>
      </c>
      <c r="AS59" s="107">
        <v>8</v>
      </c>
      <c r="AT59" s="107">
        <v>8</v>
      </c>
      <c r="AU59" s="107">
        <v>10</v>
      </c>
      <c r="AV59" s="107">
        <v>8</v>
      </c>
      <c r="AW59" s="107">
        <v>6</v>
      </c>
      <c r="AX59" s="107">
        <v>5</v>
      </c>
      <c r="AY59" s="107">
        <v>4</v>
      </c>
      <c r="AZ59" s="107">
        <v>4</v>
      </c>
      <c r="BA59" s="107">
        <v>5</v>
      </c>
      <c r="BB59" s="107">
        <v>5</v>
      </c>
      <c r="BC59" s="107">
        <v>5</v>
      </c>
      <c r="BD59" s="107">
        <v>5</v>
      </c>
      <c r="BE59" s="107">
        <v>5</v>
      </c>
      <c r="BF59" s="107">
        <v>5</v>
      </c>
      <c r="BG59" s="107">
        <v>5</v>
      </c>
      <c r="BH59" s="107">
        <v>4</v>
      </c>
    </row>
    <row r="60" spans="1:60" ht="12.75" customHeight="1" x14ac:dyDescent="0.25">
      <c r="A60" s="108" t="s">
        <v>220</v>
      </c>
      <c r="B60" s="108" t="s">
        <v>336</v>
      </c>
      <c r="C60" s="109">
        <v>35</v>
      </c>
      <c r="D60" s="109">
        <v>16</v>
      </c>
      <c r="E60" s="109">
        <v>15</v>
      </c>
      <c r="F60" s="109">
        <v>16</v>
      </c>
      <c r="G60" s="109">
        <v>27</v>
      </c>
      <c r="H60" s="109">
        <v>20</v>
      </c>
      <c r="I60" s="109">
        <v>22</v>
      </c>
      <c r="J60" s="109">
        <v>23</v>
      </c>
      <c r="K60" s="109">
        <v>30</v>
      </c>
      <c r="L60" s="109">
        <v>8</v>
      </c>
      <c r="M60" s="110">
        <f t="shared" si="2"/>
        <v>21.2</v>
      </c>
      <c r="N60" s="110">
        <f t="shared" si="3"/>
        <v>20.125</v>
      </c>
      <c r="O60" s="110">
        <f t="shared" si="4"/>
        <v>20.75</v>
      </c>
      <c r="P60" s="60">
        <v>22</v>
      </c>
      <c r="Q60" s="60">
        <v>20</v>
      </c>
      <c r="R60" s="60">
        <v>21</v>
      </c>
      <c r="S60" s="60">
        <v>21</v>
      </c>
      <c r="T60" s="60">
        <v>22</v>
      </c>
      <c r="U60" s="60">
        <v>23</v>
      </c>
      <c r="V60" s="60">
        <v>29</v>
      </c>
      <c r="W60" s="60">
        <v>32</v>
      </c>
      <c r="X60" s="60">
        <v>29</v>
      </c>
      <c r="Y60" s="60">
        <v>29</v>
      </c>
      <c r="Z60" s="60">
        <v>32</v>
      </c>
      <c r="AA60" s="60">
        <v>33</v>
      </c>
      <c r="AB60" s="60">
        <v>32</v>
      </c>
      <c r="AC60" s="107">
        <v>64</v>
      </c>
      <c r="AD60" s="107">
        <v>73</v>
      </c>
      <c r="AE60" s="107">
        <v>71</v>
      </c>
      <c r="AF60" s="107">
        <v>76</v>
      </c>
      <c r="AG60" s="107">
        <v>69</v>
      </c>
      <c r="AH60" s="107">
        <v>72</v>
      </c>
      <c r="AI60" s="107">
        <v>66</v>
      </c>
      <c r="AJ60" s="107">
        <v>66</v>
      </c>
      <c r="AK60" s="107">
        <v>73</v>
      </c>
      <c r="AL60" s="107">
        <v>75</v>
      </c>
      <c r="AM60" s="107">
        <v>71</v>
      </c>
      <c r="AN60" s="107">
        <v>77</v>
      </c>
      <c r="AO60" s="107">
        <v>75</v>
      </c>
      <c r="AP60" s="107">
        <v>74</v>
      </c>
      <c r="AQ60" s="107">
        <v>71</v>
      </c>
      <c r="AR60" s="107">
        <v>74</v>
      </c>
      <c r="AS60" s="107">
        <v>81</v>
      </c>
      <c r="AT60" s="107">
        <v>82</v>
      </c>
      <c r="AU60" s="107">
        <v>110</v>
      </c>
      <c r="AV60" s="107">
        <v>85</v>
      </c>
      <c r="AW60" s="107">
        <v>64</v>
      </c>
      <c r="AX60" s="107">
        <v>58</v>
      </c>
      <c r="AY60" s="107">
        <v>38</v>
      </c>
      <c r="AZ60" s="107">
        <v>47</v>
      </c>
      <c r="BA60" s="107">
        <v>54</v>
      </c>
      <c r="BB60" s="107">
        <v>57</v>
      </c>
      <c r="BC60" s="107">
        <v>54</v>
      </c>
      <c r="BD60" s="107">
        <v>51</v>
      </c>
      <c r="BE60" s="107">
        <v>58</v>
      </c>
      <c r="BF60" s="107">
        <v>59</v>
      </c>
      <c r="BG60" s="107">
        <v>55</v>
      </c>
      <c r="BH60" s="107">
        <v>48</v>
      </c>
    </row>
    <row r="61" spans="1:60" ht="12.75" customHeight="1" x14ac:dyDescent="0.25">
      <c r="A61" s="108" t="s">
        <v>220</v>
      </c>
      <c r="B61" s="108" t="s">
        <v>337</v>
      </c>
      <c r="C61" s="109">
        <v>0</v>
      </c>
      <c r="D61" s="109">
        <v>0</v>
      </c>
      <c r="E61" s="109">
        <v>0</v>
      </c>
      <c r="F61" s="109">
        <v>0</v>
      </c>
      <c r="G61" s="109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10">
        <f t="shared" si="2"/>
        <v>0</v>
      </c>
      <c r="N61" s="110">
        <f t="shared" si="3"/>
        <v>0</v>
      </c>
      <c r="O61" s="110">
        <f t="shared" si="4"/>
        <v>0</v>
      </c>
      <c r="P61" s="60">
        <v>10</v>
      </c>
      <c r="Q61" s="60">
        <v>9</v>
      </c>
      <c r="R61" s="60">
        <v>9</v>
      </c>
      <c r="S61" s="60">
        <v>9</v>
      </c>
      <c r="T61" s="60">
        <v>9</v>
      </c>
      <c r="U61" s="60">
        <v>10</v>
      </c>
      <c r="V61" s="60">
        <v>12</v>
      </c>
      <c r="W61" s="60">
        <v>14</v>
      </c>
      <c r="X61" s="60">
        <v>12</v>
      </c>
      <c r="Y61" s="60">
        <v>12</v>
      </c>
      <c r="Z61" s="60">
        <v>14</v>
      </c>
      <c r="AA61" s="60">
        <v>14</v>
      </c>
      <c r="AB61" s="60">
        <v>14</v>
      </c>
      <c r="AC61" s="107">
        <v>90</v>
      </c>
      <c r="AD61" s="107">
        <v>102</v>
      </c>
      <c r="AE61" s="107">
        <v>99</v>
      </c>
      <c r="AF61" s="107">
        <v>106</v>
      </c>
      <c r="AG61" s="107">
        <v>97</v>
      </c>
      <c r="AH61" s="107">
        <v>101</v>
      </c>
      <c r="AI61" s="107">
        <v>93</v>
      </c>
      <c r="AJ61" s="107">
        <v>93</v>
      </c>
      <c r="AK61" s="107">
        <v>102</v>
      </c>
      <c r="AL61" s="107">
        <v>104</v>
      </c>
      <c r="AM61" s="107">
        <v>99</v>
      </c>
      <c r="AN61" s="107">
        <v>108</v>
      </c>
      <c r="AO61" s="107">
        <v>105</v>
      </c>
      <c r="AP61" s="107">
        <v>104</v>
      </c>
      <c r="AQ61" s="107">
        <v>99</v>
      </c>
      <c r="AR61" s="107">
        <v>104</v>
      </c>
      <c r="AS61" s="107">
        <v>113</v>
      </c>
      <c r="AT61" s="107">
        <v>114</v>
      </c>
      <c r="AU61" s="107">
        <v>154</v>
      </c>
      <c r="AV61" s="107">
        <v>119</v>
      </c>
      <c r="AW61" s="107">
        <v>89</v>
      </c>
      <c r="AX61" s="107">
        <v>81</v>
      </c>
      <c r="AY61" s="107">
        <v>53</v>
      </c>
      <c r="AZ61" s="107">
        <v>66</v>
      </c>
      <c r="BA61" s="107">
        <v>76</v>
      </c>
      <c r="BB61" s="107">
        <v>80</v>
      </c>
      <c r="BC61" s="107">
        <v>76</v>
      </c>
      <c r="BD61" s="107">
        <v>72</v>
      </c>
      <c r="BE61" s="107">
        <v>81</v>
      </c>
      <c r="BF61" s="107">
        <v>82</v>
      </c>
      <c r="BG61" s="107">
        <v>78</v>
      </c>
      <c r="BH61" s="107">
        <v>67</v>
      </c>
    </row>
    <row r="62" spans="1:60" ht="12.75" customHeight="1" x14ac:dyDescent="0.25">
      <c r="A62" s="108" t="s">
        <v>220</v>
      </c>
      <c r="B62" s="108" t="s">
        <v>338</v>
      </c>
      <c r="C62" s="109">
        <v>61</v>
      </c>
      <c r="D62" s="109">
        <v>34</v>
      </c>
      <c r="E62" s="109">
        <v>65</v>
      </c>
      <c r="F62" s="109">
        <v>24</v>
      </c>
      <c r="G62" s="109">
        <v>41</v>
      </c>
      <c r="H62" s="109">
        <v>63</v>
      </c>
      <c r="I62" s="109">
        <v>34</v>
      </c>
      <c r="J62" s="109">
        <v>37</v>
      </c>
      <c r="K62" s="109">
        <v>32</v>
      </c>
      <c r="L62" s="109">
        <v>23</v>
      </c>
      <c r="M62" s="110">
        <f t="shared" si="2"/>
        <v>41.4</v>
      </c>
      <c r="N62" s="110">
        <f t="shared" si="3"/>
        <v>39.875</v>
      </c>
      <c r="O62" s="110">
        <f t="shared" si="4"/>
        <v>31.5</v>
      </c>
      <c r="P62" s="60">
        <v>33</v>
      </c>
      <c r="Q62" s="60">
        <v>31</v>
      </c>
      <c r="R62" s="60">
        <v>32</v>
      </c>
      <c r="S62" s="60">
        <v>31</v>
      </c>
      <c r="T62" s="60">
        <v>33</v>
      </c>
      <c r="U62" s="60">
        <v>35</v>
      </c>
      <c r="V62" s="60">
        <v>43</v>
      </c>
      <c r="W62" s="60">
        <v>48</v>
      </c>
      <c r="X62" s="60">
        <v>43</v>
      </c>
      <c r="Y62" s="60">
        <v>43</v>
      </c>
      <c r="Z62" s="60">
        <v>48</v>
      </c>
      <c r="AA62" s="60">
        <v>49</v>
      </c>
      <c r="AB62" s="60">
        <v>48</v>
      </c>
      <c r="AC62" s="107">
        <v>56</v>
      </c>
      <c r="AD62" s="107">
        <v>63</v>
      </c>
      <c r="AE62" s="107">
        <v>61</v>
      </c>
      <c r="AF62" s="107">
        <v>65</v>
      </c>
      <c r="AG62" s="107">
        <v>60</v>
      </c>
      <c r="AH62" s="107">
        <v>63</v>
      </c>
      <c r="AI62" s="107">
        <v>58</v>
      </c>
      <c r="AJ62" s="107">
        <v>58</v>
      </c>
      <c r="AK62" s="107">
        <v>63</v>
      </c>
      <c r="AL62" s="107">
        <v>65</v>
      </c>
      <c r="AM62" s="107">
        <v>61</v>
      </c>
      <c r="AN62" s="107">
        <v>67</v>
      </c>
      <c r="AO62" s="107">
        <v>65</v>
      </c>
      <c r="AP62" s="107">
        <v>64</v>
      </c>
      <c r="AQ62" s="107">
        <v>61</v>
      </c>
      <c r="AR62" s="107">
        <v>64</v>
      </c>
      <c r="AS62" s="107">
        <v>70</v>
      </c>
      <c r="AT62" s="107">
        <v>71</v>
      </c>
      <c r="AU62" s="107">
        <v>96</v>
      </c>
      <c r="AV62" s="107">
        <v>73</v>
      </c>
      <c r="AW62" s="107">
        <v>55</v>
      </c>
      <c r="AX62" s="107">
        <v>50</v>
      </c>
      <c r="AY62" s="107">
        <v>33</v>
      </c>
      <c r="AZ62" s="107">
        <v>41</v>
      </c>
      <c r="BA62" s="107">
        <v>47</v>
      </c>
      <c r="BB62" s="107">
        <v>50</v>
      </c>
      <c r="BC62" s="107">
        <v>47</v>
      </c>
      <c r="BD62" s="107">
        <v>45</v>
      </c>
      <c r="BE62" s="107">
        <v>50</v>
      </c>
      <c r="BF62" s="107">
        <v>51</v>
      </c>
      <c r="BG62" s="107">
        <v>48</v>
      </c>
      <c r="BH62" s="107">
        <v>41</v>
      </c>
    </row>
    <row r="63" spans="1:60" ht="12.75" customHeight="1" x14ac:dyDescent="0.25">
      <c r="A63" s="108" t="s">
        <v>220</v>
      </c>
      <c r="B63" s="108" t="s">
        <v>332</v>
      </c>
      <c r="C63" s="109">
        <v>130</v>
      </c>
      <c r="D63" s="109">
        <v>73</v>
      </c>
      <c r="E63" s="109">
        <v>67</v>
      </c>
      <c r="F63" s="109">
        <v>77</v>
      </c>
      <c r="G63" s="109">
        <v>79</v>
      </c>
      <c r="H63" s="109">
        <v>56</v>
      </c>
      <c r="I63" s="109">
        <v>70</v>
      </c>
      <c r="J63" s="109">
        <v>37</v>
      </c>
      <c r="K63" s="109">
        <v>100</v>
      </c>
      <c r="L63" s="109">
        <v>36</v>
      </c>
      <c r="M63" s="110">
        <f t="shared" si="2"/>
        <v>72.5</v>
      </c>
      <c r="N63" s="110">
        <f t="shared" si="3"/>
        <v>65.25</v>
      </c>
      <c r="O63" s="110">
        <f t="shared" si="4"/>
        <v>60.75</v>
      </c>
      <c r="P63" s="60">
        <v>67</v>
      </c>
      <c r="Q63" s="60">
        <v>61</v>
      </c>
      <c r="R63" s="60">
        <v>64</v>
      </c>
      <c r="S63" s="60">
        <v>62</v>
      </c>
      <c r="T63" s="60">
        <v>66</v>
      </c>
      <c r="U63" s="60">
        <v>69</v>
      </c>
      <c r="V63" s="60">
        <v>86</v>
      </c>
      <c r="W63" s="60">
        <v>95</v>
      </c>
      <c r="X63" s="60">
        <v>86</v>
      </c>
      <c r="Y63" s="60">
        <v>86</v>
      </c>
      <c r="Z63" s="60">
        <v>95</v>
      </c>
      <c r="AA63" s="60">
        <v>98</v>
      </c>
      <c r="AB63" s="60">
        <v>95</v>
      </c>
      <c r="AC63" s="107">
        <v>69</v>
      </c>
      <c r="AD63" s="107">
        <v>78</v>
      </c>
      <c r="AE63" s="107">
        <v>76</v>
      </c>
      <c r="AF63" s="107">
        <v>81</v>
      </c>
      <c r="AG63" s="107">
        <v>74</v>
      </c>
      <c r="AH63" s="107">
        <v>77</v>
      </c>
      <c r="AI63" s="107">
        <v>71</v>
      </c>
      <c r="AJ63" s="107">
        <v>71</v>
      </c>
      <c r="AK63" s="107">
        <v>78</v>
      </c>
      <c r="AL63" s="107">
        <v>80</v>
      </c>
      <c r="AM63" s="107">
        <v>76</v>
      </c>
      <c r="AN63" s="107">
        <v>82</v>
      </c>
      <c r="AO63" s="107">
        <v>80</v>
      </c>
      <c r="AP63" s="107">
        <v>79</v>
      </c>
      <c r="AQ63" s="107">
        <v>76</v>
      </c>
      <c r="AR63" s="107">
        <v>79</v>
      </c>
      <c r="AS63" s="107">
        <v>86</v>
      </c>
      <c r="AT63" s="107">
        <v>87</v>
      </c>
      <c r="AU63" s="107">
        <v>118</v>
      </c>
      <c r="AV63" s="107">
        <v>90</v>
      </c>
      <c r="AW63" s="107">
        <v>68</v>
      </c>
      <c r="AX63" s="107">
        <v>61</v>
      </c>
      <c r="AY63" s="107">
        <v>41</v>
      </c>
      <c r="AZ63" s="107">
        <v>50</v>
      </c>
      <c r="BA63" s="107">
        <v>58</v>
      </c>
      <c r="BB63" s="107">
        <v>61</v>
      </c>
      <c r="BC63" s="107">
        <v>58</v>
      </c>
      <c r="BD63" s="107">
        <v>55</v>
      </c>
      <c r="BE63" s="107">
        <v>62</v>
      </c>
      <c r="BF63" s="107">
        <v>63</v>
      </c>
      <c r="BG63" s="107">
        <v>59</v>
      </c>
      <c r="BH63" s="107">
        <v>51</v>
      </c>
    </row>
    <row r="64" spans="1:60" ht="12.75" customHeight="1" x14ac:dyDescent="0.25">
      <c r="A64" s="108" t="s">
        <v>220</v>
      </c>
      <c r="B64" s="108" t="s">
        <v>341</v>
      </c>
      <c r="C64" s="109">
        <v>46</v>
      </c>
      <c r="D64" s="109">
        <v>27</v>
      </c>
      <c r="E64" s="109">
        <v>11</v>
      </c>
      <c r="F64" s="109">
        <v>22</v>
      </c>
      <c r="G64" s="109">
        <v>29</v>
      </c>
      <c r="H64" s="109">
        <v>21</v>
      </c>
      <c r="I64" s="109">
        <v>19</v>
      </c>
      <c r="J64" s="109">
        <v>42</v>
      </c>
      <c r="K64" s="109">
        <v>15</v>
      </c>
      <c r="L64" s="109">
        <v>16</v>
      </c>
      <c r="M64" s="110">
        <f t="shared" si="2"/>
        <v>24.8</v>
      </c>
      <c r="N64" s="110">
        <f t="shared" si="3"/>
        <v>21.875</v>
      </c>
      <c r="O64" s="110">
        <f t="shared" si="4"/>
        <v>23</v>
      </c>
      <c r="P64" s="60">
        <v>27</v>
      </c>
      <c r="Q64" s="60">
        <v>25</v>
      </c>
      <c r="R64" s="60">
        <v>25</v>
      </c>
      <c r="S64" s="60">
        <v>25</v>
      </c>
      <c r="T64" s="60">
        <v>26</v>
      </c>
      <c r="U64" s="60">
        <v>28</v>
      </c>
      <c r="V64" s="60">
        <v>35</v>
      </c>
      <c r="W64" s="60">
        <v>38</v>
      </c>
      <c r="X64" s="60">
        <v>34</v>
      </c>
      <c r="Y64" s="60">
        <v>34</v>
      </c>
      <c r="Z64" s="60">
        <v>38</v>
      </c>
      <c r="AA64" s="60">
        <v>39</v>
      </c>
      <c r="AB64" s="60">
        <v>38</v>
      </c>
      <c r="AC64" s="107">
        <v>0</v>
      </c>
      <c r="AD64" s="107">
        <v>0</v>
      </c>
      <c r="AE64" s="107">
        <v>0</v>
      </c>
      <c r="AF64" s="107">
        <v>0</v>
      </c>
      <c r="AG64" s="107">
        <v>0</v>
      </c>
      <c r="AH64" s="107">
        <v>0</v>
      </c>
      <c r="AI64" s="107">
        <v>0</v>
      </c>
      <c r="AJ64" s="107">
        <v>0</v>
      </c>
      <c r="AK64" s="107">
        <v>0</v>
      </c>
      <c r="AL64" s="107">
        <v>0</v>
      </c>
      <c r="AM64" s="107">
        <v>0</v>
      </c>
      <c r="AN64" s="107">
        <v>0</v>
      </c>
      <c r="AO64" s="107">
        <v>0</v>
      </c>
      <c r="AP64" s="107">
        <v>0</v>
      </c>
      <c r="AQ64" s="107">
        <v>0</v>
      </c>
      <c r="AR64" s="107">
        <v>0</v>
      </c>
      <c r="AS64" s="107">
        <v>0</v>
      </c>
      <c r="AT64" s="107">
        <v>0</v>
      </c>
      <c r="AU64" s="107">
        <v>0</v>
      </c>
      <c r="AV64" s="107">
        <v>0</v>
      </c>
      <c r="AW64" s="107">
        <v>0</v>
      </c>
      <c r="AX64" s="107">
        <v>0</v>
      </c>
      <c r="AY64" s="107">
        <v>0</v>
      </c>
      <c r="AZ64" s="107">
        <v>0</v>
      </c>
      <c r="BA64" s="107">
        <v>0</v>
      </c>
      <c r="BB64" s="107">
        <v>0</v>
      </c>
      <c r="BC64" s="107">
        <v>0</v>
      </c>
      <c r="BD64" s="107">
        <v>0</v>
      </c>
      <c r="BE64" s="107">
        <v>0</v>
      </c>
      <c r="BF64" s="107">
        <v>0</v>
      </c>
      <c r="BG64" s="107">
        <v>0</v>
      </c>
      <c r="BH64" s="107">
        <v>0</v>
      </c>
    </row>
    <row r="65" spans="1:60" ht="12.75" customHeight="1" x14ac:dyDescent="0.25">
      <c r="A65" s="108" t="s">
        <v>222</v>
      </c>
      <c r="B65" s="108" t="s">
        <v>221</v>
      </c>
      <c r="C65" s="109">
        <v>32</v>
      </c>
      <c r="D65" s="109">
        <v>85</v>
      </c>
      <c r="E65" s="109">
        <v>145</v>
      </c>
      <c r="F65" s="109">
        <v>72</v>
      </c>
      <c r="G65" s="109">
        <v>61</v>
      </c>
      <c r="H65" s="109">
        <v>69</v>
      </c>
      <c r="I65" s="109">
        <v>84</v>
      </c>
      <c r="J65" s="109">
        <v>93</v>
      </c>
      <c r="K65" s="109">
        <v>77</v>
      </c>
      <c r="L65" s="109">
        <v>18</v>
      </c>
      <c r="M65" s="110">
        <f t="shared" si="2"/>
        <v>73.599999999999994</v>
      </c>
      <c r="N65" s="110">
        <f t="shared" si="3"/>
        <v>77.375</v>
      </c>
      <c r="O65" s="110">
        <f t="shared" si="4"/>
        <v>68</v>
      </c>
      <c r="P65" s="60">
        <v>74</v>
      </c>
      <c r="Q65" s="60">
        <v>68</v>
      </c>
      <c r="R65" s="60">
        <v>71</v>
      </c>
      <c r="S65" s="60">
        <v>69</v>
      </c>
      <c r="T65" s="60">
        <v>73</v>
      </c>
      <c r="U65" s="60">
        <v>77</v>
      </c>
      <c r="V65" s="60">
        <v>96</v>
      </c>
      <c r="W65" s="60">
        <v>106</v>
      </c>
      <c r="X65" s="60">
        <v>96</v>
      </c>
      <c r="Y65" s="60">
        <v>95</v>
      </c>
      <c r="Z65" s="60">
        <v>106</v>
      </c>
      <c r="AA65" s="60">
        <v>109</v>
      </c>
      <c r="AB65" s="60">
        <v>106</v>
      </c>
      <c r="AC65" s="107">
        <v>15</v>
      </c>
      <c r="AD65" s="107">
        <v>18</v>
      </c>
      <c r="AE65" s="107">
        <v>17</v>
      </c>
      <c r="AF65" s="107">
        <v>18</v>
      </c>
      <c r="AG65" s="107">
        <v>17</v>
      </c>
      <c r="AH65" s="107">
        <v>17</v>
      </c>
      <c r="AI65" s="107">
        <v>16</v>
      </c>
      <c r="AJ65" s="107">
        <v>16</v>
      </c>
      <c r="AK65" s="107">
        <v>18</v>
      </c>
      <c r="AL65" s="107">
        <v>18</v>
      </c>
      <c r="AM65" s="107">
        <v>17</v>
      </c>
      <c r="AN65" s="107">
        <v>18</v>
      </c>
      <c r="AO65" s="107">
        <v>18</v>
      </c>
      <c r="AP65" s="107">
        <v>18</v>
      </c>
      <c r="AQ65" s="107">
        <v>17</v>
      </c>
      <c r="AR65" s="107">
        <v>18</v>
      </c>
      <c r="AS65" s="107">
        <v>19</v>
      </c>
      <c r="AT65" s="107">
        <v>20</v>
      </c>
      <c r="AU65" s="107">
        <v>26</v>
      </c>
      <c r="AV65" s="107">
        <v>20</v>
      </c>
      <c r="AW65" s="107">
        <v>15</v>
      </c>
      <c r="AX65" s="107">
        <v>14</v>
      </c>
      <c r="AY65" s="107">
        <v>9</v>
      </c>
      <c r="AZ65" s="107">
        <v>11</v>
      </c>
      <c r="BA65" s="107">
        <v>13</v>
      </c>
      <c r="BB65" s="107">
        <v>14</v>
      </c>
      <c r="BC65" s="107">
        <v>13</v>
      </c>
      <c r="BD65" s="107">
        <v>12</v>
      </c>
      <c r="BE65" s="107">
        <v>14</v>
      </c>
      <c r="BF65" s="107">
        <v>14</v>
      </c>
      <c r="BG65" s="107">
        <v>13</v>
      </c>
      <c r="BH65" s="107">
        <v>11</v>
      </c>
    </row>
    <row r="66" spans="1:60" ht="12.75" customHeight="1" x14ac:dyDescent="0.25">
      <c r="A66" s="108" t="s">
        <v>222</v>
      </c>
      <c r="B66" s="108" t="s">
        <v>578</v>
      </c>
      <c r="C66" s="109">
        <v>0</v>
      </c>
      <c r="D66" s="109">
        <v>0</v>
      </c>
      <c r="E66" s="109">
        <v>0</v>
      </c>
      <c r="F66" s="109">
        <v>0</v>
      </c>
      <c r="G66" s="109">
        <v>0</v>
      </c>
      <c r="H66" s="109">
        <v>0</v>
      </c>
      <c r="I66" s="109">
        <v>0</v>
      </c>
      <c r="J66" s="109">
        <v>0</v>
      </c>
      <c r="K66" s="109">
        <v>0</v>
      </c>
      <c r="L66" s="109">
        <v>0</v>
      </c>
      <c r="M66" s="110">
        <f t="shared" si="2"/>
        <v>0</v>
      </c>
      <c r="N66" s="110">
        <f t="shared" si="3"/>
        <v>0</v>
      </c>
      <c r="O66" s="110">
        <f t="shared" si="4"/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107">
        <v>15</v>
      </c>
      <c r="AD66" s="107">
        <v>17</v>
      </c>
      <c r="AE66" s="107">
        <v>16</v>
      </c>
      <c r="AF66" s="107">
        <v>17</v>
      </c>
      <c r="AG66" s="107">
        <v>16</v>
      </c>
      <c r="AH66" s="107">
        <v>16</v>
      </c>
      <c r="AI66" s="107">
        <v>15</v>
      </c>
      <c r="AJ66" s="107">
        <v>15</v>
      </c>
      <c r="AK66" s="107">
        <v>17</v>
      </c>
      <c r="AL66" s="107">
        <v>17</v>
      </c>
      <c r="AM66" s="107">
        <v>16</v>
      </c>
      <c r="AN66" s="107">
        <v>17</v>
      </c>
      <c r="AO66" s="107">
        <v>17</v>
      </c>
      <c r="AP66" s="107">
        <v>17</v>
      </c>
      <c r="AQ66" s="107">
        <v>16</v>
      </c>
      <c r="AR66" s="107">
        <v>17</v>
      </c>
      <c r="AS66" s="107">
        <v>18</v>
      </c>
      <c r="AT66" s="107">
        <v>18</v>
      </c>
      <c r="AU66" s="107">
        <v>25</v>
      </c>
      <c r="AV66" s="107">
        <v>19</v>
      </c>
      <c r="AW66" s="107">
        <v>14</v>
      </c>
      <c r="AX66" s="107">
        <v>13</v>
      </c>
      <c r="AY66" s="107">
        <v>9</v>
      </c>
      <c r="AZ66" s="107">
        <v>11</v>
      </c>
      <c r="BA66" s="107">
        <v>12</v>
      </c>
      <c r="BB66" s="107">
        <v>13</v>
      </c>
      <c r="BC66" s="107">
        <v>12</v>
      </c>
      <c r="BD66" s="107">
        <v>12</v>
      </c>
      <c r="BE66" s="107">
        <v>13</v>
      </c>
      <c r="BF66" s="107">
        <v>13</v>
      </c>
      <c r="BG66" s="107">
        <v>13</v>
      </c>
      <c r="BH66" s="107">
        <v>11</v>
      </c>
    </row>
    <row r="67" spans="1:60" ht="12.75" customHeight="1" x14ac:dyDescent="0.25">
      <c r="A67" s="108" t="s">
        <v>222</v>
      </c>
      <c r="B67" s="108" t="s">
        <v>577</v>
      </c>
      <c r="C67" s="109">
        <v>0</v>
      </c>
      <c r="D67" s="109">
        <v>0</v>
      </c>
      <c r="E67" s="109">
        <v>0</v>
      </c>
      <c r="F67" s="109">
        <v>0</v>
      </c>
      <c r="G67" s="109">
        <v>0</v>
      </c>
      <c r="H67" s="109">
        <v>0</v>
      </c>
      <c r="I67" s="109">
        <v>0</v>
      </c>
      <c r="J67" s="109">
        <v>0</v>
      </c>
      <c r="K67" s="109">
        <v>0</v>
      </c>
      <c r="L67" s="109">
        <v>0</v>
      </c>
      <c r="M67" s="110">
        <f t="shared" si="2"/>
        <v>0</v>
      </c>
      <c r="N67" s="110">
        <f t="shared" si="3"/>
        <v>0</v>
      </c>
      <c r="O67" s="110">
        <f t="shared" si="4"/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107">
        <v>4</v>
      </c>
      <c r="AD67" s="107">
        <v>5</v>
      </c>
      <c r="AE67" s="107">
        <v>5</v>
      </c>
      <c r="AF67" s="107">
        <v>5</v>
      </c>
      <c r="AG67" s="107">
        <v>5</v>
      </c>
      <c r="AH67" s="107">
        <v>5</v>
      </c>
      <c r="AI67" s="107">
        <v>4</v>
      </c>
      <c r="AJ67" s="107">
        <v>4</v>
      </c>
      <c r="AK67" s="107">
        <v>5</v>
      </c>
      <c r="AL67" s="107">
        <v>5</v>
      </c>
      <c r="AM67" s="107">
        <v>5</v>
      </c>
      <c r="AN67" s="107">
        <v>5</v>
      </c>
      <c r="AO67" s="107">
        <v>5</v>
      </c>
      <c r="AP67" s="107">
        <v>5</v>
      </c>
      <c r="AQ67" s="107">
        <v>5</v>
      </c>
      <c r="AR67" s="107">
        <v>5</v>
      </c>
      <c r="AS67" s="107">
        <v>5</v>
      </c>
      <c r="AT67" s="107">
        <v>5</v>
      </c>
      <c r="AU67" s="107">
        <v>7</v>
      </c>
      <c r="AV67" s="107">
        <v>6</v>
      </c>
      <c r="AW67" s="107">
        <v>4</v>
      </c>
      <c r="AX67" s="107">
        <v>4</v>
      </c>
      <c r="AY67" s="107">
        <v>3</v>
      </c>
      <c r="AZ67" s="107">
        <v>3</v>
      </c>
      <c r="BA67" s="107">
        <v>4</v>
      </c>
      <c r="BB67" s="107">
        <v>4</v>
      </c>
      <c r="BC67" s="107">
        <v>4</v>
      </c>
      <c r="BD67" s="107">
        <v>3</v>
      </c>
      <c r="BE67" s="107">
        <v>4</v>
      </c>
      <c r="BF67" s="107">
        <v>4</v>
      </c>
      <c r="BG67" s="107">
        <v>4</v>
      </c>
      <c r="BH67" s="107">
        <v>3</v>
      </c>
    </row>
    <row r="68" spans="1:60" ht="12.75" customHeight="1" x14ac:dyDescent="0.25">
      <c r="A68" s="108" t="s">
        <v>222</v>
      </c>
      <c r="B68" s="108" t="s">
        <v>271</v>
      </c>
      <c r="C68" s="109">
        <v>22</v>
      </c>
      <c r="D68" s="109">
        <v>11</v>
      </c>
      <c r="E68" s="109">
        <v>11</v>
      </c>
      <c r="F68" s="109">
        <v>28</v>
      </c>
      <c r="G68" s="109">
        <v>10</v>
      </c>
      <c r="H68" s="109">
        <v>10</v>
      </c>
      <c r="I68" s="109">
        <v>3</v>
      </c>
      <c r="J68" s="109">
        <v>10</v>
      </c>
      <c r="K68" s="109">
        <v>16</v>
      </c>
      <c r="L68" s="109">
        <v>17</v>
      </c>
      <c r="M68" s="110">
        <f t="shared" si="2"/>
        <v>13.8</v>
      </c>
      <c r="N68" s="110">
        <f t="shared" si="3"/>
        <v>13.125</v>
      </c>
      <c r="O68" s="110">
        <f t="shared" si="4"/>
        <v>11.5</v>
      </c>
      <c r="P68" s="60">
        <v>15</v>
      </c>
      <c r="Q68" s="60">
        <v>16</v>
      </c>
      <c r="R68" s="60">
        <v>18</v>
      </c>
      <c r="S68" s="60">
        <v>18</v>
      </c>
      <c r="T68" s="60">
        <v>19</v>
      </c>
      <c r="U68" s="60">
        <v>20</v>
      </c>
      <c r="V68" s="60">
        <v>22</v>
      </c>
      <c r="W68" s="60">
        <v>24</v>
      </c>
      <c r="X68" s="60">
        <v>22</v>
      </c>
      <c r="Y68" s="60">
        <v>21</v>
      </c>
      <c r="Z68" s="60">
        <v>24</v>
      </c>
      <c r="AA68" s="60">
        <v>26</v>
      </c>
      <c r="AB68" s="60">
        <v>25</v>
      </c>
      <c r="AC68" s="107">
        <v>21</v>
      </c>
      <c r="AD68" s="107">
        <v>24</v>
      </c>
      <c r="AE68" s="107">
        <v>24</v>
      </c>
      <c r="AF68" s="107">
        <v>25</v>
      </c>
      <c r="AG68" s="107">
        <v>23</v>
      </c>
      <c r="AH68" s="107">
        <v>24</v>
      </c>
      <c r="AI68" s="107">
        <v>22</v>
      </c>
      <c r="AJ68" s="107">
        <v>22</v>
      </c>
      <c r="AK68" s="107">
        <v>24</v>
      </c>
      <c r="AL68" s="107">
        <v>25</v>
      </c>
      <c r="AM68" s="107">
        <v>24</v>
      </c>
      <c r="AN68" s="107">
        <v>26</v>
      </c>
      <c r="AO68" s="107">
        <v>25</v>
      </c>
      <c r="AP68" s="107">
        <v>25</v>
      </c>
      <c r="AQ68" s="107">
        <v>24</v>
      </c>
      <c r="AR68" s="107">
        <v>25</v>
      </c>
      <c r="AS68" s="107">
        <v>27</v>
      </c>
      <c r="AT68" s="107">
        <v>27</v>
      </c>
      <c r="AU68" s="107">
        <v>37</v>
      </c>
      <c r="AV68" s="107">
        <v>28</v>
      </c>
      <c r="AW68" s="107">
        <v>21</v>
      </c>
      <c r="AX68" s="107">
        <v>19</v>
      </c>
      <c r="AY68" s="107">
        <v>13</v>
      </c>
      <c r="AZ68" s="107">
        <v>16</v>
      </c>
      <c r="BA68" s="107">
        <v>18</v>
      </c>
      <c r="BB68" s="107">
        <v>19</v>
      </c>
      <c r="BC68" s="107">
        <v>18</v>
      </c>
      <c r="BD68" s="107">
        <v>17</v>
      </c>
      <c r="BE68" s="107">
        <v>19</v>
      </c>
      <c r="BF68" s="107">
        <v>20</v>
      </c>
      <c r="BG68" s="107">
        <v>18</v>
      </c>
      <c r="BH68" s="107">
        <v>16</v>
      </c>
    </row>
    <row r="69" spans="1:60" ht="12.75" customHeight="1" x14ac:dyDescent="0.25">
      <c r="A69" s="108" t="s">
        <v>222</v>
      </c>
      <c r="B69" s="108" t="s">
        <v>336</v>
      </c>
      <c r="C69" s="109">
        <v>20</v>
      </c>
      <c r="D69" s="109">
        <v>10</v>
      </c>
      <c r="E69" s="109">
        <v>13</v>
      </c>
      <c r="F69" s="109">
        <v>9</v>
      </c>
      <c r="G69" s="109">
        <v>14</v>
      </c>
      <c r="H69" s="109">
        <v>10</v>
      </c>
      <c r="I69" s="109">
        <v>4</v>
      </c>
      <c r="J69" s="109">
        <v>3</v>
      </c>
      <c r="K69" s="109">
        <v>8</v>
      </c>
      <c r="L69" s="109">
        <v>3</v>
      </c>
      <c r="M69" s="110">
        <f t="shared" si="2"/>
        <v>9.4</v>
      </c>
      <c r="N69" s="110">
        <f t="shared" si="3"/>
        <v>8</v>
      </c>
      <c r="O69" s="110">
        <f t="shared" si="4"/>
        <v>4.5</v>
      </c>
      <c r="P69" s="60">
        <v>11</v>
      </c>
      <c r="Q69" s="60">
        <v>10</v>
      </c>
      <c r="R69" s="60">
        <v>11</v>
      </c>
      <c r="S69" s="60">
        <v>10</v>
      </c>
      <c r="T69" s="60">
        <v>11</v>
      </c>
      <c r="U69" s="60">
        <v>12</v>
      </c>
      <c r="V69" s="60">
        <v>14</v>
      </c>
      <c r="W69" s="60">
        <v>16</v>
      </c>
      <c r="X69" s="60">
        <v>14</v>
      </c>
      <c r="Y69" s="60">
        <v>14</v>
      </c>
      <c r="Z69" s="60">
        <v>16</v>
      </c>
      <c r="AA69" s="60">
        <v>16</v>
      </c>
      <c r="AB69" s="60">
        <v>16</v>
      </c>
      <c r="AC69" s="107">
        <v>69</v>
      </c>
      <c r="AD69" s="107">
        <v>78</v>
      </c>
      <c r="AE69" s="107">
        <v>76</v>
      </c>
      <c r="AF69" s="107">
        <v>81</v>
      </c>
      <c r="AG69" s="107">
        <v>74</v>
      </c>
      <c r="AH69" s="107">
        <v>77</v>
      </c>
      <c r="AI69" s="107">
        <v>71</v>
      </c>
      <c r="AJ69" s="107">
        <v>71</v>
      </c>
      <c r="AK69" s="107">
        <v>78</v>
      </c>
      <c r="AL69" s="107">
        <v>80</v>
      </c>
      <c r="AM69" s="107">
        <v>76</v>
      </c>
      <c r="AN69" s="107">
        <v>82</v>
      </c>
      <c r="AO69" s="107">
        <v>80</v>
      </c>
      <c r="AP69" s="107">
        <v>79</v>
      </c>
      <c r="AQ69" s="107">
        <v>76</v>
      </c>
      <c r="AR69" s="107">
        <v>79</v>
      </c>
      <c r="AS69" s="107">
        <v>86</v>
      </c>
      <c r="AT69" s="107">
        <v>87</v>
      </c>
      <c r="AU69" s="107">
        <v>118</v>
      </c>
      <c r="AV69" s="107">
        <v>90</v>
      </c>
      <c r="AW69" s="107">
        <v>68</v>
      </c>
      <c r="AX69" s="107">
        <v>61</v>
      </c>
      <c r="AY69" s="107">
        <v>41</v>
      </c>
      <c r="AZ69" s="107">
        <v>50</v>
      </c>
      <c r="BA69" s="107">
        <v>58</v>
      </c>
      <c r="BB69" s="107">
        <v>61</v>
      </c>
      <c r="BC69" s="107">
        <v>58</v>
      </c>
      <c r="BD69" s="107">
        <v>55</v>
      </c>
      <c r="BE69" s="107">
        <v>62</v>
      </c>
      <c r="BF69" s="107">
        <v>63</v>
      </c>
      <c r="BG69" s="107">
        <v>59</v>
      </c>
      <c r="BH69" s="107">
        <v>51</v>
      </c>
    </row>
    <row r="70" spans="1:60" ht="12.75" customHeight="1" x14ac:dyDescent="0.25">
      <c r="A70" s="108" t="s">
        <v>222</v>
      </c>
      <c r="B70" s="108" t="s">
        <v>337</v>
      </c>
      <c r="C70" s="109">
        <v>0</v>
      </c>
      <c r="D70" s="109">
        <v>0</v>
      </c>
      <c r="E70" s="109">
        <v>0</v>
      </c>
      <c r="F70" s="109">
        <v>0</v>
      </c>
      <c r="G70" s="109">
        <v>0</v>
      </c>
      <c r="H70" s="109">
        <v>0</v>
      </c>
      <c r="I70" s="109">
        <v>0</v>
      </c>
      <c r="J70" s="109">
        <v>0</v>
      </c>
      <c r="K70" s="109">
        <v>0</v>
      </c>
      <c r="L70" s="109">
        <v>0</v>
      </c>
      <c r="M70" s="110">
        <f t="shared" si="2"/>
        <v>0</v>
      </c>
      <c r="N70" s="110">
        <f t="shared" si="3"/>
        <v>0</v>
      </c>
      <c r="O70" s="110">
        <f t="shared" si="4"/>
        <v>0</v>
      </c>
      <c r="P70" s="60">
        <v>18</v>
      </c>
      <c r="Q70" s="60">
        <v>16</v>
      </c>
      <c r="R70" s="60">
        <v>17</v>
      </c>
      <c r="S70" s="60">
        <v>17</v>
      </c>
      <c r="T70" s="60">
        <v>18</v>
      </c>
      <c r="U70" s="60">
        <v>18</v>
      </c>
      <c r="V70" s="60">
        <v>23</v>
      </c>
      <c r="W70" s="60">
        <v>25</v>
      </c>
      <c r="X70" s="60">
        <v>23</v>
      </c>
      <c r="Y70" s="60">
        <v>23</v>
      </c>
      <c r="Z70" s="60">
        <v>25</v>
      </c>
      <c r="AA70" s="60">
        <v>26</v>
      </c>
      <c r="AB70" s="60">
        <v>25</v>
      </c>
      <c r="AC70" s="107">
        <v>4</v>
      </c>
      <c r="AD70" s="107">
        <v>5</v>
      </c>
      <c r="AE70" s="107">
        <v>5</v>
      </c>
      <c r="AF70" s="107">
        <v>5</v>
      </c>
      <c r="AG70" s="107">
        <v>5</v>
      </c>
      <c r="AH70" s="107">
        <v>5</v>
      </c>
      <c r="AI70" s="107">
        <v>4</v>
      </c>
      <c r="AJ70" s="107">
        <v>4</v>
      </c>
      <c r="AK70" s="107">
        <v>5</v>
      </c>
      <c r="AL70" s="107">
        <v>5</v>
      </c>
      <c r="AM70" s="107">
        <v>5</v>
      </c>
      <c r="AN70" s="107">
        <v>5</v>
      </c>
      <c r="AO70" s="107">
        <v>5</v>
      </c>
      <c r="AP70" s="107">
        <v>5</v>
      </c>
      <c r="AQ70" s="107">
        <v>5</v>
      </c>
      <c r="AR70" s="107">
        <v>5</v>
      </c>
      <c r="AS70" s="107">
        <v>5</v>
      </c>
      <c r="AT70" s="107">
        <v>5</v>
      </c>
      <c r="AU70" s="107">
        <v>7</v>
      </c>
      <c r="AV70" s="107">
        <v>6</v>
      </c>
      <c r="AW70" s="107">
        <v>4</v>
      </c>
      <c r="AX70" s="107">
        <v>4</v>
      </c>
      <c r="AY70" s="107">
        <v>3</v>
      </c>
      <c r="AZ70" s="107">
        <v>3</v>
      </c>
      <c r="BA70" s="107">
        <v>4</v>
      </c>
      <c r="BB70" s="107">
        <v>4</v>
      </c>
      <c r="BC70" s="107">
        <v>4</v>
      </c>
      <c r="BD70" s="107">
        <v>3</v>
      </c>
      <c r="BE70" s="107">
        <v>4</v>
      </c>
      <c r="BF70" s="107">
        <v>4</v>
      </c>
      <c r="BG70" s="107">
        <v>4</v>
      </c>
      <c r="BH70" s="107">
        <v>3</v>
      </c>
    </row>
    <row r="71" spans="1:60" ht="12.75" customHeight="1" x14ac:dyDescent="0.25">
      <c r="A71" s="108" t="s">
        <v>222</v>
      </c>
      <c r="B71" s="108" t="s">
        <v>338</v>
      </c>
      <c r="C71" s="109">
        <v>58</v>
      </c>
      <c r="D71" s="109">
        <v>18</v>
      </c>
      <c r="E71" s="109">
        <v>34</v>
      </c>
      <c r="F71" s="109">
        <v>28</v>
      </c>
      <c r="G71" s="109">
        <v>22</v>
      </c>
      <c r="H71" s="109">
        <v>31</v>
      </c>
      <c r="I71" s="109">
        <v>18</v>
      </c>
      <c r="J71" s="109">
        <v>11</v>
      </c>
      <c r="K71" s="109">
        <v>21</v>
      </c>
      <c r="L71" s="109">
        <v>31</v>
      </c>
      <c r="M71" s="110">
        <f t="shared" si="2"/>
        <v>27.2</v>
      </c>
      <c r="N71" s="110">
        <f t="shared" si="3"/>
        <v>24.5</v>
      </c>
      <c r="O71" s="110">
        <f t="shared" si="4"/>
        <v>20.25</v>
      </c>
      <c r="P71" s="60">
        <v>26</v>
      </c>
      <c r="Q71" s="60">
        <v>24</v>
      </c>
      <c r="R71" s="60">
        <v>25</v>
      </c>
      <c r="S71" s="60">
        <v>24</v>
      </c>
      <c r="T71" s="60">
        <v>26</v>
      </c>
      <c r="U71" s="60">
        <v>27</v>
      </c>
      <c r="V71" s="60">
        <v>34</v>
      </c>
      <c r="W71" s="60">
        <v>37</v>
      </c>
      <c r="X71" s="60">
        <v>33</v>
      </c>
      <c r="Y71" s="60">
        <v>33</v>
      </c>
      <c r="Z71" s="60">
        <v>37</v>
      </c>
      <c r="AA71" s="60">
        <v>38</v>
      </c>
      <c r="AB71" s="60">
        <v>37</v>
      </c>
      <c r="AC71" s="107">
        <v>94</v>
      </c>
      <c r="AD71" s="107">
        <v>107</v>
      </c>
      <c r="AE71" s="107">
        <v>104</v>
      </c>
      <c r="AF71" s="107">
        <v>111</v>
      </c>
      <c r="AG71" s="107">
        <v>102</v>
      </c>
      <c r="AH71" s="107">
        <v>106</v>
      </c>
      <c r="AI71" s="107">
        <v>97</v>
      </c>
      <c r="AJ71" s="107">
        <v>97</v>
      </c>
      <c r="AK71" s="107">
        <v>107</v>
      </c>
      <c r="AL71" s="107">
        <v>109</v>
      </c>
      <c r="AM71" s="107">
        <v>104</v>
      </c>
      <c r="AN71" s="107">
        <v>113</v>
      </c>
      <c r="AO71" s="107">
        <v>110</v>
      </c>
      <c r="AP71" s="107">
        <v>109</v>
      </c>
      <c r="AQ71" s="107">
        <v>104</v>
      </c>
      <c r="AR71" s="107">
        <v>109</v>
      </c>
      <c r="AS71" s="107">
        <v>118</v>
      </c>
      <c r="AT71" s="107">
        <v>120</v>
      </c>
      <c r="AU71" s="107">
        <v>162</v>
      </c>
      <c r="AV71" s="107">
        <v>124</v>
      </c>
      <c r="AW71" s="107">
        <v>93</v>
      </c>
      <c r="AX71" s="107">
        <v>84</v>
      </c>
      <c r="AY71" s="107">
        <v>56</v>
      </c>
      <c r="AZ71" s="107">
        <v>69</v>
      </c>
      <c r="BA71" s="107">
        <v>79</v>
      </c>
      <c r="BB71" s="107">
        <v>84</v>
      </c>
      <c r="BC71" s="107">
        <v>79</v>
      </c>
      <c r="BD71" s="107">
        <v>75</v>
      </c>
      <c r="BE71" s="107">
        <v>85</v>
      </c>
      <c r="BF71" s="107">
        <v>86</v>
      </c>
      <c r="BG71" s="107">
        <v>81</v>
      </c>
      <c r="BH71" s="107">
        <v>70</v>
      </c>
    </row>
    <row r="72" spans="1:60" ht="12.75" customHeight="1" x14ac:dyDescent="0.25">
      <c r="A72" s="108" t="s">
        <v>222</v>
      </c>
      <c r="B72" s="108" t="s">
        <v>332</v>
      </c>
      <c r="C72" s="109">
        <v>84</v>
      </c>
      <c r="D72" s="109">
        <v>32</v>
      </c>
      <c r="E72" s="109">
        <v>43</v>
      </c>
      <c r="F72" s="109">
        <v>57</v>
      </c>
      <c r="G72" s="109">
        <v>58</v>
      </c>
      <c r="H72" s="109">
        <v>40</v>
      </c>
      <c r="I72" s="109">
        <v>63</v>
      </c>
      <c r="J72" s="109">
        <v>20</v>
      </c>
      <c r="K72" s="109">
        <v>58</v>
      </c>
      <c r="L72" s="109">
        <v>32</v>
      </c>
      <c r="M72" s="110">
        <f t="shared" si="2"/>
        <v>48.7</v>
      </c>
      <c r="N72" s="110">
        <f t="shared" si="3"/>
        <v>46.375</v>
      </c>
      <c r="O72" s="110">
        <f t="shared" si="4"/>
        <v>43.25</v>
      </c>
      <c r="P72" s="60">
        <v>48</v>
      </c>
      <c r="Q72" s="60">
        <v>44</v>
      </c>
      <c r="R72" s="60">
        <v>46</v>
      </c>
      <c r="S72" s="60">
        <v>45</v>
      </c>
      <c r="T72" s="60">
        <v>47</v>
      </c>
      <c r="U72" s="60">
        <v>50</v>
      </c>
      <c r="V72" s="60">
        <v>62</v>
      </c>
      <c r="W72" s="60">
        <v>69</v>
      </c>
      <c r="X72" s="60">
        <v>62</v>
      </c>
      <c r="Y72" s="60">
        <v>62</v>
      </c>
      <c r="Z72" s="60">
        <v>69</v>
      </c>
      <c r="AA72" s="60">
        <v>71</v>
      </c>
      <c r="AB72" s="60">
        <v>69</v>
      </c>
      <c r="AC72" s="107">
        <v>57</v>
      </c>
      <c r="AD72" s="107">
        <v>65</v>
      </c>
      <c r="AE72" s="107">
        <v>63</v>
      </c>
      <c r="AF72" s="107">
        <v>68</v>
      </c>
      <c r="AG72" s="107">
        <v>62</v>
      </c>
      <c r="AH72" s="107">
        <v>64</v>
      </c>
      <c r="AI72" s="107">
        <v>59</v>
      </c>
      <c r="AJ72" s="107">
        <v>59</v>
      </c>
      <c r="AK72" s="107">
        <v>65</v>
      </c>
      <c r="AL72" s="107">
        <v>67</v>
      </c>
      <c r="AM72" s="107">
        <v>63</v>
      </c>
      <c r="AN72" s="107">
        <v>69</v>
      </c>
      <c r="AO72" s="107">
        <v>67</v>
      </c>
      <c r="AP72" s="107">
        <v>66</v>
      </c>
      <c r="AQ72" s="107">
        <v>63</v>
      </c>
      <c r="AR72" s="107">
        <v>66</v>
      </c>
      <c r="AS72" s="107">
        <v>72</v>
      </c>
      <c r="AT72" s="107">
        <v>73</v>
      </c>
      <c r="AU72" s="107">
        <v>98</v>
      </c>
      <c r="AV72" s="107">
        <v>76</v>
      </c>
      <c r="AW72" s="107">
        <v>57</v>
      </c>
      <c r="AX72" s="107">
        <v>51</v>
      </c>
      <c r="AY72" s="107">
        <v>34</v>
      </c>
      <c r="AZ72" s="107">
        <v>42</v>
      </c>
      <c r="BA72" s="107">
        <v>48</v>
      </c>
      <c r="BB72" s="107">
        <v>51</v>
      </c>
      <c r="BC72" s="107">
        <v>48</v>
      </c>
      <c r="BD72" s="107">
        <v>46</v>
      </c>
      <c r="BE72" s="107">
        <v>52</v>
      </c>
      <c r="BF72" s="107">
        <v>53</v>
      </c>
      <c r="BG72" s="107">
        <v>50</v>
      </c>
      <c r="BH72" s="107">
        <v>43</v>
      </c>
    </row>
    <row r="73" spans="1:60" ht="12.75" customHeight="1" x14ac:dyDescent="0.25">
      <c r="A73" s="108" t="s">
        <v>222</v>
      </c>
      <c r="B73" s="108" t="s">
        <v>341</v>
      </c>
      <c r="C73" s="109">
        <v>0</v>
      </c>
      <c r="D73" s="109">
        <v>0</v>
      </c>
      <c r="E73" s="109">
        <v>0</v>
      </c>
      <c r="F73" s="109">
        <v>0</v>
      </c>
      <c r="G73" s="109">
        <v>0</v>
      </c>
      <c r="H73" s="109">
        <v>0</v>
      </c>
      <c r="I73" s="109">
        <v>0</v>
      </c>
      <c r="J73" s="109">
        <v>0</v>
      </c>
      <c r="K73" s="109">
        <v>0</v>
      </c>
      <c r="L73" s="109">
        <v>0</v>
      </c>
      <c r="M73" s="110">
        <f t="shared" si="2"/>
        <v>0</v>
      </c>
      <c r="N73" s="110">
        <f t="shared" si="3"/>
        <v>0</v>
      </c>
      <c r="O73" s="110">
        <f t="shared" si="4"/>
        <v>0</v>
      </c>
      <c r="P73" s="60">
        <v>1</v>
      </c>
      <c r="Q73" s="60">
        <v>1</v>
      </c>
      <c r="R73" s="60">
        <v>1</v>
      </c>
      <c r="S73" s="60">
        <v>1</v>
      </c>
      <c r="T73" s="60">
        <v>1</v>
      </c>
      <c r="U73" s="60">
        <v>1</v>
      </c>
      <c r="V73" s="60">
        <v>2</v>
      </c>
      <c r="W73" s="60">
        <v>2</v>
      </c>
      <c r="X73" s="60">
        <v>2</v>
      </c>
      <c r="Y73" s="60">
        <v>2</v>
      </c>
      <c r="Z73" s="60">
        <v>2</v>
      </c>
      <c r="AA73" s="60">
        <v>2</v>
      </c>
      <c r="AB73" s="60">
        <v>2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7">
        <v>0</v>
      </c>
      <c r="BB73" s="107">
        <v>0</v>
      </c>
      <c r="BC73" s="107">
        <v>0</v>
      </c>
      <c r="BD73" s="107">
        <v>0</v>
      </c>
      <c r="BE73" s="107">
        <v>0</v>
      </c>
      <c r="BF73" s="107">
        <v>0</v>
      </c>
      <c r="BG73" s="107">
        <v>0</v>
      </c>
      <c r="BH73" s="107">
        <v>0</v>
      </c>
    </row>
    <row r="74" spans="1:60" ht="12.75" customHeight="1" x14ac:dyDescent="0.25">
      <c r="A74" s="108" t="s">
        <v>223</v>
      </c>
      <c r="B74" s="108" t="s">
        <v>221</v>
      </c>
      <c r="C74" s="109">
        <v>151</v>
      </c>
      <c r="D74" s="109">
        <v>34</v>
      </c>
      <c r="E74" s="109">
        <v>18</v>
      </c>
      <c r="F74" s="109">
        <v>12</v>
      </c>
      <c r="G74" s="109">
        <v>9</v>
      </c>
      <c r="H74" s="109">
        <v>127</v>
      </c>
      <c r="I74" s="109">
        <v>111</v>
      </c>
      <c r="J74" s="109">
        <v>37</v>
      </c>
      <c r="K74" s="109">
        <v>141</v>
      </c>
      <c r="L74" s="109">
        <v>56</v>
      </c>
      <c r="M74" s="110">
        <f t="shared" si="2"/>
        <v>69.599999999999994</v>
      </c>
      <c r="N74" s="110">
        <f t="shared" si="3"/>
        <v>63.875</v>
      </c>
      <c r="O74" s="110">
        <f t="shared" si="4"/>
        <v>86.25</v>
      </c>
      <c r="P74" s="60">
        <v>85</v>
      </c>
      <c r="Q74" s="60">
        <v>78</v>
      </c>
      <c r="R74" s="60">
        <v>81</v>
      </c>
      <c r="S74" s="60">
        <v>79</v>
      </c>
      <c r="T74" s="60">
        <v>84</v>
      </c>
      <c r="U74" s="60">
        <v>88</v>
      </c>
      <c r="V74" s="60">
        <v>110</v>
      </c>
      <c r="W74" s="60">
        <v>122</v>
      </c>
      <c r="X74" s="60">
        <v>110</v>
      </c>
      <c r="Y74" s="60">
        <v>109</v>
      </c>
      <c r="Z74" s="60">
        <v>122</v>
      </c>
      <c r="AA74" s="60">
        <v>125</v>
      </c>
      <c r="AB74" s="60">
        <v>122</v>
      </c>
      <c r="AC74" s="107">
        <v>116</v>
      </c>
      <c r="AD74" s="107">
        <v>132</v>
      </c>
      <c r="AE74" s="107">
        <v>128</v>
      </c>
      <c r="AF74" s="107">
        <v>136</v>
      </c>
      <c r="AG74" s="107">
        <v>125</v>
      </c>
      <c r="AH74" s="107">
        <v>130</v>
      </c>
      <c r="AI74" s="107">
        <v>119</v>
      </c>
      <c r="AJ74" s="107">
        <v>119</v>
      </c>
      <c r="AK74" s="107">
        <v>132</v>
      </c>
      <c r="AL74" s="107">
        <v>134</v>
      </c>
      <c r="AM74" s="107">
        <v>128</v>
      </c>
      <c r="AN74" s="107">
        <v>138</v>
      </c>
      <c r="AO74" s="107">
        <v>135</v>
      </c>
      <c r="AP74" s="107">
        <v>134</v>
      </c>
      <c r="AQ74" s="107">
        <v>128</v>
      </c>
      <c r="AR74" s="107">
        <v>134</v>
      </c>
      <c r="AS74" s="107">
        <v>145</v>
      </c>
      <c r="AT74" s="107">
        <v>147</v>
      </c>
      <c r="AU74" s="107">
        <v>198</v>
      </c>
      <c r="AV74" s="107">
        <v>153</v>
      </c>
      <c r="AW74" s="107">
        <v>115</v>
      </c>
      <c r="AX74" s="107">
        <v>104</v>
      </c>
      <c r="AY74" s="107">
        <v>69</v>
      </c>
      <c r="AZ74" s="107">
        <v>85</v>
      </c>
      <c r="BA74" s="107">
        <v>97</v>
      </c>
      <c r="BB74" s="107">
        <v>103</v>
      </c>
      <c r="BC74" s="107">
        <v>97</v>
      </c>
      <c r="BD74" s="107">
        <v>93</v>
      </c>
      <c r="BE74" s="107">
        <v>104</v>
      </c>
      <c r="BF74" s="107">
        <v>106</v>
      </c>
      <c r="BG74" s="107">
        <v>100</v>
      </c>
      <c r="BH74" s="107">
        <v>86</v>
      </c>
    </row>
    <row r="75" spans="1:60" ht="12.75" customHeight="1" x14ac:dyDescent="0.25">
      <c r="A75" s="108" t="s">
        <v>223</v>
      </c>
      <c r="B75" s="108" t="s">
        <v>336</v>
      </c>
      <c r="C75" s="109">
        <v>43</v>
      </c>
      <c r="D75" s="109">
        <v>26</v>
      </c>
      <c r="E75" s="109">
        <v>52</v>
      </c>
      <c r="F75" s="109">
        <v>28</v>
      </c>
      <c r="G75" s="109">
        <v>49</v>
      </c>
      <c r="H75" s="109">
        <v>52</v>
      </c>
      <c r="I75" s="109">
        <v>56</v>
      </c>
      <c r="J75" s="109">
        <v>68</v>
      </c>
      <c r="K75" s="109">
        <v>63</v>
      </c>
      <c r="L75" s="109">
        <v>28</v>
      </c>
      <c r="M75" s="110">
        <f t="shared" si="2"/>
        <v>46.5</v>
      </c>
      <c r="N75" s="110">
        <f t="shared" si="3"/>
        <v>49.5</v>
      </c>
      <c r="O75" s="110">
        <f t="shared" si="4"/>
        <v>53.75</v>
      </c>
      <c r="P75" s="60">
        <v>59</v>
      </c>
      <c r="Q75" s="60">
        <v>55</v>
      </c>
      <c r="R75" s="60">
        <v>57</v>
      </c>
      <c r="S75" s="60">
        <v>55</v>
      </c>
      <c r="T75" s="60">
        <v>58</v>
      </c>
      <c r="U75" s="60">
        <v>62</v>
      </c>
      <c r="V75" s="60">
        <v>77</v>
      </c>
      <c r="W75" s="60">
        <v>85</v>
      </c>
      <c r="X75" s="60">
        <v>76</v>
      </c>
      <c r="Y75" s="60">
        <v>76</v>
      </c>
      <c r="Z75" s="60">
        <v>85</v>
      </c>
      <c r="AA75" s="60">
        <v>87</v>
      </c>
      <c r="AB75" s="60">
        <v>85</v>
      </c>
      <c r="AC75" s="107">
        <v>47</v>
      </c>
      <c r="AD75" s="107">
        <v>54</v>
      </c>
      <c r="AE75" s="107">
        <v>52</v>
      </c>
      <c r="AF75" s="107">
        <v>55</v>
      </c>
      <c r="AG75" s="107">
        <v>51</v>
      </c>
      <c r="AH75" s="107">
        <v>53</v>
      </c>
      <c r="AI75" s="107">
        <v>49</v>
      </c>
      <c r="AJ75" s="107">
        <v>49</v>
      </c>
      <c r="AK75" s="107">
        <v>54</v>
      </c>
      <c r="AL75" s="107">
        <v>55</v>
      </c>
      <c r="AM75" s="107">
        <v>52</v>
      </c>
      <c r="AN75" s="107">
        <v>56</v>
      </c>
      <c r="AO75" s="107">
        <v>55</v>
      </c>
      <c r="AP75" s="107">
        <v>55</v>
      </c>
      <c r="AQ75" s="107">
        <v>52</v>
      </c>
      <c r="AR75" s="107">
        <v>54</v>
      </c>
      <c r="AS75" s="107">
        <v>59</v>
      </c>
      <c r="AT75" s="107">
        <v>60</v>
      </c>
      <c r="AU75" s="107">
        <v>81</v>
      </c>
      <c r="AV75" s="107">
        <v>62</v>
      </c>
      <c r="AW75" s="107">
        <v>47</v>
      </c>
      <c r="AX75" s="107">
        <v>42</v>
      </c>
      <c r="AY75" s="107">
        <v>28</v>
      </c>
      <c r="AZ75" s="107">
        <v>35</v>
      </c>
      <c r="BA75" s="107">
        <v>40</v>
      </c>
      <c r="BB75" s="107">
        <v>42</v>
      </c>
      <c r="BC75" s="107">
        <v>40</v>
      </c>
      <c r="BD75" s="107">
        <v>38</v>
      </c>
      <c r="BE75" s="107">
        <v>43</v>
      </c>
      <c r="BF75" s="107">
        <v>43</v>
      </c>
      <c r="BG75" s="107">
        <v>41</v>
      </c>
      <c r="BH75" s="107">
        <v>35</v>
      </c>
    </row>
    <row r="76" spans="1:60" ht="12.75" customHeight="1" x14ac:dyDescent="0.25">
      <c r="A76" s="108" t="s">
        <v>223</v>
      </c>
      <c r="B76" s="108" t="s">
        <v>337</v>
      </c>
      <c r="C76" s="109">
        <v>0</v>
      </c>
      <c r="D76" s="109">
        <v>0</v>
      </c>
      <c r="E76" s="109">
        <v>0</v>
      </c>
      <c r="F76" s="109">
        <v>0</v>
      </c>
      <c r="G76" s="109">
        <v>0</v>
      </c>
      <c r="H76" s="109">
        <v>0</v>
      </c>
      <c r="I76" s="109">
        <v>0</v>
      </c>
      <c r="J76" s="109">
        <v>0</v>
      </c>
      <c r="K76" s="109">
        <v>0</v>
      </c>
      <c r="L76" s="109">
        <v>0</v>
      </c>
      <c r="M76" s="110">
        <f t="shared" si="2"/>
        <v>0</v>
      </c>
      <c r="N76" s="110">
        <f t="shared" si="3"/>
        <v>0</v>
      </c>
      <c r="O76" s="110">
        <f t="shared" si="4"/>
        <v>0</v>
      </c>
      <c r="P76" s="60">
        <v>0</v>
      </c>
      <c r="Q76" s="60">
        <v>0</v>
      </c>
      <c r="R76" s="60">
        <v>0</v>
      </c>
      <c r="S76" s="60">
        <v>0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  <c r="Y76" s="60">
        <v>0</v>
      </c>
      <c r="Z76" s="60">
        <v>0</v>
      </c>
      <c r="AA76" s="60">
        <v>0</v>
      </c>
      <c r="AB76" s="60">
        <v>0</v>
      </c>
      <c r="AC76" s="107">
        <v>13</v>
      </c>
      <c r="AD76" s="107">
        <v>15</v>
      </c>
      <c r="AE76" s="107">
        <v>14</v>
      </c>
      <c r="AF76" s="107">
        <v>15</v>
      </c>
      <c r="AG76" s="107">
        <v>14</v>
      </c>
      <c r="AH76" s="107">
        <v>14</v>
      </c>
      <c r="AI76" s="107">
        <v>13</v>
      </c>
      <c r="AJ76" s="107">
        <v>13</v>
      </c>
      <c r="AK76" s="107">
        <v>15</v>
      </c>
      <c r="AL76" s="107">
        <v>15</v>
      </c>
      <c r="AM76" s="107">
        <v>14</v>
      </c>
      <c r="AN76" s="107">
        <v>15</v>
      </c>
      <c r="AO76" s="107">
        <v>15</v>
      </c>
      <c r="AP76" s="107">
        <v>15</v>
      </c>
      <c r="AQ76" s="107">
        <v>14</v>
      </c>
      <c r="AR76" s="107">
        <v>15</v>
      </c>
      <c r="AS76" s="107">
        <v>16</v>
      </c>
      <c r="AT76" s="107">
        <v>16</v>
      </c>
      <c r="AU76" s="107">
        <v>22</v>
      </c>
      <c r="AV76" s="107">
        <v>17</v>
      </c>
      <c r="AW76" s="107">
        <v>13</v>
      </c>
      <c r="AX76" s="107">
        <v>12</v>
      </c>
      <c r="AY76" s="107">
        <v>8</v>
      </c>
      <c r="AZ76" s="107">
        <v>9</v>
      </c>
      <c r="BA76" s="107">
        <v>11</v>
      </c>
      <c r="BB76" s="107">
        <v>11</v>
      </c>
      <c r="BC76" s="107">
        <v>11</v>
      </c>
      <c r="BD76" s="107">
        <v>10</v>
      </c>
      <c r="BE76" s="107">
        <v>12</v>
      </c>
      <c r="BF76" s="107">
        <v>12</v>
      </c>
      <c r="BG76" s="107">
        <v>11</v>
      </c>
      <c r="BH76" s="107">
        <v>10</v>
      </c>
    </row>
    <row r="77" spans="1:60" ht="12.75" customHeight="1" x14ac:dyDescent="0.25">
      <c r="A77" s="108" t="s">
        <v>223</v>
      </c>
      <c r="B77" s="108" t="s">
        <v>332</v>
      </c>
      <c r="C77" s="109">
        <v>46</v>
      </c>
      <c r="D77" s="109">
        <v>24</v>
      </c>
      <c r="E77" s="109">
        <v>300</v>
      </c>
      <c r="F77" s="109">
        <v>330</v>
      </c>
      <c r="G77" s="109">
        <v>243</v>
      </c>
      <c r="H77" s="109">
        <v>243</v>
      </c>
      <c r="I77" s="109">
        <v>214</v>
      </c>
      <c r="J77" s="109">
        <v>81</v>
      </c>
      <c r="K77" s="109">
        <v>105</v>
      </c>
      <c r="L77" s="109">
        <v>64</v>
      </c>
      <c r="M77" s="110">
        <f t="shared" si="2"/>
        <v>165</v>
      </c>
      <c r="N77" s="110">
        <f t="shared" si="3"/>
        <v>197.5</v>
      </c>
      <c r="O77" s="110">
        <f t="shared" si="4"/>
        <v>116</v>
      </c>
      <c r="P77" s="60">
        <v>178</v>
      </c>
      <c r="Q77" s="60">
        <v>164</v>
      </c>
      <c r="R77" s="60">
        <v>170</v>
      </c>
      <c r="S77" s="60">
        <v>165</v>
      </c>
      <c r="T77" s="60">
        <v>175</v>
      </c>
      <c r="U77" s="60">
        <v>185</v>
      </c>
      <c r="V77" s="60">
        <v>230</v>
      </c>
      <c r="W77" s="60">
        <v>254</v>
      </c>
      <c r="X77" s="60">
        <v>229</v>
      </c>
      <c r="Y77" s="60">
        <v>228</v>
      </c>
      <c r="Z77" s="60">
        <v>254</v>
      </c>
      <c r="AA77" s="60">
        <v>262</v>
      </c>
      <c r="AB77" s="60">
        <v>254</v>
      </c>
      <c r="AC77" s="107">
        <v>20</v>
      </c>
      <c r="AD77" s="107">
        <v>22</v>
      </c>
      <c r="AE77" s="107">
        <v>22</v>
      </c>
      <c r="AF77" s="107">
        <v>23</v>
      </c>
      <c r="AG77" s="107">
        <v>21</v>
      </c>
      <c r="AH77" s="107">
        <v>22</v>
      </c>
      <c r="AI77" s="107">
        <v>20</v>
      </c>
      <c r="AJ77" s="107">
        <v>20</v>
      </c>
      <c r="AK77" s="107">
        <v>22</v>
      </c>
      <c r="AL77" s="107">
        <v>23</v>
      </c>
      <c r="AM77" s="107">
        <v>22</v>
      </c>
      <c r="AN77" s="107">
        <v>24</v>
      </c>
      <c r="AO77" s="107">
        <v>23</v>
      </c>
      <c r="AP77" s="107">
        <v>23</v>
      </c>
      <c r="AQ77" s="107">
        <v>22</v>
      </c>
      <c r="AR77" s="107">
        <v>23</v>
      </c>
      <c r="AS77" s="107">
        <v>25</v>
      </c>
      <c r="AT77" s="107">
        <v>25</v>
      </c>
      <c r="AU77" s="107">
        <v>34</v>
      </c>
      <c r="AV77" s="107">
        <v>26</v>
      </c>
      <c r="AW77" s="107">
        <v>20</v>
      </c>
      <c r="AX77" s="107">
        <v>18</v>
      </c>
      <c r="AY77" s="107">
        <v>12</v>
      </c>
      <c r="AZ77" s="107">
        <v>14</v>
      </c>
      <c r="BA77" s="107">
        <v>17</v>
      </c>
      <c r="BB77" s="107">
        <v>18</v>
      </c>
      <c r="BC77" s="107">
        <v>17</v>
      </c>
      <c r="BD77" s="107">
        <v>16</v>
      </c>
      <c r="BE77" s="107">
        <v>18</v>
      </c>
      <c r="BF77" s="107">
        <v>18</v>
      </c>
      <c r="BG77" s="107">
        <v>17</v>
      </c>
      <c r="BH77" s="107">
        <v>15</v>
      </c>
    </row>
    <row r="78" spans="1:60" ht="12.75" customHeight="1" x14ac:dyDescent="0.25">
      <c r="A78" s="108" t="s">
        <v>226</v>
      </c>
      <c r="B78" s="108" t="s">
        <v>221</v>
      </c>
      <c r="C78" s="109">
        <v>88</v>
      </c>
      <c r="D78" s="109">
        <v>33</v>
      </c>
      <c r="E78" s="109">
        <v>62</v>
      </c>
      <c r="F78" s="109">
        <v>24</v>
      </c>
      <c r="G78" s="109">
        <v>11</v>
      </c>
      <c r="H78" s="109">
        <v>13</v>
      </c>
      <c r="I78" s="109">
        <v>13</v>
      </c>
      <c r="J78" s="109">
        <v>10</v>
      </c>
      <c r="K78" s="109">
        <v>15</v>
      </c>
      <c r="L78" s="109">
        <v>6</v>
      </c>
      <c r="M78" s="110">
        <f t="shared" si="2"/>
        <v>27.5</v>
      </c>
      <c r="N78" s="110">
        <f t="shared" si="3"/>
        <v>19.25</v>
      </c>
      <c r="O78" s="110">
        <f t="shared" si="4"/>
        <v>11</v>
      </c>
      <c r="P78" s="60">
        <v>14</v>
      </c>
      <c r="Q78" s="60">
        <v>13</v>
      </c>
      <c r="R78" s="60">
        <v>13</v>
      </c>
      <c r="S78" s="60">
        <v>13</v>
      </c>
      <c r="T78" s="60">
        <v>14</v>
      </c>
      <c r="U78" s="60">
        <v>15</v>
      </c>
      <c r="V78" s="60">
        <v>18</v>
      </c>
      <c r="W78" s="60">
        <v>20</v>
      </c>
      <c r="X78" s="60">
        <v>18</v>
      </c>
      <c r="Y78" s="60">
        <v>18</v>
      </c>
      <c r="Z78" s="60">
        <v>20</v>
      </c>
      <c r="AA78" s="60">
        <v>21</v>
      </c>
      <c r="AB78" s="60">
        <v>20</v>
      </c>
      <c r="AC78" s="107">
        <v>1</v>
      </c>
      <c r="AD78" s="107">
        <v>1</v>
      </c>
      <c r="AE78" s="107">
        <v>1</v>
      </c>
      <c r="AF78" s="107">
        <v>1</v>
      </c>
      <c r="AG78" s="107">
        <v>1</v>
      </c>
      <c r="AH78" s="107">
        <v>1</v>
      </c>
      <c r="AI78" s="107">
        <v>1</v>
      </c>
      <c r="AJ78" s="107">
        <v>1</v>
      </c>
      <c r="AK78" s="107">
        <v>1</v>
      </c>
      <c r="AL78" s="107">
        <v>1</v>
      </c>
      <c r="AM78" s="107">
        <v>1</v>
      </c>
      <c r="AN78" s="107">
        <v>1</v>
      </c>
      <c r="AO78" s="107">
        <v>1</v>
      </c>
      <c r="AP78" s="107">
        <v>1</v>
      </c>
      <c r="AQ78" s="107">
        <v>1</v>
      </c>
      <c r="AR78" s="107">
        <v>1</v>
      </c>
      <c r="AS78" s="107">
        <v>1</v>
      </c>
      <c r="AT78" s="107">
        <v>1</v>
      </c>
      <c r="AU78" s="107">
        <v>1</v>
      </c>
      <c r="AV78" s="107">
        <v>1</v>
      </c>
      <c r="AW78" s="107">
        <v>1</v>
      </c>
      <c r="AX78" s="107">
        <v>1</v>
      </c>
      <c r="AY78" s="107">
        <v>1</v>
      </c>
      <c r="AZ78" s="107">
        <v>1</v>
      </c>
      <c r="BA78" s="107">
        <v>1</v>
      </c>
      <c r="BB78" s="107">
        <v>1</v>
      </c>
      <c r="BC78" s="107">
        <v>1</v>
      </c>
      <c r="BD78" s="107">
        <v>1</v>
      </c>
      <c r="BE78" s="107">
        <v>1</v>
      </c>
      <c r="BF78" s="107">
        <v>1</v>
      </c>
      <c r="BG78" s="107">
        <v>1</v>
      </c>
      <c r="BH78" s="107">
        <v>1</v>
      </c>
    </row>
    <row r="79" spans="1:60" ht="12.75" customHeight="1" x14ac:dyDescent="0.25">
      <c r="A79" s="108" t="s">
        <v>226</v>
      </c>
      <c r="B79" s="108" t="s">
        <v>271</v>
      </c>
      <c r="C79" s="109">
        <v>19</v>
      </c>
      <c r="D79" s="109">
        <v>11</v>
      </c>
      <c r="E79" s="109">
        <v>9</v>
      </c>
      <c r="F79" s="109">
        <v>3</v>
      </c>
      <c r="G79" s="109">
        <v>6</v>
      </c>
      <c r="H79" s="109">
        <v>14</v>
      </c>
      <c r="I79" s="109">
        <v>13</v>
      </c>
      <c r="J79" s="109">
        <v>3</v>
      </c>
      <c r="K79" s="109">
        <v>20</v>
      </c>
      <c r="L79" s="109">
        <v>15</v>
      </c>
      <c r="M79" s="110">
        <f t="shared" si="2"/>
        <v>11.3</v>
      </c>
      <c r="N79" s="110">
        <f t="shared" si="3"/>
        <v>10.375</v>
      </c>
      <c r="O79" s="110">
        <f t="shared" si="4"/>
        <v>12.75</v>
      </c>
      <c r="P79" s="60">
        <v>21</v>
      </c>
      <c r="Q79" s="60">
        <v>33</v>
      </c>
      <c r="R79" s="60">
        <v>49</v>
      </c>
      <c r="S79" s="60">
        <v>47</v>
      </c>
      <c r="T79" s="60">
        <v>50</v>
      </c>
      <c r="U79" s="60">
        <v>53</v>
      </c>
      <c r="V79" s="60">
        <v>59</v>
      </c>
      <c r="W79" s="60">
        <v>64</v>
      </c>
      <c r="X79" s="60">
        <v>58</v>
      </c>
      <c r="Y79" s="60">
        <v>57</v>
      </c>
      <c r="Z79" s="60">
        <v>57</v>
      </c>
      <c r="AA79" s="60">
        <v>49</v>
      </c>
      <c r="AB79" s="60">
        <v>48</v>
      </c>
      <c r="AC79" s="107">
        <v>30</v>
      </c>
      <c r="AD79" s="107">
        <v>34</v>
      </c>
      <c r="AE79" s="107">
        <v>33</v>
      </c>
      <c r="AF79" s="107">
        <v>35</v>
      </c>
      <c r="AG79" s="107">
        <v>32</v>
      </c>
      <c r="AH79" s="107">
        <v>34</v>
      </c>
      <c r="AI79" s="107">
        <v>31</v>
      </c>
      <c r="AJ79" s="107">
        <v>31</v>
      </c>
      <c r="AK79" s="107">
        <v>34</v>
      </c>
      <c r="AL79" s="107">
        <v>35</v>
      </c>
      <c r="AM79" s="107">
        <v>33</v>
      </c>
      <c r="AN79" s="107">
        <v>36</v>
      </c>
      <c r="AO79" s="107">
        <v>35</v>
      </c>
      <c r="AP79" s="107">
        <v>35</v>
      </c>
      <c r="AQ79" s="107">
        <v>33</v>
      </c>
      <c r="AR79" s="107">
        <v>35</v>
      </c>
      <c r="AS79" s="107">
        <v>38</v>
      </c>
      <c r="AT79" s="107">
        <v>38</v>
      </c>
      <c r="AU79" s="107">
        <v>51</v>
      </c>
      <c r="AV79" s="107">
        <v>40</v>
      </c>
      <c r="AW79" s="107">
        <v>30</v>
      </c>
      <c r="AX79" s="107">
        <v>27</v>
      </c>
      <c r="AY79" s="107">
        <v>18</v>
      </c>
      <c r="AZ79" s="107">
        <v>22</v>
      </c>
      <c r="BA79" s="107">
        <v>25</v>
      </c>
      <c r="BB79" s="107">
        <v>27</v>
      </c>
      <c r="BC79" s="107">
        <v>25</v>
      </c>
      <c r="BD79" s="107">
        <v>24</v>
      </c>
      <c r="BE79" s="107">
        <v>27</v>
      </c>
      <c r="BF79" s="107">
        <v>27</v>
      </c>
      <c r="BG79" s="107">
        <v>26</v>
      </c>
      <c r="BH79" s="107">
        <v>22</v>
      </c>
    </row>
    <row r="80" spans="1:60" ht="12.75" customHeight="1" x14ac:dyDescent="0.25">
      <c r="A80" s="108" t="s">
        <v>226</v>
      </c>
      <c r="B80" s="108" t="s">
        <v>336</v>
      </c>
      <c r="C80" s="109">
        <v>41</v>
      </c>
      <c r="D80" s="109">
        <v>23</v>
      </c>
      <c r="E80" s="109">
        <v>23</v>
      </c>
      <c r="F80" s="109">
        <v>18</v>
      </c>
      <c r="G80" s="109">
        <v>22</v>
      </c>
      <c r="H80" s="109">
        <v>14</v>
      </c>
      <c r="I80" s="109">
        <v>10</v>
      </c>
      <c r="J80" s="109">
        <v>16</v>
      </c>
      <c r="K80" s="109">
        <v>18</v>
      </c>
      <c r="L80" s="109">
        <v>25</v>
      </c>
      <c r="M80" s="110">
        <f t="shared" si="2"/>
        <v>21</v>
      </c>
      <c r="N80" s="110">
        <f t="shared" si="3"/>
        <v>18.25</v>
      </c>
      <c r="O80" s="110">
        <f t="shared" si="4"/>
        <v>17.25</v>
      </c>
      <c r="P80" s="60">
        <v>17</v>
      </c>
      <c r="Q80" s="60">
        <v>16</v>
      </c>
      <c r="R80" s="60">
        <v>16</v>
      </c>
      <c r="S80" s="60">
        <v>16</v>
      </c>
      <c r="T80" s="60">
        <v>17</v>
      </c>
      <c r="U80" s="60">
        <v>18</v>
      </c>
      <c r="V80" s="60">
        <v>22</v>
      </c>
      <c r="W80" s="60">
        <v>24</v>
      </c>
      <c r="X80" s="60">
        <v>22</v>
      </c>
      <c r="Y80" s="60">
        <v>22</v>
      </c>
      <c r="Z80" s="60">
        <v>24</v>
      </c>
      <c r="AA80" s="60">
        <v>25</v>
      </c>
      <c r="AB80" s="60">
        <v>24</v>
      </c>
      <c r="AC80" s="107">
        <v>99</v>
      </c>
      <c r="AD80" s="107">
        <v>112</v>
      </c>
      <c r="AE80" s="107">
        <v>109</v>
      </c>
      <c r="AF80" s="107">
        <v>116</v>
      </c>
      <c r="AG80" s="107">
        <v>106</v>
      </c>
      <c r="AH80" s="107">
        <v>111</v>
      </c>
      <c r="AI80" s="107">
        <v>102</v>
      </c>
      <c r="AJ80" s="107">
        <v>102</v>
      </c>
      <c r="AK80" s="107">
        <v>112</v>
      </c>
      <c r="AL80" s="107">
        <v>114</v>
      </c>
      <c r="AM80" s="107">
        <v>109</v>
      </c>
      <c r="AN80" s="107">
        <v>118</v>
      </c>
      <c r="AO80" s="107">
        <v>115</v>
      </c>
      <c r="AP80" s="107">
        <v>114</v>
      </c>
      <c r="AQ80" s="107">
        <v>109</v>
      </c>
      <c r="AR80" s="107">
        <v>114</v>
      </c>
      <c r="AS80" s="107">
        <v>124</v>
      </c>
      <c r="AT80" s="107">
        <v>125</v>
      </c>
      <c r="AU80" s="107">
        <v>169</v>
      </c>
      <c r="AV80" s="107">
        <v>130</v>
      </c>
      <c r="AW80" s="107">
        <v>98</v>
      </c>
      <c r="AX80" s="107">
        <v>88</v>
      </c>
      <c r="AY80" s="107">
        <v>58</v>
      </c>
      <c r="AZ80" s="107">
        <v>72</v>
      </c>
      <c r="BA80" s="107">
        <v>83</v>
      </c>
      <c r="BB80" s="107">
        <v>88</v>
      </c>
      <c r="BC80" s="107">
        <v>83</v>
      </c>
      <c r="BD80" s="107">
        <v>79</v>
      </c>
      <c r="BE80" s="107">
        <v>89</v>
      </c>
      <c r="BF80" s="107">
        <v>90</v>
      </c>
      <c r="BG80" s="107">
        <v>85</v>
      </c>
      <c r="BH80" s="107">
        <v>73</v>
      </c>
    </row>
    <row r="81" spans="1:60" ht="12.75" customHeight="1" x14ac:dyDescent="0.25">
      <c r="A81" s="108" t="s">
        <v>226</v>
      </c>
      <c r="B81" s="108" t="s">
        <v>337</v>
      </c>
      <c r="C81" s="109">
        <v>0</v>
      </c>
      <c r="D81" s="109">
        <v>0</v>
      </c>
      <c r="E81" s="109">
        <v>0</v>
      </c>
      <c r="F81" s="109">
        <v>0</v>
      </c>
      <c r="G81" s="109">
        <v>0</v>
      </c>
      <c r="H81" s="109">
        <v>0</v>
      </c>
      <c r="I81" s="109">
        <v>0</v>
      </c>
      <c r="J81" s="109">
        <v>0</v>
      </c>
      <c r="K81" s="109">
        <v>0</v>
      </c>
      <c r="L81" s="109">
        <v>0</v>
      </c>
      <c r="M81" s="110">
        <f t="shared" si="2"/>
        <v>0</v>
      </c>
      <c r="N81" s="110">
        <f t="shared" si="3"/>
        <v>0</v>
      </c>
      <c r="O81" s="110">
        <f t="shared" si="4"/>
        <v>0</v>
      </c>
      <c r="P81" s="60">
        <v>8</v>
      </c>
      <c r="Q81" s="60">
        <v>8</v>
      </c>
      <c r="R81" s="60">
        <v>8</v>
      </c>
      <c r="S81" s="60">
        <v>8</v>
      </c>
      <c r="T81" s="60">
        <v>8</v>
      </c>
      <c r="U81" s="60">
        <v>8</v>
      </c>
      <c r="V81" s="60">
        <v>11</v>
      </c>
      <c r="W81" s="60">
        <v>12</v>
      </c>
      <c r="X81" s="60">
        <v>11</v>
      </c>
      <c r="Y81" s="60">
        <v>10</v>
      </c>
      <c r="Z81" s="60">
        <v>12</v>
      </c>
      <c r="AA81" s="60">
        <v>12</v>
      </c>
      <c r="AB81" s="60">
        <v>12</v>
      </c>
      <c r="AC81" s="107">
        <v>0</v>
      </c>
      <c r="AD81" s="107">
        <v>0</v>
      </c>
      <c r="AE81" s="107">
        <v>0</v>
      </c>
      <c r="AF81" s="107">
        <v>0</v>
      </c>
      <c r="AG81" s="107">
        <v>0</v>
      </c>
      <c r="AH81" s="107">
        <v>0</v>
      </c>
      <c r="AI81" s="107">
        <v>0</v>
      </c>
      <c r="AJ81" s="107">
        <v>0</v>
      </c>
      <c r="AK81" s="107">
        <v>0</v>
      </c>
      <c r="AL81" s="107">
        <v>0</v>
      </c>
      <c r="AM81" s="107">
        <v>0</v>
      </c>
      <c r="AN81" s="107">
        <v>0</v>
      </c>
      <c r="AO81" s="107">
        <v>0</v>
      </c>
      <c r="AP81" s="107">
        <v>0</v>
      </c>
      <c r="AQ81" s="107">
        <v>0</v>
      </c>
      <c r="AR81" s="107">
        <v>0</v>
      </c>
      <c r="AS81" s="107">
        <v>0</v>
      </c>
      <c r="AT81" s="107">
        <v>0</v>
      </c>
      <c r="AU81" s="107">
        <v>0</v>
      </c>
      <c r="AV81" s="107">
        <v>0</v>
      </c>
      <c r="AW81" s="107">
        <v>0</v>
      </c>
      <c r="AX81" s="107">
        <v>0</v>
      </c>
      <c r="AY81" s="107">
        <v>0</v>
      </c>
      <c r="AZ81" s="107">
        <v>0</v>
      </c>
      <c r="BA81" s="107">
        <v>0</v>
      </c>
      <c r="BB81" s="107">
        <v>0</v>
      </c>
      <c r="BC81" s="107">
        <v>0</v>
      </c>
      <c r="BD81" s="107">
        <v>0</v>
      </c>
      <c r="BE81" s="107">
        <v>0</v>
      </c>
      <c r="BF81" s="107">
        <v>0</v>
      </c>
      <c r="BG81" s="107">
        <v>0</v>
      </c>
      <c r="BH81" s="107">
        <v>0</v>
      </c>
    </row>
    <row r="82" spans="1:60" ht="12.75" customHeight="1" x14ac:dyDescent="0.25">
      <c r="A82" s="108" t="s">
        <v>226</v>
      </c>
      <c r="B82" s="108" t="s">
        <v>338</v>
      </c>
      <c r="C82" s="109">
        <v>45</v>
      </c>
      <c r="D82" s="109">
        <v>31</v>
      </c>
      <c r="E82" s="109">
        <v>45</v>
      </c>
      <c r="F82" s="109">
        <v>30</v>
      </c>
      <c r="G82" s="109">
        <v>27</v>
      </c>
      <c r="H82" s="109">
        <v>23</v>
      </c>
      <c r="I82" s="109">
        <v>14</v>
      </c>
      <c r="J82" s="109">
        <v>14</v>
      </c>
      <c r="K82" s="109">
        <v>38</v>
      </c>
      <c r="L82" s="109">
        <v>39</v>
      </c>
      <c r="M82" s="110">
        <f t="shared" si="2"/>
        <v>30.6</v>
      </c>
      <c r="N82" s="110">
        <f t="shared" si="3"/>
        <v>28.75</v>
      </c>
      <c r="O82" s="110">
        <f t="shared" si="4"/>
        <v>26.25</v>
      </c>
      <c r="P82" s="60">
        <v>30</v>
      </c>
      <c r="Q82" s="60">
        <v>27</v>
      </c>
      <c r="R82" s="60">
        <v>28</v>
      </c>
      <c r="S82" s="60">
        <v>28</v>
      </c>
      <c r="T82" s="60">
        <v>29</v>
      </c>
      <c r="U82" s="60">
        <v>31</v>
      </c>
      <c r="V82" s="60">
        <v>38</v>
      </c>
      <c r="W82" s="60">
        <v>42</v>
      </c>
      <c r="X82" s="60">
        <v>38</v>
      </c>
      <c r="Y82" s="60">
        <v>38</v>
      </c>
      <c r="Z82" s="60">
        <v>42</v>
      </c>
      <c r="AA82" s="60">
        <v>44</v>
      </c>
      <c r="AB82" s="60">
        <v>42</v>
      </c>
      <c r="AC82" s="107">
        <v>43</v>
      </c>
      <c r="AD82" s="107">
        <v>49</v>
      </c>
      <c r="AE82" s="107">
        <v>47</v>
      </c>
      <c r="AF82" s="107">
        <v>50</v>
      </c>
      <c r="AG82" s="107">
        <v>46</v>
      </c>
      <c r="AH82" s="107">
        <v>48</v>
      </c>
      <c r="AI82" s="107">
        <v>44</v>
      </c>
      <c r="AJ82" s="107">
        <v>44</v>
      </c>
      <c r="AK82" s="107">
        <v>49</v>
      </c>
      <c r="AL82" s="107">
        <v>50</v>
      </c>
      <c r="AM82" s="107">
        <v>47</v>
      </c>
      <c r="AN82" s="107">
        <v>51</v>
      </c>
      <c r="AO82" s="107">
        <v>50</v>
      </c>
      <c r="AP82" s="107">
        <v>50</v>
      </c>
      <c r="AQ82" s="107">
        <v>47</v>
      </c>
      <c r="AR82" s="107">
        <v>49</v>
      </c>
      <c r="AS82" s="107">
        <v>54</v>
      </c>
      <c r="AT82" s="107">
        <v>54</v>
      </c>
      <c r="AU82" s="107">
        <v>74</v>
      </c>
      <c r="AV82" s="107">
        <v>57</v>
      </c>
      <c r="AW82" s="107">
        <v>42</v>
      </c>
      <c r="AX82" s="107">
        <v>38</v>
      </c>
      <c r="AY82" s="107">
        <v>25</v>
      </c>
      <c r="AZ82" s="107">
        <v>31</v>
      </c>
      <c r="BA82" s="107">
        <v>36</v>
      </c>
      <c r="BB82" s="107">
        <v>38</v>
      </c>
      <c r="BC82" s="107">
        <v>36</v>
      </c>
      <c r="BD82" s="107">
        <v>34</v>
      </c>
      <c r="BE82" s="107">
        <v>39</v>
      </c>
      <c r="BF82" s="107">
        <v>39</v>
      </c>
      <c r="BG82" s="107">
        <v>37</v>
      </c>
      <c r="BH82" s="107">
        <v>32</v>
      </c>
    </row>
    <row r="83" spans="1:60" ht="12.75" customHeight="1" x14ac:dyDescent="0.25">
      <c r="A83" s="108" t="s">
        <v>226</v>
      </c>
      <c r="B83" s="108" t="s">
        <v>332</v>
      </c>
      <c r="C83" s="109">
        <v>72</v>
      </c>
      <c r="D83" s="109">
        <v>88</v>
      </c>
      <c r="E83" s="109">
        <v>73</v>
      </c>
      <c r="F83" s="109">
        <v>45</v>
      </c>
      <c r="G83" s="109">
        <v>76</v>
      </c>
      <c r="H83" s="109">
        <v>82</v>
      </c>
      <c r="I83" s="109">
        <v>91</v>
      </c>
      <c r="J83" s="109">
        <v>89</v>
      </c>
      <c r="K83" s="109">
        <v>99</v>
      </c>
      <c r="L83" s="109">
        <v>65</v>
      </c>
      <c r="M83" s="110">
        <f t="shared" si="2"/>
        <v>78</v>
      </c>
      <c r="N83" s="110">
        <f t="shared" si="3"/>
        <v>77.5</v>
      </c>
      <c r="O83" s="110">
        <f t="shared" si="4"/>
        <v>86</v>
      </c>
      <c r="P83" s="60">
        <v>89</v>
      </c>
      <c r="Q83" s="60">
        <v>82</v>
      </c>
      <c r="R83" s="60">
        <v>85</v>
      </c>
      <c r="S83" s="60">
        <v>83</v>
      </c>
      <c r="T83" s="60">
        <v>88</v>
      </c>
      <c r="U83" s="60">
        <v>92</v>
      </c>
      <c r="V83" s="60">
        <v>115</v>
      </c>
      <c r="W83" s="60">
        <v>127</v>
      </c>
      <c r="X83" s="60">
        <v>115</v>
      </c>
      <c r="Y83" s="60">
        <v>114</v>
      </c>
      <c r="Z83" s="60">
        <v>127</v>
      </c>
      <c r="AA83" s="60">
        <v>131</v>
      </c>
      <c r="AB83" s="60">
        <v>127</v>
      </c>
      <c r="AC83" s="107">
        <v>39</v>
      </c>
      <c r="AD83" s="107">
        <v>44</v>
      </c>
      <c r="AE83" s="107">
        <v>43</v>
      </c>
      <c r="AF83" s="107">
        <v>45</v>
      </c>
      <c r="AG83" s="107">
        <v>42</v>
      </c>
      <c r="AH83" s="107">
        <v>43</v>
      </c>
      <c r="AI83" s="107">
        <v>40</v>
      </c>
      <c r="AJ83" s="107">
        <v>40</v>
      </c>
      <c r="AK83" s="107">
        <v>44</v>
      </c>
      <c r="AL83" s="107">
        <v>45</v>
      </c>
      <c r="AM83" s="107">
        <v>43</v>
      </c>
      <c r="AN83" s="107">
        <v>46</v>
      </c>
      <c r="AO83" s="107">
        <v>45</v>
      </c>
      <c r="AP83" s="107">
        <v>45</v>
      </c>
      <c r="AQ83" s="107">
        <v>43</v>
      </c>
      <c r="AR83" s="107">
        <v>45</v>
      </c>
      <c r="AS83" s="107">
        <v>48</v>
      </c>
      <c r="AT83" s="107">
        <v>49</v>
      </c>
      <c r="AU83" s="107">
        <v>66</v>
      </c>
      <c r="AV83" s="107">
        <v>51</v>
      </c>
      <c r="AW83" s="107">
        <v>38</v>
      </c>
      <c r="AX83" s="107">
        <v>35</v>
      </c>
      <c r="AY83" s="107">
        <v>23</v>
      </c>
      <c r="AZ83" s="107">
        <v>28</v>
      </c>
      <c r="BA83" s="107">
        <v>32</v>
      </c>
      <c r="BB83" s="107">
        <v>34</v>
      </c>
      <c r="BC83" s="107">
        <v>32</v>
      </c>
      <c r="BD83" s="107">
        <v>31</v>
      </c>
      <c r="BE83" s="107">
        <v>35</v>
      </c>
      <c r="BF83" s="107">
        <v>35</v>
      </c>
      <c r="BG83" s="107">
        <v>33</v>
      </c>
      <c r="BH83" s="107">
        <v>29</v>
      </c>
    </row>
    <row r="84" spans="1:60" ht="12.75" customHeight="1" x14ac:dyDescent="0.25">
      <c r="A84" s="108" t="s">
        <v>226</v>
      </c>
      <c r="B84" s="108" t="s">
        <v>341</v>
      </c>
      <c r="C84" s="109">
        <v>0</v>
      </c>
      <c r="D84" s="109">
        <v>0</v>
      </c>
      <c r="E84" s="109">
        <v>0</v>
      </c>
      <c r="F84" s="109">
        <v>0</v>
      </c>
      <c r="G84" s="109">
        <v>0</v>
      </c>
      <c r="H84" s="109">
        <v>0</v>
      </c>
      <c r="I84" s="109">
        <v>0</v>
      </c>
      <c r="J84" s="109">
        <v>0</v>
      </c>
      <c r="K84" s="109">
        <v>0</v>
      </c>
      <c r="L84" s="109">
        <v>0</v>
      </c>
      <c r="M84" s="110">
        <f t="shared" si="2"/>
        <v>0</v>
      </c>
      <c r="N84" s="110">
        <f t="shared" si="3"/>
        <v>0</v>
      </c>
      <c r="O84" s="110">
        <f t="shared" si="4"/>
        <v>0</v>
      </c>
      <c r="P84" s="60">
        <v>0</v>
      </c>
      <c r="Q84" s="60">
        <v>0</v>
      </c>
      <c r="R84" s="60">
        <v>0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60">
        <v>0</v>
      </c>
      <c r="AC84" s="107">
        <v>1</v>
      </c>
      <c r="AD84" s="107">
        <v>1</v>
      </c>
      <c r="AE84" s="107">
        <v>1</v>
      </c>
      <c r="AF84" s="107">
        <v>1</v>
      </c>
      <c r="AG84" s="107">
        <v>1</v>
      </c>
      <c r="AH84" s="107">
        <v>1</v>
      </c>
      <c r="AI84" s="107">
        <v>1</v>
      </c>
      <c r="AJ84" s="107">
        <v>1</v>
      </c>
      <c r="AK84" s="107">
        <v>1</v>
      </c>
      <c r="AL84" s="107">
        <v>1</v>
      </c>
      <c r="AM84" s="107">
        <v>1</v>
      </c>
      <c r="AN84" s="107">
        <v>1</v>
      </c>
      <c r="AO84" s="107">
        <v>1</v>
      </c>
      <c r="AP84" s="107">
        <v>1</v>
      </c>
      <c r="AQ84" s="107">
        <v>1</v>
      </c>
      <c r="AR84" s="107">
        <v>1</v>
      </c>
      <c r="AS84" s="107">
        <v>1</v>
      </c>
      <c r="AT84" s="107">
        <v>1</v>
      </c>
      <c r="AU84" s="107">
        <v>1</v>
      </c>
      <c r="AV84" s="107">
        <v>1</v>
      </c>
      <c r="AW84" s="107">
        <v>1</v>
      </c>
      <c r="AX84" s="107">
        <v>1</v>
      </c>
      <c r="AY84" s="107">
        <v>1</v>
      </c>
      <c r="AZ84" s="107">
        <v>1</v>
      </c>
      <c r="BA84" s="107">
        <v>1</v>
      </c>
      <c r="BB84" s="107">
        <v>1</v>
      </c>
      <c r="BC84" s="107">
        <v>1</v>
      </c>
      <c r="BD84" s="107">
        <v>1</v>
      </c>
      <c r="BE84" s="107">
        <v>1</v>
      </c>
      <c r="BF84" s="107">
        <v>1</v>
      </c>
      <c r="BG84" s="107">
        <v>1</v>
      </c>
      <c r="BH84" s="107">
        <v>1</v>
      </c>
    </row>
    <row r="85" spans="1:60" ht="12.75" customHeight="1" x14ac:dyDescent="0.25">
      <c r="A85" s="108" t="s">
        <v>255</v>
      </c>
      <c r="B85" s="108" t="s">
        <v>126</v>
      </c>
      <c r="C85" s="109">
        <v>0</v>
      </c>
      <c r="D85" s="109">
        <v>0</v>
      </c>
      <c r="E85" s="109">
        <v>0</v>
      </c>
      <c r="F85" s="109">
        <v>0</v>
      </c>
      <c r="G85" s="109">
        <v>0</v>
      </c>
      <c r="H85" s="109">
        <v>0</v>
      </c>
      <c r="I85" s="109">
        <v>0</v>
      </c>
      <c r="J85" s="109">
        <v>0</v>
      </c>
      <c r="K85" s="109">
        <v>0</v>
      </c>
      <c r="L85" s="109">
        <v>0</v>
      </c>
      <c r="M85" s="110">
        <f t="shared" si="2"/>
        <v>0</v>
      </c>
      <c r="N85" s="110">
        <f t="shared" si="3"/>
        <v>0</v>
      </c>
      <c r="O85" s="110">
        <f t="shared" si="4"/>
        <v>0</v>
      </c>
      <c r="P85" s="60">
        <v>28</v>
      </c>
      <c r="Q85" s="60">
        <v>26</v>
      </c>
      <c r="R85" s="60">
        <v>27</v>
      </c>
      <c r="S85" s="60">
        <v>26</v>
      </c>
      <c r="T85" s="60">
        <v>28</v>
      </c>
      <c r="U85" s="60">
        <v>29</v>
      </c>
      <c r="V85" s="60">
        <v>36</v>
      </c>
      <c r="W85" s="60">
        <v>40</v>
      </c>
      <c r="X85" s="60">
        <v>36</v>
      </c>
      <c r="Y85" s="60">
        <v>36</v>
      </c>
      <c r="Z85" s="60">
        <v>40</v>
      </c>
      <c r="AA85" s="60">
        <v>41</v>
      </c>
      <c r="AB85" s="60">
        <v>40</v>
      </c>
      <c r="AC85" s="107">
        <v>77</v>
      </c>
      <c r="AD85" s="107">
        <v>88</v>
      </c>
      <c r="AE85" s="107">
        <v>85</v>
      </c>
      <c r="AF85" s="107">
        <v>91</v>
      </c>
      <c r="AG85" s="107">
        <v>83</v>
      </c>
      <c r="AH85" s="107">
        <v>87</v>
      </c>
      <c r="AI85" s="107">
        <v>80</v>
      </c>
      <c r="AJ85" s="107">
        <v>80</v>
      </c>
      <c r="AK85" s="107">
        <v>88</v>
      </c>
      <c r="AL85" s="107">
        <v>90</v>
      </c>
      <c r="AM85" s="107">
        <v>85</v>
      </c>
      <c r="AN85" s="107">
        <v>92</v>
      </c>
      <c r="AO85" s="107">
        <v>90</v>
      </c>
      <c r="AP85" s="107">
        <v>89</v>
      </c>
      <c r="AQ85" s="107">
        <v>85</v>
      </c>
      <c r="AR85" s="107">
        <v>89</v>
      </c>
      <c r="AS85" s="107">
        <v>97</v>
      </c>
      <c r="AT85" s="107">
        <v>98</v>
      </c>
      <c r="AU85" s="107">
        <v>132</v>
      </c>
      <c r="AV85" s="107">
        <v>102</v>
      </c>
      <c r="AW85" s="107">
        <v>76</v>
      </c>
      <c r="AX85" s="107">
        <v>69</v>
      </c>
      <c r="AY85" s="107">
        <v>46</v>
      </c>
      <c r="AZ85" s="107">
        <v>57</v>
      </c>
      <c r="BA85" s="107">
        <v>65</v>
      </c>
      <c r="BB85" s="107">
        <v>69</v>
      </c>
      <c r="BC85" s="107">
        <v>65</v>
      </c>
      <c r="BD85" s="107">
        <v>62</v>
      </c>
      <c r="BE85" s="107">
        <v>70</v>
      </c>
      <c r="BF85" s="107">
        <v>71</v>
      </c>
      <c r="BG85" s="107">
        <v>67</v>
      </c>
      <c r="BH85" s="107">
        <v>57</v>
      </c>
    </row>
    <row r="86" spans="1:60" ht="12.75" customHeight="1" x14ac:dyDescent="0.25">
      <c r="A86" s="108" t="s">
        <v>255</v>
      </c>
      <c r="B86" s="108" t="s">
        <v>271</v>
      </c>
      <c r="C86" s="109">
        <v>65</v>
      </c>
      <c r="D86" s="109">
        <v>9</v>
      </c>
      <c r="E86" s="109">
        <v>6</v>
      </c>
      <c r="F86" s="109">
        <v>11</v>
      </c>
      <c r="G86" s="109">
        <v>15</v>
      </c>
      <c r="H86" s="109">
        <v>6</v>
      </c>
      <c r="I86" s="109">
        <v>1</v>
      </c>
      <c r="J86" s="109">
        <v>25</v>
      </c>
      <c r="K86" s="109">
        <v>31</v>
      </c>
      <c r="L86" s="109">
        <v>11</v>
      </c>
      <c r="M86" s="110">
        <f t="shared" si="2"/>
        <v>18</v>
      </c>
      <c r="N86" s="110">
        <f t="shared" si="3"/>
        <v>13.25</v>
      </c>
      <c r="O86" s="110">
        <f t="shared" si="4"/>
        <v>17</v>
      </c>
      <c r="P86" s="60">
        <v>30</v>
      </c>
      <c r="Q86" s="60">
        <v>33</v>
      </c>
      <c r="R86" s="60">
        <v>39</v>
      </c>
      <c r="S86" s="60">
        <v>38</v>
      </c>
      <c r="T86" s="60">
        <v>41</v>
      </c>
      <c r="U86" s="60">
        <v>43</v>
      </c>
      <c r="V86" s="60">
        <v>48</v>
      </c>
      <c r="W86" s="60">
        <v>52</v>
      </c>
      <c r="X86" s="60">
        <v>47</v>
      </c>
      <c r="Y86" s="60">
        <v>47</v>
      </c>
      <c r="Z86" s="60">
        <v>52</v>
      </c>
      <c r="AA86" s="60">
        <v>54</v>
      </c>
      <c r="AB86" s="60">
        <v>52</v>
      </c>
      <c r="AC86" s="107">
        <v>94</v>
      </c>
      <c r="AD86" s="107">
        <v>107</v>
      </c>
      <c r="AE86" s="107">
        <v>104</v>
      </c>
      <c r="AF86" s="107">
        <v>111</v>
      </c>
      <c r="AG86" s="107">
        <v>102</v>
      </c>
      <c r="AH86" s="107">
        <v>106</v>
      </c>
      <c r="AI86" s="107">
        <v>97</v>
      </c>
      <c r="AJ86" s="107">
        <v>97</v>
      </c>
      <c r="AK86" s="107">
        <v>107</v>
      </c>
      <c r="AL86" s="107">
        <v>109</v>
      </c>
      <c r="AM86" s="107">
        <v>104</v>
      </c>
      <c r="AN86" s="107">
        <v>113</v>
      </c>
      <c r="AO86" s="107">
        <v>110</v>
      </c>
      <c r="AP86" s="107">
        <v>109</v>
      </c>
      <c r="AQ86" s="107">
        <v>104</v>
      </c>
      <c r="AR86" s="107">
        <v>109</v>
      </c>
      <c r="AS86" s="107">
        <v>118</v>
      </c>
      <c r="AT86" s="107">
        <v>120</v>
      </c>
      <c r="AU86" s="107">
        <v>162</v>
      </c>
      <c r="AV86" s="107">
        <v>124</v>
      </c>
      <c r="AW86" s="107">
        <v>93</v>
      </c>
      <c r="AX86" s="107">
        <v>84</v>
      </c>
      <c r="AY86" s="107">
        <v>56</v>
      </c>
      <c r="AZ86" s="107">
        <v>69</v>
      </c>
      <c r="BA86" s="107">
        <v>79</v>
      </c>
      <c r="BB86" s="107">
        <v>84</v>
      </c>
      <c r="BC86" s="107">
        <v>79</v>
      </c>
      <c r="BD86" s="107">
        <v>75</v>
      </c>
      <c r="BE86" s="107">
        <v>85</v>
      </c>
      <c r="BF86" s="107">
        <v>86</v>
      </c>
      <c r="BG86" s="107">
        <v>81</v>
      </c>
      <c r="BH86" s="107">
        <v>70</v>
      </c>
    </row>
    <row r="87" spans="1:60" ht="12.75" customHeight="1" x14ac:dyDescent="0.25">
      <c r="A87" s="108" t="s">
        <v>255</v>
      </c>
      <c r="B87" s="108" t="s">
        <v>337</v>
      </c>
      <c r="C87" s="109">
        <v>0</v>
      </c>
      <c r="D87" s="109">
        <v>0</v>
      </c>
      <c r="E87" s="109">
        <v>0</v>
      </c>
      <c r="F87" s="109">
        <v>0</v>
      </c>
      <c r="G87" s="109">
        <v>0</v>
      </c>
      <c r="H87" s="109">
        <v>0</v>
      </c>
      <c r="I87" s="109">
        <v>0</v>
      </c>
      <c r="J87" s="109">
        <v>0</v>
      </c>
      <c r="K87" s="109">
        <v>6</v>
      </c>
      <c r="L87" s="109">
        <v>3</v>
      </c>
      <c r="M87" s="110">
        <f t="shared" si="2"/>
        <v>0.9</v>
      </c>
      <c r="N87" s="110">
        <f t="shared" si="3"/>
        <v>1.125</v>
      </c>
      <c r="O87" s="110">
        <f t="shared" si="4"/>
        <v>2.25</v>
      </c>
      <c r="P87" s="60">
        <v>5</v>
      </c>
      <c r="Q87" s="60">
        <v>5</v>
      </c>
      <c r="R87" s="60">
        <v>5</v>
      </c>
      <c r="S87" s="60">
        <v>5</v>
      </c>
      <c r="T87" s="60">
        <v>5</v>
      </c>
      <c r="U87" s="60">
        <v>5</v>
      </c>
      <c r="V87" s="60">
        <v>7</v>
      </c>
      <c r="W87" s="60">
        <v>7</v>
      </c>
      <c r="X87" s="60">
        <v>7</v>
      </c>
      <c r="Y87" s="60">
        <v>6</v>
      </c>
      <c r="Z87" s="60">
        <v>7</v>
      </c>
      <c r="AA87" s="60">
        <v>7</v>
      </c>
      <c r="AB87" s="60">
        <v>7</v>
      </c>
      <c r="AC87" s="107">
        <v>11</v>
      </c>
      <c r="AD87" s="107">
        <v>13</v>
      </c>
      <c r="AE87" s="107">
        <v>12</v>
      </c>
      <c r="AF87" s="107">
        <v>13</v>
      </c>
      <c r="AG87" s="107">
        <v>12</v>
      </c>
      <c r="AH87" s="107">
        <v>13</v>
      </c>
      <c r="AI87" s="107">
        <v>12</v>
      </c>
      <c r="AJ87" s="107">
        <v>12</v>
      </c>
      <c r="AK87" s="107">
        <v>13</v>
      </c>
      <c r="AL87" s="107">
        <v>13</v>
      </c>
      <c r="AM87" s="107">
        <v>12</v>
      </c>
      <c r="AN87" s="107">
        <v>13</v>
      </c>
      <c r="AO87" s="107">
        <v>13</v>
      </c>
      <c r="AP87" s="107">
        <v>13</v>
      </c>
      <c r="AQ87" s="107">
        <v>12</v>
      </c>
      <c r="AR87" s="107">
        <v>13</v>
      </c>
      <c r="AS87" s="107">
        <v>14</v>
      </c>
      <c r="AT87" s="107">
        <v>14</v>
      </c>
      <c r="AU87" s="107">
        <v>19</v>
      </c>
      <c r="AV87" s="107">
        <v>15</v>
      </c>
      <c r="AW87" s="107">
        <v>11</v>
      </c>
      <c r="AX87" s="107">
        <v>10</v>
      </c>
      <c r="AY87" s="107">
        <v>7</v>
      </c>
      <c r="AZ87" s="107">
        <v>8</v>
      </c>
      <c r="BA87" s="107">
        <v>9</v>
      </c>
      <c r="BB87" s="107">
        <v>10</v>
      </c>
      <c r="BC87" s="107">
        <v>9</v>
      </c>
      <c r="BD87" s="107">
        <v>9</v>
      </c>
      <c r="BE87" s="107">
        <v>10</v>
      </c>
      <c r="BF87" s="107">
        <v>10</v>
      </c>
      <c r="BG87" s="107">
        <v>10</v>
      </c>
      <c r="BH87" s="107">
        <v>8</v>
      </c>
    </row>
    <row r="88" spans="1:60" ht="12.75" customHeight="1" x14ac:dyDescent="0.25">
      <c r="A88" s="108" t="s">
        <v>255</v>
      </c>
      <c r="B88" s="108" t="s">
        <v>338</v>
      </c>
      <c r="C88" s="109">
        <v>100</v>
      </c>
      <c r="D88" s="109">
        <v>24</v>
      </c>
      <c r="E88" s="109">
        <v>93</v>
      </c>
      <c r="F88" s="109">
        <v>15</v>
      </c>
      <c r="G88" s="109">
        <v>45</v>
      </c>
      <c r="H88" s="109">
        <v>30</v>
      </c>
      <c r="I88" s="109">
        <v>50</v>
      </c>
      <c r="J88" s="109">
        <v>102</v>
      </c>
      <c r="K88" s="109">
        <v>60</v>
      </c>
      <c r="L88" s="109">
        <v>28</v>
      </c>
      <c r="M88" s="110">
        <f t="shared" si="2"/>
        <v>54.7</v>
      </c>
      <c r="N88" s="110">
        <f t="shared" si="3"/>
        <v>52.875</v>
      </c>
      <c r="O88" s="110">
        <f t="shared" si="4"/>
        <v>60</v>
      </c>
      <c r="P88" s="60">
        <v>67</v>
      </c>
      <c r="Q88" s="60">
        <v>61</v>
      </c>
      <c r="R88" s="60">
        <v>64</v>
      </c>
      <c r="S88" s="60">
        <v>62</v>
      </c>
      <c r="T88" s="60">
        <v>66</v>
      </c>
      <c r="U88" s="60">
        <v>69</v>
      </c>
      <c r="V88" s="60">
        <v>86</v>
      </c>
      <c r="W88" s="60">
        <v>95</v>
      </c>
      <c r="X88" s="60">
        <v>86</v>
      </c>
      <c r="Y88" s="60">
        <v>86</v>
      </c>
      <c r="Z88" s="60">
        <v>95</v>
      </c>
      <c r="AA88" s="60">
        <v>98</v>
      </c>
      <c r="AB88" s="60">
        <v>95</v>
      </c>
      <c r="AC88" s="107">
        <v>0</v>
      </c>
      <c r="AD88" s="107">
        <v>0</v>
      </c>
      <c r="AE88" s="107">
        <v>0</v>
      </c>
      <c r="AF88" s="107">
        <v>0</v>
      </c>
      <c r="AG88" s="107">
        <v>0</v>
      </c>
      <c r="AH88" s="107">
        <v>0</v>
      </c>
      <c r="AI88" s="107">
        <v>0</v>
      </c>
      <c r="AJ88" s="107">
        <v>0</v>
      </c>
      <c r="AK88" s="107">
        <v>0</v>
      </c>
      <c r="AL88" s="107">
        <v>0</v>
      </c>
      <c r="AM88" s="107">
        <v>0</v>
      </c>
      <c r="AN88" s="107">
        <v>0</v>
      </c>
      <c r="AO88" s="107">
        <v>0</v>
      </c>
      <c r="AP88" s="107">
        <v>0</v>
      </c>
      <c r="AQ88" s="107">
        <v>0</v>
      </c>
      <c r="AR88" s="107">
        <v>0</v>
      </c>
      <c r="AS88" s="107">
        <v>0</v>
      </c>
      <c r="AT88" s="107">
        <v>0</v>
      </c>
      <c r="AU88" s="107">
        <v>0</v>
      </c>
      <c r="AV88" s="107">
        <v>0</v>
      </c>
      <c r="AW88" s="107">
        <v>0</v>
      </c>
      <c r="AX88" s="107">
        <v>0</v>
      </c>
      <c r="AY88" s="107">
        <v>0</v>
      </c>
      <c r="AZ88" s="107">
        <v>0</v>
      </c>
      <c r="BA88" s="107">
        <v>0</v>
      </c>
      <c r="BB88" s="107">
        <v>0</v>
      </c>
      <c r="BC88" s="107">
        <v>0</v>
      </c>
      <c r="BD88" s="107">
        <v>0</v>
      </c>
      <c r="BE88" s="107">
        <v>0</v>
      </c>
      <c r="BF88" s="107">
        <v>0</v>
      </c>
      <c r="BG88" s="107">
        <v>0</v>
      </c>
      <c r="BH88" s="107">
        <v>0</v>
      </c>
    </row>
    <row r="89" spans="1:60" ht="12.75" customHeight="1" x14ac:dyDescent="0.25">
      <c r="A89" s="108" t="s">
        <v>219</v>
      </c>
      <c r="B89" s="108" t="s">
        <v>101</v>
      </c>
      <c r="C89" s="109">
        <v>83</v>
      </c>
      <c r="D89" s="109">
        <v>23</v>
      </c>
      <c r="E89" s="109">
        <v>21</v>
      </c>
      <c r="F89" s="109">
        <v>155</v>
      </c>
      <c r="G89" s="109">
        <v>119</v>
      </c>
      <c r="H89" s="109">
        <v>96</v>
      </c>
      <c r="I89" s="109">
        <v>143</v>
      </c>
      <c r="J89" s="109">
        <v>111</v>
      </c>
      <c r="K89" s="109">
        <v>123</v>
      </c>
      <c r="L89" s="109">
        <v>62</v>
      </c>
      <c r="M89" s="110">
        <f t="shared" si="2"/>
        <v>93.6</v>
      </c>
      <c r="N89" s="110">
        <f t="shared" si="3"/>
        <v>103.75</v>
      </c>
      <c r="O89" s="110">
        <f t="shared" si="4"/>
        <v>109.75</v>
      </c>
      <c r="P89" s="60">
        <v>119</v>
      </c>
      <c r="Q89" s="60">
        <v>109</v>
      </c>
      <c r="R89" s="60">
        <v>113</v>
      </c>
      <c r="S89" s="60">
        <v>110</v>
      </c>
      <c r="T89" s="60">
        <v>117</v>
      </c>
      <c r="U89" s="60">
        <v>123</v>
      </c>
      <c r="V89" s="60">
        <v>153</v>
      </c>
      <c r="W89" s="60">
        <v>169</v>
      </c>
      <c r="X89" s="60">
        <v>153</v>
      </c>
      <c r="Y89" s="60">
        <v>152</v>
      </c>
      <c r="Z89" s="60">
        <v>169</v>
      </c>
      <c r="AA89" s="60">
        <v>174</v>
      </c>
      <c r="AB89" s="60">
        <v>170</v>
      </c>
      <c r="AC89" s="107">
        <v>17</v>
      </c>
      <c r="AD89" s="107">
        <v>20</v>
      </c>
      <c r="AE89" s="107">
        <v>19</v>
      </c>
      <c r="AF89" s="107">
        <v>20</v>
      </c>
      <c r="AG89" s="107">
        <v>19</v>
      </c>
      <c r="AH89" s="107">
        <v>19</v>
      </c>
      <c r="AI89" s="107">
        <v>18</v>
      </c>
      <c r="AJ89" s="107">
        <v>18</v>
      </c>
      <c r="AK89" s="107">
        <v>19</v>
      </c>
      <c r="AL89" s="107">
        <v>20</v>
      </c>
      <c r="AM89" s="107">
        <v>19</v>
      </c>
      <c r="AN89" s="107">
        <v>20</v>
      </c>
      <c r="AO89" s="107">
        <v>20</v>
      </c>
      <c r="AP89" s="107">
        <v>20</v>
      </c>
      <c r="AQ89" s="107">
        <v>19</v>
      </c>
      <c r="AR89" s="107">
        <v>20</v>
      </c>
      <c r="AS89" s="107">
        <v>22</v>
      </c>
      <c r="AT89" s="107">
        <v>22</v>
      </c>
      <c r="AU89" s="107">
        <v>29</v>
      </c>
      <c r="AV89" s="107">
        <v>23</v>
      </c>
      <c r="AW89" s="107">
        <v>17</v>
      </c>
      <c r="AX89" s="107">
        <v>15</v>
      </c>
      <c r="AY89" s="107">
        <v>10</v>
      </c>
      <c r="AZ89" s="107">
        <v>13</v>
      </c>
      <c r="BA89" s="107">
        <v>14</v>
      </c>
      <c r="BB89" s="107">
        <v>15</v>
      </c>
      <c r="BC89" s="107">
        <v>14</v>
      </c>
      <c r="BD89" s="107">
        <v>14</v>
      </c>
      <c r="BE89" s="107">
        <v>15</v>
      </c>
      <c r="BF89" s="107">
        <v>16</v>
      </c>
      <c r="BG89" s="107">
        <v>15</v>
      </c>
      <c r="BH89" s="107">
        <v>13</v>
      </c>
    </row>
    <row r="90" spans="1:60" ht="12.75" customHeight="1" x14ac:dyDescent="0.25">
      <c r="A90" s="108" t="s">
        <v>219</v>
      </c>
      <c r="B90" s="108" t="s">
        <v>126</v>
      </c>
      <c r="C90" s="109">
        <v>0</v>
      </c>
      <c r="D90" s="109">
        <v>0</v>
      </c>
      <c r="E90" s="109">
        <v>0</v>
      </c>
      <c r="F90" s="109">
        <v>0</v>
      </c>
      <c r="G90" s="109">
        <v>0</v>
      </c>
      <c r="H90" s="109">
        <v>0</v>
      </c>
      <c r="I90" s="109">
        <v>0</v>
      </c>
      <c r="J90" s="109">
        <v>0</v>
      </c>
      <c r="K90" s="109">
        <v>0</v>
      </c>
      <c r="L90" s="109">
        <v>0</v>
      </c>
      <c r="M90" s="110">
        <f t="shared" si="2"/>
        <v>0</v>
      </c>
      <c r="N90" s="110">
        <f t="shared" si="3"/>
        <v>0</v>
      </c>
      <c r="O90" s="110">
        <f t="shared" si="4"/>
        <v>0</v>
      </c>
      <c r="P90" s="60">
        <v>21</v>
      </c>
      <c r="Q90" s="60">
        <v>20</v>
      </c>
      <c r="R90" s="60">
        <v>21</v>
      </c>
      <c r="S90" s="60">
        <v>20</v>
      </c>
      <c r="T90" s="60">
        <v>21</v>
      </c>
      <c r="U90" s="60">
        <v>22</v>
      </c>
      <c r="V90" s="60">
        <v>28</v>
      </c>
      <c r="W90" s="60">
        <v>31</v>
      </c>
      <c r="X90" s="60">
        <v>28</v>
      </c>
      <c r="Y90" s="60">
        <v>28</v>
      </c>
      <c r="Z90" s="60">
        <v>31</v>
      </c>
      <c r="AA90" s="60">
        <v>32</v>
      </c>
      <c r="AB90" s="60">
        <v>31</v>
      </c>
      <c r="AC90" s="107">
        <v>26</v>
      </c>
      <c r="AD90" s="107">
        <v>29</v>
      </c>
      <c r="AE90" s="107">
        <v>28</v>
      </c>
      <c r="AF90" s="107">
        <v>30</v>
      </c>
      <c r="AG90" s="107">
        <v>28</v>
      </c>
      <c r="AH90" s="107">
        <v>29</v>
      </c>
      <c r="AI90" s="107">
        <v>27</v>
      </c>
      <c r="AJ90" s="107">
        <v>27</v>
      </c>
      <c r="AK90" s="107">
        <v>29</v>
      </c>
      <c r="AL90" s="107">
        <v>30</v>
      </c>
      <c r="AM90" s="107">
        <v>28</v>
      </c>
      <c r="AN90" s="107">
        <v>31</v>
      </c>
      <c r="AO90" s="107">
        <v>30</v>
      </c>
      <c r="AP90" s="107">
        <v>30</v>
      </c>
      <c r="AQ90" s="107">
        <v>28</v>
      </c>
      <c r="AR90" s="107">
        <v>30</v>
      </c>
      <c r="AS90" s="107">
        <v>32</v>
      </c>
      <c r="AT90" s="107">
        <v>33</v>
      </c>
      <c r="AU90" s="107">
        <v>44</v>
      </c>
      <c r="AV90" s="107">
        <v>34</v>
      </c>
      <c r="AW90" s="107">
        <v>25</v>
      </c>
      <c r="AX90" s="107">
        <v>23</v>
      </c>
      <c r="AY90" s="107">
        <v>15</v>
      </c>
      <c r="AZ90" s="107">
        <v>19</v>
      </c>
      <c r="BA90" s="107">
        <v>22</v>
      </c>
      <c r="BB90" s="107">
        <v>23</v>
      </c>
      <c r="BC90" s="107">
        <v>22</v>
      </c>
      <c r="BD90" s="107">
        <v>21</v>
      </c>
      <c r="BE90" s="107">
        <v>23</v>
      </c>
      <c r="BF90" s="107">
        <v>24</v>
      </c>
      <c r="BG90" s="107">
        <v>22</v>
      </c>
      <c r="BH90" s="107">
        <v>19</v>
      </c>
    </row>
    <row r="91" spans="1:60" ht="12.75" customHeight="1" x14ac:dyDescent="0.25">
      <c r="A91" s="108" t="s">
        <v>219</v>
      </c>
      <c r="B91" s="108" t="s">
        <v>578</v>
      </c>
      <c r="C91" s="109">
        <v>0</v>
      </c>
      <c r="D91" s="109">
        <v>0</v>
      </c>
      <c r="E91" s="109">
        <v>0</v>
      </c>
      <c r="F91" s="109">
        <v>0</v>
      </c>
      <c r="G91" s="109">
        <v>0</v>
      </c>
      <c r="H91" s="109">
        <v>0</v>
      </c>
      <c r="I91" s="109">
        <v>0</v>
      </c>
      <c r="J91" s="109">
        <v>0</v>
      </c>
      <c r="K91" s="109">
        <v>0</v>
      </c>
      <c r="L91" s="109">
        <v>0</v>
      </c>
      <c r="M91" s="110">
        <f t="shared" si="2"/>
        <v>0</v>
      </c>
      <c r="N91" s="110">
        <f t="shared" si="3"/>
        <v>0</v>
      </c>
      <c r="O91" s="110">
        <f t="shared" si="4"/>
        <v>0</v>
      </c>
      <c r="P91" s="60">
        <v>0</v>
      </c>
      <c r="Q91" s="60">
        <v>0</v>
      </c>
      <c r="R91" s="60">
        <v>0</v>
      </c>
      <c r="S91" s="60">
        <v>0</v>
      </c>
      <c r="T91" s="60">
        <v>0</v>
      </c>
      <c r="U91" s="60">
        <v>0</v>
      </c>
      <c r="V91" s="60">
        <v>0</v>
      </c>
      <c r="W91" s="60">
        <v>0</v>
      </c>
      <c r="X91" s="60">
        <v>0</v>
      </c>
      <c r="Y91" s="60">
        <v>0</v>
      </c>
      <c r="Z91" s="60">
        <v>0</v>
      </c>
      <c r="AA91" s="60">
        <v>0</v>
      </c>
      <c r="AB91" s="60">
        <v>0</v>
      </c>
      <c r="AC91" s="107">
        <v>13</v>
      </c>
      <c r="AD91" s="107">
        <v>15</v>
      </c>
      <c r="AE91" s="107">
        <v>14</v>
      </c>
      <c r="AF91" s="107">
        <v>15</v>
      </c>
      <c r="AG91" s="107">
        <v>14</v>
      </c>
      <c r="AH91" s="107">
        <v>14</v>
      </c>
      <c r="AI91" s="107">
        <v>13</v>
      </c>
      <c r="AJ91" s="107">
        <v>13</v>
      </c>
      <c r="AK91" s="107">
        <v>15</v>
      </c>
      <c r="AL91" s="107">
        <v>15</v>
      </c>
      <c r="AM91" s="107">
        <v>14</v>
      </c>
      <c r="AN91" s="107">
        <v>15</v>
      </c>
      <c r="AO91" s="107">
        <v>15</v>
      </c>
      <c r="AP91" s="107">
        <v>15</v>
      </c>
      <c r="AQ91" s="107">
        <v>14</v>
      </c>
      <c r="AR91" s="107">
        <v>15</v>
      </c>
      <c r="AS91" s="107">
        <v>16</v>
      </c>
      <c r="AT91" s="107">
        <v>16</v>
      </c>
      <c r="AU91" s="107">
        <v>22</v>
      </c>
      <c r="AV91" s="107">
        <v>17</v>
      </c>
      <c r="AW91" s="107">
        <v>13</v>
      </c>
      <c r="AX91" s="107">
        <v>12</v>
      </c>
      <c r="AY91" s="107">
        <v>8</v>
      </c>
      <c r="AZ91" s="107">
        <v>9</v>
      </c>
      <c r="BA91" s="107">
        <v>11</v>
      </c>
      <c r="BB91" s="107">
        <v>11</v>
      </c>
      <c r="BC91" s="107">
        <v>11</v>
      </c>
      <c r="BD91" s="107">
        <v>10</v>
      </c>
      <c r="BE91" s="107">
        <v>12</v>
      </c>
      <c r="BF91" s="107">
        <v>12</v>
      </c>
      <c r="BG91" s="107">
        <v>11</v>
      </c>
      <c r="BH91" s="107">
        <v>10</v>
      </c>
    </row>
    <row r="92" spans="1:60" ht="12.75" customHeight="1" x14ac:dyDescent="0.25">
      <c r="A92" s="108" t="s">
        <v>219</v>
      </c>
      <c r="B92" s="108" t="s">
        <v>577</v>
      </c>
      <c r="C92" s="109">
        <v>0</v>
      </c>
      <c r="D92" s="109">
        <v>0</v>
      </c>
      <c r="E92" s="109">
        <v>0</v>
      </c>
      <c r="F92" s="109">
        <v>0</v>
      </c>
      <c r="G92" s="109">
        <v>0</v>
      </c>
      <c r="H92" s="109">
        <v>0</v>
      </c>
      <c r="I92" s="109">
        <v>0</v>
      </c>
      <c r="J92" s="109">
        <v>0</v>
      </c>
      <c r="K92" s="109">
        <v>0</v>
      </c>
      <c r="L92" s="109">
        <v>0</v>
      </c>
      <c r="M92" s="110">
        <f t="shared" si="2"/>
        <v>0</v>
      </c>
      <c r="N92" s="110">
        <f t="shared" si="3"/>
        <v>0</v>
      </c>
      <c r="O92" s="110">
        <f t="shared" si="4"/>
        <v>0</v>
      </c>
      <c r="P92" s="60">
        <v>0</v>
      </c>
      <c r="Q92" s="60">
        <v>0</v>
      </c>
      <c r="R92" s="60">
        <v>0</v>
      </c>
      <c r="S92" s="60">
        <v>0</v>
      </c>
      <c r="T92" s="60">
        <v>0</v>
      </c>
      <c r="U92" s="60">
        <v>0</v>
      </c>
      <c r="V92" s="60">
        <v>0</v>
      </c>
      <c r="W92" s="60">
        <v>0</v>
      </c>
      <c r="X92" s="60">
        <v>0</v>
      </c>
      <c r="Y92" s="60">
        <v>0</v>
      </c>
      <c r="Z92" s="60">
        <v>0</v>
      </c>
      <c r="AA92" s="60">
        <v>0</v>
      </c>
      <c r="AB92" s="60">
        <v>0</v>
      </c>
      <c r="AC92" s="107">
        <v>9</v>
      </c>
      <c r="AD92" s="107">
        <v>10</v>
      </c>
      <c r="AE92" s="107">
        <v>9</v>
      </c>
      <c r="AF92" s="107">
        <v>10</v>
      </c>
      <c r="AG92" s="107">
        <v>9</v>
      </c>
      <c r="AH92" s="107">
        <v>10</v>
      </c>
      <c r="AI92" s="107">
        <v>9</v>
      </c>
      <c r="AJ92" s="107">
        <v>9</v>
      </c>
      <c r="AK92" s="107">
        <v>10</v>
      </c>
      <c r="AL92" s="107">
        <v>10</v>
      </c>
      <c r="AM92" s="107">
        <v>9</v>
      </c>
      <c r="AN92" s="107">
        <v>10</v>
      </c>
      <c r="AO92" s="107">
        <v>10</v>
      </c>
      <c r="AP92" s="107">
        <v>10</v>
      </c>
      <c r="AQ92" s="107">
        <v>9</v>
      </c>
      <c r="AR92" s="107">
        <v>10</v>
      </c>
      <c r="AS92" s="107">
        <v>11</v>
      </c>
      <c r="AT92" s="107">
        <v>11</v>
      </c>
      <c r="AU92" s="107">
        <v>15</v>
      </c>
      <c r="AV92" s="107">
        <v>11</v>
      </c>
      <c r="AW92" s="107">
        <v>8</v>
      </c>
      <c r="AX92" s="107">
        <v>8</v>
      </c>
      <c r="AY92" s="107">
        <v>5</v>
      </c>
      <c r="AZ92" s="107">
        <v>6</v>
      </c>
      <c r="BA92" s="107">
        <v>7</v>
      </c>
      <c r="BB92" s="107">
        <v>8</v>
      </c>
      <c r="BC92" s="107">
        <v>7</v>
      </c>
      <c r="BD92" s="107">
        <v>7</v>
      </c>
      <c r="BE92" s="107">
        <v>8</v>
      </c>
      <c r="BF92" s="107">
        <v>8</v>
      </c>
      <c r="BG92" s="107">
        <v>7</v>
      </c>
      <c r="BH92" s="107">
        <v>6</v>
      </c>
    </row>
    <row r="93" spans="1:60" ht="12.75" customHeight="1" x14ac:dyDescent="0.25">
      <c r="A93" s="108" t="s">
        <v>219</v>
      </c>
      <c r="B93" s="108" t="s">
        <v>136</v>
      </c>
      <c r="C93" s="109">
        <v>41</v>
      </c>
      <c r="D93" s="109">
        <v>23</v>
      </c>
      <c r="E93" s="109">
        <v>55</v>
      </c>
      <c r="F93" s="109">
        <v>27</v>
      </c>
      <c r="G93" s="109">
        <v>20</v>
      </c>
      <c r="H93" s="109">
        <v>7</v>
      </c>
      <c r="I93" s="109">
        <v>76</v>
      </c>
      <c r="J93" s="109">
        <v>21</v>
      </c>
      <c r="K93" s="109">
        <v>8</v>
      </c>
      <c r="L93" s="109">
        <v>5</v>
      </c>
      <c r="M93" s="110">
        <f t="shared" si="2"/>
        <v>28.3</v>
      </c>
      <c r="N93" s="110">
        <f t="shared" si="3"/>
        <v>27.375</v>
      </c>
      <c r="O93" s="110">
        <f t="shared" si="4"/>
        <v>27.5</v>
      </c>
      <c r="P93" s="60">
        <v>22</v>
      </c>
      <c r="Q93" s="60">
        <v>20</v>
      </c>
      <c r="R93" s="60">
        <v>21</v>
      </c>
      <c r="S93" s="60">
        <v>21</v>
      </c>
      <c r="T93" s="60">
        <v>22</v>
      </c>
      <c r="U93" s="60">
        <v>23</v>
      </c>
      <c r="V93" s="60">
        <v>29</v>
      </c>
      <c r="W93" s="60">
        <v>32</v>
      </c>
      <c r="X93" s="60">
        <v>29</v>
      </c>
      <c r="Y93" s="60">
        <v>29</v>
      </c>
      <c r="Z93" s="60">
        <v>32</v>
      </c>
      <c r="AA93" s="60">
        <v>33</v>
      </c>
      <c r="AB93" s="60">
        <v>32</v>
      </c>
      <c r="AC93" s="107">
        <v>120</v>
      </c>
      <c r="AD93" s="107">
        <v>137</v>
      </c>
      <c r="AE93" s="107">
        <v>132</v>
      </c>
      <c r="AF93" s="107">
        <v>141</v>
      </c>
      <c r="AG93" s="107">
        <v>130</v>
      </c>
      <c r="AH93" s="107">
        <v>135</v>
      </c>
      <c r="AI93" s="107">
        <v>124</v>
      </c>
      <c r="AJ93" s="107">
        <v>124</v>
      </c>
      <c r="AK93" s="107">
        <v>136</v>
      </c>
      <c r="AL93" s="107">
        <v>139</v>
      </c>
      <c r="AM93" s="107">
        <v>132</v>
      </c>
      <c r="AN93" s="107">
        <v>143</v>
      </c>
      <c r="AO93" s="107">
        <v>140</v>
      </c>
      <c r="AP93" s="107">
        <v>139</v>
      </c>
      <c r="AQ93" s="107">
        <v>132</v>
      </c>
      <c r="AR93" s="107">
        <v>138</v>
      </c>
      <c r="AS93" s="107">
        <v>151</v>
      </c>
      <c r="AT93" s="107">
        <v>152</v>
      </c>
      <c r="AU93" s="107">
        <v>206</v>
      </c>
      <c r="AV93" s="107">
        <v>158</v>
      </c>
      <c r="AW93" s="107">
        <v>119</v>
      </c>
      <c r="AX93" s="107">
        <v>108</v>
      </c>
      <c r="AY93" s="107">
        <v>71</v>
      </c>
      <c r="AZ93" s="107">
        <v>88</v>
      </c>
      <c r="BA93" s="107">
        <v>101</v>
      </c>
      <c r="BB93" s="107">
        <v>107</v>
      </c>
      <c r="BC93" s="107">
        <v>101</v>
      </c>
      <c r="BD93" s="107">
        <v>96</v>
      </c>
      <c r="BE93" s="107">
        <v>108</v>
      </c>
      <c r="BF93" s="107">
        <v>110</v>
      </c>
      <c r="BG93" s="107">
        <v>104</v>
      </c>
      <c r="BH93" s="107">
        <v>89</v>
      </c>
    </row>
    <row r="94" spans="1:60" ht="12.75" customHeight="1" x14ac:dyDescent="0.25">
      <c r="A94" s="108" t="s">
        <v>219</v>
      </c>
      <c r="B94" s="108" t="s">
        <v>59</v>
      </c>
      <c r="C94" s="109">
        <v>45</v>
      </c>
      <c r="D94" s="109">
        <v>15</v>
      </c>
      <c r="E94" s="109">
        <v>72</v>
      </c>
      <c r="F94" s="109">
        <v>62</v>
      </c>
      <c r="G94" s="109">
        <v>39</v>
      </c>
      <c r="H94" s="109">
        <v>13</v>
      </c>
      <c r="I94" s="109">
        <v>11</v>
      </c>
      <c r="J94" s="109">
        <v>45</v>
      </c>
      <c r="K94" s="109">
        <v>13</v>
      </c>
      <c r="L94" s="109">
        <v>5</v>
      </c>
      <c r="M94" s="110">
        <f t="shared" si="2"/>
        <v>32</v>
      </c>
      <c r="N94" s="110">
        <f t="shared" si="3"/>
        <v>32.5</v>
      </c>
      <c r="O94" s="110">
        <f t="shared" si="4"/>
        <v>18.5</v>
      </c>
      <c r="P94" s="60">
        <v>36</v>
      </c>
      <c r="Q94" s="60">
        <v>33</v>
      </c>
      <c r="R94" s="60">
        <v>34</v>
      </c>
      <c r="S94" s="60">
        <v>33</v>
      </c>
      <c r="T94" s="60">
        <v>35</v>
      </c>
      <c r="U94" s="60">
        <v>37</v>
      </c>
      <c r="V94" s="60">
        <v>46</v>
      </c>
      <c r="W94" s="60">
        <v>51</v>
      </c>
      <c r="X94" s="60">
        <v>46</v>
      </c>
      <c r="Y94" s="60">
        <v>46</v>
      </c>
      <c r="Z94" s="60">
        <v>51</v>
      </c>
      <c r="AA94" s="60">
        <v>52</v>
      </c>
      <c r="AB94" s="60">
        <v>51</v>
      </c>
      <c r="AC94" s="107">
        <v>420</v>
      </c>
      <c r="AD94" s="107">
        <v>478</v>
      </c>
      <c r="AE94" s="107">
        <v>463</v>
      </c>
      <c r="AF94" s="107">
        <v>494</v>
      </c>
      <c r="AG94" s="107">
        <v>453</v>
      </c>
      <c r="AH94" s="107">
        <v>471</v>
      </c>
      <c r="AI94" s="107">
        <v>434</v>
      </c>
      <c r="AJ94" s="107">
        <v>434</v>
      </c>
      <c r="AK94" s="107">
        <v>478</v>
      </c>
      <c r="AL94" s="107">
        <v>487</v>
      </c>
      <c r="AM94" s="107">
        <v>463</v>
      </c>
      <c r="AN94" s="107">
        <v>502</v>
      </c>
      <c r="AO94" s="107">
        <v>489</v>
      </c>
      <c r="AP94" s="107">
        <v>486</v>
      </c>
      <c r="AQ94" s="107">
        <v>464</v>
      </c>
      <c r="AR94" s="107">
        <v>485</v>
      </c>
      <c r="AS94" s="107">
        <v>527</v>
      </c>
      <c r="AT94" s="107">
        <v>533</v>
      </c>
      <c r="AU94" s="107">
        <v>720</v>
      </c>
      <c r="AV94" s="107">
        <v>554</v>
      </c>
      <c r="AW94" s="107">
        <v>416</v>
      </c>
      <c r="AX94" s="107">
        <v>376</v>
      </c>
      <c r="AY94" s="107">
        <v>249</v>
      </c>
      <c r="AZ94" s="107">
        <v>308</v>
      </c>
      <c r="BA94" s="107">
        <v>354</v>
      </c>
      <c r="BB94" s="107">
        <v>374</v>
      </c>
      <c r="BC94" s="107">
        <v>353</v>
      </c>
      <c r="BD94" s="107">
        <v>336</v>
      </c>
      <c r="BE94" s="107">
        <v>379</v>
      </c>
      <c r="BF94" s="107">
        <v>384</v>
      </c>
      <c r="BG94" s="107">
        <v>362</v>
      </c>
      <c r="BH94" s="107">
        <v>311</v>
      </c>
    </row>
    <row r="95" spans="1:60" ht="12.75" customHeight="1" x14ac:dyDescent="0.25">
      <c r="A95" s="108" t="s">
        <v>219</v>
      </c>
      <c r="B95" s="108" t="s">
        <v>156</v>
      </c>
      <c r="C95" s="109">
        <v>2</v>
      </c>
      <c r="D95" s="109">
        <v>3</v>
      </c>
      <c r="E95" s="109">
        <v>13</v>
      </c>
      <c r="F95" s="109">
        <v>19</v>
      </c>
      <c r="G95" s="109">
        <v>10</v>
      </c>
      <c r="H95" s="109">
        <v>4</v>
      </c>
      <c r="I95" s="109">
        <v>2</v>
      </c>
      <c r="J95" s="109">
        <v>2</v>
      </c>
      <c r="K95" s="109">
        <v>1</v>
      </c>
      <c r="L95" s="109">
        <v>2</v>
      </c>
      <c r="M95" s="110">
        <f t="shared" si="2"/>
        <v>5.8</v>
      </c>
      <c r="N95" s="110">
        <f t="shared" si="3"/>
        <v>6.625</v>
      </c>
      <c r="O95" s="110">
        <f t="shared" si="4"/>
        <v>1.75</v>
      </c>
      <c r="P95" s="60">
        <v>6</v>
      </c>
      <c r="Q95" s="60">
        <v>5</v>
      </c>
      <c r="R95" s="60">
        <v>6</v>
      </c>
      <c r="S95" s="60">
        <v>6</v>
      </c>
      <c r="T95" s="60">
        <v>6</v>
      </c>
      <c r="U95" s="60">
        <v>6</v>
      </c>
      <c r="V95" s="60">
        <v>8</v>
      </c>
      <c r="W95" s="60">
        <v>8</v>
      </c>
      <c r="X95" s="60">
        <v>8</v>
      </c>
      <c r="Y95" s="60">
        <v>8</v>
      </c>
      <c r="Z95" s="60">
        <v>8</v>
      </c>
      <c r="AA95" s="60">
        <v>9</v>
      </c>
      <c r="AB95" s="60">
        <v>8</v>
      </c>
      <c r="AC95" s="107">
        <v>206</v>
      </c>
      <c r="AD95" s="107">
        <v>234</v>
      </c>
      <c r="AE95" s="107">
        <v>227</v>
      </c>
      <c r="AF95" s="107">
        <v>242</v>
      </c>
      <c r="AG95" s="107">
        <v>222</v>
      </c>
      <c r="AH95" s="107">
        <v>231</v>
      </c>
      <c r="AI95" s="107">
        <v>212</v>
      </c>
      <c r="AJ95" s="107">
        <v>212</v>
      </c>
      <c r="AK95" s="107">
        <v>234</v>
      </c>
      <c r="AL95" s="107">
        <v>239</v>
      </c>
      <c r="AM95" s="107">
        <v>227</v>
      </c>
      <c r="AN95" s="107">
        <v>246</v>
      </c>
      <c r="AO95" s="107">
        <v>240</v>
      </c>
      <c r="AP95" s="107">
        <v>238</v>
      </c>
      <c r="AQ95" s="107">
        <v>227</v>
      </c>
      <c r="AR95" s="107">
        <v>237</v>
      </c>
      <c r="AS95" s="107">
        <v>258</v>
      </c>
      <c r="AT95" s="107">
        <v>261</v>
      </c>
      <c r="AU95" s="107">
        <v>353</v>
      </c>
      <c r="AV95" s="107">
        <v>271</v>
      </c>
      <c r="AW95" s="107">
        <v>204</v>
      </c>
      <c r="AX95" s="107">
        <v>184</v>
      </c>
      <c r="AY95" s="107">
        <v>122</v>
      </c>
      <c r="AZ95" s="107">
        <v>151</v>
      </c>
      <c r="BA95" s="107">
        <v>173</v>
      </c>
      <c r="BB95" s="107">
        <v>183</v>
      </c>
      <c r="BC95" s="107">
        <v>173</v>
      </c>
      <c r="BD95" s="107">
        <v>165</v>
      </c>
      <c r="BE95" s="107">
        <v>186</v>
      </c>
      <c r="BF95" s="107">
        <v>188</v>
      </c>
      <c r="BG95" s="107">
        <v>177</v>
      </c>
      <c r="BH95" s="107">
        <v>153</v>
      </c>
    </row>
    <row r="96" spans="1:60" ht="12.75" customHeight="1" x14ac:dyDescent="0.25">
      <c r="A96" s="108" t="s">
        <v>219</v>
      </c>
      <c r="B96" s="108" t="s">
        <v>335</v>
      </c>
      <c r="C96" s="109">
        <v>8</v>
      </c>
      <c r="D96" s="109">
        <v>8</v>
      </c>
      <c r="E96" s="109">
        <v>9</v>
      </c>
      <c r="F96" s="109">
        <v>6</v>
      </c>
      <c r="G96" s="109">
        <v>4</v>
      </c>
      <c r="H96" s="109">
        <v>2</v>
      </c>
      <c r="I96" s="109">
        <v>1</v>
      </c>
      <c r="J96" s="109">
        <v>1</v>
      </c>
      <c r="K96" s="109">
        <v>0</v>
      </c>
      <c r="L96" s="109">
        <v>0</v>
      </c>
      <c r="M96" s="110">
        <f t="shared" si="2"/>
        <v>3.9</v>
      </c>
      <c r="N96" s="110">
        <f t="shared" si="3"/>
        <v>2.875</v>
      </c>
      <c r="O96" s="110">
        <f t="shared" si="4"/>
        <v>0.5</v>
      </c>
      <c r="P96" s="60">
        <v>4</v>
      </c>
      <c r="Q96" s="60">
        <v>4</v>
      </c>
      <c r="R96" s="60">
        <v>4</v>
      </c>
      <c r="S96" s="60">
        <v>4</v>
      </c>
      <c r="T96" s="60">
        <v>4</v>
      </c>
      <c r="U96" s="60">
        <v>5</v>
      </c>
      <c r="V96" s="60">
        <v>6</v>
      </c>
      <c r="W96" s="60">
        <v>6</v>
      </c>
      <c r="X96" s="60">
        <v>6</v>
      </c>
      <c r="Y96" s="60">
        <v>6</v>
      </c>
      <c r="Z96" s="60">
        <v>6</v>
      </c>
      <c r="AA96" s="60">
        <v>7</v>
      </c>
      <c r="AB96" s="60">
        <v>6</v>
      </c>
      <c r="AC96" s="107">
        <v>13</v>
      </c>
      <c r="AD96" s="107">
        <v>15</v>
      </c>
      <c r="AE96" s="107">
        <v>14</v>
      </c>
      <c r="AF96" s="107">
        <v>15</v>
      </c>
      <c r="AG96" s="107">
        <v>14</v>
      </c>
      <c r="AH96" s="107">
        <v>14</v>
      </c>
      <c r="AI96" s="107">
        <v>13</v>
      </c>
      <c r="AJ96" s="107">
        <v>13</v>
      </c>
      <c r="AK96" s="107">
        <v>15</v>
      </c>
      <c r="AL96" s="107">
        <v>15</v>
      </c>
      <c r="AM96" s="107">
        <v>14</v>
      </c>
      <c r="AN96" s="107">
        <v>15</v>
      </c>
      <c r="AO96" s="107">
        <v>15</v>
      </c>
      <c r="AP96" s="107">
        <v>15</v>
      </c>
      <c r="AQ96" s="107">
        <v>14</v>
      </c>
      <c r="AR96" s="107">
        <v>15</v>
      </c>
      <c r="AS96" s="107">
        <v>16</v>
      </c>
      <c r="AT96" s="107">
        <v>16</v>
      </c>
      <c r="AU96" s="107">
        <v>22</v>
      </c>
      <c r="AV96" s="107">
        <v>17</v>
      </c>
      <c r="AW96" s="107">
        <v>13</v>
      </c>
      <c r="AX96" s="107">
        <v>12</v>
      </c>
      <c r="AY96" s="107">
        <v>8</v>
      </c>
      <c r="AZ96" s="107">
        <v>9</v>
      </c>
      <c r="BA96" s="107">
        <v>11</v>
      </c>
      <c r="BB96" s="107">
        <v>11</v>
      </c>
      <c r="BC96" s="107">
        <v>11</v>
      </c>
      <c r="BD96" s="107">
        <v>10</v>
      </c>
      <c r="BE96" s="107">
        <v>12</v>
      </c>
      <c r="BF96" s="107">
        <v>12</v>
      </c>
      <c r="BG96" s="107">
        <v>11</v>
      </c>
      <c r="BH96" s="107">
        <v>10</v>
      </c>
    </row>
    <row r="97" spans="1:60" ht="12.75" customHeight="1" x14ac:dyDescent="0.25">
      <c r="A97" s="108" t="s">
        <v>219</v>
      </c>
      <c r="B97" s="108" t="s">
        <v>179</v>
      </c>
      <c r="C97" s="109">
        <v>88</v>
      </c>
      <c r="D97" s="109">
        <v>77</v>
      </c>
      <c r="E97" s="109">
        <v>148</v>
      </c>
      <c r="F97" s="109">
        <v>114</v>
      </c>
      <c r="G97" s="109">
        <v>89</v>
      </c>
      <c r="H97" s="109">
        <v>134</v>
      </c>
      <c r="I97" s="109">
        <v>149</v>
      </c>
      <c r="J97" s="109">
        <v>145</v>
      </c>
      <c r="K97" s="109">
        <v>47</v>
      </c>
      <c r="L97" s="109">
        <v>58</v>
      </c>
      <c r="M97" s="110">
        <f t="shared" si="2"/>
        <v>104.9</v>
      </c>
      <c r="N97" s="110">
        <f t="shared" si="3"/>
        <v>110.5</v>
      </c>
      <c r="O97" s="110">
        <f t="shared" si="4"/>
        <v>99.75</v>
      </c>
      <c r="P97" s="60">
        <v>126</v>
      </c>
      <c r="Q97" s="60">
        <v>116</v>
      </c>
      <c r="R97" s="60">
        <v>120</v>
      </c>
      <c r="S97" s="60">
        <v>117</v>
      </c>
      <c r="T97" s="60">
        <v>124</v>
      </c>
      <c r="U97" s="60">
        <v>131</v>
      </c>
      <c r="V97" s="60">
        <v>163</v>
      </c>
      <c r="W97" s="60">
        <v>180</v>
      </c>
      <c r="X97" s="60">
        <v>163</v>
      </c>
      <c r="Y97" s="60">
        <v>162</v>
      </c>
      <c r="Z97" s="60">
        <v>180</v>
      </c>
      <c r="AA97" s="60">
        <v>185</v>
      </c>
      <c r="AB97" s="60">
        <v>180</v>
      </c>
      <c r="AC97" s="107">
        <v>9</v>
      </c>
      <c r="AD97" s="107">
        <v>10</v>
      </c>
      <c r="AE97" s="107">
        <v>9</v>
      </c>
      <c r="AF97" s="107">
        <v>10</v>
      </c>
      <c r="AG97" s="107">
        <v>9</v>
      </c>
      <c r="AH97" s="107">
        <v>10</v>
      </c>
      <c r="AI97" s="107">
        <v>9</v>
      </c>
      <c r="AJ97" s="107">
        <v>9</v>
      </c>
      <c r="AK97" s="107">
        <v>10</v>
      </c>
      <c r="AL97" s="107">
        <v>10</v>
      </c>
      <c r="AM97" s="107">
        <v>9</v>
      </c>
      <c r="AN97" s="107">
        <v>10</v>
      </c>
      <c r="AO97" s="107">
        <v>10</v>
      </c>
      <c r="AP97" s="107">
        <v>10</v>
      </c>
      <c r="AQ97" s="107">
        <v>9</v>
      </c>
      <c r="AR97" s="107">
        <v>10</v>
      </c>
      <c r="AS97" s="107">
        <v>11</v>
      </c>
      <c r="AT97" s="107">
        <v>11</v>
      </c>
      <c r="AU97" s="107">
        <v>15</v>
      </c>
      <c r="AV97" s="107">
        <v>11</v>
      </c>
      <c r="AW97" s="107">
        <v>8</v>
      </c>
      <c r="AX97" s="107">
        <v>8</v>
      </c>
      <c r="AY97" s="107">
        <v>5</v>
      </c>
      <c r="AZ97" s="107">
        <v>6</v>
      </c>
      <c r="BA97" s="107">
        <v>7</v>
      </c>
      <c r="BB97" s="107">
        <v>8</v>
      </c>
      <c r="BC97" s="107">
        <v>7</v>
      </c>
      <c r="BD97" s="107">
        <v>7</v>
      </c>
      <c r="BE97" s="107">
        <v>8</v>
      </c>
      <c r="BF97" s="107">
        <v>8</v>
      </c>
      <c r="BG97" s="107">
        <v>7</v>
      </c>
      <c r="BH97" s="107">
        <v>6</v>
      </c>
    </row>
    <row r="98" spans="1:60" ht="12.75" customHeight="1" x14ac:dyDescent="0.25">
      <c r="A98" s="108" t="s">
        <v>219</v>
      </c>
      <c r="B98" s="108" t="s">
        <v>67</v>
      </c>
      <c r="C98" s="109">
        <v>489</v>
      </c>
      <c r="D98" s="109">
        <v>330</v>
      </c>
      <c r="E98" s="109">
        <v>241</v>
      </c>
      <c r="F98" s="109">
        <v>364</v>
      </c>
      <c r="G98" s="109">
        <v>301</v>
      </c>
      <c r="H98" s="109">
        <v>349</v>
      </c>
      <c r="I98" s="109">
        <v>313</v>
      </c>
      <c r="J98" s="109">
        <v>283</v>
      </c>
      <c r="K98" s="109">
        <v>442</v>
      </c>
      <c r="L98" s="109">
        <v>342</v>
      </c>
      <c r="M98" s="110">
        <f t="shared" si="2"/>
        <v>345.4</v>
      </c>
      <c r="N98" s="110">
        <f t="shared" si="3"/>
        <v>329.375</v>
      </c>
      <c r="O98" s="110">
        <f t="shared" si="4"/>
        <v>345</v>
      </c>
      <c r="P98" s="60">
        <v>400</v>
      </c>
      <c r="Q98" s="60">
        <v>369</v>
      </c>
      <c r="R98" s="60">
        <v>382</v>
      </c>
      <c r="S98" s="60">
        <v>372</v>
      </c>
      <c r="T98" s="60">
        <v>394</v>
      </c>
      <c r="U98" s="60">
        <v>415</v>
      </c>
      <c r="V98" s="60">
        <v>518</v>
      </c>
      <c r="W98" s="60">
        <v>572</v>
      </c>
      <c r="X98" s="60">
        <v>516</v>
      </c>
      <c r="Y98" s="60">
        <v>513</v>
      </c>
      <c r="Z98" s="60">
        <v>572</v>
      </c>
      <c r="AA98" s="60">
        <v>588</v>
      </c>
      <c r="AB98" s="60">
        <v>572</v>
      </c>
      <c r="AC98" s="107">
        <v>3</v>
      </c>
      <c r="AD98" s="107">
        <v>4</v>
      </c>
      <c r="AE98" s="107">
        <v>3</v>
      </c>
      <c r="AF98" s="107">
        <v>4</v>
      </c>
      <c r="AG98" s="107">
        <v>3</v>
      </c>
      <c r="AH98" s="107">
        <v>4</v>
      </c>
      <c r="AI98" s="107">
        <v>3</v>
      </c>
      <c r="AJ98" s="107">
        <v>3</v>
      </c>
      <c r="AK98" s="107">
        <v>4</v>
      </c>
      <c r="AL98" s="107">
        <v>4</v>
      </c>
      <c r="AM98" s="107">
        <v>3</v>
      </c>
      <c r="AN98" s="107">
        <v>4</v>
      </c>
      <c r="AO98" s="107">
        <v>4</v>
      </c>
      <c r="AP98" s="107">
        <v>4</v>
      </c>
      <c r="AQ98" s="107">
        <v>3</v>
      </c>
      <c r="AR98" s="107">
        <v>4</v>
      </c>
      <c r="AS98" s="107">
        <v>4</v>
      </c>
      <c r="AT98" s="107">
        <v>4</v>
      </c>
      <c r="AU98" s="107">
        <v>5</v>
      </c>
      <c r="AV98" s="107">
        <v>4</v>
      </c>
      <c r="AW98" s="107">
        <v>3</v>
      </c>
      <c r="AX98" s="107">
        <v>3</v>
      </c>
      <c r="AY98" s="107">
        <v>2</v>
      </c>
      <c r="AZ98" s="107">
        <v>2</v>
      </c>
      <c r="BA98" s="107">
        <v>3</v>
      </c>
      <c r="BB98" s="107">
        <v>3</v>
      </c>
      <c r="BC98" s="107">
        <v>3</v>
      </c>
      <c r="BD98" s="107">
        <v>3</v>
      </c>
      <c r="BE98" s="107">
        <v>3</v>
      </c>
      <c r="BF98" s="107">
        <v>3</v>
      </c>
      <c r="BG98" s="107">
        <v>3</v>
      </c>
      <c r="BH98" s="107">
        <v>2</v>
      </c>
    </row>
    <row r="99" spans="1:60" ht="12.75" customHeight="1" x14ac:dyDescent="0.25">
      <c r="A99" s="108" t="s">
        <v>219</v>
      </c>
      <c r="B99" s="108" t="s">
        <v>98</v>
      </c>
      <c r="C99" s="109">
        <v>298</v>
      </c>
      <c r="D99" s="109">
        <v>249</v>
      </c>
      <c r="E99" s="109">
        <v>128</v>
      </c>
      <c r="F99" s="109">
        <v>170</v>
      </c>
      <c r="G99" s="109">
        <v>191</v>
      </c>
      <c r="H99" s="109">
        <v>202</v>
      </c>
      <c r="I99" s="109">
        <v>210</v>
      </c>
      <c r="J99" s="109">
        <v>201</v>
      </c>
      <c r="K99" s="109">
        <v>205</v>
      </c>
      <c r="L99" s="109">
        <v>173</v>
      </c>
      <c r="M99" s="110">
        <f t="shared" si="2"/>
        <v>202.7</v>
      </c>
      <c r="N99" s="110">
        <f t="shared" si="3"/>
        <v>185</v>
      </c>
      <c r="O99" s="110">
        <f t="shared" si="4"/>
        <v>197.25</v>
      </c>
      <c r="P99" s="60">
        <v>215</v>
      </c>
      <c r="Q99" s="60">
        <v>198</v>
      </c>
      <c r="R99" s="60">
        <v>205</v>
      </c>
      <c r="S99" s="60">
        <v>200</v>
      </c>
      <c r="T99" s="60">
        <v>212</v>
      </c>
      <c r="U99" s="60">
        <v>223</v>
      </c>
      <c r="V99" s="60">
        <v>278</v>
      </c>
      <c r="W99" s="60">
        <v>307</v>
      </c>
      <c r="X99" s="60">
        <v>277</v>
      </c>
      <c r="Y99" s="60">
        <v>276</v>
      </c>
      <c r="Z99" s="60">
        <v>307</v>
      </c>
      <c r="AA99" s="60">
        <v>316</v>
      </c>
      <c r="AB99" s="60">
        <v>307</v>
      </c>
      <c r="AC99" s="107">
        <v>0</v>
      </c>
      <c r="AD99" s="107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 s="107">
        <v>0</v>
      </c>
      <c r="AK99" s="107">
        <v>0</v>
      </c>
      <c r="AL99" s="107">
        <v>0</v>
      </c>
      <c r="AM99" s="107">
        <v>0</v>
      </c>
      <c r="AN99" s="107">
        <v>0</v>
      </c>
      <c r="AO99" s="107">
        <v>0</v>
      </c>
      <c r="AP99" s="107">
        <v>0</v>
      </c>
      <c r="AQ99" s="107">
        <v>0</v>
      </c>
      <c r="AR99" s="107">
        <v>0</v>
      </c>
      <c r="AS99" s="107">
        <v>0</v>
      </c>
      <c r="AT99" s="107">
        <v>0</v>
      </c>
      <c r="AU99" s="107">
        <v>0</v>
      </c>
      <c r="AV99" s="107">
        <v>0</v>
      </c>
      <c r="AW99" s="107">
        <v>0</v>
      </c>
      <c r="AX99" s="107">
        <v>0</v>
      </c>
      <c r="AY99" s="107">
        <v>0</v>
      </c>
      <c r="AZ99" s="107">
        <v>0</v>
      </c>
      <c r="BA99" s="107">
        <v>0</v>
      </c>
      <c r="BB99" s="107">
        <v>0</v>
      </c>
      <c r="BC99" s="107">
        <v>0</v>
      </c>
      <c r="BD99" s="107">
        <v>0</v>
      </c>
      <c r="BE99" s="107">
        <v>0</v>
      </c>
      <c r="BF99" s="107">
        <v>0</v>
      </c>
      <c r="BG99" s="107">
        <v>0</v>
      </c>
      <c r="BH99" s="107">
        <v>0</v>
      </c>
    </row>
    <row r="100" spans="1:60" ht="12.75" customHeight="1" x14ac:dyDescent="0.25">
      <c r="A100" s="108" t="s">
        <v>233</v>
      </c>
      <c r="B100" s="108" t="s">
        <v>234</v>
      </c>
      <c r="C100" s="109">
        <v>0</v>
      </c>
      <c r="D100" s="109">
        <v>2</v>
      </c>
      <c r="E100" s="109">
        <v>7</v>
      </c>
      <c r="F100" s="109">
        <v>4</v>
      </c>
      <c r="G100" s="109">
        <v>6</v>
      </c>
      <c r="H100" s="109">
        <v>3</v>
      </c>
      <c r="I100" s="109">
        <v>10</v>
      </c>
      <c r="J100" s="109">
        <v>3</v>
      </c>
      <c r="K100" s="109">
        <v>1</v>
      </c>
      <c r="L100" s="109">
        <v>0</v>
      </c>
      <c r="M100" s="110">
        <f t="shared" si="2"/>
        <v>3.6</v>
      </c>
      <c r="N100" s="110">
        <f t="shared" si="3"/>
        <v>4.25</v>
      </c>
      <c r="O100" s="110">
        <f t="shared" si="4"/>
        <v>3.5</v>
      </c>
      <c r="P100" s="60">
        <v>3</v>
      </c>
      <c r="Q100" s="60">
        <v>3</v>
      </c>
      <c r="R100" s="60">
        <v>3</v>
      </c>
      <c r="S100" s="60">
        <v>3</v>
      </c>
      <c r="T100" s="60">
        <v>3</v>
      </c>
      <c r="U100" s="60">
        <v>3</v>
      </c>
      <c r="V100" s="60">
        <v>4</v>
      </c>
      <c r="W100" s="60">
        <v>4</v>
      </c>
      <c r="X100" s="60">
        <v>4</v>
      </c>
      <c r="Y100" s="60">
        <v>4</v>
      </c>
      <c r="Z100" s="60">
        <v>4</v>
      </c>
      <c r="AA100" s="60">
        <v>4</v>
      </c>
      <c r="AB100" s="60">
        <v>4</v>
      </c>
      <c r="AC100" s="107">
        <v>21</v>
      </c>
      <c r="AD100" s="107">
        <v>23</v>
      </c>
      <c r="AE100" s="107">
        <v>23</v>
      </c>
      <c r="AF100" s="107">
        <v>24</v>
      </c>
      <c r="AG100" s="107">
        <v>22</v>
      </c>
      <c r="AH100" s="107">
        <v>23</v>
      </c>
      <c r="AI100" s="107">
        <v>21</v>
      </c>
      <c r="AJ100" s="107">
        <v>0</v>
      </c>
      <c r="AK100" s="107">
        <v>0</v>
      </c>
      <c r="AL100" s="107">
        <v>0</v>
      </c>
      <c r="AM100" s="107">
        <v>0</v>
      </c>
      <c r="AN100" s="107">
        <v>0</v>
      </c>
      <c r="AO100" s="107">
        <v>0</v>
      </c>
      <c r="AP100" s="107">
        <v>0</v>
      </c>
      <c r="AQ100" s="107">
        <v>0</v>
      </c>
      <c r="AR100" s="107">
        <v>0</v>
      </c>
      <c r="AS100" s="107">
        <v>0</v>
      </c>
      <c r="AT100" s="107">
        <v>0</v>
      </c>
      <c r="AU100" s="107">
        <v>0</v>
      </c>
      <c r="AV100" s="107">
        <v>0</v>
      </c>
      <c r="AW100" s="107">
        <v>0</v>
      </c>
      <c r="AX100" s="107">
        <v>0</v>
      </c>
      <c r="AY100" s="107">
        <v>0</v>
      </c>
      <c r="AZ100" s="107">
        <v>0</v>
      </c>
      <c r="BA100" s="107">
        <v>0</v>
      </c>
      <c r="BB100" s="107">
        <v>0</v>
      </c>
      <c r="BC100" s="107">
        <v>0</v>
      </c>
      <c r="BD100" s="107">
        <v>0</v>
      </c>
      <c r="BE100" s="107">
        <v>0</v>
      </c>
      <c r="BF100" s="107">
        <v>0</v>
      </c>
      <c r="BG100" s="107">
        <v>0</v>
      </c>
      <c r="BH100" s="107">
        <v>0</v>
      </c>
    </row>
    <row r="101" spans="1:60" ht="12.75" customHeight="1" x14ac:dyDescent="0.25">
      <c r="A101" s="108" t="s">
        <v>68</v>
      </c>
      <c r="B101" s="108" t="s">
        <v>71</v>
      </c>
      <c r="C101" s="109">
        <v>18</v>
      </c>
      <c r="D101" s="109">
        <v>11</v>
      </c>
      <c r="E101" s="109">
        <v>7</v>
      </c>
      <c r="F101" s="109">
        <v>6</v>
      </c>
      <c r="G101" s="109">
        <v>3</v>
      </c>
      <c r="H101" s="109">
        <v>-4</v>
      </c>
      <c r="I101" s="109">
        <v>7</v>
      </c>
      <c r="J101" s="109">
        <v>17</v>
      </c>
      <c r="K101" s="109">
        <v>16</v>
      </c>
      <c r="L101" s="109">
        <v>13</v>
      </c>
      <c r="M101" s="110">
        <f t="shared" si="2"/>
        <v>9.4</v>
      </c>
      <c r="N101" s="110">
        <f t="shared" si="3"/>
        <v>8.125</v>
      </c>
      <c r="O101" s="110">
        <f t="shared" si="4"/>
        <v>13.25</v>
      </c>
      <c r="P101" s="60">
        <v>19</v>
      </c>
      <c r="Q101" s="60">
        <v>18</v>
      </c>
      <c r="R101" s="60">
        <v>18</v>
      </c>
      <c r="S101" s="60">
        <v>18</v>
      </c>
      <c r="T101" s="60">
        <v>19</v>
      </c>
      <c r="U101" s="60">
        <v>20</v>
      </c>
      <c r="V101" s="60">
        <v>25</v>
      </c>
      <c r="W101" s="60">
        <v>28</v>
      </c>
      <c r="X101" s="60">
        <v>25</v>
      </c>
      <c r="Y101" s="60">
        <v>25</v>
      </c>
      <c r="Z101" s="60">
        <v>28</v>
      </c>
      <c r="AA101" s="60">
        <v>28</v>
      </c>
      <c r="AB101" s="60">
        <v>28</v>
      </c>
      <c r="AC101" s="107">
        <v>1</v>
      </c>
      <c r="AD101" s="107">
        <v>1</v>
      </c>
      <c r="AE101" s="107">
        <v>1</v>
      </c>
      <c r="AF101" s="107">
        <v>1</v>
      </c>
      <c r="AG101" s="107">
        <v>1</v>
      </c>
      <c r="AH101" s="107">
        <v>1</v>
      </c>
      <c r="AI101" s="107">
        <v>1</v>
      </c>
      <c r="AJ101" s="107">
        <v>21</v>
      </c>
      <c r="AK101" s="107">
        <v>23</v>
      </c>
      <c r="AL101" s="107">
        <v>24</v>
      </c>
      <c r="AM101" s="107">
        <v>23</v>
      </c>
      <c r="AN101" s="107">
        <v>25</v>
      </c>
      <c r="AO101" s="107">
        <v>24</v>
      </c>
      <c r="AP101" s="107">
        <v>24</v>
      </c>
      <c r="AQ101" s="107">
        <v>23</v>
      </c>
      <c r="AR101" s="107">
        <v>24</v>
      </c>
      <c r="AS101" s="107">
        <v>26</v>
      </c>
      <c r="AT101" s="107">
        <v>26</v>
      </c>
      <c r="AU101" s="107">
        <v>35</v>
      </c>
      <c r="AV101" s="107">
        <v>27</v>
      </c>
      <c r="AW101" s="107">
        <v>20</v>
      </c>
      <c r="AX101" s="107">
        <v>18</v>
      </c>
      <c r="AY101" s="107">
        <v>12</v>
      </c>
      <c r="AZ101" s="107">
        <v>15</v>
      </c>
      <c r="BA101" s="107">
        <v>17</v>
      </c>
      <c r="BB101" s="107">
        <v>18</v>
      </c>
      <c r="BC101" s="107">
        <v>17</v>
      </c>
      <c r="BD101" s="107">
        <v>16</v>
      </c>
      <c r="BE101" s="107">
        <v>19</v>
      </c>
      <c r="BF101" s="107">
        <v>19</v>
      </c>
      <c r="BG101" s="107">
        <v>18</v>
      </c>
      <c r="BH101" s="107">
        <v>15</v>
      </c>
    </row>
    <row r="102" spans="1:60" ht="12.75" customHeight="1" x14ac:dyDescent="0.25">
      <c r="A102" s="108" t="s">
        <v>68</v>
      </c>
      <c r="B102" s="108" t="s">
        <v>336</v>
      </c>
      <c r="C102" s="109">
        <v>0</v>
      </c>
      <c r="D102" s="109">
        <v>0</v>
      </c>
      <c r="E102" s="109">
        <v>0</v>
      </c>
      <c r="F102" s="109">
        <v>0</v>
      </c>
      <c r="G102" s="109">
        <v>0</v>
      </c>
      <c r="H102" s="109">
        <v>0</v>
      </c>
      <c r="I102" s="109">
        <v>0</v>
      </c>
      <c r="J102" s="109">
        <v>0</v>
      </c>
      <c r="K102" s="109">
        <v>0</v>
      </c>
      <c r="L102" s="109">
        <v>0</v>
      </c>
      <c r="M102" s="110">
        <f t="shared" si="2"/>
        <v>0</v>
      </c>
      <c r="N102" s="110">
        <f t="shared" si="3"/>
        <v>0</v>
      </c>
      <c r="O102" s="110">
        <f t="shared" si="4"/>
        <v>0</v>
      </c>
      <c r="P102" s="60">
        <v>6</v>
      </c>
      <c r="Q102" s="60">
        <v>5</v>
      </c>
      <c r="R102" s="60">
        <v>6</v>
      </c>
      <c r="S102" s="60">
        <v>5</v>
      </c>
      <c r="T102" s="60">
        <v>6</v>
      </c>
      <c r="U102" s="60">
        <v>6</v>
      </c>
      <c r="V102" s="60">
        <v>7</v>
      </c>
      <c r="W102" s="60">
        <v>8</v>
      </c>
      <c r="X102" s="60">
        <v>7</v>
      </c>
      <c r="Y102" s="60">
        <v>7</v>
      </c>
      <c r="Z102" s="60">
        <v>8</v>
      </c>
      <c r="AA102" s="60">
        <v>9</v>
      </c>
      <c r="AB102" s="60">
        <v>8</v>
      </c>
      <c r="AC102" s="107">
        <v>9</v>
      </c>
      <c r="AD102" s="107">
        <v>11</v>
      </c>
      <c r="AE102" s="107">
        <v>10</v>
      </c>
      <c r="AF102" s="107">
        <v>11</v>
      </c>
      <c r="AG102" s="107">
        <v>10</v>
      </c>
      <c r="AH102" s="107">
        <v>11</v>
      </c>
      <c r="AI102" s="107">
        <v>10</v>
      </c>
      <c r="AJ102" s="107">
        <v>1</v>
      </c>
      <c r="AK102" s="107">
        <v>1</v>
      </c>
      <c r="AL102" s="107">
        <v>1</v>
      </c>
      <c r="AM102" s="107">
        <v>1</v>
      </c>
      <c r="AN102" s="107">
        <v>1</v>
      </c>
      <c r="AO102" s="107">
        <v>1</v>
      </c>
      <c r="AP102" s="107">
        <v>1</v>
      </c>
      <c r="AQ102" s="107">
        <v>1</v>
      </c>
      <c r="AR102" s="107">
        <v>1</v>
      </c>
      <c r="AS102" s="107">
        <v>1</v>
      </c>
      <c r="AT102" s="107">
        <v>1</v>
      </c>
      <c r="AU102" s="107">
        <v>1</v>
      </c>
      <c r="AV102" s="107">
        <v>1</v>
      </c>
      <c r="AW102" s="107">
        <v>1</v>
      </c>
      <c r="AX102" s="107">
        <v>1</v>
      </c>
      <c r="AY102" s="107">
        <v>1</v>
      </c>
      <c r="AZ102" s="107">
        <v>1</v>
      </c>
      <c r="BA102" s="107">
        <v>1</v>
      </c>
      <c r="BB102" s="107">
        <v>1</v>
      </c>
      <c r="BC102" s="107">
        <v>1</v>
      </c>
      <c r="BD102" s="107">
        <v>1</v>
      </c>
      <c r="BE102" s="107">
        <v>1</v>
      </c>
      <c r="BF102" s="107">
        <v>1</v>
      </c>
      <c r="BG102" s="107">
        <v>1</v>
      </c>
      <c r="BH102" s="107">
        <v>1</v>
      </c>
    </row>
    <row r="103" spans="1:60" ht="12.75" customHeight="1" x14ac:dyDescent="0.25">
      <c r="A103" s="108" t="s">
        <v>68</v>
      </c>
      <c r="B103" s="108" t="s">
        <v>351</v>
      </c>
      <c r="C103" s="109">
        <v>0</v>
      </c>
      <c r="D103" s="109">
        <v>0</v>
      </c>
      <c r="E103" s="109">
        <v>0</v>
      </c>
      <c r="F103" s="109">
        <v>0</v>
      </c>
      <c r="G103" s="109">
        <v>0</v>
      </c>
      <c r="H103" s="109">
        <v>0</v>
      </c>
      <c r="I103" s="109">
        <v>0</v>
      </c>
      <c r="J103" s="109">
        <v>0</v>
      </c>
      <c r="K103" s="109">
        <v>0</v>
      </c>
      <c r="L103" s="109">
        <v>0</v>
      </c>
      <c r="M103" s="110">
        <f t="shared" si="2"/>
        <v>0</v>
      </c>
      <c r="N103" s="110">
        <f t="shared" si="3"/>
        <v>0</v>
      </c>
      <c r="O103" s="110">
        <f t="shared" si="4"/>
        <v>0</v>
      </c>
      <c r="P103" s="60">
        <v>0</v>
      </c>
      <c r="Q103" s="60">
        <v>0</v>
      </c>
      <c r="R103" s="60">
        <v>0</v>
      </c>
      <c r="S103" s="60">
        <v>0</v>
      </c>
      <c r="T103" s="60">
        <v>0</v>
      </c>
      <c r="U103" s="60">
        <v>0</v>
      </c>
      <c r="V103" s="60">
        <v>0</v>
      </c>
      <c r="W103" s="60">
        <v>0</v>
      </c>
      <c r="X103" s="60">
        <v>0</v>
      </c>
      <c r="Y103" s="60">
        <v>0</v>
      </c>
      <c r="Z103" s="60">
        <v>0</v>
      </c>
      <c r="AA103" s="60">
        <v>0</v>
      </c>
      <c r="AB103" s="60">
        <v>0</v>
      </c>
      <c r="AC103" s="107">
        <v>7</v>
      </c>
      <c r="AD103" s="107">
        <v>7</v>
      </c>
      <c r="AE103" s="107">
        <v>7</v>
      </c>
      <c r="AF103" s="107">
        <v>8</v>
      </c>
      <c r="AG103" s="107">
        <v>7</v>
      </c>
      <c r="AH103" s="107">
        <v>7</v>
      </c>
      <c r="AI103" s="107">
        <v>7</v>
      </c>
      <c r="AJ103" s="107">
        <v>0</v>
      </c>
      <c r="AK103" s="107">
        <v>0</v>
      </c>
      <c r="AL103" s="107">
        <v>0</v>
      </c>
      <c r="AM103" s="107">
        <v>0</v>
      </c>
      <c r="AN103" s="107">
        <v>0</v>
      </c>
      <c r="AO103" s="107">
        <v>0</v>
      </c>
      <c r="AP103" s="107">
        <v>0</v>
      </c>
      <c r="AQ103" s="107">
        <v>0</v>
      </c>
      <c r="AR103" s="107">
        <v>0</v>
      </c>
      <c r="AS103" s="107">
        <v>0</v>
      </c>
      <c r="AT103" s="107">
        <v>0</v>
      </c>
      <c r="AU103" s="107">
        <v>0</v>
      </c>
      <c r="AV103" s="107">
        <v>0</v>
      </c>
      <c r="AW103" s="107">
        <v>0</v>
      </c>
      <c r="AX103" s="107">
        <v>0</v>
      </c>
      <c r="AY103" s="107">
        <v>0</v>
      </c>
      <c r="AZ103" s="107">
        <v>0</v>
      </c>
      <c r="BA103" s="107">
        <v>0</v>
      </c>
      <c r="BB103" s="107">
        <v>0</v>
      </c>
      <c r="BC103" s="107">
        <v>0</v>
      </c>
      <c r="BD103" s="107">
        <v>0</v>
      </c>
      <c r="BE103" s="107">
        <v>0</v>
      </c>
      <c r="BF103" s="107">
        <v>0</v>
      </c>
      <c r="BG103" s="107">
        <v>0</v>
      </c>
      <c r="BH103" s="107">
        <v>0</v>
      </c>
    </row>
    <row r="104" spans="1:60" ht="12.75" customHeight="1" x14ac:dyDescent="0.25">
      <c r="A104" s="108" t="s">
        <v>68</v>
      </c>
      <c r="B104" s="108" t="s">
        <v>338</v>
      </c>
      <c r="C104" s="109">
        <v>0</v>
      </c>
      <c r="D104" s="109">
        <v>0</v>
      </c>
      <c r="E104" s="109">
        <v>0</v>
      </c>
      <c r="F104" s="109">
        <v>0</v>
      </c>
      <c r="G104" s="109">
        <v>0</v>
      </c>
      <c r="H104" s="109">
        <v>0</v>
      </c>
      <c r="I104" s="109">
        <v>0</v>
      </c>
      <c r="J104" s="109">
        <v>0</v>
      </c>
      <c r="K104" s="109">
        <v>0</v>
      </c>
      <c r="L104" s="109">
        <v>0</v>
      </c>
      <c r="M104" s="110">
        <f t="shared" si="2"/>
        <v>0</v>
      </c>
      <c r="N104" s="110">
        <f t="shared" si="3"/>
        <v>0</v>
      </c>
      <c r="O104" s="110">
        <f t="shared" si="4"/>
        <v>0</v>
      </c>
      <c r="P104" s="60">
        <v>0</v>
      </c>
      <c r="Q104" s="60">
        <v>0</v>
      </c>
      <c r="R104" s="60">
        <v>0</v>
      </c>
      <c r="S104" s="60">
        <v>0</v>
      </c>
      <c r="T104" s="60">
        <v>0</v>
      </c>
      <c r="U104" s="60">
        <v>0</v>
      </c>
      <c r="V104" s="60">
        <v>0</v>
      </c>
      <c r="W104" s="60">
        <v>0</v>
      </c>
      <c r="X104" s="60">
        <v>0</v>
      </c>
      <c r="Y104" s="60">
        <v>0</v>
      </c>
      <c r="Z104" s="60">
        <v>0</v>
      </c>
      <c r="AA104" s="60">
        <v>0</v>
      </c>
      <c r="AB104" s="60">
        <v>0</v>
      </c>
      <c r="AC104" s="107">
        <v>0</v>
      </c>
      <c r="AD104" s="107">
        <v>0</v>
      </c>
      <c r="AE104" s="107">
        <v>0</v>
      </c>
      <c r="AF104" s="107">
        <v>0</v>
      </c>
      <c r="AG104" s="107">
        <v>0</v>
      </c>
      <c r="AH104" s="107">
        <v>0</v>
      </c>
      <c r="AI104" s="107">
        <v>0</v>
      </c>
      <c r="AJ104" s="107">
        <v>10</v>
      </c>
      <c r="AK104" s="107">
        <v>11</v>
      </c>
      <c r="AL104" s="107">
        <v>11</v>
      </c>
      <c r="AM104" s="107">
        <v>10</v>
      </c>
      <c r="AN104" s="107">
        <v>11</v>
      </c>
      <c r="AO104" s="107">
        <v>11</v>
      </c>
      <c r="AP104" s="107">
        <v>11</v>
      </c>
      <c r="AQ104" s="107">
        <v>10</v>
      </c>
      <c r="AR104" s="107">
        <v>11</v>
      </c>
      <c r="AS104" s="107">
        <v>12</v>
      </c>
      <c r="AT104" s="107">
        <v>12</v>
      </c>
      <c r="AU104" s="107">
        <v>16</v>
      </c>
      <c r="AV104" s="107">
        <v>12</v>
      </c>
      <c r="AW104" s="107">
        <v>9</v>
      </c>
      <c r="AX104" s="107">
        <v>8</v>
      </c>
      <c r="AY104" s="107">
        <v>6</v>
      </c>
      <c r="AZ104" s="107">
        <v>7</v>
      </c>
      <c r="BA104" s="107">
        <v>8</v>
      </c>
      <c r="BB104" s="107">
        <v>8</v>
      </c>
      <c r="BC104" s="107">
        <v>8</v>
      </c>
      <c r="BD104" s="107">
        <v>8</v>
      </c>
      <c r="BE104" s="107">
        <v>9</v>
      </c>
      <c r="BF104" s="107">
        <v>9</v>
      </c>
      <c r="BG104" s="107">
        <v>8</v>
      </c>
      <c r="BH104" s="107">
        <v>7</v>
      </c>
    </row>
    <row r="105" spans="1:60" ht="12.75" customHeight="1" x14ac:dyDescent="0.25">
      <c r="A105" s="108" t="s">
        <v>230</v>
      </c>
      <c r="B105" s="108" t="s">
        <v>234</v>
      </c>
      <c r="C105" s="109">
        <v>18</v>
      </c>
      <c r="D105" s="109">
        <v>2</v>
      </c>
      <c r="E105" s="109">
        <v>6</v>
      </c>
      <c r="F105" s="109">
        <v>5</v>
      </c>
      <c r="G105" s="109">
        <v>1</v>
      </c>
      <c r="H105" s="109">
        <v>1</v>
      </c>
      <c r="I105" s="109">
        <v>11</v>
      </c>
      <c r="J105" s="109">
        <v>4</v>
      </c>
      <c r="K105" s="109">
        <v>2</v>
      </c>
      <c r="L105" s="109">
        <v>1</v>
      </c>
      <c r="M105" s="110">
        <f t="shared" si="2"/>
        <v>5.0999999999999996</v>
      </c>
      <c r="N105" s="110">
        <f t="shared" si="3"/>
        <v>3.875</v>
      </c>
      <c r="O105" s="110">
        <f t="shared" si="4"/>
        <v>4.5</v>
      </c>
      <c r="P105" s="60">
        <v>3</v>
      </c>
      <c r="Q105" s="60">
        <v>3</v>
      </c>
      <c r="R105" s="60">
        <v>3</v>
      </c>
      <c r="S105" s="60">
        <v>3</v>
      </c>
      <c r="T105" s="60">
        <v>3</v>
      </c>
      <c r="U105" s="60">
        <v>3</v>
      </c>
      <c r="V105" s="60">
        <v>4</v>
      </c>
      <c r="W105" s="60">
        <v>4</v>
      </c>
      <c r="X105" s="60">
        <v>4</v>
      </c>
      <c r="Y105" s="60">
        <v>4</v>
      </c>
      <c r="Z105" s="60">
        <v>4</v>
      </c>
      <c r="AA105" s="60">
        <v>4</v>
      </c>
      <c r="AB105" s="60">
        <v>4</v>
      </c>
      <c r="AC105" s="107">
        <v>2</v>
      </c>
      <c r="AD105" s="107">
        <v>2</v>
      </c>
      <c r="AE105" s="107">
        <v>2</v>
      </c>
      <c r="AF105" s="107">
        <v>3</v>
      </c>
      <c r="AG105" s="107">
        <v>2</v>
      </c>
      <c r="AH105" s="107">
        <v>2</v>
      </c>
      <c r="AI105" s="107">
        <v>2</v>
      </c>
      <c r="AJ105" s="107">
        <v>7</v>
      </c>
      <c r="AK105" s="107">
        <v>7</v>
      </c>
      <c r="AL105" s="107">
        <v>8</v>
      </c>
      <c r="AM105" s="107">
        <v>7</v>
      </c>
      <c r="AN105" s="107">
        <v>8</v>
      </c>
      <c r="AO105" s="107">
        <v>8</v>
      </c>
      <c r="AP105" s="107">
        <v>8</v>
      </c>
      <c r="AQ105" s="107">
        <v>7</v>
      </c>
      <c r="AR105" s="107">
        <v>8</v>
      </c>
      <c r="AS105" s="107">
        <v>8</v>
      </c>
      <c r="AT105" s="107">
        <v>8</v>
      </c>
      <c r="AU105" s="107">
        <v>11</v>
      </c>
      <c r="AV105" s="107">
        <v>9</v>
      </c>
      <c r="AW105" s="107">
        <v>6</v>
      </c>
      <c r="AX105" s="107">
        <v>6</v>
      </c>
      <c r="AY105" s="107">
        <v>4</v>
      </c>
      <c r="AZ105" s="107">
        <v>5</v>
      </c>
      <c r="BA105" s="107">
        <v>5</v>
      </c>
      <c r="BB105" s="107">
        <v>6</v>
      </c>
      <c r="BC105" s="107">
        <v>5</v>
      </c>
      <c r="BD105" s="107">
        <v>5</v>
      </c>
      <c r="BE105" s="107">
        <v>6</v>
      </c>
      <c r="BF105" s="107">
        <v>6</v>
      </c>
      <c r="BG105" s="107">
        <v>6</v>
      </c>
      <c r="BH105" s="107">
        <v>5</v>
      </c>
    </row>
    <row r="106" spans="1:60" ht="12.75" customHeight="1" x14ac:dyDescent="0.25">
      <c r="A106" s="108" t="s">
        <v>230</v>
      </c>
      <c r="B106" s="108" t="s">
        <v>337</v>
      </c>
      <c r="C106" s="109">
        <v>0</v>
      </c>
      <c r="D106" s="109">
        <v>0</v>
      </c>
      <c r="E106" s="109">
        <v>0</v>
      </c>
      <c r="F106" s="109">
        <v>0</v>
      </c>
      <c r="G106" s="109">
        <v>0</v>
      </c>
      <c r="H106" s="109">
        <v>0</v>
      </c>
      <c r="I106" s="109">
        <v>0</v>
      </c>
      <c r="J106" s="109">
        <v>4</v>
      </c>
      <c r="K106" s="109">
        <v>9</v>
      </c>
      <c r="L106" s="109">
        <v>8</v>
      </c>
      <c r="M106" s="110">
        <f t="shared" si="2"/>
        <v>2.1</v>
      </c>
      <c r="N106" s="110">
        <f t="shared" si="3"/>
        <v>2.625</v>
      </c>
      <c r="O106" s="110">
        <f t="shared" si="4"/>
        <v>5.25</v>
      </c>
      <c r="P106" s="60">
        <v>11</v>
      </c>
      <c r="Q106" s="60">
        <v>10</v>
      </c>
      <c r="R106" s="60">
        <v>11</v>
      </c>
      <c r="S106" s="60">
        <v>10</v>
      </c>
      <c r="T106" s="60">
        <v>11</v>
      </c>
      <c r="U106" s="60">
        <v>12</v>
      </c>
      <c r="V106" s="60">
        <v>14</v>
      </c>
      <c r="W106" s="60">
        <v>16</v>
      </c>
      <c r="X106" s="60">
        <v>14</v>
      </c>
      <c r="Y106" s="60">
        <v>14</v>
      </c>
      <c r="Z106" s="60">
        <v>16</v>
      </c>
      <c r="AA106" s="60">
        <v>16</v>
      </c>
      <c r="AB106" s="60">
        <v>16</v>
      </c>
      <c r="AC106" s="107">
        <v>9</v>
      </c>
      <c r="AD106" s="107">
        <v>10</v>
      </c>
      <c r="AE106" s="107">
        <v>9</v>
      </c>
      <c r="AF106" s="107">
        <v>10</v>
      </c>
      <c r="AG106" s="107">
        <v>9</v>
      </c>
      <c r="AH106" s="107">
        <v>10</v>
      </c>
      <c r="AI106" s="107">
        <v>9</v>
      </c>
      <c r="AJ106" s="107">
        <v>0</v>
      </c>
      <c r="AK106" s="107">
        <v>0</v>
      </c>
      <c r="AL106" s="107">
        <v>0</v>
      </c>
      <c r="AM106" s="107">
        <v>0</v>
      </c>
      <c r="AN106" s="107">
        <v>0</v>
      </c>
      <c r="AO106" s="107">
        <v>0</v>
      </c>
      <c r="AP106" s="107">
        <v>0</v>
      </c>
      <c r="AQ106" s="107">
        <v>0</v>
      </c>
      <c r="AR106" s="107">
        <v>0</v>
      </c>
      <c r="AS106" s="107">
        <v>0</v>
      </c>
      <c r="AT106" s="107">
        <v>0</v>
      </c>
      <c r="AU106" s="107">
        <v>0</v>
      </c>
      <c r="AV106" s="107">
        <v>0</v>
      </c>
      <c r="AW106" s="107">
        <v>0</v>
      </c>
      <c r="AX106" s="107">
        <v>0</v>
      </c>
      <c r="AY106" s="107">
        <v>0</v>
      </c>
      <c r="AZ106" s="107">
        <v>0</v>
      </c>
      <c r="BA106" s="107">
        <v>0</v>
      </c>
      <c r="BB106" s="107">
        <v>0</v>
      </c>
      <c r="BC106" s="107">
        <v>0</v>
      </c>
      <c r="BD106" s="107">
        <v>0</v>
      </c>
      <c r="BE106" s="107">
        <v>0</v>
      </c>
      <c r="BF106" s="107">
        <v>0</v>
      </c>
      <c r="BG106" s="107">
        <v>0</v>
      </c>
      <c r="BH106" s="107">
        <v>0</v>
      </c>
    </row>
    <row r="107" spans="1:60" ht="12.75" customHeight="1" x14ac:dyDescent="0.25">
      <c r="A107" s="108" t="s">
        <v>106</v>
      </c>
      <c r="B107" s="108" t="s">
        <v>71</v>
      </c>
      <c r="C107" s="109">
        <v>18</v>
      </c>
      <c r="D107" s="109">
        <v>12</v>
      </c>
      <c r="E107" s="109">
        <v>7</v>
      </c>
      <c r="F107" s="109">
        <v>6</v>
      </c>
      <c r="G107" s="109">
        <v>1</v>
      </c>
      <c r="H107" s="109">
        <v>0</v>
      </c>
      <c r="I107" s="109">
        <v>1</v>
      </c>
      <c r="J107" s="109">
        <v>20</v>
      </c>
      <c r="K107" s="109">
        <v>22</v>
      </c>
      <c r="L107" s="109">
        <v>17</v>
      </c>
      <c r="M107" s="110">
        <f t="shared" si="2"/>
        <v>10.4</v>
      </c>
      <c r="N107" s="110">
        <f t="shared" si="3"/>
        <v>9.25</v>
      </c>
      <c r="O107" s="110">
        <f t="shared" si="4"/>
        <v>15</v>
      </c>
      <c r="P107" s="60">
        <v>22</v>
      </c>
      <c r="Q107" s="60">
        <v>20</v>
      </c>
      <c r="R107" s="60">
        <v>21</v>
      </c>
      <c r="S107" s="60">
        <v>21</v>
      </c>
      <c r="T107" s="60">
        <v>22</v>
      </c>
      <c r="U107" s="60">
        <v>23</v>
      </c>
      <c r="V107" s="60">
        <v>29</v>
      </c>
      <c r="W107" s="60">
        <v>32</v>
      </c>
      <c r="X107" s="60">
        <v>29</v>
      </c>
      <c r="Y107" s="60">
        <v>29</v>
      </c>
      <c r="Z107" s="60">
        <v>32</v>
      </c>
      <c r="AA107" s="60">
        <v>33</v>
      </c>
      <c r="AB107" s="60">
        <v>32</v>
      </c>
      <c r="AC107" s="107">
        <v>5</v>
      </c>
      <c r="AD107" s="107">
        <v>5</v>
      </c>
      <c r="AE107" s="107">
        <v>5</v>
      </c>
      <c r="AF107" s="107">
        <v>6</v>
      </c>
      <c r="AG107" s="107">
        <v>5</v>
      </c>
      <c r="AH107" s="107">
        <v>5</v>
      </c>
      <c r="AI107" s="107">
        <v>5</v>
      </c>
      <c r="AJ107" s="107">
        <v>2</v>
      </c>
      <c r="AK107" s="107">
        <v>2</v>
      </c>
      <c r="AL107" s="107">
        <v>2</v>
      </c>
      <c r="AM107" s="107">
        <v>2</v>
      </c>
      <c r="AN107" s="107">
        <v>3</v>
      </c>
      <c r="AO107" s="107">
        <v>2</v>
      </c>
      <c r="AP107" s="107">
        <v>2</v>
      </c>
      <c r="AQ107" s="107">
        <v>2</v>
      </c>
      <c r="AR107" s="107">
        <v>2</v>
      </c>
      <c r="AS107" s="107">
        <v>3</v>
      </c>
      <c r="AT107" s="107">
        <v>3</v>
      </c>
      <c r="AU107" s="107">
        <v>4</v>
      </c>
      <c r="AV107" s="107">
        <v>3</v>
      </c>
      <c r="AW107" s="107">
        <v>2</v>
      </c>
      <c r="AX107" s="107">
        <v>2</v>
      </c>
      <c r="AY107" s="107">
        <v>1</v>
      </c>
      <c r="AZ107" s="107">
        <v>2</v>
      </c>
      <c r="BA107" s="107">
        <v>2</v>
      </c>
      <c r="BB107" s="107">
        <v>2</v>
      </c>
      <c r="BC107" s="107">
        <v>2</v>
      </c>
      <c r="BD107" s="107">
        <v>2</v>
      </c>
      <c r="BE107" s="107">
        <v>2</v>
      </c>
      <c r="BF107" s="107">
        <v>2</v>
      </c>
      <c r="BG107" s="107">
        <v>2</v>
      </c>
      <c r="BH107" s="107">
        <v>2</v>
      </c>
    </row>
    <row r="108" spans="1:60" ht="12.75" customHeight="1" x14ac:dyDescent="0.25">
      <c r="A108" s="108" t="s">
        <v>106</v>
      </c>
      <c r="B108" s="108" t="s">
        <v>336</v>
      </c>
      <c r="C108" s="109">
        <v>0</v>
      </c>
      <c r="D108" s="109">
        <v>0</v>
      </c>
      <c r="E108" s="109">
        <v>0</v>
      </c>
      <c r="F108" s="109">
        <v>0</v>
      </c>
      <c r="G108" s="109">
        <v>0</v>
      </c>
      <c r="H108" s="109">
        <v>0</v>
      </c>
      <c r="I108" s="109">
        <v>0</v>
      </c>
      <c r="J108" s="109">
        <v>0</v>
      </c>
      <c r="K108" s="109">
        <v>0</v>
      </c>
      <c r="L108" s="109">
        <v>0</v>
      </c>
      <c r="M108" s="110">
        <f t="shared" si="2"/>
        <v>0</v>
      </c>
      <c r="N108" s="110">
        <f t="shared" si="3"/>
        <v>0</v>
      </c>
      <c r="O108" s="110">
        <f t="shared" si="4"/>
        <v>0</v>
      </c>
      <c r="P108" s="60">
        <v>13</v>
      </c>
      <c r="Q108" s="60">
        <v>12</v>
      </c>
      <c r="R108" s="60">
        <v>12</v>
      </c>
      <c r="S108" s="60">
        <v>12</v>
      </c>
      <c r="T108" s="60">
        <v>12</v>
      </c>
      <c r="U108" s="60">
        <v>13</v>
      </c>
      <c r="V108" s="60">
        <v>16</v>
      </c>
      <c r="W108" s="60">
        <v>18</v>
      </c>
      <c r="X108" s="60">
        <v>16</v>
      </c>
      <c r="Y108" s="60">
        <v>16</v>
      </c>
      <c r="Z108" s="60">
        <v>18</v>
      </c>
      <c r="AA108" s="60">
        <v>19</v>
      </c>
      <c r="AB108" s="60">
        <v>18</v>
      </c>
      <c r="AC108" s="107">
        <v>17</v>
      </c>
      <c r="AD108" s="107">
        <v>20</v>
      </c>
      <c r="AE108" s="107">
        <v>19</v>
      </c>
      <c r="AF108" s="107">
        <v>20</v>
      </c>
      <c r="AG108" s="107">
        <v>19</v>
      </c>
      <c r="AH108" s="107">
        <v>19</v>
      </c>
      <c r="AI108" s="107">
        <v>18</v>
      </c>
      <c r="AJ108" s="107">
        <v>9</v>
      </c>
      <c r="AK108" s="107">
        <v>10</v>
      </c>
      <c r="AL108" s="107">
        <v>10</v>
      </c>
      <c r="AM108" s="107">
        <v>9</v>
      </c>
      <c r="AN108" s="107">
        <v>10</v>
      </c>
      <c r="AO108" s="107">
        <v>10</v>
      </c>
      <c r="AP108" s="107">
        <v>10</v>
      </c>
      <c r="AQ108" s="107">
        <v>9</v>
      </c>
      <c r="AR108" s="107">
        <v>10</v>
      </c>
      <c r="AS108" s="107">
        <v>11</v>
      </c>
      <c r="AT108" s="107">
        <v>11</v>
      </c>
      <c r="AU108" s="107">
        <v>15</v>
      </c>
      <c r="AV108" s="107">
        <v>11</v>
      </c>
      <c r="AW108" s="107">
        <v>8</v>
      </c>
      <c r="AX108" s="107">
        <v>8</v>
      </c>
      <c r="AY108" s="107">
        <v>5</v>
      </c>
      <c r="AZ108" s="107">
        <v>6</v>
      </c>
      <c r="BA108" s="107">
        <v>7</v>
      </c>
      <c r="BB108" s="107">
        <v>8</v>
      </c>
      <c r="BC108" s="107">
        <v>7</v>
      </c>
      <c r="BD108" s="107">
        <v>7</v>
      </c>
      <c r="BE108" s="107">
        <v>8</v>
      </c>
      <c r="BF108" s="107">
        <v>8</v>
      </c>
      <c r="BG108" s="107">
        <v>7</v>
      </c>
      <c r="BH108" s="107">
        <v>6</v>
      </c>
    </row>
    <row r="109" spans="1:60" ht="12.75" customHeight="1" x14ac:dyDescent="0.25">
      <c r="A109" s="108" t="s">
        <v>106</v>
      </c>
      <c r="B109" s="108" t="s">
        <v>351</v>
      </c>
      <c r="C109" s="109">
        <v>0</v>
      </c>
      <c r="D109" s="109">
        <v>0</v>
      </c>
      <c r="E109" s="109">
        <v>0</v>
      </c>
      <c r="F109" s="109">
        <v>0</v>
      </c>
      <c r="G109" s="109">
        <v>0</v>
      </c>
      <c r="H109" s="109">
        <v>0</v>
      </c>
      <c r="I109" s="109">
        <v>0</v>
      </c>
      <c r="J109" s="109">
        <v>0</v>
      </c>
      <c r="K109" s="109">
        <v>0</v>
      </c>
      <c r="L109" s="109">
        <v>0</v>
      </c>
      <c r="M109" s="110">
        <f t="shared" si="2"/>
        <v>0</v>
      </c>
      <c r="N109" s="110">
        <f t="shared" si="3"/>
        <v>0</v>
      </c>
      <c r="O109" s="110">
        <f t="shared" si="4"/>
        <v>0</v>
      </c>
      <c r="P109" s="60">
        <v>0</v>
      </c>
      <c r="Q109" s="60">
        <v>0</v>
      </c>
      <c r="R109" s="60">
        <v>0</v>
      </c>
      <c r="S109" s="60">
        <v>0</v>
      </c>
      <c r="T109" s="60">
        <v>0</v>
      </c>
      <c r="U109" s="60">
        <v>0</v>
      </c>
      <c r="V109" s="60">
        <v>0</v>
      </c>
      <c r="W109" s="60">
        <v>0</v>
      </c>
      <c r="X109" s="60">
        <v>0</v>
      </c>
      <c r="Y109" s="60">
        <v>0</v>
      </c>
      <c r="Z109" s="60">
        <v>0</v>
      </c>
      <c r="AA109" s="60">
        <v>0</v>
      </c>
      <c r="AB109" s="60">
        <v>0</v>
      </c>
      <c r="AC109" s="107">
        <v>34</v>
      </c>
      <c r="AD109" s="107">
        <v>39</v>
      </c>
      <c r="AE109" s="107">
        <v>38</v>
      </c>
      <c r="AF109" s="107">
        <v>40</v>
      </c>
      <c r="AG109" s="107">
        <v>37</v>
      </c>
      <c r="AH109" s="107">
        <v>38</v>
      </c>
      <c r="AI109" s="107">
        <v>35</v>
      </c>
      <c r="AJ109" s="107">
        <v>5</v>
      </c>
      <c r="AK109" s="107">
        <v>5</v>
      </c>
      <c r="AL109" s="107">
        <v>5</v>
      </c>
      <c r="AM109" s="107">
        <v>5</v>
      </c>
      <c r="AN109" s="107">
        <v>6</v>
      </c>
      <c r="AO109" s="107">
        <v>5</v>
      </c>
      <c r="AP109" s="107">
        <v>5</v>
      </c>
      <c r="AQ109" s="107">
        <v>5</v>
      </c>
      <c r="AR109" s="107">
        <v>5</v>
      </c>
      <c r="AS109" s="107">
        <v>6</v>
      </c>
      <c r="AT109" s="107">
        <v>6</v>
      </c>
      <c r="AU109" s="107">
        <v>8</v>
      </c>
      <c r="AV109" s="107">
        <v>6</v>
      </c>
      <c r="AW109" s="107">
        <v>5</v>
      </c>
      <c r="AX109" s="107">
        <v>4</v>
      </c>
      <c r="AY109" s="107">
        <v>3</v>
      </c>
      <c r="AZ109" s="107">
        <v>3</v>
      </c>
      <c r="BA109" s="107">
        <v>4</v>
      </c>
      <c r="BB109" s="107">
        <v>4</v>
      </c>
      <c r="BC109" s="107">
        <v>4</v>
      </c>
      <c r="BD109" s="107">
        <v>4</v>
      </c>
      <c r="BE109" s="107">
        <v>4</v>
      </c>
      <c r="BF109" s="107">
        <v>4</v>
      </c>
      <c r="BG109" s="107">
        <v>4</v>
      </c>
      <c r="BH109" s="107">
        <v>3</v>
      </c>
    </row>
    <row r="110" spans="1:60" ht="12.75" customHeight="1" x14ac:dyDescent="0.25">
      <c r="A110" s="108" t="s">
        <v>106</v>
      </c>
      <c r="B110" s="108" t="s">
        <v>338</v>
      </c>
      <c r="C110" s="109">
        <v>0</v>
      </c>
      <c r="D110" s="109">
        <v>0</v>
      </c>
      <c r="E110" s="109">
        <v>0</v>
      </c>
      <c r="F110" s="109">
        <v>0</v>
      </c>
      <c r="G110" s="109">
        <v>0</v>
      </c>
      <c r="H110" s="109">
        <v>0</v>
      </c>
      <c r="I110" s="109">
        <v>0</v>
      </c>
      <c r="J110" s="109">
        <v>0</v>
      </c>
      <c r="K110" s="109">
        <v>0</v>
      </c>
      <c r="L110" s="109">
        <v>0</v>
      </c>
      <c r="M110" s="110">
        <f t="shared" si="2"/>
        <v>0</v>
      </c>
      <c r="N110" s="110">
        <f t="shared" si="3"/>
        <v>0</v>
      </c>
      <c r="O110" s="110">
        <f t="shared" si="4"/>
        <v>0</v>
      </c>
      <c r="P110" s="60">
        <v>0</v>
      </c>
      <c r="Q110" s="60">
        <v>0</v>
      </c>
      <c r="R110" s="60">
        <v>0</v>
      </c>
      <c r="S110" s="60">
        <v>0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  <c r="Y110" s="60">
        <v>0</v>
      </c>
      <c r="Z110" s="60">
        <v>0</v>
      </c>
      <c r="AA110" s="60">
        <v>0</v>
      </c>
      <c r="AB110" s="60">
        <v>0</v>
      </c>
      <c r="AC110" s="107">
        <v>39</v>
      </c>
      <c r="AD110" s="107">
        <v>44</v>
      </c>
      <c r="AE110" s="107">
        <v>43</v>
      </c>
      <c r="AF110" s="107">
        <v>45</v>
      </c>
      <c r="AG110" s="107">
        <v>42</v>
      </c>
      <c r="AH110" s="107">
        <v>43</v>
      </c>
      <c r="AI110" s="107">
        <v>40</v>
      </c>
      <c r="AJ110" s="107">
        <v>18</v>
      </c>
      <c r="AK110" s="107">
        <v>19</v>
      </c>
      <c r="AL110" s="107">
        <v>20</v>
      </c>
      <c r="AM110" s="107">
        <v>19</v>
      </c>
      <c r="AN110" s="107">
        <v>20</v>
      </c>
      <c r="AO110" s="107">
        <v>20</v>
      </c>
      <c r="AP110" s="107">
        <v>20</v>
      </c>
      <c r="AQ110" s="107">
        <v>19</v>
      </c>
      <c r="AR110" s="107">
        <v>20</v>
      </c>
      <c r="AS110" s="107">
        <v>22</v>
      </c>
      <c r="AT110" s="107">
        <v>22</v>
      </c>
      <c r="AU110" s="107">
        <v>29</v>
      </c>
      <c r="AV110" s="107">
        <v>23</v>
      </c>
      <c r="AW110" s="107">
        <v>17</v>
      </c>
      <c r="AX110" s="107">
        <v>15</v>
      </c>
      <c r="AY110" s="107">
        <v>10</v>
      </c>
      <c r="AZ110" s="107">
        <v>13</v>
      </c>
      <c r="BA110" s="107">
        <v>14</v>
      </c>
      <c r="BB110" s="107">
        <v>15</v>
      </c>
      <c r="BC110" s="107">
        <v>14</v>
      </c>
      <c r="BD110" s="107">
        <v>14</v>
      </c>
      <c r="BE110" s="107">
        <v>15</v>
      </c>
      <c r="BF110" s="107">
        <v>16</v>
      </c>
      <c r="BG110" s="107">
        <v>15</v>
      </c>
      <c r="BH110" s="107">
        <v>13</v>
      </c>
    </row>
    <row r="111" spans="1:60" ht="12.75" customHeight="1" x14ac:dyDescent="0.25">
      <c r="A111" s="108" t="s">
        <v>322</v>
      </c>
      <c r="B111" s="108" t="s">
        <v>271</v>
      </c>
      <c r="C111" s="109">
        <v>0</v>
      </c>
      <c r="D111" s="109">
        <v>0</v>
      </c>
      <c r="E111" s="109">
        <v>0</v>
      </c>
      <c r="F111" s="109">
        <v>0</v>
      </c>
      <c r="G111" s="109">
        <v>0</v>
      </c>
      <c r="H111" s="109">
        <v>0</v>
      </c>
      <c r="I111" s="109">
        <v>0</v>
      </c>
      <c r="J111" s="109">
        <v>0</v>
      </c>
      <c r="K111" s="109">
        <v>0</v>
      </c>
      <c r="L111" s="109">
        <v>0</v>
      </c>
      <c r="M111" s="110">
        <f t="shared" si="2"/>
        <v>0</v>
      </c>
      <c r="N111" s="110">
        <f t="shared" si="3"/>
        <v>0</v>
      </c>
      <c r="O111" s="110">
        <f t="shared" si="4"/>
        <v>0</v>
      </c>
      <c r="P111" s="60">
        <v>5</v>
      </c>
      <c r="Q111" s="60">
        <v>4</v>
      </c>
      <c r="R111" s="60">
        <v>4</v>
      </c>
      <c r="S111" s="60">
        <v>4</v>
      </c>
      <c r="T111" s="60">
        <v>5</v>
      </c>
      <c r="U111" s="60">
        <v>5</v>
      </c>
      <c r="V111" s="60">
        <v>6</v>
      </c>
      <c r="W111" s="60">
        <v>7</v>
      </c>
      <c r="X111" s="60">
        <v>6</v>
      </c>
      <c r="Y111" s="60">
        <v>6</v>
      </c>
      <c r="Z111" s="60">
        <v>7</v>
      </c>
      <c r="AA111" s="60">
        <v>7</v>
      </c>
      <c r="AB111" s="60">
        <v>7</v>
      </c>
      <c r="AC111" s="107">
        <v>6</v>
      </c>
      <c r="AD111" s="107">
        <v>7</v>
      </c>
      <c r="AE111" s="107">
        <v>7</v>
      </c>
      <c r="AF111" s="107">
        <v>7</v>
      </c>
      <c r="AG111" s="107">
        <v>6</v>
      </c>
      <c r="AH111" s="107">
        <v>7</v>
      </c>
      <c r="AI111" s="107">
        <v>6</v>
      </c>
      <c r="AJ111" s="107">
        <v>35</v>
      </c>
      <c r="AK111" s="107">
        <v>39</v>
      </c>
      <c r="AL111" s="107">
        <v>40</v>
      </c>
      <c r="AM111" s="107">
        <v>38</v>
      </c>
      <c r="AN111" s="107">
        <v>41</v>
      </c>
      <c r="AO111" s="107">
        <v>40</v>
      </c>
      <c r="AP111" s="107">
        <v>40</v>
      </c>
      <c r="AQ111" s="107">
        <v>38</v>
      </c>
      <c r="AR111" s="107">
        <v>40</v>
      </c>
      <c r="AS111" s="107">
        <v>43</v>
      </c>
      <c r="AT111" s="107">
        <v>43</v>
      </c>
      <c r="AU111" s="107">
        <v>59</v>
      </c>
      <c r="AV111" s="107">
        <v>45</v>
      </c>
      <c r="AW111" s="107">
        <v>34</v>
      </c>
      <c r="AX111" s="107">
        <v>31</v>
      </c>
      <c r="AY111" s="107">
        <v>20</v>
      </c>
      <c r="AZ111" s="107">
        <v>25</v>
      </c>
      <c r="BA111" s="107">
        <v>29</v>
      </c>
      <c r="BB111" s="107">
        <v>31</v>
      </c>
      <c r="BC111" s="107">
        <v>29</v>
      </c>
      <c r="BD111" s="107">
        <v>27</v>
      </c>
      <c r="BE111" s="107">
        <v>31</v>
      </c>
      <c r="BF111" s="107">
        <v>31</v>
      </c>
      <c r="BG111" s="107">
        <v>30</v>
      </c>
      <c r="BH111" s="107">
        <v>25</v>
      </c>
    </row>
    <row r="112" spans="1:60" ht="12.75" customHeight="1" x14ac:dyDescent="0.25">
      <c r="A112" s="108" t="s">
        <v>322</v>
      </c>
      <c r="B112" s="108" t="s">
        <v>336</v>
      </c>
      <c r="C112" s="109">
        <v>9</v>
      </c>
      <c r="D112" s="109">
        <v>2</v>
      </c>
      <c r="E112" s="109">
        <v>8</v>
      </c>
      <c r="F112" s="109">
        <v>2</v>
      </c>
      <c r="G112" s="109">
        <v>2</v>
      </c>
      <c r="H112" s="109">
        <v>8</v>
      </c>
      <c r="I112" s="109">
        <v>3</v>
      </c>
      <c r="J112" s="109">
        <v>4</v>
      </c>
      <c r="K112" s="109">
        <v>0</v>
      </c>
      <c r="L112" s="109">
        <v>2</v>
      </c>
      <c r="M112" s="110">
        <f t="shared" si="2"/>
        <v>4</v>
      </c>
      <c r="N112" s="110">
        <f t="shared" si="3"/>
        <v>3.625</v>
      </c>
      <c r="O112" s="110">
        <f t="shared" si="4"/>
        <v>2.25</v>
      </c>
      <c r="P112" s="60">
        <v>4</v>
      </c>
      <c r="Q112" s="60">
        <v>3</v>
      </c>
      <c r="R112" s="60">
        <v>4</v>
      </c>
      <c r="S112" s="60">
        <v>3</v>
      </c>
      <c r="T112" s="60">
        <v>4</v>
      </c>
      <c r="U112" s="60">
        <v>4</v>
      </c>
      <c r="V112" s="60">
        <v>5</v>
      </c>
      <c r="W112" s="60">
        <v>5</v>
      </c>
      <c r="X112" s="60">
        <v>5</v>
      </c>
      <c r="Y112" s="60">
        <v>5</v>
      </c>
      <c r="Z112" s="60">
        <v>5</v>
      </c>
      <c r="AA112" s="60">
        <v>5</v>
      </c>
      <c r="AB112" s="60">
        <v>5</v>
      </c>
      <c r="AC112" s="107">
        <v>13</v>
      </c>
      <c r="AD112" s="107">
        <v>15</v>
      </c>
      <c r="AE112" s="107">
        <v>14</v>
      </c>
      <c r="AF112" s="107">
        <v>15</v>
      </c>
      <c r="AG112" s="107">
        <v>14</v>
      </c>
      <c r="AH112" s="107">
        <v>14</v>
      </c>
      <c r="AI112" s="107">
        <v>13</v>
      </c>
      <c r="AJ112" s="107">
        <v>40</v>
      </c>
      <c r="AK112" s="107">
        <v>44</v>
      </c>
      <c r="AL112" s="107">
        <v>45</v>
      </c>
      <c r="AM112" s="107">
        <v>43</v>
      </c>
      <c r="AN112" s="107">
        <v>46</v>
      </c>
      <c r="AO112" s="107">
        <v>45</v>
      </c>
      <c r="AP112" s="107">
        <v>45</v>
      </c>
      <c r="AQ112" s="107">
        <v>43</v>
      </c>
      <c r="AR112" s="107">
        <v>45</v>
      </c>
      <c r="AS112" s="107">
        <v>48</v>
      </c>
      <c r="AT112" s="107">
        <v>49</v>
      </c>
      <c r="AU112" s="107">
        <v>66</v>
      </c>
      <c r="AV112" s="107">
        <v>51</v>
      </c>
      <c r="AW112" s="107">
        <v>38</v>
      </c>
      <c r="AX112" s="107">
        <v>35</v>
      </c>
      <c r="AY112" s="107">
        <v>23</v>
      </c>
      <c r="AZ112" s="107">
        <v>28</v>
      </c>
      <c r="BA112" s="107">
        <v>32</v>
      </c>
      <c r="BB112" s="107">
        <v>34</v>
      </c>
      <c r="BC112" s="107">
        <v>32</v>
      </c>
      <c r="BD112" s="107">
        <v>31</v>
      </c>
      <c r="BE112" s="107">
        <v>35</v>
      </c>
      <c r="BF112" s="107">
        <v>35</v>
      </c>
      <c r="BG112" s="107">
        <v>33</v>
      </c>
      <c r="BH112" s="107">
        <v>29</v>
      </c>
    </row>
    <row r="113" spans="1:60" ht="12.75" customHeight="1" x14ac:dyDescent="0.25">
      <c r="A113" s="108" t="s">
        <v>322</v>
      </c>
      <c r="B113" s="108" t="s">
        <v>337</v>
      </c>
      <c r="C113" s="109">
        <v>0</v>
      </c>
      <c r="D113" s="109">
        <v>0</v>
      </c>
      <c r="E113" s="109">
        <v>0</v>
      </c>
      <c r="F113" s="109">
        <v>0</v>
      </c>
      <c r="G113" s="109">
        <v>0</v>
      </c>
      <c r="H113" s="109">
        <v>0</v>
      </c>
      <c r="I113" s="109">
        <v>0</v>
      </c>
      <c r="J113" s="109">
        <v>0</v>
      </c>
      <c r="K113" s="109">
        <v>0</v>
      </c>
      <c r="L113" s="109">
        <v>0</v>
      </c>
      <c r="M113" s="110">
        <f t="shared" si="2"/>
        <v>0</v>
      </c>
      <c r="N113" s="110">
        <f t="shared" si="3"/>
        <v>0</v>
      </c>
      <c r="O113" s="110">
        <f t="shared" si="4"/>
        <v>0</v>
      </c>
      <c r="P113" s="60">
        <v>5</v>
      </c>
      <c r="Q113" s="60">
        <v>5</v>
      </c>
      <c r="R113" s="60">
        <v>5</v>
      </c>
      <c r="S113" s="60">
        <v>5</v>
      </c>
      <c r="T113" s="60">
        <v>5</v>
      </c>
      <c r="U113" s="60">
        <v>5</v>
      </c>
      <c r="V113" s="60">
        <v>7</v>
      </c>
      <c r="W113" s="60">
        <v>7</v>
      </c>
      <c r="X113" s="60">
        <v>7</v>
      </c>
      <c r="Y113" s="60">
        <v>6</v>
      </c>
      <c r="Z113" s="60">
        <v>7</v>
      </c>
      <c r="AA113" s="60">
        <v>7</v>
      </c>
      <c r="AB113" s="60">
        <v>7</v>
      </c>
      <c r="AC113" s="107">
        <v>0</v>
      </c>
      <c r="AD113" s="107">
        <v>0</v>
      </c>
      <c r="AE113" s="107">
        <v>0</v>
      </c>
      <c r="AF113" s="107">
        <v>0</v>
      </c>
      <c r="AG113" s="107">
        <v>0</v>
      </c>
      <c r="AH113" s="107">
        <v>0</v>
      </c>
      <c r="AI113" s="107">
        <v>0</v>
      </c>
      <c r="AJ113" s="107">
        <v>6</v>
      </c>
      <c r="AK113" s="107">
        <v>7</v>
      </c>
      <c r="AL113" s="107">
        <v>7</v>
      </c>
      <c r="AM113" s="107">
        <v>7</v>
      </c>
      <c r="AN113" s="107">
        <v>7</v>
      </c>
      <c r="AO113" s="107">
        <v>7</v>
      </c>
      <c r="AP113" s="107">
        <v>7</v>
      </c>
      <c r="AQ113" s="107">
        <v>7</v>
      </c>
      <c r="AR113" s="107">
        <v>7</v>
      </c>
      <c r="AS113" s="107">
        <v>8</v>
      </c>
      <c r="AT113" s="107">
        <v>8</v>
      </c>
      <c r="AU113" s="107">
        <v>10</v>
      </c>
      <c r="AV113" s="107">
        <v>8</v>
      </c>
      <c r="AW113" s="107">
        <v>6</v>
      </c>
      <c r="AX113" s="107">
        <v>5</v>
      </c>
      <c r="AY113" s="107">
        <v>4</v>
      </c>
      <c r="AZ113" s="107">
        <v>4</v>
      </c>
      <c r="BA113" s="107">
        <v>5</v>
      </c>
      <c r="BB113" s="107">
        <v>5</v>
      </c>
      <c r="BC113" s="107">
        <v>5</v>
      </c>
      <c r="BD113" s="107">
        <v>5</v>
      </c>
      <c r="BE113" s="107">
        <v>5</v>
      </c>
      <c r="BF113" s="107">
        <v>5</v>
      </c>
      <c r="BG113" s="107">
        <v>5</v>
      </c>
      <c r="BH113" s="107">
        <v>4</v>
      </c>
    </row>
    <row r="114" spans="1:60" ht="12.75" customHeight="1" x14ac:dyDescent="0.25">
      <c r="A114" s="108" t="s">
        <v>322</v>
      </c>
      <c r="B114" s="108" t="s">
        <v>338</v>
      </c>
      <c r="C114" s="109">
        <v>13</v>
      </c>
      <c r="D114" s="109">
        <v>3</v>
      </c>
      <c r="E114" s="109">
        <v>2</v>
      </c>
      <c r="F114" s="109">
        <v>3</v>
      </c>
      <c r="G114" s="109">
        <v>1</v>
      </c>
      <c r="H114" s="109">
        <v>0</v>
      </c>
      <c r="I114" s="109">
        <v>2</v>
      </c>
      <c r="J114" s="109">
        <v>1</v>
      </c>
      <c r="K114" s="109">
        <v>0</v>
      </c>
      <c r="L114" s="109">
        <v>0</v>
      </c>
      <c r="M114" s="110">
        <f t="shared" si="2"/>
        <v>2.5</v>
      </c>
      <c r="N114" s="110">
        <f t="shared" si="3"/>
        <v>1.125</v>
      </c>
      <c r="O114" s="110">
        <f t="shared" si="4"/>
        <v>0.75</v>
      </c>
      <c r="P114" s="60">
        <v>9</v>
      </c>
      <c r="Q114" s="60">
        <v>8</v>
      </c>
      <c r="R114" s="60">
        <v>8</v>
      </c>
      <c r="S114" s="60">
        <v>8</v>
      </c>
      <c r="T114" s="60">
        <v>9</v>
      </c>
      <c r="U114" s="60">
        <v>9</v>
      </c>
      <c r="V114" s="60">
        <v>12</v>
      </c>
      <c r="W114" s="60">
        <v>13</v>
      </c>
      <c r="X114" s="60">
        <v>11</v>
      </c>
      <c r="Y114" s="60">
        <v>11</v>
      </c>
      <c r="Z114" s="60">
        <v>13</v>
      </c>
      <c r="AA114" s="60">
        <v>13</v>
      </c>
      <c r="AB114" s="60">
        <v>13</v>
      </c>
      <c r="AC114" s="107">
        <v>51</v>
      </c>
      <c r="AD114" s="107">
        <v>59</v>
      </c>
      <c r="AE114" s="107">
        <v>57</v>
      </c>
      <c r="AF114" s="107">
        <v>60</v>
      </c>
      <c r="AG114" s="107">
        <v>56</v>
      </c>
      <c r="AH114" s="107">
        <v>58</v>
      </c>
      <c r="AI114" s="107">
        <v>53</v>
      </c>
      <c r="AJ114" s="107">
        <v>13</v>
      </c>
      <c r="AK114" s="107">
        <v>15</v>
      </c>
      <c r="AL114" s="107">
        <v>15</v>
      </c>
      <c r="AM114" s="107">
        <v>14</v>
      </c>
      <c r="AN114" s="107">
        <v>15</v>
      </c>
      <c r="AO114" s="107">
        <v>15</v>
      </c>
      <c r="AP114" s="107">
        <v>15</v>
      </c>
      <c r="AQ114" s="107">
        <v>14</v>
      </c>
      <c r="AR114" s="107">
        <v>15</v>
      </c>
      <c r="AS114" s="107">
        <v>16</v>
      </c>
      <c r="AT114" s="107">
        <v>16</v>
      </c>
      <c r="AU114" s="107">
        <v>22</v>
      </c>
      <c r="AV114" s="107">
        <v>17</v>
      </c>
      <c r="AW114" s="107">
        <v>13</v>
      </c>
      <c r="AX114" s="107">
        <v>12</v>
      </c>
      <c r="AY114" s="107">
        <v>8</v>
      </c>
      <c r="AZ114" s="107">
        <v>9</v>
      </c>
      <c r="BA114" s="107">
        <v>11</v>
      </c>
      <c r="BB114" s="107">
        <v>11</v>
      </c>
      <c r="BC114" s="107">
        <v>11</v>
      </c>
      <c r="BD114" s="107">
        <v>10</v>
      </c>
      <c r="BE114" s="107">
        <v>12</v>
      </c>
      <c r="BF114" s="107">
        <v>12</v>
      </c>
      <c r="BG114" s="107">
        <v>11</v>
      </c>
      <c r="BH114" s="107">
        <v>10</v>
      </c>
    </row>
    <row r="115" spans="1:60" ht="12.75" customHeight="1" x14ac:dyDescent="0.25">
      <c r="A115" s="108" t="s">
        <v>322</v>
      </c>
      <c r="B115" s="108" t="s">
        <v>332</v>
      </c>
      <c r="C115" s="109">
        <v>28</v>
      </c>
      <c r="D115" s="109">
        <v>17</v>
      </c>
      <c r="E115" s="109">
        <v>19</v>
      </c>
      <c r="F115" s="109">
        <v>27</v>
      </c>
      <c r="G115" s="109">
        <v>34</v>
      </c>
      <c r="H115" s="109">
        <v>32</v>
      </c>
      <c r="I115" s="109">
        <v>12</v>
      </c>
      <c r="J115" s="109">
        <v>25</v>
      </c>
      <c r="K115" s="109">
        <v>50</v>
      </c>
      <c r="L115" s="109">
        <v>16</v>
      </c>
      <c r="M115" s="110">
        <f t="shared" si="2"/>
        <v>26</v>
      </c>
      <c r="N115" s="110">
        <f t="shared" si="3"/>
        <v>26.875</v>
      </c>
      <c r="O115" s="110">
        <f t="shared" si="4"/>
        <v>25.75</v>
      </c>
      <c r="P115" s="60">
        <v>28</v>
      </c>
      <c r="Q115" s="60">
        <v>26</v>
      </c>
      <c r="R115" s="60">
        <v>27</v>
      </c>
      <c r="S115" s="60">
        <v>26</v>
      </c>
      <c r="T115" s="60">
        <v>28</v>
      </c>
      <c r="U115" s="60">
        <v>29</v>
      </c>
      <c r="V115" s="60">
        <v>36</v>
      </c>
      <c r="W115" s="60">
        <v>40</v>
      </c>
      <c r="X115" s="60">
        <v>36</v>
      </c>
      <c r="Y115" s="60">
        <v>36</v>
      </c>
      <c r="Z115" s="60">
        <v>40</v>
      </c>
      <c r="AA115" s="60">
        <v>41</v>
      </c>
      <c r="AB115" s="60">
        <v>40</v>
      </c>
      <c r="AC115" s="107">
        <v>159</v>
      </c>
      <c r="AD115" s="107">
        <v>180</v>
      </c>
      <c r="AE115" s="107">
        <v>175</v>
      </c>
      <c r="AF115" s="107">
        <v>186</v>
      </c>
      <c r="AG115" s="107">
        <v>171</v>
      </c>
      <c r="AH115" s="107">
        <v>178</v>
      </c>
      <c r="AI115" s="107">
        <v>164</v>
      </c>
      <c r="AJ115" s="107">
        <v>0</v>
      </c>
      <c r="AK115" s="107">
        <v>0</v>
      </c>
      <c r="AL115" s="107">
        <v>0</v>
      </c>
      <c r="AM115" s="107">
        <v>0</v>
      </c>
      <c r="AN115" s="107">
        <v>0</v>
      </c>
      <c r="AO115" s="107">
        <v>0</v>
      </c>
      <c r="AP115" s="107">
        <v>0</v>
      </c>
      <c r="AQ115" s="107">
        <v>0</v>
      </c>
      <c r="AR115" s="107">
        <v>0</v>
      </c>
      <c r="AS115" s="107">
        <v>0</v>
      </c>
      <c r="AT115" s="107">
        <v>0</v>
      </c>
      <c r="AU115" s="107">
        <v>0</v>
      </c>
      <c r="AV115" s="107">
        <v>0</v>
      </c>
      <c r="AW115" s="107">
        <v>0</v>
      </c>
      <c r="AX115" s="107">
        <v>0</v>
      </c>
      <c r="AY115" s="107">
        <v>0</v>
      </c>
      <c r="AZ115" s="107">
        <v>0</v>
      </c>
      <c r="BA115" s="107">
        <v>0</v>
      </c>
      <c r="BB115" s="107">
        <v>0</v>
      </c>
      <c r="BC115" s="107">
        <v>0</v>
      </c>
      <c r="BD115" s="107">
        <v>0</v>
      </c>
      <c r="BE115" s="107">
        <v>0</v>
      </c>
      <c r="BF115" s="107">
        <v>0</v>
      </c>
      <c r="BG115" s="107">
        <v>0</v>
      </c>
      <c r="BH115" s="107">
        <v>0</v>
      </c>
    </row>
    <row r="116" spans="1:60" ht="12.75" customHeight="1" x14ac:dyDescent="0.25">
      <c r="A116" s="108" t="s">
        <v>322</v>
      </c>
      <c r="B116" s="108" t="s">
        <v>341</v>
      </c>
      <c r="C116" s="109">
        <v>15</v>
      </c>
      <c r="D116" s="109">
        <v>11</v>
      </c>
      <c r="E116" s="109">
        <v>6</v>
      </c>
      <c r="F116" s="109">
        <v>14</v>
      </c>
      <c r="G116" s="109">
        <v>23</v>
      </c>
      <c r="H116" s="109">
        <v>18</v>
      </c>
      <c r="I116" s="109">
        <v>16</v>
      </c>
      <c r="J116" s="109">
        <v>13</v>
      </c>
      <c r="K116" s="109">
        <v>27</v>
      </c>
      <c r="L116" s="109">
        <v>15</v>
      </c>
      <c r="M116" s="110">
        <f t="shared" si="2"/>
        <v>15.8</v>
      </c>
      <c r="N116" s="110">
        <f t="shared" si="3"/>
        <v>16.5</v>
      </c>
      <c r="O116" s="110">
        <f t="shared" si="4"/>
        <v>17.75</v>
      </c>
      <c r="P116" s="60">
        <v>21</v>
      </c>
      <c r="Q116" s="60">
        <v>19</v>
      </c>
      <c r="R116" s="60">
        <v>20</v>
      </c>
      <c r="S116" s="60">
        <v>19</v>
      </c>
      <c r="T116" s="60">
        <v>20</v>
      </c>
      <c r="U116" s="60">
        <v>22</v>
      </c>
      <c r="V116" s="60">
        <v>27</v>
      </c>
      <c r="W116" s="60">
        <v>30</v>
      </c>
      <c r="X116" s="60">
        <v>27</v>
      </c>
      <c r="Y116" s="60">
        <v>27</v>
      </c>
      <c r="Z116" s="60">
        <v>30</v>
      </c>
      <c r="AA116" s="60">
        <v>31</v>
      </c>
      <c r="AB116" s="60">
        <v>30</v>
      </c>
      <c r="AC116" s="107">
        <v>95</v>
      </c>
      <c r="AD116" s="107">
        <v>108</v>
      </c>
      <c r="AE116" s="107">
        <v>105</v>
      </c>
      <c r="AF116" s="107">
        <v>111</v>
      </c>
      <c r="AG116" s="107">
        <v>102</v>
      </c>
      <c r="AH116" s="107">
        <v>106</v>
      </c>
      <c r="AI116" s="107">
        <v>98</v>
      </c>
      <c r="AJ116" s="107">
        <v>53</v>
      </c>
      <c r="AK116" s="107">
        <v>58</v>
      </c>
      <c r="AL116" s="107">
        <v>60</v>
      </c>
      <c r="AM116" s="107">
        <v>57</v>
      </c>
      <c r="AN116" s="107">
        <v>61</v>
      </c>
      <c r="AO116" s="107">
        <v>60</v>
      </c>
      <c r="AP116" s="107">
        <v>60</v>
      </c>
      <c r="AQ116" s="107">
        <v>57</v>
      </c>
      <c r="AR116" s="107">
        <v>59</v>
      </c>
      <c r="AS116" s="107">
        <v>65</v>
      </c>
      <c r="AT116" s="107">
        <v>65</v>
      </c>
      <c r="AU116" s="107">
        <v>88</v>
      </c>
      <c r="AV116" s="107">
        <v>68</v>
      </c>
      <c r="AW116" s="107">
        <v>51</v>
      </c>
      <c r="AX116" s="107">
        <v>46</v>
      </c>
      <c r="AY116" s="107">
        <v>30</v>
      </c>
      <c r="AZ116" s="107">
        <v>38</v>
      </c>
      <c r="BA116" s="107">
        <v>43</v>
      </c>
      <c r="BB116" s="107">
        <v>46</v>
      </c>
      <c r="BC116" s="107">
        <v>43</v>
      </c>
      <c r="BD116" s="107">
        <v>41</v>
      </c>
      <c r="BE116" s="107">
        <v>46</v>
      </c>
      <c r="BF116" s="107">
        <v>47</v>
      </c>
      <c r="BG116" s="107">
        <v>44</v>
      </c>
      <c r="BH116" s="107">
        <v>38</v>
      </c>
    </row>
    <row r="117" spans="1:60" ht="12.75" customHeight="1" x14ac:dyDescent="0.25">
      <c r="A117" s="108" t="s">
        <v>327</v>
      </c>
      <c r="B117" s="108" t="s">
        <v>271</v>
      </c>
      <c r="C117" s="109">
        <v>18</v>
      </c>
      <c r="D117" s="109">
        <v>1</v>
      </c>
      <c r="E117" s="109">
        <v>4</v>
      </c>
      <c r="F117" s="109">
        <v>1</v>
      </c>
      <c r="G117" s="109">
        <v>0</v>
      </c>
      <c r="H117" s="109">
        <v>0</v>
      </c>
      <c r="I117" s="109">
        <v>0</v>
      </c>
      <c r="J117" s="109">
        <v>1</v>
      </c>
      <c r="K117" s="109">
        <v>17</v>
      </c>
      <c r="L117" s="109">
        <v>2</v>
      </c>
      <c r="M117" s="110">
        <f t="shared" si="2"/>
        <v>4.4000000000000004</v>
      </c>
      <c r="N117" s="110">
        <f t="shared" si="3"/>
        <v>3.125</v>
      </c>
      <c r="O117" s="110">
        <f t="shared" si="4"/>
        <v>5</v>
      </c>
      <c r="P117" s="60">
        <v>4</v>
      </c>
      <c r="Q117" s="60">
        <v>4</v>
      </c>
      <c r="R117" s="60">
        <v>4</v>
      </c>
      <c r="S117" s="60">
        <v>4</v>
      </c>
      <c r="T117" s="60">
        <v>4</v>
      </c>
      <c r="U117" s="60">
        <v>5</v>
      </c>
      <c r="V117" s="60">
        <v>6</v>
      </c>
      <c r="W117" s="60">
        <v>6</v>
      </c>
      <c r="X117" s="60">
        <v>6</v>
      </c>
      <c r="Y117" s="60">
        <v>6</v>
      </c>
      <c r="Z117" s="60">
        <v>6</v>
      </c>
      <c r="AA117" s="60">
        <v>7</v>
      </c>
      <c r="AB117" s="60">
        <v>6</v>
      </c>
      <c r="AC117" s="107">
        <v>13</v>
      </c>
      <c r="AD117" s="107">
        <v>15</v>
      </c>
      <c r="AE117" s="107">
        <v>14</v>
      </c>
      <c r="AF117" s="107">
        <v>15</v>
      </c>
      <c r="AG117" s="107">
        <v>14</v>
      </c>
      <c r="AH117" s="107">
        <v>14</v>
      </c>
      <c r="AI117" s="107">
        <v>13</v>
      </c>
      <c r="AJ117" s="107">
        <v>164</v>
      </c>
      <c r="AK117" s="107">
        <v>180</v>
      </c>
      <c r="AL117" s="107">
        <v>184</v>
      </c>
      <c r="AM117" s="107">
        <v>175</v>
      </c>
      <c r="AN117" s="107">
        <v>190</v>
      </c>
      <c r="AO117" s="107">
        <v>185</v>
      </c>
      <c r="AP117" s="107">
        <v>183</v>
      </c>
      <c r="AQ117" s="107">
        <v>175</v>
      </c>
      <c r="AR117" s="107">
        <v>183</v>
      </c>
      <c r="AS117" s="107">
        <v>199</v>
      </c>
      <c r="AT117" s="107">
        <v>201</v>
      </c>
      <c r="AU117" s="107">
        <v>272</v>
      </c>
      <c r="AV117" s="107">
        <v>209</v>
      </c>
      <c r="AW117" s="107">
        <v>157</v>
      </c>
      <c r="AX117" s="107">
        <v>142</v>
      </c>
      <c r="AY117" s="107">
        <v>94</v>
      </c>
      <c r="AZ117" s="107">
        <v>116</v>
      </c>
      <c r="BA117" s="107">
        <v>133</v>
      </c>
      <c r="BB117" s="107">
        <v>141</v>
      </c>
      <c r="BC117" s="107">
        <v>133</v>
      </c>
      <c r="BD117" s="107">
        <v>127</v>
      </c>
      <c r="BE117" s="107">
        <v>143</v>
      </c>
      <c r="BF117" s="107">
        <v>145</v>
      </c>
      <c r="BG117" s="107">
        <v>137</v>
      </c>
      <c r="BH117" s="107">
        <v>118</v>
      </c>
    </row>
    <row r="118" spans="1:60" ht="12.75" customHeight="1" x14ac:dyDescent="0.25">
      <c r="A118" s="108" t="s">
        <v>327</v>
      </c>
      <c r="B118" s="108" t="s">
        <v>336</v>
      </c>
      <c r="C118" s="109">
        <v>9</v>
      </c>
      <c r="D118" s="109">
        <v>3</v>
      </c>
      <c r="E118" s="109">
        <v>2</v>
      </c>
      <c r="F118" s="109">
        <v>2</v>
      </c>
      <c r="G118" s="109">
        <v>2</v>
      </c>
      <c r="H118" s="109">
        <v>0</v>
      </c>
      <c r="I118" s="109">
        <v>1</v>
      </c>
      <c r="J118" s="109">
        <v>2</v>
      </c>
      <c r="K118" s="109">
        <v>17</v>
      </c>
      <c r="L118" s="109">
        <v>14</v>
      </c>
      <c r="M118" s="110">
        <f t="shared" si="2"/>
        <v>5.2</v>
      </c>
      <c r="N118" s="110">
        <f t="shared" si="3"/>
        <v>5</v>
      </c>
      <c r="O118" s="110">
        <f t="shared" si="4"/>
        <v>8.5</v>
      </c>
      <c r="P118" s="60">
        <v>15</v>
      </c>
      <c r="Q118" s="60">
        <v>14</v>
      </c>
      <c r="R118" s="60">
        <v>14</v>
      </c>
      <c r="S118" s="60">
        <v>14</v>
      </c>
      <c r="T118" s="60">
        <v>15</v>
      </c>
      <c r="U118" s="60">
        <v>15</v>
      </c>
      <c r="V118" s="60">
        <v>19</v>
      </c>
      <c r="W118" s="60">
        <v>21</v>
      </c>
      <c r="X118" s="60">
        <v>19</v>
      </c>
      <c r="Y118" s="60">
        <v>19</v>
      </c>
      <c r="Z118" s="60">
        <v>21</v>
      </c>
      <c r="AA118" s="60">
        <v>22</v>
      </c>
      <c r="AB118" s="60">
        <v>21</v>
      </c>
      <c r="AC118" s="107">
        <v>14</v>
      </c>
      <c r="AD118" s="107">
        <v>14</v>
      </c>
      <c r="AE118" s="107">
        <v>14</v>
      </c>
      <c r="AF118" s="107">
        <v>16</v>
      </c>
      <c r="AG118" s="107">
        <v>14</v>
      </c>
      <c r="AH118" s="107">
        <v>14</v>
      </c>
      <c r="AI118" s="107">
        <v>14</v>
      </c>
      <c r="AJ118" s="107">
        <v>98</v>
      </c>
      <c r="AK118" s="107">
        <v>108</v>
      </c>
      <c r="AL118" s="107">
        <v>110</v>
      </c>
      <c r="AM118" s="107">
        <v>104</v>
      </c>
      <c r="AN118" s="107">
        <v>113</v>
      </c>
      <c r="AO118" s="107">
        <v>110</v>
      </c>
      <c r="AP118" s="107">
        <v>110</v>
      </c>
      <c r="AQ118" s="107">
        <v>105</v>
      </c>
      <c r="AR118" s="107">
        <v>109</v>
      </c>
      <c r="AS118" s="107">
        <v>119</v>
      </c>
      <c r="AT118" s="107">
        <v>120</v>
      </c>
      <c r="AU118" s="107">
        <v>163</v>
      </c>
      <c r="AV118" s="107">
        <v>125</v>
      </c>
      <c r="AW118" s="107">
        <v>94</v>
      </c>
      <c r="AX118" s="107">
        <v>85</v>
      </c>
      <c r="AY118" s="107">
        <v>56</v>
      </c>
      <c r="AZ118" s="107">
        <v>70</v>
      </c>
      <c r="BA118" s="107">
        <v>80</v>
      </c>
      <c r="BB118" s="107">
        <v>84</v>
      </c>
      <c r="BC118" s="107">
        <v>80</v>
      </c>
      <c r="BD118" s="107">
        <v>76</v>
      </c>
      <c r="BE118" s="107">
        <v>87</v>
      </c>
      <c r="BF118" s="107">
        <v>90</v>
      </c>
      <c r="BG118" s="107">
        <v>85</v>
      </c>
      <c r="BH118" s="107">
        <v>73</v>
      </c>
    </row>
    <row r="119" spans="1:60" ht="12.75" customHeight="1" x14ac:dyDescent="0.25">
      <c r="A119" s="108" t="s">
        <v>327</v>
      </c>
      <c r="B119" s="108" t="s">
        <v>337</v>
      </c>
      <c r="C119" s="109">
        <v>0</v>
      </c>
      <c r="D119" s="109">
        <v>0</v>
      </c>
      <c r="E119" s="109">
        <v>0</v>
      </c>
      <c r="F119" s="109">
        <v>0</v>
      </c>
      <c r="G119" s="109">
        <v>0</v>
      </c>
      <c r="H119" s="109">
        <v>0</v>
      </c>
      <c r="I119" s="109">
        <v>0</v>
      </c>
      <c r="J119" s="109">
        <v>0</v>
      </c>
      <c r="K119" s="109">
        <v>0</v>
      </c>
      <c r="L119" s="109">
        <v>0</v>
      </c>
      <c r="M119" s="110">
        <f t="shared" si="2"/>
        <v>0</v>
      </c>
      <c r="N119" s="110">
        <f t="shared" si="3"/>
        <v>0</v>
      </c>
      <c r="O119" s="110">
        <f t="shared" si="4"/>
        <v>0</v>
      </c>
      <c r="P119" s="60">
        <v>4</v>
      </c>
      <c r="Q119" s="60">
        <v>3</v>
      </c>
      <c r="R119" s="60">
        <v>4</v>
      </c>
      <c r="S119" s="60">
        <v>3</v>
      </c>
      <c r="T119" s="60">
        <v>4</v>
      </c>
      <c r="U119" s="60">
        <v>4</v>
      </c>
      <c r="V119" s="60">
        <v>5</v>
      </c>
      <c r="W119" s="60">
        <v>5</v>
      </c>
      <c r="X119" s="60">
        <v>5</v>
      </c>
      <c r="Y119" s="60">
        <v>5</v>
      </c>
      <c r="Z119" s="60">
        <v>5</v>
      </c>
      <c r="AA119" s="60">
        <v>5</v>
      </c>
      <c r="AB119" s="60">
        <v>5</v>
      </c>
      <c r="AC119" s="107">
        <v>13</v>
      </c>
      <c r="AD119" s="107">
        <v>15</v>
      </c>
      <c r="AE119" s="107">
        <v>15</v>
      </c>
      <c r="AF119" s="107">
        <v>16</v>
      </c>
      <c r="AG119" s="107">
        <v>14</v>
      </c>
      <c r="AH119" s="107">
        <v>15</v>
      </c>
      <c r="AI119" s="107">
        <v>14</v>
      </c>
      <c r="AJ119" s="107">
        <v>0</v>
      </c>
      <c r="AK119" s="107">
        <v>0</v>
      </c>
      <c r="AL119" s="107">
        <v>0</v>
      </c>
      <c r="AM119" s="107">
        <v>0</v>
      </c>
      <c r="AN119" s="107">
        <v>0</v>
      </c>
      <c r="AO119" s="107">
        <v>0</v>
      </c>
      <c r="AP119" s="107">
        <v>0</v>
      </c>
      <c r="AQ119" s="107">
        <v>0</v>
      </c>
      <c r="AR119" s="107">
        <v>0</v>
      </c>
      <c r="AS119" s="107">
        <v>0</v>
      </c>
      <c r="AT119" s="107">
        <v>0</v>
      </c>
      <c r="AU119" s="107">
        <v>0</v>
      </c>
      <c r="AV119" s="107">
        <v>0</v>
      </c>
      <c r="AW119" s="107">
        <v>0</v>
      </c>
      <c r="AX119" s="107">
        <v>0</v>
      </c>
      <c r="AY119" s="107">
        <v>0</v>
      </c>
      <c r="AZ119" s="107">
        <v>0</v>
      </c>
      <c r="BA119" s="107">
        <v>0</v>
      </c>
      <c r="BB119" s="107">
        <v>0</v>
      </c>
      <c r="BC119" s="107">
        <v>0</v>
      </c>
      <c r="BD119" s="107">
        <v>0</v>
      </c>
      <c r="BE119" s="107">
        <v>0</v>
      </c>
      <c r="BF119" s="107">
        <v>0</v>
      </c>
      <c r="BG119" s="107">
        <v>0</v>
      </c>
      <c r="BH119" s="107">
        <v>0</v>
      </c>
    </row>
    <row r="120" spans="1:60" ht="12.75" customHeight="1" x14ac:dyDescent="0.25">
      <c r="A120" s="108" t="s">
        <v>327</v>
      </c>
      <c r="B120" s="108" t="s">
        <v>338</v>
      </c>
      <c r="C120" s="109">
        <v>47</v>
      </c>
      <c r="D120" s="109">
        <v>11</v>
      </c>
      <c r="E120" s="109">
        <v>15</v>
      </c>
      <c r="F120" s="109">
        <v>6</v>
      </c>
      <c r="G120" s="109">
        <v>10</v>
      </c>
      <c r="H120" s="109">
        <v>27</v>
      </c>
      <c r="I120" s="109">
        <v>22</v>
      </c>
      <c r="J120" s="109">
        <v>42</v>
      </c>
      <c r="K120" s="109">
        <v>25</v>
      </c>
      <c r="L120" s="109">
        <v>19</v>
      </c>
      <c r="M120" s="110">
        <f t="shared" si="2"/>
        <v>22.4</v>
      </c>
      <c r="N120" s="110">
        <f t="shared" si="3"/>
        <v>20.75</v>
      </c>
      <c r="O120" s="110">
        <f t="shared" si="4"/>
        <v>27</v>
      </c>
      <c r="P120" s="60">
        <v>29</v>
      </c>
      <c r="Q120" s="60">
        <v>27</v>
      </c>
      <c r="R120" s="60">
        <v>28</v>
      </c>
      <c r="S120" s="60">
        <v>27</v>
      </c>
      <c r="T120" s="60">
        <v>28</v>
      </c>
      <c r="U120" s="60">
        <v>30</v>
      </c>
      <c r="V120" s="60">
        <v>37</v>
      </c>
      <c r="W120" s="60">
        <v>41</v>
      </c>
      <c r="X120" s="60">
        <v>37</v>
      </c>
      <c r="Y120" s="60">
        <v>37</v>
      </c>
      <c r="Z120" s="60">
        <v>41</v>
      </c>
      <c r="AA120" s="60">
        <v>43</v>
      </c>
      <c r="AB120" s="60">
        <v>41</v>
      </c>
      <c r="AC120" s="107">
        <v>7</v>
      </c>
      <c r="AD120" s="107">
        <v>7</v>
      </c>
      <c r="AE120" s="107">
        <v>7</v>
      </c>
      <c r="AF120" s="107">
        <v>8</v>
      </c>
      <c r="AG120" s="107">
        <v>7</v>
      </c>
      <c r="AH120" s="107">
        <v>7</v>
      </c>
      <c r="AI120" s="107">
        <v>7</v>
      </c>
      <c r="AJ120" s="107">
        <v>13</v>
      </c>
      <c r="AK120" s="107">
        <v>15</v>
      </c>
      <c r="AL120" s="107">
        <v>15</v>
      </c>
      <c r="AM120" s="107">
        <v>14</v>
      </c>
      <c r="AN120" s="107">
        <v>15</v>
      </c>
      <c r="AO120" s="107">
        <v>15</v>
      </c>
      <c r="AP120" s="107">
        <v>15</v>
      </c>
      <c r="AQ120" s="107">
        <v>14</v>
      </c>
      <c r="AR120" s="107">
        <v>15</v>
      </c>
      <c r="AS120" s="107">
        <v>16</v>
      </c>
      <c r="AT120" s="107">
        <v>16</v>
      </c>
      <c r="AU120" s="107">
        <v>22</v>
      </c>
      <c r="AV120" s="107">
        <v>17</v>
      </c>
      <c r="AW120" s="107">
        <v>13</v>
      </c>
      <c r="AX120" s="107">
        <v>11</v>
      </c>
      <c r="AY120" s="107">
        <v>8</v>
      </c>
      <c r="AZ120" s="107">
        <v>9</v>
      </c>
      <c r="BA120" s="107">
        <v>11</v>
      </c>
      <c r="BB120" s="107">
        <v>11</v>
      </c>
      <c r="BC120" s="107">
        <v>11</v>
      </c>
      <c r="BD120" s="107">
        <v>10</v>
      </c>
      <c r="BE120" s="107">
        <v>12</v>
      </c>
      <c r="BF120" s="107">
        <v>12</v>
      </c>
      <c r="BG120" s="107">
        <v>11</v>
      </c>
      <c r="BH120" s="107">
        <v>10</v>
      </c>
    </row>
    <row r="121" spans="1:60" ht="12.75" customHeight="1" x14ac:dyDescent="0.25">
      <c r="A121" s="108" t="s">
        <v>327</v>
      </c>
      <c r="B121" s="108" t="s">
        <v>332</v>
      </c>
      <c r="C121" s="109">
        <v>298</v>
      </c>
      <c r="D121" s="109">
        <v>130</v>
      </c>
      <c r="E121" s="109">
        <v>43</v>
      </c>
      <c r="F121" s="109">
        <v>37</v>
      </c>
      <c r="G121" s="109">
        <v>40</v>
      </c>
      <c r="H121" s="109">
        <v>72</v>
      </c>
      <c r="I121" s="109">
        <v>251</v>
      </c>
      <c r="J121" s="109">
        <v>149</v>
      </c>
      <c r="K121" s="109">
        <v>66</v>
      </c>
      <c r="L121" s="109">
        <v>41</v>
      </c>
      <c r="M121" s="110">
        <f t="shared" si="2"/>
        <v>112.7</v>
      </c>
      <c r="N121" s="110">
        <f t="shared" si="3"/>
        <v>87.375</v>
      </c>
      <c r="O121" s="110">
        <f t="shared" si="4"/>
        <v>126.75</v>
      </c>
      <c r="P121" s="60">
        <v>111</v>
      </c>
      <c r="Q121" s="60">
        <v>102</v>
      </c>
      <c r="R121" s="60">
        <v>106</v>
      </c>
      <c r="S121" s="60">
        <v>103</v>
      </c>
      <c r="T121" s="60">
        <v>109</v>
      </c>
      <c r="U121" s="60">
        <v>115</v>
      </c>
      <c r="V121" s="60">
        <v>144</v>
      </c>
      <c r="W121" s="60">
        <v>159</v>
      </c>
      <c r="X121" s="60">
        <v>143</v>
      </c>
      <c r="Y121" s="60">
        <v>143</v>
      </c>
      <c r="Z121" s="60">
        <v>159</v>
      </c>
      <c r="AA121" s="60">
        <v>163</v>
      </c>
      <c r="AB121" s="60">
        <v>159</v>
      </c>
      <c r="AC121" s="107">
        <v>0</v>
      </c>
      <c r="AD121" s="107">
        <v>0</v>
      </c>
      <c r="AE121" s="107">
        <v>0</v>
      </c>
      <c r="AF121" s="107">
        <v>0</v>
      </c>
      <c r="AG121" s="107">
        <v>0</v>
      </c>
      <c r="AH121" s="107">
        <v>0</v>
      </c>
      <c r="AI121" s="107">
        <v>0</v>
      </c>
      <c r="AJ121" s="107">
        <v>14</v>
      </c>
      <c r="AK121" s="107">
        <v>14</v>
      </c>
      <c r="AL121" s="107">
        <v>16</v>
      </c>
      <c r="AM121" s="107">
        <v>14</v>
      </c>
      <c r="AN121" s="107">
        <v>16</v>
      </c>
      <c r="AO121" s="107">
        <v>16</v>
      </c>
      <c r="AP121" s="107">
        <v>16</v>
      </c>
      <c r="AQ121" s="107">
        <v>14</v>
      </c>
      <c r="AR121" s="107">
        <v>16</v>
      </c>
      <c r="AS121" s="107">
        <v>16</v>
      </c>
      <c r="AT121" s="107">
        <v>16</v>
      </c>
      <c r="AU121" s="107">
        <v>22</v>
      </c>
      <c r="AV121" s="107">
        <v>18</v>
      </c>
      <c r="AW121" s="107">
        <v>12</v>
      </c>
      <c r="AX121" s="107">
        <v>12</v>
      </c>
      <c r="AY121" s="107">
        <v>8</v>
      </c>
      <c r="AZ121" s="107">
        <v>10</v>
      </c>
      <c r="BA121" s="107">
        <v>10</v>
      </c>
      <c r="BB121" s="107">
        <v>12</v>
      </c>
      <c r="BC121" s="107">
        <v>10</v>
      </c>
      <c r="BD121" s="107">
        <v>10</v>
      </c>
      <c r="BE121" s="107">
        <v>12</v>
      </c>
      <c r="BF121" s="107">
        <v>12</v>
      </c>
      <c r="BG121" s="107">
        <v>12</v>
      </c>
      <c r="BH121" s="107">
        <v>10</v>
      </c>
    </row>
    <row r="122" spans="1:60" ht="12.75" customHeight="1" x14ac:dyDescent="0.25">
      <c r="A122" s="108" t="s">
        <v>327</v>
      </c>
      <c r="B122" s="108" t="s">
        <v>341</v>
      </c>
      <c r="C122" s="109">
        <v>188</v>
      </c>
      <c r="D122" s="109">
        <v>87</v>
      </c>
      <c r="E122" s="109">
        <v>25</v>
      </c>
      <c r="F122" s="109">
        <v>77</v>
      </c>
      <c r="G122" s="109">
        <v>103</v>
      </c>
      <c r="H122" s="109">
        <v>55</v>
      </c>
      <c r="I122" s="109">
        <v>57</v>
      </c>
      <c r="J122" s="109">
        <v>72</v>
      </c>
      <c r="K122" s="109">
        <v>83</v>
      </c>
      <c r="L122" s="109">
        <v>85</v>
      </c>
      <c r="M122" s="110">
        <f t="shared" si="2"/>
        <v>83.2</v>
      </c>
      <c r="N122" s="110">
        <f t="shared" si="3"/>
        <v>69.625</v>
      </c>
      <c r="O122" s="110">
        <f t="shared" si="4"/>
        <v>74.25</v>
      </c>
      <c r="P122" s="60">
        <v>89</v>
      </c>
      <c r="Q122" s="60">
        <v>82</v>
      </c>
      <c r="R122" s="60">
        <v>85</v>
      </c>
      <c r="S122" s="60">
        <v>83</v>
      </c>
      <c r="T122" s="60">
        <v>88</v>
      </c>
      <c r="U122" s="60">
        <v>92</v>
      </c>
      <c r="V122" s="60">
        <v>115</v>
      </c>
      <c r="W122" s="60">
        <v>127</v>
      </c>
      <c r="X122" s="60">
        <v>115</v>
      </c>
      <c r="Y122" s="60">
        <v>114</v>
      </c>
      <c r="Z122" s="60">
        <v>127</v>
      </c>
      <c r="AA122" s="60">
        <v>131</v>
      </c>
      <c r="AB122" s="60">
        <v>127</v>
      </c>
      <c r="AC122" s="107">
        <v>0</v>
      </c>
      <c r="AD122" s="107">
        <v>0</v>
      </c>
      <c r="AE122" s="107">
        <v>0</v>
      </c>
      <c r="AF122" s="107">
        <v>0</v>
      </c>
      <c r="AG122" s="107">
        <v>0</v>
      </c>
      <c r="AH122" s="107">
        <v>0</v>
      </c>
      <c r="AI122" s="107">
        <v>0</v>
      </c>
      <c r="AJ122" s="107">
        <v>14</v>
      </c>
      <c r="AK122" s="107">
        <v>15</v>
      </c>
      <c r="AL122" s="107">
        <v>16</v>
      </c>
      <c r="AM122" s="107">
        <v>15</v>
      </c>
      <c r="AN122" s="107">
        <v>16</v>
      </c>
      <c r="AO122" s="107">
        <v>16</v>
      </c>
      <c r="AP122" s="107">
        <v>15</v>
      </c>
      <c r="AQ122" s="107">
        <v>15</v>
      </c>
      <c r="AR122" s="107">
        <v>15</v>
      </c>
      <c r="AS122" s="107">
        <v>17</v>
      </c>
      <c r="AT122" s="107">
        <v>17</v>
      </c>
      <c r="AU122" s="107">
        <v>23</v>
      </c>
      <c r="AV122" s="107">
        <v>18</v>
      </c>
      <c r="AW122" s="107">
        <v>13</v>
      </c>
      <c r="AX122" s="107">
        <v>12</v>
      </c>
      <c r="AY122" s="107">
        <v>8</v>
      </c>
      <c r="AZ122" s="107">
        <v>10</v>
      </c>
      <c r="BA122" s="107">
        <v>11</v>
      </c>
      <c r="BB122" s="107">
        <v>12</v>
      </c>
      <c r="BC122" s="107">
        <v>11</v>
      </c>
      <c r="BD122" s="107">
        <v>11</v>
      </c>
      <c r="BE122" s="107">
        <v>12</v>
      </c>
      <c r="BF122" s="107">
        <v>12</v>
      </c>
      <c r="BG122" s="107">
        <v>12</v>
      </c>
      <c r="BH122" s="107">
        <v>10</v>
      </c>
    </row>
    <row r="123" spans="1:60" ht="12.75" customHeight="1" x14ac:dyDescent="0.25">
      <c r="A123" s="108" t="s">
        <v>117</v>
      </c>
      <c r="B123" s="108" t="s">
        <v>71</v>
      </c>
      <c r="C123" s="109">
        <v>11</v>
      </c>
      <c r="D123" s="109">
        <v>1</v>
      </c>
      <c r="E123" s="109">
        <v>1</v>
      </c>
      <c r="F123" s="109">
        <v>3</v>
      </c>
      <c r="G123" s="109">
        <v>3</v>
      </c>
      <c r="H123" s="109">
        <v>19</v>
      </c>
      <c r="I123" s="109">
        <v>22</v>
      </c>
      <c r="J123" s="109">
        <v>13</v>
      </c>
      <c r="K123" s="109">
        <v>23</v>
      </c>
      <c r="L123" s="109">
        <v>15</v>
      </c>
      <c r="M123" s="110">
        <f t="shared" si="2"/>
        <v>11.1</v>
      </c>
      <c r="N123" s="110">
        <f t="shared" si="3"/>
        <v>12.375</v>
      </c>
      <c r="O123" s="110">
        <f t="shared" si="4"/>
        <v>18.25</v>
      </c>
      <c r="P123" s="60">
        <v>21</v>
      </c>
      <c r="Q123" s="60">
        <v>19</v>
      </c>
      <c r="R123" s="60">
        <v>20</v>
      </c>
      <c r="S123" s="60">
        <v>19</v>
      </c>
      <c r="T123" s="60">
        <v>20</v>
      </c>
      <c r="U123" s="60">
        <v>22</v>
      </c>
      <c r="V123" s="60">
        <v>27</v>
      </c>
      <c r="W123" s="60">
        <v>30</v>
      </c>
      <c r="X123" s="60">
        <v>27</v>
      </c>
      <c r="Y123" s="60">
        <v>27</v>
      </c>
      <c r="Z123" s="60">
        <v>30</v>
      </c>
      <c r="AA123" s="60">
        <v>31</v>
      </c>
      <c r="AB123" s="60">
        <v>30</v>
      </c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</row>
    <row r="124" spans="1:60" ht="12.75" customHeight="1" x14ac:dyDescent="0.25">
      <c r="A124" s="108" t="s">
        <v>117</v>
      </c>
      <c r="B124" s="108" t="s">
        <v>336</v>
      </c>
      <c r="C124" s="109">
        <v>0</v>
      </c>
      <c r="D124" s="109">
        <v>0</v>
      </c>
      <c r="E124" s="109">
        <v>0</v>
      </c>
      <c r="F124" s="109">
        <v>0</v>
      </c>
      <c r="G124" s="109">
        <v>0</v>
      </c>
      <c r="H124" s="109">
        <v>0</v>
      </c>
      <c r="I124" s="109">
        <v>0</v>
      </c>
      <c r="J124" s="109">
        <v>0</v>
      </c>
      <c r="K124" s="109">
        <v>0</v>
      </c>
      <c r="L124" s="109">
        <v>0</v>
      </c>
      <c r="M124" s="110">
        <f t="shared" si="2"/>
        <v>0</v>
      </c>
      <c r="N124" s="110">
        <f t="shared" si="3"/>
        <v>0</v>
      </c>
      <c r="O124" s="110">
        <f t="shared" si="4"/>
        <v>0</v>
      </c>
      <c r="P124" s="60">
        <v>7</v>
      </c>
      <c r="Q124" s="60">
        <v>7</v>
      </c>
      <c r="R124" s="60">
        <v>7</v>
      </c>
      <c r="S124" s="60">
        <v>7</v>
      </c>
      <c r="T124" s="60">
        <v>7</v>
      </c>
      <c r="U124" s="60">
        <v>8</v>
      </c>
      <c r="V124" s="60">
        <v>10</v>
      </c>
      <c r="W124" s="60">
        <v>11</v>
      </c>
      <c r="X124" s="60">
        <v>10</v>
      </c>
      <c r="Y124" s="60">
        <v>10</v>
      </c>
      <c r="Z124" s="60">
        <v>11</v>
      </c>
      <c r="AA124" s="60">
        <v>11</v>
      </c>
      <c r="AB124" s="60">
        <v>11</v>
      </c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</row>
    <row r="125" spans="1:60" ht="12.75" customHeight="1" x14ac:dyDescent="0.25">
      <c r="A125" s="108" t="s">
        <v>117</v>
      </c>
      <c r="B125" s="108" t="s">
        <v>351</v>
      </c>
      <c r="C125" s="109">
        <v>0</v>
      </c>
      <c r="D125" s="109">
        <v>0</v>
      </c>
      <c r="E125" s="109">
        <v>0</v>
      </c>
      <c r="F125" s="109">
        <v>0</v>
      </c>
      <c r="G125" s="109">
        <v>0</v>
      </c>
      <c r="H125" s="109">
        <v>0</v>
      </c>
      <c r="I125" s="109">
        <v>0</v>
      </c>
      <c r="J125" s="109">
        <v>0</v>
      </c>
      <c r="K125" s="109">
        <v>0</v>
      </c>
      <c r="L125" s="109">
        <v>0</v>
      </c>
      <c r="M125" s="110">
        <f t="shared" si="2"/>
        <v>0</v>
      </c>
      <c r="N125" s="110">
        <f t="shared" si="3"/>
        <v>0</v>
      </c>
      <c r="O125" s="110">
        <f t="shared" si="4"/>
        <v>0</v>
      </c>
      <c r="P125" s="60">
        <v>0</v>
      </c>
      <c r="Q125" s="60">
        <v>0</v>
      </c>
      <c r="R125" s="60">
        <v>0</v>
      </c>
      <c r="S125" s="60">
        <v>0</v>
      </c>
      <c r="T125" s="60">
        <v>0</v>
      </c>
      <c r="U125" s="60">
        <v>0</v>
      </c>
      <c r="V125" s="60">
        <v>0</v>
      </c>
      <c r="W125" s="60">
        <v>0</v>
      </c>
      <c r="X125" s="60">
        <v>0</v>
      </c>
      <c r="Y125" s="60">
        <v>0</v>
      </c>
      <c r="Z125" s="60">
        <v>0</v>
      </c>
      <c r="AA125" s="60">
        <v>0</v>
      </c>
      <c r="AB125" s="60">
        <v>0</v>
      </c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</row>
    <row r="126" spans="1:60" ht="12.75" customHeight="1" x14ac:dyDescent="0.25">
      <c r="A126" s="108" t="s">
        <v>117</v>
      </c>
      <c r="B126" s="108" t="s">
        <v>579</v>
      </c>
      <c r="C126" s="109">
        <v>0</v>
      </c>
      <c r="D126" s="109">
        <v>0</v>
      </c>
      <c r="E126" s="109">
        <v>0</v>
      </c>
      <c r="F126" s="109">
        <v>0</v>
      </c>
      <c r="G126" s="109">
        <v>0</v>
      </c>
      <c r="H126" s="109">
        <v>0</v>
      </c>
      <c r="I126" s="109">
        <v>0</v>
      </c>
      <c r="J126" s="109">
        <v>0</v>
      </c>
      <c r="K126" s="109">
        <v>0</v>
      </c>
      <c r="L126" s="109">
        <v>0</v>
      </c>
      <c r="M126" s="110">
        <f t="shared" si="2"/>
        <v>0</v>
      </c>
      <c r="N126" s="110">
        <f t="shared" si="3"/>
        <v>0</v>
      </c>
      <c r="O126" s="110">
        <f t="shared" si="4"/>
        <v>0</v>
      </c>
      <c r="P126" s="60">
        <v>0</v>
      </c>
      <c r="Q126" s="60">
        <v>0</v>
      </c>
      <c r="R126" s="60">
        <v>0</v>
      </c>
      <c r="S126" s="60">
        <v>0</v>
      </c>
      <c r="T126" s="60">
        <v>0</v>
      </c>
      <c r="U126" s="60">
        <v>0</v>
      </c>
      <c r="V126" s="60">
        <v>0</v>
      </c>
      <c r="W126" s="60">
        <v>0</v>
      </c>
      <c r="X126" s="60">
        <v>0</v>
      </c>
      <c r="Y126" s="60">
        <v>0</v>
      </c>
      <c r="Z126" s="60">
        <v>0</v>
      </c>
      <c r="AA126" s="60">
        <v>0</v>
      </c>
      <c r="AB126" s="60">
        <v>0</v>
      </c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</row>
    <row r="127" spans="1:60" ht="12.75" customHeight="1" x14ac:dyDescent="0.25">
      <c r="A127" s="108" t="s">
        <v>129</v>
      </c>
      <c r="B127" s="108" t="s">
        <v>71</v>
      </c>
      <c r="C127" s="109">
        <v>15</v>
      </c>
      <c r="D127" s="109">
        <v>16</v>
      </c>
      <c r="E127" s="109">
        <v>6</v>
      </c>
      <c r="F127" s="109">
        <v>9</v>
      </c>
      <c r="G127" s="109">
        <v>-1</v>
      </c>
      <c r="H127" s="109">
        <v>19</v>
      </c>
      <c r="I127" s="109">
        <v>19</v>
      </c>
      <c r="J127" s="109">
        <v>9</v>
      </c>
      <c r="K127" s="109">
        <v>23</v>
      </c>
      <c r="L127" s="109">
        <v>29</v>
      </c>
      <c r="M127" s="110">
        <f t="shared" si="2"/>
        <v>14.4</v>
      </c>
      <c r="N127" s="110">
        <f t="shared" si="3"/>
        <v>14.125</v>
      </c>
      <c r="O127" s="110">
        <f t="shared" si="4"/>
        <v>20</v>
      </c>
      <c r="P127" s="60">
        <v>26</v>
      </c>
      <c r="Q127" s="60">
        <v>24</v>
      </c>
      <c r="R127" s="60">
        <v>25</v>
      </c>
      <c r="S127" s="60">
        <v>24</v>
      </c>
      <c r="T127" s="60">
        <v>26</v>
      </c>
      <c r="U127" s="60">
        <v>27</v>
      </c>
      <c r="V127" s="60">
        <v>34</v>
      </c>
      <c r="W127" s="60">
        <v>37</v>
      </c>
      <c r="X127" s="60">
        <v>34</v>
      </c>
      <c r="Y127" s="60">
        <v>33</v>
      </c>
      <c r="Z127" s="60">
        <v>37</v>
      </c>
      <c r="AA127" s="60">
        <v>38</v>
      </c>
      <c r="AB127" s="60">
        <v>37</v>
      </c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</row>
    <row r="128" spans="1:60" ht="12.75" customHeight="1" x14ac:dyDescent="0.25">
      <c r="A128" s="108" t="s">
        <v>129</v>
      </c>
      <c r="B128" s="108" t="s">
        <v>336</v>
      </c>
      <c r="C128" s="109">
        <v>0</v>
      </c>
      <c r="D128" s="109">
        <v>0</v>
      </c>
      <c r="E128" s="109">
        <v>0</v>
      </c>
      <c r="F128" s="109">
        <v>0</v>
      </c>
      <c r="G128" s="109">
        <v>0</v>
      </c>
      <c r="H128" s="109">
        <v>0</v>
      </c>
      <c r="I128" s="109">
        <v>0</v>
      </c>
      <c r="J128" s="109">
        <v>0</v>
      </c>
      <c r="K128" s="109">
        <v>0</v>
      </c>
      <c r="L128" s="109">
        <v>0</v>
      </c>
      <c r="M128" s="110">
        <f t="shared" si="2"/>
        <v>0</v>
      </c>
      <c r="N128" s="110">
        <f t="shared" si="3"/>
        <v>0</v>
      </c>
      <c r="O128" s="110">
        <f t="shared" si="4"/>
        <v>0</v>
      </c>
      <c r="P128" s="60">
        <v>7</v>
      </c>
      <c r="Q128" s="60">
        <v>6</v>
      </c>
      <c r="R128" s="60">
        <v>6</v>
      </c>
      <c r="S128" s="60">
        <v>6</v>
      </c>
      <c r="T128" s="60">
        <v>7</v>
      </c>
      <c r="U128" s="60">
        <v>7</v>
      </c>
      <c r="V128" s="60">
        <v>9</v>
      </c>
      <c r="W128" s="60">
        <v>10</v>
      </c>
      <c r="X128" s="60">
        <v>9</v>
      </c>
      <c r="Y128" s="60">
        <v>9</v>
      </c>
      <c r="Z128" s="60">
        <v>10</v>
      </c>
      <c r="AA128" s="60">
        <v>10</v>
      </c>
      <c r="AB128" s="60">
        <v>10</v>
      </c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</row>
    <row r="129" spans="1:60" ht="12.75" customHeight="1" x14ac:dyDescent="0.25">
      <c r="A129" s="108" t="s">
        <v>129</v>
      </c>
      <c r="B129" s="108" t="s">
        <v>351</v>
      </c>
      <c r="C129" s="109">
        <v>0</v>
      </c>
      <c r="D129" s="109">
        <v>0</v>
      </c>
      <c r="E129" s="109">
        <v>0</v>
      </c>
      <c r="F129" s="109">
        <v>0</v>
      </c>
      <c r="G129" s="109">
        <v>0</v>
      </c>
      <c r="H129" s="109">
        <v>0</v>
      </c>
      <c r="I129" s="109">
        <v>0</v>
      </c>
      <c r="J129" s="109">
        <v>0</v>
      </c>
      <c r="K129" s="109">
        <v>0</v>
      </c>
      <c r="L129" s="109">
        <v>0</v>
      </c>
      <c r="M129" s="110">
        <f t="shared" si="2"/>
        <v>0</v>
      </c>
      <c r="N129" s="110">
        <f t="shared" si="3"/>
        <v>0</v>
      </c>
      <c r="O129" s="110">
        <f t="shared" si="4"/>
        <v>0</v>
      </c>
      <c r="P129" s="60">
        <v>0</v>
      </c>
      <c r="Q129" s="60">
        <v>0</v>
      </c>
      <c r="R129" s="60">
        <v>0</v>
      </c>
      <c r="S129" s="60">
        <v>0</v>
      </c>
      <c r="T129" s="60">
        <v>0</v>
      </c>
      <c r="U129" s="60">
        <v>0</v>
      </c>
      <c r="V129" s="60">
        <v>0</v>
      </c>
      <c r="W129" s="60">
        <v>0</v>
      </c>
      <c r="X129" s="60">
        <v>0</v>
      </c>
      <c r="Y129" s="60">
        <v>0</v>
      </c>
      <c r="Z129" s="60">
        <v>0</v>
      </c>
      <c r="AA129" s="60">
        <v>0</v>
      </c>
      <c r="AB129" s="60">
        <v>0</v>
      </c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</row>
    <row r="130" spans="1:60" ht="12.75" customHeight="1" x14ac:dyDescent="0.25">
      <c r="A130" s="108" t="s">
        <v>129</v>
      </c>
      <c r="B130" s="108" t="s">
        <v>579</v>
      </c>
      <c r="C130" s="109">
        <v>0</v>
      </c>
      <c r="D130" s="109">
        <v>0</v>
      </c>
      <c r="E130" s="109">
        <v>0</v>
      </c>
      <c r="F130" s="109">
        <v>0</v>
      </c>
      <c r="G130" s="109">
        <v>0</v>
      </c>
      <c r="H130" s="109">
        <v>0</v>
      </c>
      <c r="I130" s="109">
        <v>0</v>
      </c>
      <c r="J130" s="109">
        <v>0</v>
      </c>
      <c r="K130" s="109">
        <v>0</v>
      </c>
      <c r="L130" s="109">
        <v>0</v>
      </c>
      <c r="M130" s="110">
        <f t="shared" si="2"/>
        <v>0</v>
      </c>
      <c r="N130" s="110">
        <f t="shared" si="3"/>
        <v>0</v>
      </c>
      <c r="O130" s="110">
        <f t="shared" si="4"/>
        <v>0</v>
      </c>
      <c r="P130" s="60">
        <v>0</v>
      </c>
      <c r="Q130" s="60">
        <v>0</v>
      </c>
      <c r="R130" s="60">
        <v>0</v>
      </c>
      <c r="S130" s="60">
        <v>0</v>
      </c>
      <c r="T130" s="60">
        <v>0</v>
      </c>
      <c r="U130" s="60">
        <v>0</v>
      </c>
      <c r="V130" s="60">
        <v>0</v>
      </c>
      <c r="W130" s="60">
        <v>0</v>
      </c>
      <c r="X130" s="60">
        <v>0</v>
      </c>
      <c r="Y130" s="60">
        <v>0</v>
      </c>
      <c r="Z130" s="60">
        <v>0</v>
      </c>
      <c r="AA130" s="60">
        <v>0</v>
      </c>
      <c r="AB130" s="60">
        <v>0</v>
      </c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</row>
    <row r="131" spans="1:60" ht="12.75" customHeight="1" x14ac:dyDescent="0.25">
      <c r="A131" s="108"/>
      <c r="B131" s="108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10"/>
      <c r="N131" s="110"/>
      <c r="O131" s="11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</row>
    <row r="132" spans="1:60" ht="12.75" customHeight="1" x14ac:dyDescent="0.25">
      <c r="A132" s="108"/>
      <c r="B132" s="108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10"/>
      <c r="N132" s="110"/>
      <c r="O132" s="11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</row>
    <row r="133" spans="1:60" ht="12.75" customHeight="1" x14ac:dyDescent="0.25">
      <c r="A133" s="108"/>
      <c r="B133" s="108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10"/>
      <c r="N133" s="110"/>
      <c r="O133" s="11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</row>
    <row r="134" spans="1:60" ht="12.75" customHeight="1" x14ac:dyDescent="0.25">
      <c r="A134" s="108"/>
      <c r="B134" s="108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10"/>
      <c r="N134" s="110"/>
      <c r="O134" s="11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</row>
    <row r="135" spans="1:60" ht="12.75" customHeight="1" x14ac:dyDescent="0.25">
      <c r="A135" s="108"/>
      <c r="B135" s="108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10"/>
      <c r="N135" s="110"/>
      <c r="O135" s="11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</row>
    <row r="136" spans="1:60" ht="12.75" customHeight="1" x14ac:dyDescent="0.25">
      <c r="A136" s="108"/>
      <c r="B136" s="108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10"/>
      <c r="N136" s="110"/>
      <c r="O136" s="11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  <c r="BH136" s="107"/>
    </row>
    <row r="137" spans="1:60" ht="12.75" customHeight="1" x14ac:dyDescent="0.25">
      <c r="A137" s="108"/>
      <c r="B137" s="108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10"/>
      <c r="N137" s="110"/>
      <c r="O137" s="11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</row>
    <row r="138" spans="1:60" ht="12.75" customHeight="1" x14ac:dyDescent="0.25">
      <c r="A138" s="108"/>
      <c r="B138" s="108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10"/>
      <c r="N138" s="110"/>
      <c r="O138" s="11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  <c r="BH138" s="107"/>
    </row>
    <row r="139" spans="1:60" ht="12.75" customHeight="1" x14ac:dyDescent="0.25">
      <c r="A139" s="108"/>
      <c r="B139" s="108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10"/>
      <c r="N139" s="110"/>
      <c r="O139" s="11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  <c r="BH139" s="107"/>
    </row>
    <row r="140" spans="1:60" ht="12.75" customHeight="1" x14ac:dyDescent="0.25">
      <c r="A140" s="114" t="s">
        <v>387</v>
      </c>
      <c r="B140" s="114"/>
      <c r="C140" s="115">
        <f t="shared" ref="C140:AB140" si="5">SUM(C2:C139)</f>
        <v>10648</v>
      </c>
      <c r="D140" s="115">
        <f t="shared" si="5"/>
        <v>5927</v>
      </c>
      <c r="E140" s="115">
        <f t="shared" si="5"/>
        <v>6631</v>
      </c>
      <c r="F140" s="115">
        <f t="shared" si="5"/>
        <v>6240</v>
      </c>
      <c r="G140" s="115">
        <f t="shared" si="5"/>
        <v>6367</v>
      </c>
      <c r="H140" s="115">
        <f t="shared" si="5"/>
        <v>6542</v>
      </c>
      <c r="I140" s="115">
        <f t="shared" si="5"/>
        <v>6937</v>
      </c>
      <c r="J140" s="115">
        <f t="shared" si="5"/>
        <v>6464</v>
      </c>
      <c r="K140" s="115">
        <f t="shared" si="5"/>
        <v>7594</v>
      </c>
      <c r="L140" s="115">
        <f t="shared" si="5"/>
        <v>5204</v>
      </c>
      <c r="M140" s="110">
        <f t="shared" si="5"/>
        <v>6855.3999999999987</v>
      </c>
      <c r="N140" s="110">
        <f t="shared" si="5"/>
        <v>6497.375</v>
      </c>
      <c r="O140" s="110">
        <f t="shared" si="5"/>
        <v>6549.75</v>
      </c>
      <c r="P140" s="115">
        <f t="shared" si="5"/>
        <v>7408</v>
      </c>
      <c r="Q140" s="115">
        <f t="shared" si="5"/>
        <v>6850</v>
      </c>
      <c r="R140" s="115">
        <f t="shared" si="5"/>
        <v>7135</v>
      </c>
      <c r="S140" s="115">
        <f t="shared" si="5"/>
        <v>6938</v>
      </c>
      <c r="T140" s="115">
        <f t="shared" si="5"/>
        <v>7355</v>
      </c>
      <c r="U140" s="115">
        <f t="shared" si="5"/>
        <v>7753</v>
      </c>
      <c r="V140" s="115">
        <f t="shared" si="5"/>
        <v>9643</v>
      </c>
      <c r="W140" s="115">
        <f t="shared" si="5"/>
        <v>10648</v>
      </c>
      <c r="X140" s="115">
        <f t="shared" si="5"/>
        <v>9618</v>
      </c>
      <c r="Y140" s="115">
        <f t="shared" si="5"/>
        <v>9562</v>
      </c>
      <c r="Z140" s="115">
        <f t="shared" si="5"/>
        <v>10640</v>
      </c>
      <c r="AA140" s="115">
        <f t="shared" si="5"/>
        <v>10941</v>
      </c>
      <c r="AB140" s="115">
        <f t="shared" si="5"/>
        <v>10635</v>
      </c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  <c r="BH140" s="107"/>
    </row>
    <row r="141" spans="1:60" ht="12.75" customHeight="1" x14ac:dyDescent="0.25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  <c r="BH141" s="107"/>
    </row>
    <row r="142" spans="1:60" ht="12.75" customHeight="1" x14ac:dyDescent="0.25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  <c r="BH142" s="107"/>
    </row>
    <row r="143" spans="1:60" ht="12.75" customHeight="1" x14ac:dyDescent="0.25">
      <c r="A143" s="104" t="s">
        <v>33</v>
      </c>
      <c r="B143" s="104" t="s">
        <v>7</v>
      </c>
      <c r="C143" s="105">
        <v>42722</v>
      </c>
      <c r="D143" s="105">
        <v>42729</v>
      </c>
      <c r="E143" s="105">
        <v>42736</v>
      </c>
      <c r="F143" s="105">
        <v>42743</v>
      </c>
      <c r="G143" s="105">
        <v>42750</v>
      </c>
      <c r="H143" s="105">
        <v>42757</v>
      </c>
      <c r="I143" s="105">
        <v>42764</v>
      </c>
      <c r="J143" s="105">
        <v>42771</v>
      </c>
      <c r="K143" s="105">
        <v>42778</v>
      </c>
      <c r="L143" s="105">
        <v>42785</v>
      </c>
      <c r="M143" s="106" t="s">
        <v>574</v>
      </c>
      <c r="N143" s="106" t="s">
        <v>575</v>
      </c>
      <c r="O143" s="106" t="s">
        <v>576</v>
      </c>
      <c r="P143" s="105">
        <v>42792</v>
      </c>
      <c r="Q143" s="105">
        <v>42799</v>
      </c>
      <c r="R143" s="105">
        <v>42806</v>
      </c>
      <c r="S143" s="105">
        <v>42813</v>
      </c>
      <c r="T143" s="105">
        <v>42820</v>
      </c>
      <c r="U143" s="105">
        <v>42827</v>
      </c>
      <c r="V143" s="105">
        <v>42834</v>
      </c>
      <c r="W143" s="105">
        <v>42841</v>
      </c>
      <c r="X143" s="105">
        <v>42848</v>
      </c>
      <c r="Y143" s="105">
        <v>42855</v>
      </c>
      <c r="Z143" s="105">
        <v>42862</v>
      </c>
      <c r="AA143" s="105">
        <v>42869</v>
      </c>
      <c r="AB143" s="105">
        <v>42876</v>
      </c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</row>
    <row r="144" spans="1:60" ht="12.75" customHeight="1" x14ac:dyDescent="0.25">
      <c r="A144" s="108" t="str">
        <f t="shared" ref="A144:B144" si="6">+A2</f>
        <v>Coke Lite_C</v>
      </c>
      <c r="B144" s="108" t="str">
        <f t="shared" si="6"/>
        <v>C0330024L_C</v>
      </c>
      <c r="C144" s="116">
        <f t="shared" ref="C144:AB144" si="7">+C2/C$140</f>
        <v>0</v>
      </c>
      <c r="D144" s="116">
        <f t="shared" si="7"/>
        <v>0</v>
      </c>
      <c r="E144" s="116">
        <f t="shared" si="7"/>
        <v>0</v>
      </c>
      <c r="F144" s="116">
        <f t="shared" si="7"/>
        <v>0</v>
      </c>
      <c r="G144" s="116">
        <f t="shared" si="7"/>
        <v>0</v>
      </c>
      <c r="H144" s="116">
        <f t="shared" si="7"/>
        <v>0</v>
      </c>
      <c r="I144" s="116">
        <f t="shared" si="7"/>
        <v>0</v>
      </c>
      <c r="J144" s="116">
        <f t="shared" si="7"/>
        <v>1.2376237623762376E-3</v>
      </c>
      <c r="K144" s="116">
        <f t="shared" si="7"/>
        <v>1.7118777982617856E-3</v>
      </c>
      <c r="L144" s="116">
        <f t="shared" si="7"/>
        <v>1.921598770176787E-3</v>
      </c>
      <c r="M144" s="117">
        <f t="shared" si="7"/>
        <v>4.5219826705954441E-4</v>
      </c>
      <c r="N144" s="117">
        <f t="shared" si="7"/>
        <v>5.963946978587507E-4</v>
      </c>
      <c r="O144" s="117">
        <f t="shared" si="7"/>
        <v>1.1832512691324097E-3</v>
      </c>
      <c r="P144" s="118">
        <f t="shared" si="7"/>
        <v>1.7548596112311014E-3</v>
      </c>
      <c r="Q144" s="118">
        <f t="shared" si="7"/>
        <v>1.7518248175182481E-3</v>
      </c>
      <c r="R144" s="118">
        <f t="shared" si="7"/>
        <v>1.8220042046250876E-3</v>
      </c>
      <c r="S144" s="118">
        <f t="shared" si="7"/>
        <v>1.7296050735082155E-3</v>
      </c>
      <c r="T144" s="118">
        <f t="shared" si="7"/>
        <v>1.7675050985723998E-3</v>
      </c>
      <c r="U144" s="118">
        <f t="shared" si="7"/>
        <v>1.8057526118921707E-3</v>
      </c>
      <c r="V144" s="118">
        <f t="shared" si="7"/>
        <v>1.7629368453800684E-3</v>
      </c>
      <c r="W144" s="118">
        <f t="shared" si="7"/>
        <v>1.7843726521412473E-3</v>
      </c>
      <c r="X144" s="118">
        <f t="shared" si="7"/>
        <v>1.767519234768143E-3</v>
      </c>
      <c r="Y144" s="118">
        <f t="shared" si="7"/>
        <v>1.7778707383392595E-3</v>
      </c>
      <c r="Z144" s="118">
        <f t="shared" si="7"/>
        <v>1.7857142857142857E-3</v>
      </c>
      <c r="AA144" s="118">
        <f t="shared" si="7"/>
        <v>1.8279864729001006E-3</v>
      </c>
      <c r="AB144" s="118">
        <f t="shared" si="7"/>
        <v>1.7865538316878232E-3</v>
      </c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  <c r="BH144" s="107"/>
    </row>
    <row r="145" spans="1:60" ht="12.75" customHeight="1" x14ac:dyDescent="0.25">
      <c r="A145" s="108" t="str">
        <f t="shared" ref="A145:B145" si="8">+A3</f>
        <v>Coke Lite_C</v>
      </c>
      <c r="B145" s="108" t="str">
        <f t="shared" si="8"/>
        <v>P0500012L_C</v>
      </c>
      <c r="C145" s="116">
        <f t="shared" ref="C145:AB145" si="9">+C3/C$140</f>
        <v>0</v>
      </c>
      <c r="D145" s="116">
        <f t="shared" si="9"/>
        <v>0</v>
      </c>
      <c r="E145" s="116">
        <f t="shared" si="9"/>
        <v>0</v>
      </c>
      <c r="F145" s="116">
        <f t="shared" si="9"/>
        <v>0</v>
      </c>
      <c r="G145" s="116">
        <f t="shared" si="9"/>
        <v>0</v>
      </c>
      <c r="H145" s="116">
        <f t="shared" si="9"/>
        <v>0</v>
      </c>
      <c r="I145" s="116">
        <f t="shared" si="9"/>
        <v>0</v>
      </c>
      <c r="J145" s="116">
        <f t="shared" si="9"/>
        <v>0</v>
      </c>
      <c r="K145" s="116">
        <f t="shared" si="9"/>
        <v>0</v>
      </c>
      <c r="L145" s="116">
        <f t="shared" si="9"/>
        <v>0</v>
      </c>
      <c r="M145" s="117">
        <f t="shared" si="9"/>
        <v>0</v>
      </c>
      <c r="N145" s="117">
        <f t="shared" si="9"/>
        <v>0</v>
      </c>
      <c r="O145" s="117">
        <f t="shared" si="9"/>
        <v>0</v>
      </c>
      <c r="P145" s="118">
        <f t="shared" si="9"/>
        <v>0</v>
      </c>
      <c r="Q145" s="118">
        <f t="shared" si="9"/>
        <v>0</v>
      </c>
      <c r="R145" s="118">
        <f t="shared" si="9"/>
        <v>0</v>
      </c>
      <c r="S145" s="118">
        <f t="shared" si="9"/>
        <v>0</v>
      </c>
      <c r="T145" s="118">
        <f t="shared" si="9"/>
        <v>0</v>
      </c>
      <c r="U145" s="118">
        <f t="shared" si="9"/>
        <v>0</v>
      </c>
      <c r="V145" s="118">
        <f t="shared" si="9"/>
        <v>0</v>
      </c>
      <c r="W145" s="118">
        <f t="shared" si="9"/>
        <v>0</v>
      </c>
      <c r="X145" s="118">
        <f t="shared" si="9"/>
        <v>0</v>
      </c>
      <c r="Y145" s="118">
        <f t="shared" si="9"/>
        <v>0</v>
      </c>
      <c r="Z145" s="118">
        <f t="shared" si="9"/>
        <v>0</v>
      </c>
      <c r="AA145" s="118">
        <f t="shared" si="9"/>
        <v>0</v>
      </c>
      <c r="AB145" s="118">
        <f t="shared" si="9"/>
        <v>0</v>
      </c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/>
      <c r="AZ145" s="107"/>
      <c r="BA145" s="107"/>
      <c r="BB145" s="107"/>
      <c r="BC145" s="107"/>
      <c r="BD145" s="107"/>
      <c r="BE145" s="107"/>
      <c r="BF145" s="107"/>
      <c r="BG145" s="107"/>
      <c r="BH145" s="107"/>
    </row>
    <row r="146" spans="1:60" ht="12.75" customHeight="1" x14ac:dyDescent="0.25">
      <c r="A146" s="108" t="str">
        <f t="shared" ref="A146:B146" si="10">+A4</f>
        <v>Coke Lite_C</v>
      </c>
      <c r="B146" s="108" t="str">
        <f t="shared" si="10"/>
        <v>R0300024L_C</v>
      </c>
      <c r="C146" s="116">
        <f t="shared" ref="C146:AB146" si="11">+C4/C$140</f>
        <v>0</v>
      </c>
      <c r="D146" s="116">
        <f t="shared" si="11"/>
        <v>0</v>
      </c>
      <c r="E146" s="116">
        <f t="shared" si="11"/>
        <v>0</v>
      </c>
      <c r="F146" s="116">
        <f t="shared" si="11"/>
        <v>0</v>
      </c>
      <c r="G146" s="116">
        <f t="shared" si="11"/>
        <v>0</v>
      </c>
      <c r="H146" s="116">
        <f t="shared" si="11"/>
        <v>0</v>
      </c>
      <c r="I146" s="116">
        <f t="shared" si="11"/>
        <v>0</v>
      </c>
      <c r="J146" s="116">
        <f t="shared" si="11"/>
        <v>0</v>
      </c>
      <c r="K146" s="116">
        <f t="shared" si="11"/>
        <v>0</v>
      </c>
      <c r="L146" s="116">
        <f t="shared" si="11"/>
        <v>0</v>
      </c>
      <c r="M146" s="117">
        <f t="shared" si="11"/>
        <v>0</v>
      </c>
      <c r="N146" s="117">
        <f t="shared" si="11"/>
        <v>0</v>
      </c>
      <c r="O146" s="117">
        <f t="shared" si="11"/>
        <v>0</v>
      </c>
      <c r="P146" s="118">
        <f t="shared" si="11"/>
        <v>0</v>
      </c>
      <c r="Q146" s="118">
        <f t="shared" si="11"/>
        <v>0</v>
      </c>
      <c r="R146" s="118">
        <f t="shared" si="11"/>
        <v>0</v>
      </c>
      <c r="S146" s="118">
        <f t="shared" si="11"/>
        <v>0</v>
      </c>
      <c r="T146" s="118">
        <f t="shared" si="11"/>
        <v>0</v>
      </c>
      <c r="U146" s="118">
        <f t="shared" si="11"/>
        <v>0</v>
      </c>
      <c r="V146" s="118">
        <f t="shared" si="11"/>
        <v>0</v>
      </c>
      <c r="W146" s="118">
        <f t="shared" si="11"/>
        <v>0</v>
      </c>
      <c r="X146" s="118">
        <f t="shared" si="11"/>
        <v>0</v>
      </c>
      <c r="Y146" s="118">
        <f t="shared" si="11"/>
        <v>0</v>
      </c>
      <c r="Z146" s="118">
        <f t="shared" si="11"/>
        <v>0</v>
      </c>
      <c r="AA146" s="118">
        <f t="shared" si="11"/>
        <v>0</v>
      </c>
      <c r="AB146" s="118">
        <f t="shared" si="11"/>
        <v>0</v>
      </c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  <c r="BH146" s="107"/>
    </row>
    <row r="147" spans="1:60" ht="12.75" customHeight="1" x14ac:dyDescent="0.25">
      <c r="A147" s="108" t="str">
        <f t="shared" ref="A147:B147" si="12">+A5</f>
        <v>Coca-Cola_C</v>
      </c>
      <c r="B147" s="108" t="str">
        <f t="shared" si="12"/>
        <v>C0330024L_C</v>
      </c>
      <c r="C147" s="116">
        <f t="shared" ref="C147:AB147" si="13">+C5/C$140</f>
        <v>5.8039068369646882E-2</v>
      </c>
      <c r="D147" s="116">
        <f t="shared" si="13"/>
        <v>3.6105955795512061E-2</v>
      </c>
      <c r="E147" s="116">
        <f t="shared" si="13"/>
        <v>6.5902578796561598E-2</v>
      </c>
      <c r="F147" s="116">
        <f t="shared" si="13"/>
        <v>4.0224358974358977E-2</v>
      </c>
      <c r="G147" s="116">
        <f t="shared" si="13"/>
        <v>3.5966703313962622E-2</v>
      </c>
      <c r="H147" s="116">
        <f t="shared" si="13"/>
        <v>4.8914704983185571E-2</v>
      </c>
      <c r="I147" s="116">
        <f t="shared" si="13"/>
        <v>5.7805967997693525E-2</v>
      </c>
      <c r="J147" s="116">
        <f t="shared" si="13"/>
        <v>1.9647277227722772E-2</v>
      </c>
      <c r="K147" s="116">
        <f t="shared" si="13"/>
        <v>3.673953120884909E-2</v>
      </c>
      <c r="L147" s="116">
        <f t="shared" si="13"/>
        <v>5.2267486548808612E-2</v>
      </c>
      <c r="M147" s="117">
        <f t="shared" si="13"/>
        <v>4.5920004667853093E-2</v>
      </c>
      <c r="N147" s="117">
        <f t="shared" si="13"/>
        <v>4.4556455491640855E-2</v>
      </c>
      <c r="O147" s="117">
        <f t="shared" si="13"/>
        <v>4.1184778044963545E-2</v>
      </c>
      <c r="P147" s="118">
        <f t="shared" si="13"/>
        <v>3.8066954643628512E-2</v>
      </c>
      <c r="Q147" s="118">
        <f t="shared" si="13"/>
        <v>3.7810218978102189E-2</v>
      </c>
      <c r="R147" s="118">
        <f t="shared" si="13"/>
        <v>3.7701471618780659E-2</v>
      </c>
      <c r="S147" s="118">
        <f t="shared" si="13"/>
        <v>3.7763044104929373E-2</v>
      </c>
      <c r="T147" s="118">
        <f t="shared" si="13"/>
        <v>3.7661454792658054E-2</v>
      </c>
      <c r="U147" s="118">
        <f t="shared" si="13"/>
        <v>3.7662840190893845E-2</v>
      </c>
      <c r="V147" s="118">
        <f t="shared" si="13"/>
        <v>3.7747588924608527E-2</v>
      </c>
      <c r="W147" s="118">
        <f t="shared" si="13"/>
        <v>3.7753568745304285E-2</v>
      </c>
      <c r="X147" s="118">
        <f t="shared" si="13"/>
        <v>3.7741734248284468E-2</v>
      </c>
      <c r="Y147" s="118">
        <f t="shared" si="13"/>
        <v>3.7753608031792514E-2</v>
      </c>
      <c r="Z147" s="118">
        <f t="shared" si="13"/>
        <v>3.7781954887218049E-2</v>
      </c>
      <c r="AA147" s="118">
        <f t="shared" si="13"/>
        <v>3.7839319989032082E-2</v>
      </c>
      <c r="AB147" s="118">
        <f t="shared" si="13"/>
        <v>3.7893747061589093E-2</v>
      </c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</row>
    <row r="148" spans="1:60" ht="12.75" customHeight="1" x14ac:dyDescent="0.25">
      <c r="A148" s="108" t="str">
        <f t="shared" ref="A148:B148" si="14">+A6</f>
        <v>Coca-Cola_C</v>
      </c>
      <c r="B148" s="108" t="str">
        <f t="shared" si="14"/>
        <v>C0440024L</v>
      </c>
      <c r="C148" s="116">
        <f t="shared" ref="C148:AB148" si="15">+C6/C$140</f>
        <v>0</v>
      </c>
      <c r="D148" s="116">
        <f t="shared" si="15"/>
        <v>0</v>
      </c>
      <c r="E148" s="116">
        <f t="shared" si="15"/>
        <v>0</v>
      </c>
      <c r="F148" s="116">
        <f t="shared" si="15"/>
        <v>0</v>
      </c>
      <c r="G148" s="116">
        <f t="shared" si="15"/>
        <v>0</v>
      </c>
      <c r="H148" s="116">
        <f t="shared" si="15"/>
        <v>0</v>
      </c>
      <c r="I148" s="116">
        <f t="shared" si="15"/>
        <v>0</v>
      </c>
      <c r="J148" s="116">
        <f t="shared" si="15"/>
        <v>0</v>
      </c>
      <c r="K148" s="116">
        <f t="shared" si="15"/>
        <v>0</v>
      </c>
      <c r="L148" s="116">
        <f t="shared" si="15"/>
        <v>0</v>
      </c>
      <c r="M148" s="117">
        <f t="shared" si="15"/>
        <v>0</v>
      </c>
      <c r="N148" s="117">
        <f t="shared" si="15"/>
        <v>0</v>
      </c>
      <c r="O148" s="117">
        <f t="shared" si="15"/>
        <v>0</v>
      </c>
      <c r="P148" s="118">
        <f t="shared" si="15"/>
        <v>8.6393088552915772E-3</v>
      </c>
      <c r="Q148" s="118">
        <f t="shared" si="15"/>
        <v>8.6131386861313872E-3</v>
      </c>
      <c r="R148" s="118">
        <f t="shared" si="15"/>
        <v>8.6895585143658017E-3</v>
      </c>
      <c r="S148" s="118">
        <f t="shared" si="15"/>
        <v>8.6480253675410776E-3</v>
      </c>
      <c r="T148" s="118">
        <f t="shared" si="15"/>
        <v>8.5656016315431675E-3</v>
      </c>
      <c r="U148" s="118">
        <f t="shared" si="15"/>
        <v>8.6418160711982453E-3</v>
      </c>
      <c r="V148" s="118">
        <f t="shared" si="15"/>
        <v>8.6072798921497454E-3</v>
      </c>
      <c r="W148" s="118">
        <f t="shared" si="15"/>
        <v>8.6401202103681442E-3</v>
      </c>
      <c r="X148" s="118">
        <f t="shared" si="15"/>
        <v>8.6296527344562283E-3</v>
      </c>
      <c r="Y148" s="118">
        <f t="shared" si="15"/>
        <v>8.6801924283622673E-3</v>
      </c>
      <c r="Z148" s="118">
        <f t="shared" si="15"/>
        <v>8.6466165413533833E-3</v>
      </c>
      <c r="AA148" s="118">
        <f t="shared" si="15"/>
        <v>8.6829357462754782E-3</v>
      </c>
      <c r="AB148" s="118">
        <f t="shared" si="15"/>
        <v>8.6506817113305122E-3</v>
      </c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</row>
    <row r="149" spans="1:60" ht="12.75" customHeight="1" x14ac:dyDescent="0.25">
      <c r="A149" s="108" t="str">
        <f t="shared" ref="A149:B149" si="16">+A7</f>
        <v>Coca-Cola_C</v>
      </c>
      <c r="B149" s="108" t="str">
        <f t="shared" si="16"/>
        <v>O10LT001L</v>
      </c>
      <c r="C149" s="116">
        <f t="shared" ref="C149:AB149" si="17">+C7/C$140</f>
        <v>0</v>
      </c>
      <c r="D149" s="116">
        <f t="shared" si="17"/>
        <v>0</v>
      </c>
      <c r="E149" s="116">
        <f t="shared" si="17"/>
        <v>0</v>
      </c>
      <c r="F149" s="116">
        <f t="shared" si="17"/>
        <v>0</v>
      </c>
      <c r="G149" s="116">
        <f t="shared" si="17"/>
        <v>0</v>
      </c>
      <c r="H149" s="116">
        <f t="shared" si="17"/>
        <v>0</v>
      </c>
      <c r="I149" s="116">
        <f t="shared" si="17"/>
        <v>0</v>
      </c>
      <c r="J149" s="116">
        <f t="shared" si="17"/>
        <v>0</v>
      </c>
      <c r="K149" s="116">
        <f t="shared" si="17"/>
        <v>0</v>
      </c>
      <c r="L149" s="116">
        <f t="shared" si="17"/>
        <v>0</v>
      </c>
      <c r="M149" s="117">
        <f t="shared" si="17"/>
        <v>0</v>
      </c>
      <c r="N149" s="117">
        <f t="shared" si="17"/>
        <v>0</v>
      </c>
      <c r="O149" s="117">
        <f t="shared" si="17"/>
        <v>0</v>
      </c>
      <c r="P149" s="118">
        <f t="shared" si="17"/>
        <v>0</v>
      </c>
      <c r="Q149" s="118">
        <f t="shared" si="17"/>
        <v>0</v>
      </c>
      <c r="R149" s="118">
        <f t="shared" si="17"/>
        <v>0</v>
      </c>
      <c r="S149" s="118">
        <f t="shared" si="17"/>
        <v>0</v>
      </c>
      <c r="T149" s="118">
        <f t="shared" si="17"/>
        <v>0</v>
      </c>
      <c r="U149" s="118">
        <f t="shared" si="17"/>
        <v>0</v>
      </c>
      <c r="V149" s="118">
        <f t="shared" si="17"/>
        <v>0</v>
      </c>
      <c r="W149" s="118">
        <f t="shared" si="17"/>
        <v>0</v>
      </c>
      <c r="X149" s="118">
        <f t="shared" si="17"/>
        <v>0</v>
      </c>
      <c r="Y149" s="118">
        <f t="shared" si="17"/>
        <v>0</v>
      </c>
      <c r="Z149" s="118">
        <f t="shared" si="17"/>
        <v>0</v>
      </c>
      <c r="AA149" s="118">
        <f t="shared" si="17"/>
        <v>0</v>
      </c>
      <c r="AB149" s="118">
        <f t="shared" si="17"/>
        <v>0</v>
      </c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</row>
    <row r="150" spans="1:60" ht="12.75" customHeight="1" x14ac:dyDescent="0.25">
      <c r="A150" s="108" t="str">
        <f t="shared" ref="A150:B150" si="18">+A8</f>
        <v>Coca-Cola_C</v>
      </c>
      <c r="B150" s="108" t="str">
        <f t="shared" si="18"/>
        <v>O20LT001L</v>
      </c>
      <c r="C150" s="116">
        <f t="shared" ref="C150:AB150" si="19">+C8/C$140</f>
        <v>0</v>
      </c>
      <c r="D150" s="116">
        <f t="shared" si="19"/>
        <v>0</v>
      </c>
      <c r="E150" s="116">
        <f t="shared" si="19"/>
        <v>0</v>
      </c>
      <c r="F150" s="116">
        <f t="shared" si="19"/>
        <v>0</v>
      </c>
      <c r="G150" s="116">
        <f t="shared" si="19"/>
        <v>0</v>
      </c>
      <c r="H150" s="116">
        <f t="shared" si="19"/>
        <v>0</v>
      </c>
      <c r="I150" s="116">
        <f t="shared" si="19"/>
        <v>0</v>
      </c>
      <c r="J150" s="116">
        <f t="shared" si="19"/>
        <v>0</v>
      </c>
      <c r="K150" s="116">
        <f t="shared" si="19"/>
        <v>0</v>
      </c>
      <c r="L150" s="116">
        <f t="shared" si="19"/>
        <v>0</v>
      </c>
      <c r="M150" s="117">
        <f t="shared" si="19"/>
        <v>0</v>
      </c>
      <c r="N150" s="117">
        <f t="shared" si="19"/>
        <v>0</v>
      </c>
      <c r="O150" s="117">
        <f t="shared" si="19"/>
        <v>0</v>
      </c>
      <c r="P150" s="118">
        <f t="shared" si="19"/>
        <v>0</v>
      </c>
      <c r="Q150" s="118">
        <f t="shared" si="19"/>
        <v>0</v>
      </c>
      <c r="R150" s="118">
        <f t="shared" si="19"/>
        <v>0</v>
      </c>
      <c r="S150" s="118">
        <f t="shared" si="19"/>
        <v>0</v>
      </c>
      <c r="T150" s="118">
        <f t="shared" si="19"/>
        <v>0</v>
      </c>
      <c r="U150" s="118">
        <f t="shared" si="19"/>
        <v>0</v>
      </c>
      <c r="V150" s="118">
        <f t="shared" si="19"/>
        <v>0</v>
      </c>
      <c r="W150" s="118">
        <f t="shared" si="19"/>
        <v>0</v>
      </c>
      <c r="X150" s="118">
        <f t="shared" si="19"/>
        <v>0</v>
      </c>
      <c r="Y150" s="118">
        <f t="shared" si="19"/>
        <v>0</v>
      </c>
      <c r="Z150" s="118">
        <f t="shared" si="19"/>
        <v>0</v>
      </c>
      <c r="AA150" s="118">
        <f t="shared" si="19"/>
        <v>0</v>
      </c>
      <c r="AB150" s="118">
        <f t="shared" si="19"/>
        <v>0</v>
      </c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</row>
    <row r="151" spans="1:60" ht="12.75" customHeight="1" x14ac:dyDescent="0.25">
      <c r="A151" s="108" t="str">
        <f t="shared" ref="A151:B151" si="20">+A9</f>
        <v>Coca-Cola_C</v>
      </c>
      <c r="B151" s="108" t="str">
        <f t="shared" si="20"/>
        <v>P0350012L_C</v>
      </c>
      <c r="C151" s="116">
        <f t="shared" ref="C151:AB151" si="21">+C9/C$140</f>
        <v>2.6296018031555221E-2</v>
      </c>
      <c r="D151" s="116">
        <f t="shared" si="21"/>
        <v>7.5923738822338454E-3</v>
      </c>
      <c r="E151" s="116">
        <f t="shared" si="21"/>
        <v>2.4129090634896697E-2</v>
      </c>
      <c r="F151" s="116">
        <f t="shared" si="21"/>
        <v>1.2500000000000001E-2</v>
      </c>
      <c r="G151" s="116">
        <f t="shared" si="21"/>
        <v>1.2250667504319145E-2</v>
      </c>
      <c r="H151" s="116">
        <f t="shared" si="21"/>
        <v>1.803729746254968E-2</v>
      </c>
      <c r="I151" s="116">
        <f t="shared" si="21"/>
        <v>1.4847916966988612E-2</v>
      </c>
      <c r="J151" s="116">
        <f t="shared" si="21"/>
        <v>2.3978960396039604E-2</v>
      </c>
      <c r="K151" s="116">
        <f t="shared" si="21"/>
        <v>1.2773242033184093E-2</v>
      </c>
      <c r="L151" s="116">
        <f t="shared" si="21"/>
        <v>2.209838585703305E-2</v>
      </c>
      <c r="M151" s="117">
        <f t="shared" si="21"/>
        <v>1.7927473232780003E-2</v>
      </c>
      <c r="N151" s="117">
        <f t="shared" si="21"/>
        <v>1.7391638931106793E-2</v>
      </c>
      <c r="O151" s="117">
        <f t="shared" si="21"/>
        <v>1.7939616015878467E-2</v>
      </c>
      <c r="P151" s="118">
        <f t="shared" si="21"/>
        <v>1.9033477321814256E-2</v>
      </c>
      <c r="Q151" s="118">
        <f t="shared" si="21"/>
        <v>1.8978102189781021E-2</v>
      </c>
      <c r="R151" s="118">
        <f t="shared" si="21"/>
        <v>1.8920812894183601E-2</v>
      </c>
      <c r="S151" s="118">
        <f t="shared" si="21"/>
        <v>1.8881522052464687E-2</v>
      </c>
      <c r="T151" s="118">
        <f t="shared" si="21"/>
        <v>1.8898708361658734E-2</v>
      </c>
      <c r="U151" s="118">
        <f t="shared" si="21"/>
        <v>1.8831420095446923E-2</v>
      </c>
      <c r="V151" s="118">
        <f t="shared" si="21"/>
        <v>1.8873794462304264E-2</v>
      </c>
      <c r="W151" s="118">
        <f t="shared" si="21"/>
        <v>1.8876784372652142E-2</v>
      </c>
      <c r="X151" s="118">
        <f t="shared" si="21"/>
        <v>1.8922852983988356E-2</v>
      </c>
      <c r="Y151" s="118">
        <f t="shared" si="21"/>
        <v>1.8929094331729762E-2</v>
      </c>
      <c r="Z151" s="118">
        <f t="shared" si="21"/>
        <v>1.8890977443609024E-2</v>
      </c>
      <c r="AA151" s="118">
        <f t="shared" si="21"/>
        <v>1.8919659994516041E-2</v>
      </c>
      <c r="AB151" s="118">
        <f t="shared" si="21"/>
        <v>1.8899858956276445E-2</v>
      </c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</row>
    <row r="152" spans="1:60" ht="12.75" customHeight="1" x14ac:dyDescent="0.25">
      <c r="A152" s="108" t="str">
        <f t="shared" ref="A152:B152" si="22">+A10</f>
        <v>Coca-Cola_C</v>
      </c>
      <c r="B152" s="108" t="str">
        <f t="shared" si="22"/>
        <v>P0500012L_C</v>
      </c>
      <c r="C152" s="116">
        <f t="shared" ref="C152:AB152" si="23">+C10/C$140</f>
        <v>3.6344853493613827E-2</v>
      </c>
      <c r="D152" s="116">
        <f t="shared" si="23"/>
        <v>3.3575164501434114E-2</v>
      </c>
      <c r="E152" s="116">
        <f t="shared" si="23"/>
        <v>2.940732921128035E-2</v>
      </c>
      <c r="F152" s="116">
        <f t="shared" si="23"/>
        <v>3.5416666666666666E-2</v>
      </c>
      <c r="G152" s="116">
        <f t="shared" si="23"/>
        <v>3.3296686037380244E-2</v>
      </c>
      <c r="H152" s="116">
        <f t="shared" si="23"/>
        <v>3.7450321002751454E-2</v>
      </c>
      <c r="I152" s="116">
        <f t="shared" si="23"/>
        <v>3.1281533804238142E-2</v>
      </c>
      <c r="J152" s="116">
        <f t="shared" si="23"/>
        <v>3.3415841584158418E-2</v>
      </c>
      <c r="K152" s="116">
        <f t="shared" si="23"/>
        <v>3.6344482486173293E-2</v>
      </c>
      <c r="L152" s="116">
        <f t="shared" si="23"/>
        <v>4.3043812451960033E-2</v>
      </c>
      <c r="M152" s="117">
        <f t="shared" si="23"/>
        <v>3.4892201767949362E-2</v>
      </c>
      <c r="N152" s="117">
        <f t="shared" si="23"/>
        <v>3.4744800784932375E-2</v>
      </c>
      <c r="O152" s="117">
        <f t="shared" si="23"/>
        <v>3.5612046261307685E-2</v>
      </c>
      <c r="P152" s="118">
        <f t="shared" si="23"/>
        <v>3.6987041036717065E-2</v>
      </c>
      <c r="Q152" s="118">
        <f t="shared" si="23"/>
        <v>3.6934306569343066E-2</v>
      </c>
      <c r="R152" s="118">
        <f t="shared" si="23"/>
        <v>3.6720392431674839E-2</v>
      </c>
      <c r="S152" s="118">
        <f t="shared" si="23"/>
        <v>3.6754107812049581E-2</v>
      </c>
      <c r="T152" s="118">
        <f t="shared" si="23"/>
        <v>3.6709721278042146E-2</v>
      </c>
      <c r="U152" s="118">
        <f t="shared" si="23"/>
        <v>3.6759963884947761E-2</v>
      </c>
      <c r="V152" s="118">
        <f t="shared" si="23"/>
        <v>3.6814269418230842E-2</v>
      </c>
      <c r="W152" s="118">
        <f t="shared" si="23"/>
        <v>3.6814425244177308E-2</v>
      </c>
      <c r="X152" s="118">
        <f t="shared" si="23"/>
        <v>3.6805988771054274E-2</v>
      </c>
      <c r="Y152" s="118">
        <f t="shared" si="23"/>
        <v>3.6812382346789373E-2</v>
      </c>
      <c r="Z152" s="118">
        <f t="shared" si="23"/>
        <v>3.6842105263157891E-2</v>
      </c>
      <c r="AA152" s="118">
        <f t="shared" si="23"/>
        <v>3.6833927428937027E-2</v>
      </c>
      <c r="AB152" s="118">
        <f t="shared" si="23"/>
        <v>3.685942642219088E-2</v>
      </c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</row>
    <row r="153" spans="1:60" ht="12.75" customHeight="1" x14ac:dyDescent="0.25">
      <c r="A153" s="108" t="str">
        <f t="shared" ref="A153:B153" si="24">+A11</f>
        <v>Coca-Cola_C</v>
      </c>
      <c r="B153" s="108" t="str">
        <f t="shared" si="24"/>
        <v>P1000006L_C</v>
      </c>
      <c r="C153" s="116">
        <f t="shared" ref="C153:AB153" si="25">+C11/C$140</f>
        <v>2.2539444027047332E-3</v>
      </c>
      <c r="D153" s="116">
        <f t="shared" si="25"/>
        <v>1.1810359372363759E-3</v>
      </c>
      <c r="E153" s="116">
        <f t="shared" si="25"/>
        <v>8.5959885386819486E-3</v>
      </c>
      <c r="F153" s="116">
        <f t="shared" si="25"/>
        <v>8.814102564102564E-3</v>
      </c>
      <c r="G153" s="116">
        <f t="shared" si="25"/>
        <v>3.4553164755771948E-3</v>
      </c>
      <c r="H153" s="116">
        <f t="shared" si="25"/>
        <v>5.3500458575359219E-3</v>
      </c>
      <c r="I153" s="116">
        <f t="shared" si="25"/>
        <v>3.0272452068617556E-3</v>
      </c>
      <c r="J153" s="116">
        <f t="shared" si="25"/>
        <v>9.7462871287128713E-3</v>
      </c>
      <c r="K153" s="116">
        <f t="shared" si="25"/>
        <v>4.3455359494337636E-3</v>
      </c>
      <c r="L153" s="116">
        <f t="shared" si="25"/>
        <v>1.7294388931591083E-3</v>
      </c>
      <c r="M153" s="117">
        <f t="shared" si="25"/>
        <v>4.7553753245616606E-3</v>
      </c>
      <c r="N153" s="117">
        <f t="shared" si="25"/>
        <v>5.6753688989784334E-3</v>
      </c>
      <c r="O153" s="117">
        <f t="shared" si="25"/>
        <v>4.8093438680865686E-3</v>
      </c>
      <c r="P153" s="118">
        <f t="shared" si="25"/>
        <v>5.5345572354211659E-3</v>
      </c>
      <c r="Q153" s="118">
        <f t="shared" si="25"/>
        <v>5.5474452554744522E-3</v>
      </c>
      <c r="R153" s="118">
        <f t="shared" si="25"/>
        <v>5.4660126138752624E-3</v>
      </c>
      <c r="S153" s="118">
        <f t="shared" si="25"/>
        <v>5.4770827327760164E-3</v>
      </c>
      <c r="T153" s="118">
        <f t="shared" si="25"/>
        <v>5.4384772263766142E-3</v>
      </c>
      <c r="U153" s="118">
        <f t="shared" si="25"/>
        <v>5.4172578356765123E-3</v>
      </c>
      <c r="V153" s="118">
        <f t="shared" si="25"/>
        <v>5.4962148708908014E-3</v>
      </c>
      <c r="W153" s="118">
        <f t="shared" si="25"/>
        <v>5.4470323065364387E-3</v>
      </c>
      <c r="X153" s="118">
        <f t="shared" si="25"/>
        <v>5.5105011436889168E-3</v>
      </c>
      <c r="Y153" s="118">
        <f t="shared" si="25"/>
        <v>5.438192846684794E-3</v>
      </c>
      <c r="Z153" s="118">
        <f t="shared" si="25"/>
        <v>5.4511278195488724E-3</v>
      </c>
      <c r="AA153" s="118">
        <f t="shared" si="25"/>
        <v>5.4839594187003019E-3</v>
      </c>
      <c r="AB153" s="118">
        <f t="shared" si="25"/>
        <v>5.4536906440996709E-3</v>
      </c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</row>
    <row r="154" spans="1:60" ht="12.75" customHeight="1" x14ac:dyDescent="0.25">
      <c r="A154" s="108" t="str">
        <f t="shared" ref="A154:B154" si="26">+A12</f>
        <v>Coca-Cola_C</v>
      </c>
      <c r="B154" s="108" t="str">
        <f t="shared" si="26"/>
        <v>P1250006L_C</v>
      </c>
      <c r="C154" s="116">
        <f t="shared" ref="C154:AB154" si="27">+C12/C$140</f>
        <v>2.0661157024793389E-3</v>
      </c>
      <c r="D154" s="116">
        <f t="shared" si="27"/>
        <v>2.3620718744727519E-3</v>
      </c>
      <c r="E154" s="116">
        <f t="shared" si="27"/>
        <v>2.4129090634896697E-3</v>
      </c>
      <c r="F154" s="116">
        <f t="shared" si="27"/>
        <v>3.2051282051282051E-4</v>
      </c>
      <c r="G154" s="116">
        <f t="shared" si="27"/>
        <v>1.5705983979896342E-4</v>
      </c>
      <c r="H154" s="116">
        <f t="shared" si="27"/>
        <v>6.1143381228981959E-4</v>
      </c>
      <c r="I154" s="116">
        <f t="shared" si="27"/>
        <v>1.0090817356205853E-3</v>
      </c>
      <c r="J154" s="116">
        <f t="shared" si="27"/>
        <v>1.7017326732673267E-3</v>
      </c>
      <c r="K154" s="116">
        <f t="shared" si="27"/>
        <v>2.1069265209375824E-3</v>
      </c>
      <c r="L154" s="116">
        <f t="shared" si="27"/>
        <v>2.1137586471944659E-3</v>
      </c>
      <c r="M154" s="117">
        <f t="shared" si="27"/>
        <v>1.5170522507804069E-3</v>
      </c>
      <c r="N154" s="117">
        <f t="shared" si="27"/>
        <v>1.3082206275611304E-3</v>
      </c>
      <c r="O154" s="117">
        <f t="shared" si="27"/>
        <v>1.7176228100309172E-3</v>
      </c>
      <c r="P154" s="118">
        <f t="shared" si="27"/>
        <v>2.0248380129589635E-3</v>
      </c>
      <c r="Q154" s="118">
        <f t="shared" si="27"/>
        <v>2.0437956204379564E-3</v>
      </c>
      <c r="R154" s="118">
        <f t="shared" si="27"/>
        <v>1.9621583742116329E-3</v>
      </c>
      <c r="S154" s="118">
        <f t="shared" si="27"/>
        <v>2.0178725857595849E-3</v>
      </c>
      <c r="T154" s="118">
        <f t="shared" si="27"/>
        <v>2.0394289598912306E-3</v>
      </c>
      <c r="U154" s="118">
        <f t="shared" si="27"/>
        <v>1.9347349413130401E-3</v>
      </c>
      <c r="V154" s="118">
        <f t="shared" si="27"/>
        <v>1.9703411801306647E-3</v>
      </c>
      <c r="W154" s="118">
        <f t="shared" si="27"/>
        <v>1.9722013523666418E-3</v>
      </c>
      <c r="X154" s="118">
        <f t="shared" si="27"/>
        <v>1.9754626741526303E-3</v>
      </c>
      <c r="Y154" s="118">
        <f t="shared" si="27"/>
        <v>1.9870320016732901E-3</v>
      </c>
      <c r="Z154" s="118">
        <f t="shared" si="27"/>
        <v>1.9736842105263159E-3</v>
      </c>
      <c r="AA154" s="118">
        <f t="shared" si="27"/>
        <v>2.0107851201901106E-3</v>
      </c>
      <c r="AB154" s="118">
        <f t="shared" si="27"/>
        <v>1.9746121297602257E-3</v>
      </c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</row>
    <row r="155" spans="1:60" ht="12.75" customHeight="1" x14ac:dyDescent="0.25">
      <c r="A155" s="108" t="str">
        <f t="shared" ref="A155:B155" si="28">+A13</f>
        <v>Coca-Cola_C</v>
      </c>
      <c r="B155" s="108" t="str">
        <f t="shared" si="28"/>
        <v>P2000006L_C</v>
      </c>
      <c r="C155" s="116">
        <f t="shared" ref="C155:AB155" si="29">+C13/C$140</f>
        <v>8.2268970698722771E-2</v>
      </c>
      <c r="D155" s="116">
        <f t="shared" si="29"/>
        <v>7.2718069849839723E-2</v>
      </c>
      <c r="E155" s="116">
        <f t="shared" si="29"/>
        <v>7.2538078721158195E-2</v>
      </c>
      <c r="F155" s="116">
        <f t="shared" si="29"/>
        <v>6.6987179487179485E-2</v>
      </c>
      <c r="G155" s="116">
        <f t="shared" si="29"/>
        <v>6.5965132715564631E-2</v>
      </c>
      <c r="H155" s="116">
        <f t="shared" si="29"/>
        <v>8.1320697034546016E-2</v>
      </c>
      <c r="I155" s="116">
        <f t="shared" si="29"/>
        <v>6.0977367738215368E-2</v>
      </c>
      <c r="J155" s="116">
        <f t="shared" si="29"/>
        <v>8.1528465346534656E-2</v>
      </c>
      <c r="K155" s="116">
        <f t="shared" si="29"/>
        <v>4.8986041611798786E-2</v>
      </c>
      <c r="L155" s="116">
        <f t="shared" si="29"/>
        <v>7.6671790930053801E-2</v>
      </c>
      <c r="M155" s="117">
        <f t="shared" si="29"/>
        <v>7.1170172418823133E-2</v>
      </c>
      <c r="N155" s="117">
        <f t="shared" si="29"/>
        <v>6.8720060024240553E-2</v>
      </c>
      <c r="O155" s="117">
        <f t="shared" si="29"/>
        <v>6.5689530134737967E-2</v>
      </c>
      <c r="P155" s="118">
        <f t="shared" si="29"/>
        <v>6.7089632829373649E-2</v>
      </c>
      <c r="Q155" s="118">
        <f t="shared" si="29"/>
        <v>6.6715328467153279E-2</v>
      </c>
      <c r="R155" s="118">
        <f t="shared" si="29"/>
        <v>6.6573230553608975E-2</v>
      </c>
      <c r="S155" s="118">
        <f t="shared" si="29"/>
        <v>6.644566157394062E-2</v>
      </c>
      <c r="T155" s="118">
        <f t="shared" si="29"/>
        <v>6.6485384092454108E-2</v>
      </c>
      <c r="U155" s="118">
        <f t="shared" si="29"/>
        <v>6.6425899651747708E-2</v>
      </c>
      <c r="V155" s="118">
        <f t="shared" si="29"/>
        <v>6.6576791454941414E-2</v>
      </c>
      <c r="W155" s="118">
        <f t="shared" si="29"/>
        <v>6.6679188580015022E-2</v>
      </c>
      <c r="X155" s="118">
        <f t="shared" si="29"/>
        <v>6.6645872322728214E-2</v>
      </c>
      <c r="Y155" s="118">
        <f t="shared" si="29"/>
        <v>6.6617862371888728E-2</v>
      </c>
      <c r="Z155" s="118">
        <f t="shared" si="29"/>
        <v>6.672932330827068E-2</v>
      </c>
      <c r="AA155" s="118">
        <f t="shared" si="29"/>
        <v>6.6721506260853672E-2</v>
      </c>
      <c r="AB155" s="118">
        <f t="shared" si="29"/>
        <v>6.6760695815702861E-2</v>
      </c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</row>
    <row r="156" spans="1:60" ht="12.75" customHeight="1" x14ac:dyDescent="0.25">
      <c r="A156" s="108" t="str">
        <f t="shared" ref="A156:B156" si="30">+A14</f>
        <v>Coca-Cola_C</v>
      </c>
      <c r="B156" s="108" t="str">
        <f t="shared" si="30"/>
        <v>R0300024L_C</v>
      </c>
      <c r="C156" s="116">
        <f t="shared" ref="C156:AB156" si="31">+C14/C$140</f>
        <v>0.19449661908339594</v>
      </c>
      <c r="D156" s="116">
        <f t="shared" si="31"/>
        <v>0.24228108655306227</v>
      </c>
      <c r="E156" s="116">
        <f t="shared" si="31"/>
        <v>0.14477454380938018</v>
      </c>
      <c r="F156" s="116">
        <f t="shared" si="31"/>
        <v>0.1953525641025641</v>
      </c>
      <c r="G156" s="116">
        <f t="shared" si="31"/>
        <v>0.18517355112297784</v>
      </c>
      <c r="H156" s="116">
        <f t="shared" si="31"/>
        <v>0.19137878324671354</v>
      </c>
      <c r="I156" s="116">
        <f t="shared" si="31"/>
        <v>0.20772668300418048</v>
      </c>
      <c r="J156" s="116">
        <f t="shared" si="31"/>
        <v>0.18131188118811881</v>
      </c>
      <c r="K156" s="116">
        <f t="shared" si="31"/>
        <v>0.22017382143797734</v>
      </c>
      <c r="L156" s="116">
        <f t="shared" si="31"/>
        <v>0.20964642582628748</v>
      </c>
      <c r="M156" s="117">
        <f t="shared" si="31"/>
        <v>0.1968229424978849</v>
      </c>
      <c r="N156" s="117">
        <f t="shared" si="31"/>
        <v>0.19211604686508013</v>
      </c>
      <c r="O156" s="117">
        <f t="shared" si="31"/>
        <v>0.2051986717050269</v>
      </c>
      <c r="P156" s="118">
        <f t="shared" si="31"/>
        <v>0.17602591792656588</v>
      </c>
      <c r="Q156" s="118">
        <f t="shared" si="31"/>
        <v>0.17532846715328468</v>
      </c>
      <c r="R156" s="118">
        <f t="shared" si="31"/>
        <v>0.17477224947442185</v>
      </c>
      <c r="S156" s="118">
        <f t="shared" si="31"/>
        <v>0.17454597866820409</v>
      </c>
      <c r="T156" s="118">
        <f t="shared" si="31"/>
        <v>0.17457511896668931</v>
      </c>
      <c r="U156" s="118">
        <f t="shared" si="31"/>
        <v>0.17464207403585708</v>
      </c>
      <c r="V156" s="118">
        <f t="shared" si="31"/>
        <v>0.17494555636212797</v>
      </c>
      <c r="W156" s="118">
        <f t="shared" si="31"/>
        <v>0.17505634861006761</v>
      </c>
      <c r="X156" s="118">
        <f t="shared" si="31"/>
        <v>0.17498440424204617</v>
      </c>
      <c r="Y156" s="118">
        <f t="shared" si="31"/>
        <v>0.17485881614724952</v>
      </c>
      <c r="Z156" s="118">
        <f t="shared" si="31"/>
        <v>0.17518796992481203</v>
      </c>
      <c r="AA156" s="118">
        <f t="shared" si="31"/>
        <v>0.17530390275111965</v>
      </c>
      <c r="AB156" s="118">
        <f t="shared" si="31"/>
        <v>0.17545839210155148</v>
      </c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</row>
    <row r="157" spans="1:60" ht="12.75" customHeight="1" x14ac:dyDescent="0.25">
      <c r="A157" s="108" t="str">
        <f t="shared" ref="A157:B157" si="32">+A15</f>
        <v>Coca-Cola_C</v>
      </c>
      <c r="B157" s="108" t="str">
        <f t="shared" si="32"/>
        <v>R1000012L_C</v>
      </c>
      <c r="C157" s="116">
        <f t="shared" ref="C157:AB157" si="33">+C15/C$140</f>
        <v>0.11326070623591285</v>
      </c>
      <c r="D157" s="116">
        <f t="shared" si="33"/>
        <v>0.10663067319048422</v>
      </c>
      <c r="E157" s="116">
        <f t="shared" si="33"/>
        <v>0.13708339616950685</v>
      </c>
      <c r="F157" s="116">
        <f t="shared" si="33"/>
        <v>0.10288461538461538</v>
      </c>
      <c r="G157" s="116">
        <f t="shared" si="33"/>
        <v>0.15313334380398932</v>
      </c>
      <c r="H157" s="116">
        <f t="shared" si="33"/>
        <v>9.5842250076429228E-2</v>
      </c>
      <c r="I157" s="116">
        <f t="shared" si="33"/>
        <v>8.9519965402911919E-2</v>
      </c>
      <c r="J157" s="116">
        <f t="shared" si="33"/>
        <v>0.13536509900990099</v>
      </c>
      <c r="K157" s="116">
        <f t="shared" si="33"/>
        <v>0.12430866473531736</v>
      </c>
      <c r="L157" s="116">
        <f t="shared" si="33"/>
        <v>0.1083781706379708</v>
      </c>
      <c r="M157" s="117">
        <f t="shared" si="33"/>
        <v>0.11662339177874378</v>
      </c>
      <c r="N157" s="117">
        <f t="shared" si="33"/>
        <v>0.11845168241020412</v>
      </c>
      <c r="O157" s="117">
        <f t="shared" si="33"/>
        <v>0.11466086491850834</v>
      </c>
      <c r="P157" s="118">
        <f t="shared" si="33"/>
        <v>0.11001619870410367</v>
      </c>
      <c r="Q157" s="118">
        <f t="shared" si="33"/>
        <v>0.10963503649635037</v>
      </c>
      <c r="R157" s="118">
        <f t="shared" si="33"/>
        <v>0.1091800981079187</v>
      </c>
      <c r="S157" s="118">
        <f t="shared" si="33"/>
        <v>0.10910925338714327</v>
      </c>
      <c r="T157" s="118">
        <f t="shared" si="33"/>
        <v>0.10917743031951054</v>
      </c>
      <c r="U157" s="118">
        <f t="shared" si="33"/>
        <v>0.10911905069005547</v>
      </c>
      <c r="V157" s="118">
        <f t="shared" si="33"/>
        <v>0.10930208441356425</v>
      </c>
      <c r="W157" s="118">
        <f t="shared" si="33"/>
        <v>0.10941021788129227</v>
      </c>
      <c r="X157" s="118">
        <f t="shared" si="33"/>
        <v>0.10937824911624039</v>
      </c>
      <c r="Y157" s="118">
        <f t="shared" si="33"/>
        <v>0.10928676009203095</v>
      </c>
      <c r="Z157" s="118">
        <f t="shared" si="33"/>
        <v>0.10949248120300752</v>
      </c>
      <c r="AA157" s="118">
        <f t="shared" si="33"/>
        <v>0.10958778905036103</v>
      </c>
      <c r="AB157" s="118">
        <f t="shared" si="33"/>
        <v>0.10963798777621063</v>
      </c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</row>
    <row r="158" spans="1:60" ht="12.75" customHeight="1" x14ac:dyDescent="0.25">
      <c r="A158" s="108" t="str">
        <f t="shared" ref="A158:B158" si="34">+A16</f>
        <v>Coke Zero_C</v>
      </c>
      <c r="B158" s="108" t="str">
        <f t="shared" si="34"/>
        <v>C0330024L_C</v>
      </c>
      <c r="C158" s="116">
        <f t="shared" ref="C158:AB158" si="35">+C16/C$140</f>
        <v>7.9827197595792633E-3</v>
      </c>
      <c r="D158" s="116">
        <f t="shared" si="35"/>
        <v>3.2056689724987348E-3</v>
      </c>
      <c r="E158" s="116">
        <f t="shared" si="35"/>
        <v>1.0707283969235409E-2</v>
      </c>
      <c r="F158" s="116">
        <f t="shared" si="35"/>
        <v>1.9871794871794871E-2</v>
      </c>
      <c r="G158" s="116">
        <f t="shared" si="35"/>
        <v>1.0051829747133659E-2</v>
      </c>
      <c r="H158" s="116">
        <f t="shared" si="35"/>
        <v>8.7129318251299298E-3</v>
      </c>
      <c r="I158" s="116">
        <f t="shared" si="35"/>
        <v>1.2685598962087357E-2</v>
      </c>
      <c r="J158" s="116">
        <f t="shared" si="35"/>
        <v>8.5086633663366343E-3</v>
      </c>
      <c r="K158" s="116">
        <f t="shared" si="35"/>
        <v>8.5593889913089284E-3</v>
      </c>
      <c r="L158" s="116">
        <f t="shared" si="35"/>
        <v>1.2298232129131437E-2</v>
      </c>
      <c r="M158" s="117">
        <f t="shared" si="35"/>
        <v>1.0094232284038862E-2</v>
      </c>
      <c r="N158" s="117">
        <f t="shared" si="35"/>
        <v>1.1312260720675657E-2</v>
      </c>
      <c r="O158" s="117">
        <f t="shared" si="35"/>
        <v>1.0382075651742434E-2</v>
      </c>
      <c r="P158" s="118">
        <f t="shared" si="35"/>
        <v>9.9892008639308853E-3</v>
      </c>
      <c r="Q158" s="118">
        <f t="shared" si="35"/>
        <v>9.9270072992700738E-3</v>
      </c>
      <c r="R158" s="118">
        <f t="shared" si="35"/>
        <v>9.9509460406447085E-3</v>
      </c>
      <c r="S158" s="118">
        <f t="shared" si="35"/>
        <v>9.9452291726722392E-3</v>
      </c>
      <c r="T158" s="118">
        <f t="shared" si="35"/>
        <v>9.9252209381373215E-3</v>
      </c>
      <c r="U158" s="118">
        <f t="shared" si="35"/>
        <v>9.9316393654069399E-3</v>
      </c>
      <c r="V158" s="118">
        <f t="shared" si="35"/>
        <v>9.9554080680286216E-3</v>
      </c>
      <c r="W158" s="118">
        <f t="shared" si="35"/>
        <v>9.9549211119459059E-3</v>
      </c>
      <c r="X158" s="118">
        <f t="shared" si="35"/>
        <v>9.9812850904553961E-3</v>
      </c>
      <c r="Y158" s="118">
        <f t="shared" si="35"/>
        <v>9.9351600083664501E-3</v>
      </c>
      <c r="Z158" s="118">
        <f t="shared" si="35"/>
        <v>9.9624060150375945E-3</v>
      </c>
      <c r="AA158" s="118">
        <f t="shared" si="35"/>
        <v>9.9625262773055476E-3</v>
      </c>
      <c r="AB158" s="118">
        <f t="shared" si="35"/>
        <v>9.9670897978373293E-3</v>
      </c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</row>
    <row r="159" spans="1:60" ht="12.75" customHeight="1" x14ac:dyDescent="0.25">
      <c r="A159" s="108" t="str">
        <f t="shared" ref="A159:B159" si="36">+A17</f>
        <v>Coke Zero_C</v>
      </c>
      <c r="B159" s="108" t="str">
        <f t="shared" si="36"/>
        <v>P0350012L_C</v>
      </c>
      <c r="C159" s="116">
        <f t="shared" ref="C159:AB159" si="37">+C17/C$140</f>
        <v>0</v>
      </c>
      <c r="D159" s="116">
        <f t="shared" si="37"/>
        <v>0</v>
      </c>
      <c r="E159" s="116">
        <f t="shared" si="37"/>
        <v>0</v>
      </c>
      <c r="F159" s="116">
        <f t="shared" si="37"/>
        <v>1.4423076923076924E-3</v>
      </c>
      <c r="G159" s="116">
        <f t="shared" si="37"/>
        <v>9.423590387937804E-4</v>
      </c>
      <c r="H159" s="116">
        <f t="shared" si="37"/>
        <v>1.3757260776520942E-3</v>
      </c>
      <c r="I159" s="116">
        <f t="shared" si="37"/>
        <v>1.1532362692806689E-3</v>
      </c>
      <c r="J159" s="116">
        <f t="shared" si="37"/>
        <v>1.3923267326732673E-3</v>
      </c>
      <c r="K159" s="116">
        <f t="shared" si="37"/>
        <v>0</v>
      </c>
      <c r="L159" s="116">
        <f t="shared" si="37"/>
        <v>3.8431975403535742E-4</v>
      </c>
      <c r="M159" s="117">
        <f t="shared" si="37"/>
        <v>6.2724275753420666E-4</v>
      </c>
      <c r="N159" s="117">
        <f t="shared" si="37"/>
        <v>8.2725716154600896E-4</v>
      </c>
      <c r="O159" s="117">
        <f t="shared" si="37"/>
        <v>7.2521851979083171E-4</v>
      </c>
      <c r="P159" s="118">
        <f t="shared" si="37"/>
        <v>9.4492440604751623E-4</v>
      </c>
      <c r="Q159" s="118">
        <f t="shared" si="37"/>
        <v>1.0218978102189782E-3</v>
      </c>
      <c r="R159" s="118">
        <f t="shared" si="37"/>
        <v>9.8107918710581645E-4</v>
      </c>
      <c r="S159" s="118">
        <f t="shared" si="37"/>
        <v>1.0089362928797925E-3</v>
      </c>
      <c r="T159" s="118">
        <f t="shared" si="37"/>
        <v>9.5173351461590758E-4</v>
      </c>
      <c r="U159" s="118">
        <f t="shared" si="37"/>
        <v>1.0318586353669547E-3</v>
      </c>
      <c r="V159" s="118">
        <f t="shared" si="37"/>
        <v>1.0370216737529815E-3</v>
      </c>
      <c r="W159" s="118">
        <f t="shared" si="37"/>
        <v>1.0330578512396695E-3</v>
      </c>
      <c r="X159" s="118">
        <f t="shared" si="37"/>
        <v>1.039717196922437E-3</v>
      </c>
      <c r="Y159" s="118">
        <f t="shared" si="37"/>
        <v>1.0458063166701526E-3</v>
      </c>
      <c r="Z159" s="118">
        <f t="shared" si="37"/>
        <v>1.0338345864661653E-3</v>
      </c>
      <c r="AA159" s="118">
        <f t="shared" si="37"/>
        <v>1.0053925600950553E-3</v>
      </c>
      <c r="AB159" s="118">
        <f t="shared" si="37"/>
        <v>1.0343206393982134E-3</v>
      </c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</row>
    <row r="160" spans="1:60" ht="12.75" customHeight="1" x14ac:dyDescent="0.25">
      <c r="A160" s="108" t="str">
        <f t="shared" ref="A160:B160" si="38">+A18</f>
        <v>Coke Zero_C</v>
      </c>
      <c r="B160" s="108" t="str">
        <f t="shared" si="38"/>
        <v>P0500012L_C</v>
      </c>
      <c r="C160" s="116">
        <f t="shared" ref="C160:AB160" si="39">+C18/C$140</f>
        <v>1.0330578512396695E-3</v>
      </c>
      <c r="D160" s="116">
        <f t="shared" si="39"/>
        <v>3.3743883921039309E-4</v>
      </c>
      <c r="E160" s="116">
        <f t="shared" si="39"/>
        <v>1.5080681646810435E-4</v>
      </c>
      <c r="F160" s="116">
        <f t="shared" si="39"/>
        <v>3.3653846153846156E-3</v>
      </c>
      <c r="G160" s="116">
        <f t="shared" si="39"/>
        <v>3.6123763153761584E-3</v>
      </c>
      <c r="H160" s="116">
        <f t="shared" si="39"/>
        <v>2.1400183430143687E-3</v>
      </c>
      <c r="I160" s="116">
        <f t="shared" si="39"/>
        <v>2.0181634712411706E-3</v>
      </c>
      <c r="J160" s="116">
        <f t="shared" si="39"/>
        <v>1.7017326732673267E-3</v>
      </c>
      <c r="K160" s="116">
        <f t="shared" si="39"/>
        <v>9.2178035291019225E-4</v>
      </c>
      <c r="L160" s="116">
        <f t="shared" si="39"/>
        <v>9.6079938508839349E-4</v>
      </c>
      <c r="M160" s="117">
        <f t="shared" si="39"/>
        <v>1.5899874551448497E-3</v>
      </c>
      <c r="N160" s="117">
        <f t="shared" si="39"/>
        <v>1.8468997094980666E-3</v>
      </c>
      <c r="O160" s="117">
        <f t="shared" si="39"/>
        <v>1.4122676438031985E-3</v>
      </c>
      <c r="P160" s="118">
        <f t="shared" si="39"/>
        <v>1.7548596112311014E-3</v>
      </c>
      <c r="Q160" s="118">
        <f t="shared" si="39"/>
        <v>1.7518248175182481E-3</v>
      </c>
      <c r="R160" s="118">
        <f t="shared" si="39"/>
        <v>1.8220042046250876E-3</v>
      </c>
      <c r="S160" s="118">
        <f t="shared" si="39"/>
        <v>1.7296050735082155E-3</v>
      </c>
      <c r="T160" s="118">
        <f t="shared" si="39"/>
        <v>1.7675050985723998E-3</v>
      </c>
      <c r="U160" s="118">
        <f t="shared" si="39"/>
        <v>1.8057526118921707E-3</v>
      </c>
      <c r="V160" s="118">
        <f t="shared" si="39"/>
        <v>1.7629368453800684E-3</v>
      </c>
      <c r="W160" s="118">
        <f t="shared" si="39"/>
        <v>1.7843726521412473E-3</v>
      </c>
      <c r="X160" s="118">
        <f t="shared" si="39"/>
        <v>1.767519234768143E-3</v>
      </c>
      <c r="Y160" s="118">
        <f t="shared" si="39"/>
        <v>1.7778707383392595E-3</v>
      </c>
      <c r="Z160" s="118">
        <f t="shared" si="39"/>
        <v>1.7857142857142857E-3</v>
      </c>
      <c r="AA160" s="118">
        <f t="shared" si="39"/>
        <v>1.8279864729001006E-3</v>
      </c>
      <c r="AB160" s="118">
        <f t="shared" si="39"/>
        <v>1.7865538316878232E-3</v>
      </c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</row>
    <row r="161" spans="1:60" ht="12.75" customHeight="1" x14ac:dyDescent="0.25">
      <c r="A161" s="108" t="str">
        <f t="shared" ref="A161:B161" si="40">+A19</f>
        <v>Coke Zero_C</v>
      </c>
      <c r="B161" s="108" t="str">
        <f t="shared" si="40"/>
        <v>P1000006L_C</v>
      </c>
      <c r="C161" s="116">
        <f t="shared" ref="C161:AB161" si="41">+C19/C$140</f>
        <v>0</v>
      </c>
      <c r="D161" s="116">
        <f t="shared" si="41"/>
        <v>0</v>
      </c>
      <c r="E161" s="116">
        <f t="shared" si="41"/>
        <v>0</v>
      </c>
      <c r="F161" s="116">
        <f t="shared" si="41"/>
        <v>0</v>
      </c>
      <c r="G161" s="116">
        <f t="shared" si="41"/>
        <v>0</v>
      </c>
      <c r="H161" s="116">
        <f t="shared" si="41"/>
        <v>0</v>
      </c>
      <c r="I161" s="116">
        <f t="shared" si="41"/>
        <v>0</v>
      </c>
      <c r="J161" s="116">
        <f t="shared" si="41"/>
        <v>0</v>
      </c>
      <c r="K161" s="116">
        <f t="shared" si="41"/>
        <v>0</v>
      </c>
      <c r="L161" s="116">
        <f t="shared" si="41"/>
        <v>0</v>
      </c>
      <c r="M161" s="117">
        <f t="shared" si="41"/>
        <v>0</v>
      </c>
      <c r="N161" s="117">
        <f t="shared" si="41"/>
        <v>0</v>
      </c>
      <c r="O161" s="117">
        <f t="shared" si="41"/>
        <v>0</v>
      </c>
      <c r="P161" s="118">
        <f t="shared" si="41"/>
        <v>4.0496760259179265E-4</v>
      </c>
      <c r="Q161" s="118">
        <f t="shared" si="41"/>
        <v>4.3795620437956203E-4</v>
      </c>
      <c r="R161" s="118">
        <f t="shared" si="41"/>
        <v>4.2046250875963558E-4</v>
      </c>
      <c r="S161" s="118">
        <f t="shared" si="41"/>
        <v>4.3240126837705388E-4</v>
      </c>
      <c r="T161" s="118">
        <f t="shared" si="41"/>
        <v>4.0788579197824609E-4</v>
      </c>
      <c r="U161" s="118">
        <f t="shared" si="41"/>
        <v>3.8694698826260802E-4</v>
      </c>
      <c r="V161" s="118">
        <f t="shared" si="41"/>
        <v>4.1480866950119257E-4</v>
      </c>
      <c r="W161" s="118">
        <f t="shared" si="41"/>
        <v>3.756574004507889E-4</v>
      </c>
      <c r="X161" s="118">
        <f t="shared" si="41"/>
        <v>4.1588687876897482E-4</v>
      </c>
      <c r="Y161" s="118">
        <f t="shared" si="41"/>
        <v>4.183225266680611E-4</v>
      </c>
      <c r="Z161" s="118">
        <f t="shared" si="41"/>
        <v>3.7593984962406017E-4</v>
      </c>
      <c r="AA161" s="118">
        <f t="shared" si="41"/>
        <v>3.655972945800201E-4</v>
      </c>
      <c r="AB161" s="118">
        <f t="shared" si="41"/>
        <v>3.7611659614480487E-4</v>
      </c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</row>
    <row r="162" spans="1:60" ht="12.75" customHeight="1" x14ac:dyDescent="0.25">
      <c r="A162" s="108" t="str">
        <f t="shared" ref="A162:B162" si="42">+A20</f>
        <v>Coke Zero_C</v>
      </c>
      <c r="B162" s="108" t="str">
        <f t="shared" si="42"/>
        <v>P1250006L_C</v>
      </c>
      <c r="C162" s="116">
        <f t="shared" ref="C162:AB162" si="43">+C20/C$140</f>
        <v>0</v>
      </c>
      <c r="D162" s="116">
        <f t="shared" si="43"/>
        <v>0</v>
      </c>
      <c r="E162" s="116">
        <f t="shared" si="43"/>
        <v>0</v>
      </c>
      <c r="F162" s="116">
        <f t="shared" si="43"/>
        <v>0</v>
      </c>
      <c r="G162" s="116">
        <f t="shared" si="43"/>
        <v>0</v>
      </c>
      <c r="H162" s="116">
        <f t="shared" si="43"/>
        <v>0</v>
      </c>
      <c r="I162" s="116">
        <f t="shared" si="43"/>
        <v>0</v>
      </c>
      <c r="J162" s="116">
        <f t="shared" si="43"/>
        <v>0</v>
      </c>
      <c r="K162" s="116">
        <f t="shared" si="43"/>
        <v>0</v>
      </c>
      <c r="L162" s="116">
        <f t="shared" si="43"/>
        <v>0</v>
      </c>
      <c r="M162" s="117">
        <f t="shared" si="43"/>
        <v>0</v>
      </c>
      <c r="N162" s="117">
        <f t="shared" si="43"/>
        <v>0</v>
      </c>
      <c r="O162" s="117">
        <f t="shared" si="43"/>
        <v>0</v>
      </c>
      <c r="P162" s="118">
        <f t="shared" si="43"/>
        <v>0</v>
      </c>
      <c r="Q162" s="118">
        <f t="shared" si="43"/>
        <v>0</v>
      </c>
      <c r="R162" s="118">
        <f t="shared" si="43"/>
        <v>0</v>
      </c>
      <c r="S162" s="118">
        <f t="shared" si="43"/>
        <v>0</v>
      </c>
      <c r="T162" s="118">
        <f t="shared" si="43"/>
        <v>0</v>
      </c>
      <c r="U162" s="118">
        <f t="shared" si="43"/>
        <v>0</v>
      </c>
      <c r="V162" s="118">
        <f t="shared" si="43"/>
        <v>0</v>
      </c>
      <c r="W162" s="118">
        <f t="shared" si="43"/>
        <v>0</v>
      </c>
      <c r="X162" s="118">
        <f t="shared" si="43"/>
        <v>0</v>
      </c>
      <c r="Y162" s="118">
        <f t="shared" si="43"/>
        <v>0</v>
      </c>
      <c r="Z162" s="118">
        <f t="shared" si="43"/>
        <v>0</v>
      </c>
      <c r="AA162" s="118">
        <f t="shared" si="43"/>
        <v>0</v>
      </c>
      <c r="AB162" s="118">
        <f t="shared" si="43"/>
        <v>0</v>
      </c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</row>
    <row r="163" spans="1:60" ht="12.75" customHeight="1" x14ac:dyDescent="0.25">
      <c r="A163" s="108" t="str">
        <f t="shared" ref="A163:B163" si="44">+A21</f>
        <v>Coke Zero_C</v>
      </c>
      <c r="B163" s="108" t="str">
        <f t="shared" si="44"/>
        <v>P2000006L_C</v>
      </c>
      <c r="C163" s="116">
        <f t="shared" ref="C163:AB163" si="45">+C21/C$140</f>
        <v>6.1983471074380167E-3</v>
      </c>
      <c r="D163" s="116">
        <f t="shared" si="45"/>
        <v>1.6871941960519656E-3</v>
      </c>
      <c r="E163" s="116">
        <f t="shared" si="45"/>
        <v>2.111295430553461E-3</v>
      </c>
      <c r="F163" s="116">
        <f t="shared" si="45"/>
        <v>2.8846153846153848E-3</v>
      </c>
      <c r="G163" s="116">
        <f t="shared" si="45"/>
        <v>7.38181247055128E-3</v>
      </c>
      <c r="H163" s="116">
        <f t="shared" si="45"/>
        <v>2.9043106083766431E-3</v>
      </c>
      <c r="I163" s="116">
        <f t="shared" si="45"/>
        <v>3.8921724088222575E-3</v>
      </c>
      <c r="J163" s="116">
        <f t="shared" si="45"/>
        <v>6.3428217821782183E-3</v>
      </c>
      <c r="K163" s="116">
        <f t="shared" si="45"/>
        <v>4.3455359494337636E-3</v>
      </c>
      <c r="L163" s="116">
        <f t="shared" si="45"/>
        <v>3.6510376633358955E-3</v>
      </c>
      <c r="M163" s="117">
        <f t="shared" si="45"/>
        <v>4.2885900166292268E-3</v>
      </c>
      <c r="N163" s="117">
        <f t="shared" si="45"/>
        <v>4.1940014236518594E-3</v>
      </c>
      <c r="O163" s="117">
        <f t="shared" si="45"/>
        <v>4.5803274934157791E-3</v>
      </c>
      <c r="P163" s="118">
        <f t="shared" si="45"/>
        <v>4.4546436285097194E-3</v>
      </c>
      <c r="Q163" s="118">
        <f t="shared" si="45"/>
        <v>4.5255474452554744E-3</v>
      </c>
      <c r="R163" s="118">
        <f t="shared" si="45"/>
        <v>4.4849334267694461E-3</v>
      </c>
      <c r="S163" s="118">
        <f t="shared" si="45"/>
        <v>4.4681464398962237E-3</v>
      </c>
      <c r="T163" s="118">
        <f t="shared" si="45"/>
        <v>4.4867437117607073E-3</v>
      </c>
      <c r="U163" s="118">
        <f t="shared" si="45"/>
        <v>4.5143815297304267E-3</v>
      </c>
      <c r="V163" s="118">
        <f t="shared" si="45"/>
        <v>4.4591931971378201E-3</v>
      </c>
      <c r="W163" s="118">
        <f t="shared" si="45"/>
        <v>4.5078888054094664E-3</v>
      </c>
      <c r="X163" s="118">
        <f t="shared" si="45"/>
        <v>4.4707839467664793E-3</v>
      </c>
      <c r="Y163" s="118">
        <f t="shared" si="45"/>
        <v>4.4969671616816569E-3</v>
      </c>
      <c r="Z163" s="118">
        <f t="shared" si="45"/>
        <v>4.5112781954887221E-3</v>
      </c>
      <c r="AA163" s="118">
        <f t="shared" si="45"/>
        <v>4.4785668586052466E-3</v>
      </c>
      <c r="AB163" s="118">
        <f t="shared" si="45"/>
        <v>4.5133991537376584E-3</v>
      </c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</row>
    <row r="164" spans="1:60" ht="12.75" customHeight="1" x14ac:dyDescent="0.25">
      <c r="A164" s="108" t="str">
        <f t="shared" ref="A164:B164" si="46">+A22</f>
        <v>Fanta Grape_C</v>
      </c>
      <c r="B164" s="108" t="str">
        <f t="shared" si="46"/>
        <v>C0330024L_C</v>
      </c>
      <c r="C164" s="116">
        <f t="shared" ref="C164:AB164" si="47">+C22/C$140</f>
        <v>8.9218632607062365E-3</v>
      </c>
      <c r="D164" s="116">
        <f t="shared" si="47"/>
        <v>8.6046903998650247E-3</v>
      </c>
      <c r="E164" s="116">
        <f t="shared" si="47"/>
        <v>1.0405670336299201E-2</v>
      </c>
      <c r="F164" s="116">
        <f t="shared" si="47"/>
        <v>9.6153846153846159E-3</v>
      </c>
      <c r="G164" s="116">
        <f t="shared" si="47"/>
        <v>6.7535731113554263E-3</v>
      </c>
      <c r="H164" s="116">
        <f t="shared" si="47"/>
        <v>5.3500458575359219E-3</v>
      </c>
      <c r="I164" s="116">
        <f t="shared" si="47"/>
        <v>9.5141992215655186E-3</v>
      </c>
      <c r="J164" s="116">
        <f t="shared" si="47"/>
        <v>1.1138613861386138E-2</v>
      </c>
      <c r="K164" s="116">
        <f t="shared" si="47"/>
        <v>9.4811693442191196E-3</v>
      </c>
      <c r="L164" s="116">
        <f t="shared" si="47"/>
        <v>1.0760953112990008E-2</v>
      </c>
      <c r="M164" s="117">
        <f t="shared" si="47"/>
        <v>9.029378300317999E-3</v>
      </c>
      <c r="N164" s="117">
        <f t="shared" si="47"/>
        <v>9.0998287770060991E-3</v>
      </c>
      <c r="O164" s="117">
        <f t="shared" si="47"/>
        <v>1.0153059277071644E-2</v>
      </c>
      <c r="P164" s="118">
        <f t="shared" si="47"/>
        <v>9.4492440604751621E-3</v>
      </c>
      <c r="Q164" s="118">
        <f t="shared" si="47"/>
        <v>9.4890510948905105E-3</v>
      </c>
      <c r="R164" s="118">
        <f t="shared" si="47"/>
        <v>9.3903293622985291E-3</v>
      </c>
      <c r="S164" s="118">
        <f t="shared" si="47"/>
        <v>9.3686941481695013E-3</v>
      </c>
      <c r="T164" s="118">
        <f t="shared" si="47"/>
        <v>9.3813732154996599E-3</v>
      </c>
      <c r="U164" s="118">
        <f t="shared" si="47"/>
        <v>9.4157100477234613E-3</v>
      </c>
      <c r="V164" s="118">
        <f t="shared" si="47"/>
        <v>9.4368972311521318E-3</v>
      </c>
      <c r="W164" s="118">
        <f t="shared" si="47"/>
        <v>9.4853493613824193E-3</v>
      </c>
      <c r="X164" s="118">
        <f t="shared" si="47"/>
        <v>9.4614264919941782E-3</v>
      </c>
      <c r="Y164" s="118">
        <f t="shared" si="47"/>
        <v>9.4122568500313742E-3</v>
      </c>
      <c r="Z164" s="118">
        <f t="shared" si="47"/>
        <v>9.4924812030075193E-3</v>
      </c>
      <c r="AA164" s="118">
        <f t="shared" si="47"/>
        <v>9.5055296590805232E-3</v>
      </c>
      <c r="AB164" s="118">
        <f t="shared" si="47"/>
        <v>9.496944052656324E-3</v>
      </c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</row>
    <row r="165" spans="1:60" ht="12.75" customHeight="1" x14ac:dyDescent="0.25">
      <c r="A165" s="108" t="str">
        <f t="shared" ref="A165:B165" si="48">+A23</f>
        <v>Fanta Grape_C</v>
      </c>
      <c r="B165" s="108" t="str">
        <f t="shared" si="48"/>
        <v>P0350012L_C</v>
      </c>
      <c r="C165" s="116">
        <f t="shared" ref="C165:AB165" si="49">+C23/C$140</f>
        <v>1.5965439519158527E-3</v>
      </c>
      <c r="D165" s="116">
        <f t="shared" si="49"/>
        <v>1.1810359372363759E-3</v>
      </c>
      <c r="E165" s="116">
        <f t="shared" si="49"/>
        <v>9.0484089880862612E-4</v>
      </c>
      <c r="F165" s="116">
        <f t="shared" si="49"/>
        <v>8.0128205128205125E-4</v>
      </c>
      <c r="G165" s="116">
        <f t="shared" si="49"/>
        <v>6.2823935919585367E-4</v>
      </c>
      <c r="H165" s="116">
        <f t="shared" si="49"/>
        <v>1.3757260776520942E-3</v>
      </c>
      <c r="I165" s="116">
        <f t="shared" si="49"/>
        <v>1.2973908029407526E-3</v>
      </c>
      <c r="J165" s="116">
        <f t="shared" si="49"/>
        <v>4.486386138613861E-3</v>
      </c>
      <c r="K165" s="116">
        <f t="shared" si="49"/>
        <v>1.0534632604687912E-3</v>
      </c>
      <c r="L165" s="116">
        <f t="shared" si="49"/>
        <v>5.7647963105303607E-4</v>
      </c>
      <c r="M165" s="117">
        <f t="shared" si="49"/>
        <v>1.4149429646701872E-3</v>
      </c>
      <c r="N165" s="117">
        <f t="shared" si="49"/>
        <v>1.4044133207641548E-3</v>
      </c>
      <c r="O165" s="117">
        <f t="shared" si="49"/>
        <v>1.8703003931447766E-3</v>
      </c>
      <c r="P165" s="118">
        <f t="shared" si="49"/>
        <v>1.3498920086393088E-3</v>
      </c>
      <c r="Q165" s="118">
        <f t="shared" si="49"/>
        <v>1.4598540145985401E-3</v>
      </c>
      <c r="R165" s="118">
        <f t="shared" si="49"/>
        <v>1.4015416958654519E-3</v>
      </c>
      <c r="S165" s="118">
        <f t="shared" si="49"/>
        <v>1.4413375612568463E-3</v>
      </c>
      <c r="T165" s="118">
        <f t="shared" si="49"/>
        <v>1.3596193065941536E-3</v>
      </c>
      <c r="U165" s="118">
        <f t="shared" si="49"/>
        <v>1.4188056236295627E-3</v>
      </c>
      <c r="V165" s="118">
        <f t="shared" si="49"/>
        <v>1.3481281758788758E-3</v>
      </c>
      <c r="W165" s="118">
        <f t="shared" si="49"/>
        <v>1.4087152516904582E-3</v>
      </c>
      <c r="X165" s="118">
        <f t="shared" si="49"/>
        <v>1.3516323559991683E-3</v>
      </c>
      <c r="Y165" s="118">
        <f t="shared" si="49"/>
        <v>1.3595482116711985E-3</v>
      </c>
      <c r="Z165" s="118">
        <f t="shared" si="49"/>
        <v>1.4097744360902255E-3</v>
      </c>
      <c r="AA165" s="118">
        <f t="shared" si="49"/>
        <v>1.3709898546750755E-3</v>
      </c>
      <c r="AB165" s="118">
        <f t="shared" si="49"/>
        <v>1.4104372355430183E-3</v>
      </c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</row>
    <row r="166" spans="1:60" ht="12.75" customHeight="1" x14ac:dyDescent="0.25">
      <c r="A166" s="108" t="str">
        <f t="shared" ref="A166:B166" si="50">+A24</f>
        <v>Fanta Grape_C</v>
      </c>
      <c r="B166" s="108" t="str">
        <f t="shared" si="50"/>
        <v>P0500012L_C</v>
      </c>
      <c r="C166" s="116">
        <f t="shared" ref="C166:AB166" si="51">+C24/C$140</f>
        <v>1.6904583020285499E-3</v>
      </c>
      <c r="D166" s="116">
        <f t="shared" si="51"/>
        <v>1.0123165176311793E-3</v>
      </c>
      <c r="E166" s="116">
        <f t="shared" si="51"/>
        <v>4.5242044940431306E-4</v>
      </c>
      <c r="F166" s="116">
        <f t="shared" si="51"/>
        <v>1.6025641025641026E-4</v>
      </c>
      <c r="G166" s="116">
        <f t="shared" si="51"/>
        <v>7.8529919899481698E-4</v>
      </c>
      <c r="H166" s="116">
        <f t="shared" si="51"/>
        <v>1.2228676245796392E-3</v>
      </c>
      <c r="I166" s="116">
        <f t="shared" si="51"/>
        <v>2.7389361395415888E-3</v>
      </c>
      <c r="J166" s="116">
        <f t="shared" si="51"/>
        <v>1.8564356435643563E-3</v>
      </c>
      <c r="K166" s="116">
        <f t="shared" si="51"/>
        <v>9.2178035291019225E-4</v>
      </c>
      <c r="L166" s="116">
        <f t="shared" si="51"/>
        <v>4.0353574173712528E-3</v>
      </c>
      <c r="M166" s="117">
        <f t="shared" si="51"/>
        <v>1.4587040872888529E-3</v>
      </c>
      <c r="N166" s="117">
        <f t="shared" si="51"/>
        <v>1.4621289366859693E-3</v>
      </c>
      <c r="O166" s="117">
        <f t="shared" si="51"/>
        <v>2.2519943509294246E-3</v>
      </c>
      <c r="P166" s="118">
        <f t="shared" si="51"/>
        <v>2.0248380129589635E-3</v>
      </c>
      <c r="Q166" s="118">
        <f t="shared" si="51"/>
        <v>2.0437956204379564E-3</v>
      </c>
      <c r="R166" s="118">
        <f t="shared" si="51"/>
        <v>1.9621583742116329E-3</v>
      </c>
      <c r="S166" s="118">
        <f t="shared" si="51"/>
        <v>2.0178725857595849E-3</v>
      </c>
      <c r="T166" s="118">
        <f t="shared" si="51"/>
        <v>2.0394289598912306E-3</v>
      </c>
      <c r="U166" s="118">
        <f t="shared" si="51"/>
        <v>1.9347349413130401E-3</v>
      </c>
      <c r="V166" s="118">
        <f t="shared" si="51"/>
        <v>1.9703411801306647E-3</v>
      </c>
      <c r="W166" s="118">
        <f t="shared" si="51"/>
        <v>1.9722013523666418E-3</v>
      </c>
      <c r="X166" s="118">
        <f t="shared" si="51"/>
        <v>1.9754626741526303E-3</v>
      </c>
      <c r="Y166" s="118">
        <f t="shared" si="51"/>
        <v>1.9870320016732901E-3</v>
      </c>
      <c r="Z166" s="118">
        <f t="shared" si="51"/>
        <v>1.9736842105263159E-3</v>
      </c>
      <c r="AA166" s="118">
        <f t="shared" si="51"/>
        <v>2.0107851201901106E-3</v>
      </c>
      <c r="AB166" s="118">
        <f t="shared" si="51"/>
        <v>1.9746121297602257E-3</v>
      </c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</row>
    <row r="167" spans="1:60" ht="12.75" customHeight="1" x14ac:dyDescent="0.25">
      <c r="A167" s="108" t="str">
        <f t="shared" ref="A167:B167" si="52">+A25</f>
        <v>Fanta Grape_C</v>
      </c>
      <c r="B167" s="108" t="str">
        <f t="shared" si="52"/>
        <v>P1000006L_C</v>
      </c>
      <c r="C167" s="116">
        <f t="shared" ref="C167:AB167" si="53">+C25/C$140</f>
        <v>2.2539444027047332E-3</v>
      </c>
      <c r="D167" s="116">
        <f t="shared" si="53"/>
        <v>5.0615825881558966E-4</v>
      </c>
      <c r="E167" s="116">
        <f t="shared" si="53"/>
        <v>3.0161363293620871E-4</v>
      </c>
      <c r="F167" s="116">
        <f t="shared" si="53"/>
        <v>3.2051282051282051E-4</v>
      </c>
      <c r="G167" s="116">
        <f t="shared" si="53"/>
        <v>3.1411967959792684E-4</v>
      </c>
      <c r="H167" s="116">
        <f t="shared" si="53"/>
        <v>3.057169061449098E-4</v>
      </c>
      <c r="I167" s="116">
        <f t="shared" si="53"/>
        <v>2.8830906732016723E-4</v>
      </c>
      <c r="J167" s="116">
        <f t="shared" si="53"/>
        <v>3.0940594059405941E-4</v>
      </c>
      <c r="K167" s="116">
        <f t="shared" si="53"/>
        <v>1.316829075585989E-4</v>
      </c>
      <c r="L167" s="116">
        <f t="shared" si="53"/>
        <v>5.7647963105303607E-4</v>
      </c>
      <c r="M167" s="117">
        <f t="shared" si="53"/>
        <v>6.2724275753420666E-4</v>
      </c>
      <c r="N167" s="117">
        <f t="shared" si="53"/>
        <v>3.0781661824967778E-4</v>
      </c>
      <c r="O167" s="117">
        <f t="shared" si="53"/>
        <v>3.0535516622771859E-4</v>
      </c>
      <c r="P167" s="118">
        <f t="shared" si="53"/>
        <v>5.3995680345572358E-4</v>
      </c>
      <c r="Q167" s="118">
        <f t="shared" si="53"/>
        <v>4.3795620437956203E-4</v>
      </c>
      <c r="R167" s="118">
        <f t="shared" si="53"/>
        <v>5.6061667834618077E-4</v>
      </c>
      <c r="S167" s="118">
        <f t="shared" si="53"/>
        <v>4.3240126837705388E-4</v>
      </c>
      <c r="T167" s="118">
        <f t="shared" si="53"/>
        <v>5.4384772263766149E-4</v>
      </c>
      <c r="U167" s="118">
        <f t="shared" si="53"/>
        <v>5.1592931768347733E-4</v>
      </c>
      <c r="V167" s="118">
        <f t="shared" si="53"/>
        <v>5.1851083687649076E-4</v>
      </c>
      <c r="W167" s="118">
        <f t="shared" si="53"/>
        <v>4.695717505634861E-4</v>
      </c>
      <c r="X167" s="118">
        <f t="shared" si="53"/>
        <v>5.1985859846121851E-4</v>
      </c>
      <c r="Y167" s="118">
        <f t="shared" si="53"/>
        <v>5.229031583350763E-4</v>
      </c>
      <c r="Z167" s="118">
        <f t="shared" si="53"/>
        <v>4.6992481203007516E-4</v>
      </c>
      <c r="AA167" s="118">
        <f t="shared" si="53"/>
        <v>4.5699661822502514E-4</v>
      </c>
      <c r="AB167" s="118">
        <f t="shared" si="53"/>
        <v>4.7014574518100609E-4</v>
      </c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</row>
    <row r="168" spans="1:60" ht="12.75" customHeight="1" x14ac:dyDescent="0.25">
      <c r="A168" s="108" t="str">
        <f t="shared" ref="A168:B168" si="54">+A26</f>
        <v>Fanta Grape_C</v>
      </c>
      <c r="B168" s="108" t="str">
        <f t="shared" si="54"/>
        <v>P1250006L_C</v>
      </c>
      <c r="C168" s="116">
        <f t="shared" ref="C168:AB168" si="55">+C26/C$140</f>
        <v>0</v>
      </c>
      <c r="D168" s="116">
        <f t="shared" si="55"/>
        <v>0</v>
      </c>
      <c r="E168" s="116">
        <f t="shared" si="55"/>
        <v>0</v>
      </c>
      <c r="F168" s="116">
        <f t="shared" si="55"/>
        <v>0</v>
      </c>
      <c r="G168" s="116">
        <f t="shared" si="55"/>
        <v>0</v>
      </c>
      <c r="H168" s="116">
        <f t="shared" si="55"/>
        <v>0</v>
      </c>
      <c r="I168" s="116">
        <f t="shared" si="55"/>
        <v>0</v>
      </c>
      <c r="J168" s="116">
        <f t="shared" si="55"/>
        <v>0</v>
      </c>
      <c r="K168" s="116">
        <f t="shared" si="55"/>
        <v>0</v>
      </c>
      <c r="L168" s="116">
        <f t="shared" si="55"/>
        <v>0</v>
      </c>
      <c r="M168" s="117">
        <f t="shared" si="55"/>
        <v>0</v>
      </c>
      <c r="N168" s="117">
        <f t="shared" si="55"/>
        <v>0</v>
      </c>
      <c r="O168" s="117">
        <f t="shared" si="55"/>
        <v>0</v>
      </c>
      <c r="P168" s="118">
        <f t="shared" si="55"/>
        <v>0</v>
      </c>
      <c r="Q168" s="118">
        <f t="shared" si="55"/>
        <v>0</v>
      </c>
      <c r="R168" s="118">
        <f t="shared" si="55"/>
        <v>0</v>
      </c>
      <c r="S168" s="118">
        <f t="shared" si="55"/>
        <v>0</v>
      </c>
      <c r="T168" s="118">
        <f t="shared" si="55"/>
        <v>0</v>
      </c>
      <c r="U168" s="118">
        <f t="shared" si="55"/>
        <v>0</v>
      </c>
      <c r="V168" s="118">
        <f t="shared" si="55"/>
        <v>0</v>
      </c>
      <c r="W168" s="118">
        <f t="shared" si="55"/>
        <v>0</v>
      </c>
      <c r="X168" s="118">
        <f t="shared" si="55"/>
        <v>0</v>
      </c>
      <c r="Y168" s="118">
        <f t="shared" si="55"/>
        <v>0</v>
      </c>
      <c r="Z168" s="118">
        <f t="shared" si="55"/>
        <v>0</v>
      </c>
      <c r="AA168" s="118">
        <f t="shared" si="55"/>
        <v>0</v>
      </c>
      <c r="AB168" s="118">
        <f t="shared" si="55"/>
        <v>0</v>
      </c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</row>
    <row r="169" spans="1:60" ht="12.75" customHeight="1" x14ac:dyDescent="0.25">
      <c r="A169" s="108" t="str">
        <f t="shared" ref="A169:B169" si="56">+A27</f>
        <v>Fanta Grape_C</v>
      </c>
      <c r="B169" s="108" t="str">
        <f t="shared" si="56"/>
        <v>P2000006L_C</v>
      </c>
      <c r="C169" s="116">
        <f t="shared" ref="C169:AB169" si="57">+C27/C$140</f>
        <v>8.4522915101427499E-3</v>
      </c>
      <c r="D169" s="116">
        <f t="shared" si="57"/>
        <v>5.3990214273662894E-3</v>
      </c>
      <c r="E169" s="116">
        <f t="shared" si="57"/>
        <v>4.5242044940431306E-3</v>
      </c>
      <c r="F169" s="116">
        <f t="shared" si="57"/>
        <v>5.2884615384615388E-3</v>
      </c>
      <c r="G169" s="116">
        <f t="shared" si="57"/>
        <v>6.4394534317574999E-3</v>
      </c>
      <c r="H169" s="116">
        <f t="shared" si="57"/>
        <v>2.5985937022317334E-3</v>
      </c>
      <c r="I169" s="116">
        <f t="shared" si="57"/>
        <v>7.207726683004181E-4</v>
      </c>
      <c r="J169" s="116">
        <f t="shared" si="57"/>
        <v>9.5915841584158414E-3</v>
      </c>
      <c r="K169" s="116">
        <f t="shared" si="57"/>
        <v>5.530682117461154E-3</v>
      </c>
      <c r="L169" s="116">
        <f t="shared" si="57"/>
        <v>4.6118370484242886E-3</v>
      </c>
      <c r="M169" s="117">
        <f t="shared" si="57"/>
        <v>5.4847273682060872E-3</v>
      </c>
      <c r="N169" s="117">
        <f t="shared" si="57"/>
        <v>4.8865888147136341E-3</v>
      </c>
      <c r="O169" s="117">
        <f t="shared" si="57"/>
        <v>5.0765296385358221E-3</v>
      </c>
      <c r="P169" s="118">
        <f t="shared" si="57"/>
        <v>5.9395248380129592E-3</v>
      </c>
      <c r="Q169" s="118">
        <f t="shared" si="57"/>
        <v>5.9854014598540147E-3</v>
      </c>
      <c r="R169" s="118">
        <f t="shared" si="57"/>
        <v>5.8864751226348983E-3</v>
      </c>
      <c r="S169" s="118">
        <f t="shared" si="57"/>
        <v>5.9094840011530703E-3</v>
      </c>
      <c r="T169" s="118">
        <f t="shared" si="57"/>
        <v>5.9823249490142758E-3</v>
      </c>
      <c r="U169" s="118">
        <f t="shared" si="57"/>
        <v>5.93318715335999E-3</v>
      </c>
      <c r="V169" s="118">
        <f t="shared" si="57"/>
        <v>6.0147257077672921E-3</v>
      </c>
      <c r="W169" s="118">
        <f t="shared" si="57"/>
        <v>6.0105184072126224E-3</v>
      </c>
      <c r="X169" s="118">
        <f t="shared" si="57"/>
        <v>5.9263880224578918E-3</v>
      </c>
      <c r="Y169" s="118">
        <f t="shared" si="57"/>
        <v>5.9610960050198707E-3</v>
      </c>
      <c r="Z169" s="118">
        <f t="shared" si="57"/>
        <v>6.0150375939849628E-3</v>
      </c>
      <c r="AA169" s="118">
        <f t="shared" si="57"/>
        <v>5.9409560369253264E-3</v>
      </c>
      <c r="AB169" s="118">
        <f t="shared" si="57"/>
        <v>6.0178655383168779E-3</v>
      </c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</row>
    <row r="170" spans="1:60" ht="12.75" customHeight="1" x14ac:dyDescent="0.25">
      <c r="A170" s="108" t="str">
        <f t="shared" ref="A170:B170" si="58">+A28</f>
        <v>Fanta Grape_C</v>
      </c>
      <c r="B170" s="108" t="str">
        <f t="shared" si="58"/>
        <v>R0300024L_C</v>
      </c>
      <c r="C170" s="116">
        <f t="shared" ref="C170:AB170" si="59">+C28/C$140</f>
        <v>3.0052592036063112E-3</v>
      </c>
      <c r="D170" s="116">
        <f t="shared" si="59"/>
        <v>4.0492660705247173E-3</v>
      </c>
      <c r="E170" s="116">
        <f t="shared" si="59"/>
        <v>3.7701704117026088E-3</v>
      </c>
      <c r="F170" s="116">
        <f t="shared" si="59"/>
        <v>2.0833333333333333E-3</v>
      </c>
      <c r="G170" s="116">
        <f t="shared" si="59"/>
        <v>2.5129574367834147E-3</v>
      </c>
      <c r="H170" s="116">
        <f t="shared" si="59"/>
        <v>2.2928767960868237E-3</v>
      </c>
      <c r="I170" s="116">
        <f t="shared" si="59"/>
        <v>1.2973908029407526E-3</v>
      </c>
      <c r="J170" s="116">
        <f t="shared" si="59"/>
        <v>7.7351485148514855E-4</v>
      </c>
      <c r="K170" s="116">
        <f t="shared" si="59"/>
        <v>7.6376086383987355E-3</v>
      </c>
      <c r="L170" s="116">
        <f t="shared" si="59"/>
        <v>1.345119139123751E-3</v>
      </c>
      <c r="M170" s="117">
        <f t="shared" si="59"/>
        <v>2.9757563380692596E-3</v>
      </c>
      <c r="N170" s="117">
        <f t="shared" si="59"/>
        <v>2.8473037188095191E-3</v>
      </c>
      <c r="O170" s="117">
        <f t="shared" si="59"/>
        <v>3.0153822664987211E-3</v>
      </c>
      <c r="P170" s="118">
        <f t="shared" si="59"/>
        <v>2.9697624190064796E-3</v>
      </c>
      <c r="Q170" s="118">
        <f t="shared" si="59"/>
        <v>2.9197080291970801E-3</v>
      </c>
      <c r="R170" s="118">
        <f t="shared" si="59"/>
        <v>2.9432375613174491E-3</v>
      </c>
      <c r="S170" s="118">
        <f t="shared" si="59"/>
        <v>3.0268088786393772E-3</v>
      </c>
      <c r="T170" s="118">
        <f t="shared" si="59"/>
        <v>2.9911624745071379E-3</v>
      </c>
      <c r="U170" s="118">
        <f t="shared" si="59"/>
        <v>2.966593576679995E-3</v>
      </c>
      <c r="V170" s="118">
        <f t="shared" si="59"/>
        <v>3.0073628538836461E-3</v>
      </c>
      <c r="W170" s="118">
        <f t="shared" si="59"/>
        <v>3.0052592036063112E-3</v>
      </c>
      <c r="X170" s="118">
        <f t="shared" si="59"/>
        <v>3.0151798710750678E-3</v>
      </c>
      <c r="Y170" s="118">
        <f t="shared" si="59"/>
        <v>3.0328383183434427E-3</v>
      </c>
      <c r="Z170" s="118">
        <f t="shared" si="59"/>
        <v>3.0075187969924814E-3</v>
      </c>
      <c r="AA170" s="118">
        <f t="shared" si="59"/>
        <v>3.016177680285166E-3</v>
      </c>
      <c r="AB170" s="118">
        <f t="shared" si="59"/>
        <v>3.0089327691584389E-3</v>
      </c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</row>
    <row r="171" spans="1:60" ht="12.75" customHeight="1" x14ac:dyDescent="0.25">
      <c r="A171" s="108" t="str">
        <f t="shared" ref="A171:B171" si="60">+A29</f>
        <v>Fanta Orange_C</v>
      </c>
      <c r="B171" s="108" t="str">
        <f t="shared" si="60"/>
        <v>C0330024L_C</v>
      </c>
      <c r="C171" s="116">
        <f t="shared" ref="C171:AB171" si="61">+C29/C$140</f>
        <v>1.8125469571750562E-2</v>
      </c>
      <c r="D171" s="116">
        <f t="shared" si="61"/>
        <v>1.8390416736966425E-2</v>
      </c>
      <c r="E171" s="116">
        <f t="shared" si="61"/>
        <v>3.3026692806514851E-2</v>
      </c>
      <c r="F171" s="116">
        <f t="shared" si="61"/>
        <v>2.3237179487179488E-2</v>
      </c>
      <c r="G171" s="116">
        <f t="shared" si="61"/>
        <v>2.2773676770849693E-2</v>
      </c>
      <c r="H171" s="116">
        <f t="shared" si="61"/>
        <v>2.2164475695505961E-2</v>
      </c>
      <c r="I171" s="116">
        <f t="shared" si="61"/>
        <v>1.9749171111431454E-2</v>
      </c>
      <c r="J171" s="116">
        <f t="shared" si="61"/>
        <v>1.6398514851485149E-2</v>
      </c>
      <c r="K171" s="116">
        <f t="shared" si="61"/>
        <v>2.0015801948907033E-2</v>
      </c>
      <c r="L171" s="116">
        <f t="shared" si="61"/>
        <v>1.8639508070714836E-2</v>
      </c>
      <c r="M171" s="117">
        <f t="shared" si="61"/>
        <v>2.1122035183942591E-2</v>
      </c>
      <c r="N171" s="117">
        <f t="shared" si="61"/>
        <v>2.204736528213317E-2</v>
      </c>
      <c r="O171" s="117">
        <f t="shared" si="61"/>
        <v>1.8779342723004695E-2</v>
      </c>
      <c r="P171" s="118">
        <f t="shared" si="61"/>
        <v>1.7953563714902809E-2</v>
      </c>
      <c r="Q171" s="118">
        <f t="shared" si="61"/>
        <v>1.7956204379562045E-2</v>
      </c>
      <c r="R171" s="118">
        <f t="shared" si="61"/>
        <v>1.7799579537491242E-2</v>
      </c>
      <c r="S171" s="118">
        <f t="shared" si="61"/>
        <v>1.7872585759584895E-2</v>
      </c>
      <c r="T171" s="118">
        <f t="shared" si="61"/>
        <v>1.7811012916383411E-2</v>
      </c>
      <c r="U171" s="118">
        <f t="shared" si="61"/>
        <v>1.7799561460079969E-2</v>
      </c>
      <c r="V171" s="118">
        <f t="shared" si="61"/>
        <v>1.7940474955926579E-2</v>
      </c>
      <c r="W171" s="118">
        <f t="shared" si="61"/>
        <v>1.7937640871525169E-2</v>
      </c>
      <c r="X171" s="118">
        <f t="shared" si="61"/>
        <v>1.7883135787065917E-2</v>
      </c>
      <c r="Y171" s="118">
        <f t="shared" si="61"/>
        <v>1.788328801505961E-2</v>
      </c>
      <c r="Z171" s="118">
        <f t="shared" si="61"/>
        <v>1.795112781954887E-2</v>
      </c>
      <c r="AA171" s="118">
        <f t="shared" si="61"/>
        <v>1.7914267434420986E-2</v>
      </c>
      <c r="AB171" s="118">
        <f t="shared" si="61"/>
        <v>1.7959567465914435E-2</v>
      </c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</row>
    <row r="172" spans="1:60" ht="12.75" customHeight="1" x14ac:dyDescent="0.25">
      <c r="A172" s="108" t="str">
        <f t="shared" ref="A172:B172" si="62">+A30</f>
        <v>Fanta Orange_C</v>
      </c>
      <c r="B172" s="108" t="str">
        <f t="shared" si="62"/>
        <v>C0440024L</v>
      </c>
      <c r="C172" s="116">
        <f t="shared" ref="C172:AB172" si="63">+C30/C$140</f>
        <v>0</v>
      </c>
      <c r="D172" s="116">
        <f t="shared" si="63"/>
        <v>0</v>
      </c>
      <c r="E172" s="116">
        <f t="shared" si="63"/>
        <v>0</v>
      </c>
      <c r="F172" s="116">
        <f t="shared" si="63"/>
        <v>0</v>
      </c>
      <c r="G172" s="116">
        <f t="shared" si="63"/>
        <v>0</v>
      </c>
      <c r="H172" s="116">
        <f t="shared" si="63"/>
        <v>0</v>
      </c>
      <c r="I172" s="116">
        <f t="shared" si="63"/>
        <v>0</v>
      </c>
      <c r="J172" s="116">
        <f t="shared" si="63"/>
        <v>0</v>
      </c>
      <c r="K172" s="116">
        <f t="shared" si="63"/>
        <v>0</v>
      </c>
      <c r="L172" s="116">
        <f t="shared" si="63"/>
        <v>0</v>
      </c>
      <c r="M172" s="117">
        <f t="shared" si="63"/>
        <v>0</v>
      </c>
      <c r="N172" s="117">
        <f t="shared" si="63"/>
        <v>0</v>
      </c>
      <c r="O172" s="117">
        <f t="shared" si="63"/>
        <v>0</v>
      </c>
      <c r="P172" s="118">
        <f t="shared" si="63"/>
        <v>9.0442764578833688E-3</v>
      </c>
      <c r="Q172" s="118">
        <f t="shared" si="63"/>
        <v>8.9051094890510944E-3</v>
      </c>
      <c r="R172" s="118">
        <f t="shared" si="63"/>
        <v>8.9698668535388923E-3</v>
      </c>
      <c r="S172" s="118">
        <f t="shared" si="63"/>
        <v>8.9362928797924474E-3</v>
      </c>
      <c r="T172" s="118">
        <f t="shared" si="63"/>
        <v>8.9734874235214146E-3</v>
      </c>
      <c r="U172" s="118">
        <f t="shared" si="63"/>
        <v>8.8997807300399846E-3</v>
      </c>
      <c r="V172" s="118">
        <f t="shared" si="63"/>
        <v>8.9183863942756403E-3</v>
      </c>
      <c r="W172" s="118">
        <f t="shared" si="63"/>
        <v>8.9218632607062365E-3</v>
      </c>
      <c r="X172" s="118">
        <f t="shared" si="63"/>
        <v>8.9415678935329587E-3</v>
      </c>
      <c r="Y172" s="118">
        <f t="shared" si="63"/>
        <v>8.9939343233633139E-3</v>
      </c>
      <c r="Z172" s="118">
        <f t="shared" si="63"/>
        <v>8.9285714285714281E-3</v>
      </c>
      <c r="AA172" s="118">
        <f t="shared" si="63"/>
        <v>8.9571337172104932E-3</v>
      </c>
      <c r="AB172" s="118">
        <f t="shared" si="63"/>
        <v>8.9327691584391161E-3</v>
      </c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</row>
    <row r="173" spans="1:60" ht="12.75" customHeight="1" x14ac:dyDescent="0.25">
      <c r="A173" s="108" t="str">
        <f t="shared" ref="A173:B173" si="64">+A31</f>
        <v>Fanta Orange_C</v>
      </c>
      <c r="B173" s="108" t="str">
        <f t="shared" si="64"/>
        <v>O10LT001L</v>
      </c>
      <c r="C173" s="116">
        <f t="shared" ref="C173:AB173" si="65">+C31/C$140</f>
        <v>0</v>
      </c>
      <c r="D173" s="116">
        <f t="shared" si="65"/>
        <v>0</v>
      </c>
      <c r="E173" s="116">
        <f t="shared" si="65"/>
        <v>0</v>
      </c>
      <c r="F173" s="116">
        <f t="shared" si="65"/>
        <v>0</v>
      </c>
      <c r="G173" s="116">
        <f t="shared" si="65"/>
        <v>0</v>
      </c>
      <c r="H173" s="116">
        <f t="shared" si="65"/>
        <v>0</v>
      </c>
      <c r="I173" s="116">
        <f t="shared" si="65"/>
        <v>0</v>
      </c>
      <c r="J173" s="116">
        <f t="shared" si="65"/>
        <v>0</v>
      </c>
      <c r="K173" s="116">
        <f t="shared" si="65"/>
        <v>0</v>
      </c>
      <c r="L173" s="116">
        <f t="shared" si="65"/>
        <v>0</v>
      </c>
      <c r="M173" s="117">
        <f t="shared" si="65"/>
        <v>0</v>
      </c>
      <c r="N173" s="117">
        <f t="shared" si="65"/>
        <v>0</v>
      </c>
      <c r="O173" s="117">
        <f t="shared" si="65"/>
        <v>0</v>
      </c>
      <c r="P173" s="118">
        <f t="shared" si="65"/>
        <v>0</v>
      </c>
      <c r="Q173" s="118">
        <f t="shared" si="65"/>
        <v>0</v>
      </c>
      <c r="R173" s="118">
        <f t="shared" si="65"/>
        <v>0</v>
      </c>
      <c r="S173" s="118">
        <f t="shared" si="65"/>
        <v>0</v>
      </c>
      <c r="T173" s="118">
        <f t="shared" si="65"/>
        <v>0</v>
      </c>
      <c r="U173" s="118">
        <f t="shared" si="65"/>
        <v>0</v>
      </c>
      <c r="V173" s="118">
        <f t="shared" si="65"/>
        <v>0</v>
      </c>
      <c r="W173" s="118">
        <f t="shared" si="65"/>
        <v>0</v>
      </c>
      <c r="X173" s="118">
        <f t="shared" si="65"/>
        <v>0</v>
      </c>
      <c r="Y173" s="118">
        <f t="shared" si="65"/>
        <v>0</v>
      </c>
      <c r="Z173" s="118">
        <f t="shared" si="65"/>
        <v>0</v>
      </c>
      <c r="AA173" s="118">
        <f t="shared" si="65"/>
        <v>0</v>
      </c>
      <c r="AB173" s="118">
        <f t="shared" si="65"/>
        <v>0</v>
      </c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</row>
    <row r="174" spans="1:60" ht="12.75" customHeight="1" x14ac:dyDescent="0.25">
      <c r="A174" s="108" t="str">
        <f t="shared" ref="A174:B174" si="66">+A32</f>
        <v>Fanta Orange_C</v>
      </c>
      <c r="B174" s="108" t="str">
        <f t="shared" si="66"/>
        <v>O20LT001L</v>
      </c>
      <c r="C174" s="116">
        <f t="shared" ref="C174:AB174" si="67">+C32/C$140</f>
        <v>0</v>
      </c>
      <c r="D174" s="116">
        <f t="shared" si="67"/>
        <v>0</v>
      </c>
      <c r="E174" s="116">
        <f t="shared" si="67"/>
        <v>0</v>
      </c>
      <c r="F174" s="116">
        <f t="shared" si="67"/>
        <v>0</v>
      </c>
      <c r="G174" s="116">
        <f t="shared" si="67"/>
        <v>0</v>
      </c>
      <c r="H174" s="116">
        <f t="shared" si="67"/>
        <v>0</v>
      </c>
      <c r="I174" s="116">
        <f t="shared" si="67"/>
        <v>0</v>
      </c>
      <c r="J174" s="116">
        <f t="shared" si="67"/>
        <v>0</v>
      </c>
      <c r="K174" s="116">
        <f t="shared" si="67"/>
        <v>0</v>
      </c>
      <c r="L174" s="116">
        <f t="shared" si="67"/>
        <v>0</v>
      </c>
      <c r="M174" s="117">
        <f t="shared" si="67"/>
        <v>0</v>
      </c>
      <c r="N174" s="117">
        <f t="shared" si="67"/>
        <v>0</v>
      </c>
      <c r="O174" s="117">
        <f t="shared" si="67"/>
        <v>0</v>
      </c>
      <c r="P174" s="118">
        <f t="shared" si="67"/>
        <v>0</v>
      </c>
      <c r="Q174" s="118">
        <f t="shared" si="67"/>
        <v>0</v>
      </c>
      <c r="R174" s="118">
        <f t="shared" si="67"/>
        <v>0</v>
      </c>
      <c r="S174" s="118">
        <f t="shared" si="67"/>
        <v>0</v>
      </c>
      <c r="T174" s="118">
        <f t="shared" si="67"/>
        <v>0</v>
      </c>
      <c r="U174" s="118">
        <f t="shared" si="67"/>
        <v>0</v>
      </c>
      <c r="V174" s="118">
        <f t="shared" si="67"/>
        <v>0</v>
      </c>
      <c r="W174" s="118">
        <f t="shared" si="67"/>
        <v>0</v>
      </c>
      <c r="X174" s="118">
        <f t="shared" si="67"/>
        <v>0</v>
      </c>
      <c r="Y174" s="118">
        <f t="shared" si="67"/>
        <v>0</v>
      </c>
      <c r="Z174" s="118">
        <f t="shared" si="67"/>
        <v>0</v>
      </c>
      <c r="AA174" s="118">
        <f t="shared" si="67"/>
        <v>0</v>
      </c>
      <c r="AB174" s="118">
        <f t="shared" si="67"/>
        <v>0</v>
      </c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</row>
    <row r="175" spans="1:60" ht="12.75" customHeight="1" x14ac:dyDescent="0.25">
      <c r="A175" s="108" t="str">
        <f t="shared" ref="A175:B175" si="68">+A33</f>
        <v>Fanta Orange_C</v>
      </c>
      <c r="B175" s="108" t="str">
        <f t="shared" si="68"/>
        <v>P0350012L_C</v>
      </c>
      <c r="C175" s="116">
        <f t="shared" ref="C175:AB175" si="69">+C33/C$140</f>
        <v>4.0383170548459807E-3</v>
      </c>
      <c r="D175" s="116">
        <f t="shared" si="69"/>
        <v>2.6995107136831447E-3</v>
      </c>
      <c r="E175" s="116">
        <f t="shared" si="69"/>
        <v>1.1612124868044036E-2</v>
      </c>
      <c r="F175" s="116">
        <f t="shared" si="69"/>
        <v>3.3653846153846156E-3</v>
      </c>
      <c r="G175" s="116">
        <f t="shared" si="69"/>
        <v>2.8270771163813411E-3</v>
      </c>
      <c r="H175" s="116">
        <f t="shared" si="69"/>
        <v>5.9614796698257413E-3</v>
      </c>
      <c r="I175" s="116">
        <f t="shared" si="69"/>
        <v>4.901254144442843E-3</v>
      </c>
      <c r="J175" s="116">
        <f t="shared" si="69"/>
        <v>6.3428217821782183E-3</v>
      </c>
      <c r="K175" s="116">
        <f t="shared" si="69"/>
        <v>3.950487226757967E-4</v>
      </c>
      <c r="L175" s="116">
        <f t="shared" si="69"/>
        <v>2.690238278247502E-3</v>
      </c>
      <c r="M175" s="117">
        <f t="shared" si="69"/>
        <v>4.4636345071038903E-3</v>
      </c>
      <c r="N175" s="117">
        <f t="shared" si="69"/>
        <v>4.7519190442293999E-3</v>
      </c>
      <c r="O175" s="117">
        <f t="shared" si="69"/>
        <v>3.5115844116187641E-3</v>
      </c>
      <c r="P175" s="118">
        <f t="shared" si="69"/>
        <v>4.049676025917927E-3</v>
      </c>
      <c r="Q175" s="118">
        <f t="shared" si="69"/>
        <v>3.9416058394160583E-3</v>
      </c>
      <c r="R175" s="118">
        <f t="shared" si="69"/>
        <v>3.9243167484232658E-3</v>
      </c>
      <c r="S175" s="118">
        <f t="shared" si="69"/>
        <v>4.0357451715191698E-3</v>
      </c>
      <c r="T175" s="118">
        <f t="shared" si="69"/>
        <v>3.9428959891230457E-3</v>
      </c>
      <c r="U175" s="118">
        <f t="shared" si="69"/>
        <v>3.9984522120469499E-3</v>
      </c>
      <c r="V175" s="118">
        <f t="shared" si="69"/>
        <v>3.9406823602613295E-3</v>
      </c>
      <c r="W175" s="118">
        <f t="shared" si="69"/>
        <v>3.9444027047332835E-3</v>
      </c>
      <c r="X175" s="118">
        <f t="shared" si="69"/>
        <v>3.9509253483052606E-3</v>
      </c>
      <c r="Y175" s="118">
        <f t="shared" si="69"/>
        <v>3.9740640033465802E-3</v>
      </c>
      <c r="Z175" s="118">
        <f t="shared" si="69"/>
        <v>3.9473684210526317E-3</v>
      </c>
      <c r="AA175" s="118">
        <f t="shared" si="69"/>
        <v>4.0215702403802213E-3</v>
      </c>
      <c r="AB175" s="118">
        <f t="shared" si="69"/>
        <v>3.9492242595204514E-3</v>
      </c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</row>
    <row r="176" spans="1:60" ht="12.75" customHeight="1" x14ac:dyDescent="0.25">
      <c r="A176" s="108" t="str">
        <f t="shared" ref="A176:B176" si="70">+A34</f>
        <v>Fanta Orange_C</v>
      </c>
      <c r="B176" s="108" t="str">
        <f t="shared" si="70"/>
        <v>P0500012L_C</v>
      </c>
      <c r="C176" s="116">
        <f t="shared" ref="C176:AB176" si="71">+C34/C$140</f>
        <v>1.2302779864763335E-2</v>
      </c>
      <c r="D176" s="116">
        <f t="shared" si="71"/>
        <v>7.5923738822338454E-3</v>
      </c>
      <c r="E176" s="116">
        <f t="shared" si="71"/>
        <v>1.4025033931533705E-2</v>
      </c>
      <c r="F176" s="116">
        <f t="shared" si="71"/>
        <v>1.0416666666666666E-2</v>
      </c>
      <c r="G176" s="116">
        <f t="shared" si="71"/>
        <v>1.2721847023716036E-2</v>
      </c>
      <c r="H176" s="116">
        <f t="shared" si="71"/>
        <v>1.2228676245796393E-2</v>
      </c>
      <c r="I176" s="116">
        <f t="shared" si="71"/>
        <v>9.6583537552256023E-3</v>
      </c>
      <c r="J176" s="116">
        <f t="shared" si="71"/>
        <v>1.608910891089109E-2</v>
      </c>
      <c r="K176" s="116">
        <f t="shared" si="71"/>
        <v>1.5670265999473267E-2</v>
      </c>
      <c r="L176" s="116">
        <f t="shared" si="71"/>
        <v>1.3643351268255189E-2</v>
      </c>
      <c r="M176" s="117">
        <f t="shared" si="71"/>
        <v>1.2486506987192579E-2</v>
      </c>
      <c r="N176" s="117">
        <f t="shared" si="71"/>
        <v>1.3082206275611305E-2</v>
      </c>
      <c r="O176" s="117">
        <f t="shared" si="71"/>
        <v>1.3779151876025802E-2</v>
      </c>
      <c r="P176" s="118">
        <f t="shared" si="71"/>
        <v>1.2014038876889848E-2</v>
      </c>
      <c r="Q176" s="118">
        <f t="shared" si="71"/>
        <v>1.1970802919708029E-2</v>
      </c>
      <c r="R176" s="118">
        <f t="shared" si="71"/>
        <v>1.1913104414856343E-2</v>
      </c>
      <c r="S176" s="118">
        <f t="shared" si="71"/>
        <v>1.1963101758431825E-2</v>
      </c>
      <c r="T176" s="118">
        <f t="shared" si="71"/>
        <v>1.1964649898028552E-2</v>
      </c>
      <c r="U176" s="118">
        <f t="shared" si="71"/>
        <v>1.186637430671998E-2</v>
      </c>
      <c r="V176" s="118">
        <f t="shared" si="71"/>
        <v>1.1925749248159286E-2</v>
      </c>
      <c r="W176" s="118">
        <f t="shared" si="71"/>
        <v>1.1927122464312547E-2</v>
      </c>
      <c r="X176" s="118">
        <f t="shared" si="71"/>
        <v>1.1956747764608026E-2</v>
      </c>
      <c r="Y176" s="118">
        <f t="shared" si="71"/>
        <v>1.1922192010039741E-2</v>
      </c>
      <c r="Z176" s="118">
        <f t="shared" si="71"/>
        <v>1.1936090225563909E-2</v>
      </c>
      <c r="AA176" s="118">
        <f t="shared" si="71"/>
        <v>1.1973311397495658E-2</v>
      </c>
      <c r="AB176" s="118">
        <f t="shared" si="71"/>
        <v>1.1941701927597555E-2</v>
      </c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</row>
    <row r="177" spans="1:60" ht="12.75" customHeight="1" x14ac:dyDescent="0.25">
      <c r="A177" s="108" t="str">
        <f t="shared" ref="A177:B177" si="72">+A35</f>
        <v>Fanta Orange_C</v>
      </c>
      <c r="B177" s="108" t="str">
        <f t="shared" si="72"/>
        <v>P1000006L_C</v>
      </c>
      <c r="C177" s="116">
        <f t="shared" ref="C177:AB177" si="73">+C35/C$140</f>
        <v>5.634861006761833E-4</v>
      </c>
      <c r="D177" s="116">
        <f t="shared" si="73"/>
        <v>1.6871941960519654E-4</v>
      </c>
      <c r="E177" s="116">
        <f t="shared" si="73"/>
        <v>1.6588749811491479E-3</v>
      </c>
      <c r="F177" s="116">
        <f t="shared" si="73"/>
        <v>2.8846153846153848E-3</v>
      </c>
      <c r="G177" s="116">
        <f t="shared" si="73"/>
        <v>3.4553164755771948E-3</v>
      </c>
      <c r="H177" s="116">
        <f t="shared" si="73"/>
        <v>4.4328951391011924E-3</v>
      </c>
      <c r="I177" s="116">
        <f t="shared" si="73"/>
        <v>3.7480178751621738E-3</v>
      </c>
      <c r="J177" s="116">
        <f t="shared" si="73"/>
        <v>4.3316831683168321E-3</v>
      </c>
      <c r="K177" s="116">
        <f t="shared" si="73"/>
        <v>2.1069265209375824E-3</v>
      </c>
      <c r="L177" s="116">
        <f t="shared" si="73"/>
        <v>2.4980784012298232E-3</v>
      </c>
      <c r="M177" s="117">
        <f t="shared" si="73"/>
        <v>2.47979694839105E-3</v>
      </c>
      <c r="N177" s="117">
        <f t="shared" si="73"/>
        <v>3.1358817984185922E-3</v>
      </c>
      <c r="O177" s="117">
        <f t="shared" si="73"/>
        <v>3.1680598496125808E-3</v>
      </c>
      <c r="P177" s="118">
        <f t="shared" si="73"/>
        <v>2.9697624190064796E-3</v>
      </c>
      <c r="Q177" s="118">
        <f t="shared" si="73"/>
        <v>2.9197080291970801E-3</v>
      </c>
      <c r="R177" s="118">
        <f t="shared" si="73"/>
        <v>2.9432375613174491E-3</v>
      </c>
      <c r="S177" s="118">
        <f t="shared" si="73"/>
        <v>3.0268088786393772E-3</v>
      </c>
      <c r="T177" s="118">
        <f t="shared" si="73"/>
        <v>2.9911624745071379E-3</v>
      </c>
      <c r="U177" s="118">
        <f t="shared" si="73"/>
        <v>2.966593576679995E-3</v>
      </c>
      <c r="V177" s="118">
        <f t="shared" si="73"/>
        <v>3.0073628538836461E-3</v>
      </c>
      <c r="W177" s="118">
        <f t="shared" si="73"/>
        <v>3.0052592036063112E-3</v>
      </c>
      <c r="X177" s="118">
        <f t="shared" si="73"/>
        <v>3.0151798710750678E-3</v>
      </c>
      <c r="Y177" s="118">
        <f t="shared" si="73"/>
        <v>3.0328383183434427E-3</v>
      </c>
      <c r="Z177" s="118">
        <f t="shared" si="73"/>
        <v>3.0075187969924814E-3</v>
      </c>
      <c r="AA177" s="118">
        <f t="shared" si="73"/>
        <v>3.016177680285166E-3</v>
      </c>
      <c r="AB177" s="118">
        <f t="shared" si="73"/>
        <v>3.0089327691584389E-3</v>
      </c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</row>
    <row r="178" spans="1:60" ht="12.75" customHeight="1" x14ac:dyDescent="0.25">
      <c r="A178" s="108" t="str">
        <f t="shared" ref="A178:B178" si="74">+A36</f>
        <v>Fanta Orange_C</v>
      </c>
      <c r="B178" s="108" t="str">
        <f t="shared" si="74"/>
        <v>P1250006L_C</v>
      </c>
      <c r="C178" s="116">
        <f t="shared" ref="C178:AB178" si="75">+C36/C$140</f>
        <v>8.4522915101427495E-4</v>
      </c>
      <c r="D178" s="116">
        <f t="shared" si="75"/>
        <v>1.6871941960519656E-3</v>
      </c>
      <c r="E178" s="116">
        <f t="shared" si="75"/>
        <v>1.8096817976172522E-3</v>
      </c>
      <c r="F178" s="116">
        <f t="shared" si="75"/>
        <v>6.4102564102564103E-4</v>
      </c>
      <c r="G178" s="116">
        <f t="shared" si="75"/>
        <v>4.711795193968902E-4</v>
      </c>
      <c r="H178" s="116">
        <f t="shared" si="75"/>
        <v>3.057169061449098E-4</v>
      </c>
      <c r="I178" s="116">
        <f t="shared" si="75"/>
        <v>2.8830906732016723E-4</v>
      </c>
      <c r="J178" s="116">
        <f t="shared" si="75"/>
        <v>1.082920792079208E-3</v>
      </c>
      <c r="K178" s="116">
        <f t="shared" si="75"/>
        <v>2.633658151171978E-4</v>
      </c>
      <c r="L178" s="116">
        <f t="shared" si="75"/>
        <v>3.8431975403535742E-4</v>
      </c>
      <c r="M178" s="117">
        <f t="shared" si="75"/>
        <v>7.7311316626309202E-4</v>
      </c>
      <c r="N178" s="117">
        <f t="shared" si="75"/>
        <v>6.5411031378056518E-4</v>
      </c>
      <c r="O178" s="117">
        <f t="shared" si="75"/>
        <v>4.9620214512004278E-4</v>
      </c>
      <c r="P178" s="118">
        <f t="shared" si="75"/>
        <v>5.3995680345572358E-4</v>
      </c>
      <c r="Q178" s="118">
        <f t="shared" si="75"/>
        <v>5.8394160583941611E-4</v>
      </c>
      <c r="R178" s="118">
        <f t="shared" si="75"/>
        <v>5.6061667834618077E-4</v>
      </c>
      <c r="S178" s="118">
        <f t="shared" si="75"/>
        <v>5.7653502450273858E-4</v>
      </c>
      <c r="T178" s="118">
        <f t="shared" si="75"/>
        <v>5.4384772263766149E-4</v>
      </c>
      <c r="U178" s="118">
        <f t="shared" si="75"/>
        <v>6.4491164710434674E-4</v>
      </c>
      <c r="V178" s="118">
        <f t="shared" si="75"/>
        <v>6.2221300425178885E-4</v>
      </c>
      <c r="W178" s="118">
        <f t="shared" si="75"/>
        <v>5.634861006761833E-4</v>
      </c>
      <c r="X178" s="118">
        <f t="shared" si="75"/>
        <v>6.2383031815346226E-4</v>
      </c>
      <c r="Y178" s="118">
        <f t="shared" si="75"/>
        <v>6.274837900020916E-4</v>
      </c>
      <c r="Z178" s="118">
        <f t="shared" si="75"/>
        <v>5.6390977443609026E-4</v>
      </c>
      <c r="AA178" s="118">
        <f t="shared" si="75"/>
        <v>6.3979526551503517E-4</v>
      </c>
      <c r="AB178" s="118">
        <f t="shared" si="75"/>
        <v>5.641748942172073E-4</v>
      </c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</row>
    <row r="179" spans="1:60" ht="12.75" customHeight="1" x14ac:dyDescent="0.25">
      <c r="A179" s="108" t="str">
        <f t="shared" ref="A179:B179" si="76">+A37</f>
        <v>Fanta Orange_C</v>
      </c>
      <c r="B179" s="108" t="str">
        <f t="shared" si="76"/>
        <v>P2000006L_C</v>
      </c>
      <c r="C179" s="116">
        <f t="shared" ref="C179:AB179" si="77">+C37/C$140</f>
        <v>2.6765589782118709E-2</v>
      </c>
      <c r="D179" s="116">
        <f t="shared" si="77"/>
        <v>2.1933524548675552E-2</v>
      </c>
      <c r="E179" s="116">
        <f t="shared" si="77"/>
        <v>2.2017795204343237E-2</v>
      </c>
      <c r="F179" s="116">
        <f t="shared" si="77"/>
        <v>2.7724358974358973E-2</v>
      </c>
      <c r="G179" s="116">
        <f t="shared" si="77"/>
        <v>2.5600753887231036E-2</v>
      </c>
      <c r="H179" s="116">
        <f t="shared" si="77"/>
        <v>2.4151635585447875E-2</v>
      </c>
      <c r="I179" s="116">
        <f t="shared" si="77"/>
        <v>1.874008937581087E-2</v>
      </c>
      <c r="J179" s="116">
        <f t="shared" si="77"/>
        <v>3.094059405940594E-2</v>
      </c>
      <c r="K179" s="116">
        <f t="shared" si="77"/>
        <v>2.6994996049512773E-2</v>
      </c>
      <c r="L179" s="116">
        <f t="shared" si="77"/>
        <v>1.7102229054573405E-2</v>
      </c>
      <c r="M179" s="117">
        <f t="shared" si="77"/>
        <v>2.4491641625579839E-2</v>
      </c>
      <c r="N179" s="117">
        <f t="shared" si="77"/>
        <v>2.4317512841724544E-2</v>
      </c>
      <c r="O179" s="117">
        <f t="shared" si="77"/>
        <v>2.3817702965762053E-2</v>
      </c>
      <c r="P179" s="118">
        <f t="shared" si="77"/>
        <v>2.294816414686825E-2</v>
      </c>
      <c r="Q179" s="118">
        <f t="shared" si="77"/>
        <v>2.2919708029197079E-2</v>
      </c>
      <c r="R179" s="118">
        <f t="shared" si="77"/>
        <v>2.2845129642606869E-2</v>
      </c>
      <c r="S179" s="118">
        <f t="shared" si="77"/>
        <v>2.2773133467858173E-2</v>
      </c>
      <c r="T179" s="118">
        <f t="shared" si="77"/>
        <v>2.284160435078178E-2</v>
      </c>
      <c r="U179" s="118">
        <f t="shared" si="77"/>
        <v>2.2829872307493872E-2</v>
      </c>
      <c r="V179" s="118">
        <f t="shared" si="77"/>
        <v>2.2814476822565592E-2</v>
      </c>
      <c r="W179" s="118">
        <f t="shared" si="77"/>
        <v>2.291510142749812E-2</v>
      </c>
      <c r="X179" s="118">
        <f t="shared" si="77"/>
        <v>2.2873778332293617E-2</v>
      </c>
      <c r="Y179" s="118">
        <f t="shared" si="77"/>
        <v>2.2903158335076345E-2</v>
      </c>
      <c r="Z179" s="118">
        <f t="shared" si="77"/>
        <v>2.2932330827067669E-2</v>
      </c>
      <c r="AA179" s="118">
        <f t="shared" si="77"/>
        <v>2.2941230234896262E-2</v>
      </c>
      <c r="AB179" s="118">
        <f t="shared" si="77"/>
        <v>2.2943112364833099E-2</v>
      </c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/>
      <c r="AR179" s="107"/>
      <c r="AS179" s="107"/>
      <c r="AT179" s="107"/>
      <c r="AU179" s="107"/>
      <c r="AV179" s="107"/>
      <c r="AW179" s="107"/>
      <c r="AX179" s="107"/>
      <c r="AY179" s="107"/>
      <c r="AZ179" s="107"/>
      <c r="BA179" s="107"/>
      <c r="BB179" s="107"/>
      <c r="BC179" s="107"/>
      <c r="BD179" s="107"/>
      <c r="BE179" s="107"/>
      <c r="BF179" s="107"/>
      <c r="BG179" s="107"/>
      <c r="BH179" s="107"/>
    </row>
    <row r="180" spans="1:60" ht="12.75" customHeight="1" x14ac:dyDescent="0.25">
      <c r="A180" s="108" t="str">
        <f t="shared" ref="A180:B180" si="78">+A38</f>
        <v>Fanta Orange_C</v>
      </c>
      <c r="B180" s="108" t="str">
        <f t="shared" si="78"/>
        <v>R0300024L_C</v>
      </c>
      <c r="C180" s="116">
        <f t="shared" ref="C180:AB180" si="79">+C38/C$140</f>
        <v>4.5266716754320063E-2</v>
      </c>
      <c r="D180" s="116">
        <f t="shared" si="79"/>
        <v>7.0187278555761762E-2</v>
      </c>
      <c r="E180" s="116">
        <f t="shared" si="79"/>
        <v>5.3838033479113256E-2</v>
      </c>
      <c r="F180" s="116">
        <f t="shared" si="79"/>
        <v>4.9519230769230767E-2</v>
      </c>
      <c r="G180" s="116">
        <f t="shared" si="79"/>
        <v>5.3400345531647561E-2</v>
      </c>
      <c r="H180" s="116">
        <f t="shared" si="79"/>
        <v>6.0837664322837055E-2</v>
      </c>
      <c r="I180" s="116">
        <f t="shared" si="79"/>
        <v>5.2472250252270432E-2</v>
      </c>
      <c r="J180" s="116">
        <f t="shared" si="79"/>
        <v>3.5891089108910888E-2</v>
      </c>
      <c r="K180" s="116">
        <f t="shared" si="79"/>
        <v>6.0969186199631285E-2</v>
      </c>
      <c r="L180" s="116">
        <f t="shared" si="79"/>
        <v>5.5149884704073789E-2</v>
      </c>
      <c r="M180" s="117">
        <f t="shared" si="79"/>
        <v>5.3213525104297353E-2</v>
      </c>
      <c r="N180" s="117">
        <f t="shared" si="79"/>
        <v>5.2905981261663362E-2</v>
      </c>
      <c r="O180" s="117">
        <f t="shared" si="79"/>
        <v>5.1376006717813658E-2</v>
      </c>
      <c r="P180" s="118">
        <f t="shared" si="79"/>
        <v>4.6976241900647947E-2</v>
      </c>
      <c r="Q180" s="118">
        <f t="shared" si="79"/>
        <v>4.6861313868613141E-2</v>
      </c>
      <c r="R180" s="118">
        <f t="shared" si="79"/>
        <v>4.6671338472319551E-2</v>
      </c>
      <c r="S180" s="118">
        <f t="shared" si="79"/>
        <v>4.6555203228596138E-2</v>
      </c>
      <c r="T180" s="118">
        <f t="shared" si="79"/>
        <v>4.6634942216179469E-2</v>
      </c>
      <c r="U180" s="118">
        <f t="shared" si="79"/>
        <v>4.66916032503547E-2</v>
      </c>
      <c r="V180" s="118">
        <f t="shared" si="79"/>
        <v>4.6769677486259466E-2</v>
      </c>
      <c r="W180" s="118">
        <f t="shared" si="79"/>
        <v>4.6769346356123218E-2</v>
      </c>
      <c r="X180" s="118">
        <f t="shared" si="79"/>
        <v>4.6683302141817429E-2</v>
      </c>
      <c r="Y180" s="118">
        <f t="shared" si="79"/>
        <v>4.6747542355155824E-2</v>
      </c>
      <c r="Z180" s="118">
        <f t="shared" si="79"/>
        <v>4.6804511278195488E-2</v>
      </c>
      <c r="AA180" s="118">
        <f t="shared" si="79"/>
        <v>4.6796453706242573E-2</v>
      </c>
      <c r="AB180" s="118">
        <f t="shared" si="79"/>
        <v>4.682651622002821E-2</v>
      </c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/>
      <c r="AR180" s="107"/>
      <c r="AS180" s="107"/>
      <c r="AT180" s="107"/>
      <c r="AU180" s="107"/>
      <c r="AV180" s="107"/>
      <c r="AW180" s="107"/>
      <c r="AX180" s="107"/>
      <c r="AY180" s="107"/>
      <c r="AZ180" s="107"/>
      <c r="BA180" s="107"/>
      <c r="BB180" s="107"/>
      <c r="BC180" s="107"/>
      <c r="BD180" s="107"/>
      <c r="BE180" s="107"/>
      <c r="BF180" s="107"/>
      <c r="BG180" s="107"/>
      <c r="BH180" s="107"/>
    </row>
    <row r="181" spans="1:60" ht="12.75" customHeight="1" x14ac:dyDescent="0.25">
      <c r="A181" s="108" t="str">
        <f t="shared" ref="A181:B181" si="80">+A39</f>
        <v>Fanta Orange_C</v>
      </c>
      <c r="B181" s="108" t="str">
        <f t="shared" si="80"/>
        <v>R1000012L_C</v>
      </c>
      <c r="C181" s="116">
        <f t="shared" ref="C181:AB181" si="81">+C39/C$140</f>
        <v>4.3764087152516902E-2</v>
      </c>
      <c r="D181" s="116">
        <f t="shared" si="81"/>
        <v>5.9557955120634387E-2</v>
      </c>
      <c r="E181" s="116">
        <f t="shared" si="81"/>
        <v>4.2376715427537327E-2</v>
      </c>
      <c r="F181" s="116">
        <f t="shared" si="81"/>
        <v>5.0160256410256412E-2</v>
      </c>
      <c r="G181" s="116">
        <f t="shared" si="81"/>
        <v>4.648971258049317E-2</v>
      </c>
      <c r="H181" s="116">
        <f t="shared" si="81"/>
        <v>4.6316111280953837E-2</v>
      </c>
      <c r="I181" s="116">
        <f t="shared" si="81"/>
        <v>5.3193022920570855E-2</v>
      </c>
      <c r="J181" s="116">
        <f t="shared" si="81"/>
        <v>4.1615099009900992E-2</v>
      </c>
      <c r="K181" s="116">
        <f t="shared" si="81"/>
        <v>4.6220700553068213E-2</v>
      </c>
      <c r="L181" s="116">
        <f t="shared" si="81"/>
        <v>4.0930053804765568E-2</v>
      </c>
      <c r="M181" s="117">
        <f t="shared" si="81"/>
        <v>4.688274936546373E-2</v>
      </c>
      <c r="N181" s="117">
        <f t="shared" si="81"/>
        <v>4.607630004424864E-2</v>
      </c>
      <c r="O181" s="117">
        <f t="shared" si="81"/>
        <v>4.5879613725714724E-2</v>
      </c>
      <c r="P181" s="118">
        <f t="shared" si="81"/>
        <v>3.9956803455723541E-2</v>
      </c>
      <c r="Q181" s="118">
        <f t="shared" si="81"/>
        <v>3.9854014598540148E-2</v>
      </c>
      <c r="R181" s="118">
        <f t="shared" si="81"/>
        <v>3.9663629992992291E-2</v>
      </c>
      <c r="S181" s="118">
        <f t="shared" si="81"/>
        <v>3.9636782934563276E-2</v>
      </c>
      <c r="T181" s="118">
        <f t="shared" si="81"/>
        <v>3.9700883752549286E-2</v>
      </c>
      <c r="U181" s="118">
        <f t="shared" si="81"/>
        <v>3.9726557461627759E-2</v>
      </c>
      <c r="V181" s="118">
        <f t="shared" si="81"/>
        <v>3.9717930104739188E-2</v>
      </c>
      <c r="W181" s="118">
        <f t="shared" si="81"/>
        <v>3.9819684447783624E-2</v>
      </c>
      <c r="X181" s="118">
        <f t="shared" si="81"/>
        <v>3.9717196922437095E-2</v>
      </c>
      <c r="Y181" s="118">
        <f t="shared" si="81"/>
        <v>3.97406400334658E-2</v>
      </c>
      <c r="Z181" s="118">
        <f t="shared" si="81"/>
        <v>3.9849624060150378E-2</v>
      </c>
      <c r="AA181" s="118">
        <f t="shared" si="81"/>
        <v>3.9850105109222191E-2</v>
      </c>
      <c r="AB181" s="118">
        <f t="shared" si="81"/>
        <v>3.9868359191349317E-2</v>
      </c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07"/>
      <c r="AW181" s="107"/>
      <c r="AX181" s="107"/>
      <c r="AY181" s="107"/>
      <c r="AZ181" s="107"/>
      <c r="BA181" s="107"/>
      <c r="BB181" s="107"/>
      <c r="BC181" s="107"/>
      <c r="BD181" s="107"/>
      <c r="BE181" s="107"/>
      <c r="BF181" s="107"/>
      <c r="BG181" s="107"/>
      <c r="BH181" s="107"/>
    </row>
    <row r="182" spans="1:60" ht="12.75" customHeight="1" x14ac:dyDescent="0.25">
      <c r="A182" s="108" t="str">
        <f t="shared" ref="A182:B182" si="82">+A40</f>
        <v>Fanta P/Apple_C</v>
      </c>
      <c r="B182" s="108" t="str">
        <f t="shared" si="82"/>
        <v>C0330024L_C</v>
      </c>
      <c r="C182" s="116">
        <f t="shared" ref="C182:AB182" si="83">+C40/C$140</f>
        <v>3.6626596543951916E-3</v>
      </c>
      <c r="D182" s="116">
        <f t="shared" si="83"/>
        <v>3.5431078117091276E-3</v>
      </c>
      <c r="E182" s="116">
        <f t="shared" si="83"/>
        <v>7.5403408234052177E-4</v>
      </c>
      <c r="F182" s="116">
        <f t="shared" si="83"/>
        <v>4.807692307692308E-4</v>
      </c>
      <c r="G182" s="116">
        <f t="shared" si="83"/>
        <v>6.2823935919585367E-4</v>
      </c>
      <c r="H182" s="116">
        <f t="shared" si="83"/>
        <v>0</v>
      </c>
      <c r="I182" s="116">
        <f t="shared" si="83"/>
        <v>5.7661813464033446E-4</v>
      </c>
      <c r="J182" s="116">
        <f t="shared" si="83"/>
        <v>4.6410891089108909E-4</v>
      </c>
      <c r="K182" s="116">
        <f t="shared" si="83"/>
        <v>3.950487226757967E-4</v>
      </c>
      <c r="L182" s="116">
        <f t="shared" si="83"/>
        <v>0</v>
      </c>
      <c r="M182" s="117">
        <f t="shared" si="83"/>
        <v>1.1961373515768593E-3</v>
      </c>
      <c r="N182" s="117">
        <f t="shared" si="83"/>
        <v>4.2324785009330691E-4</v>
      </c>
      <c r="O182" s="117">
        <f t="shared" si="83"/>
        <v>3.8169395778464826E-4</v>
      </c>
      <c r="P182" s="118">
        <f t="shared" si="83"/>
        <v>4.0496760259179265E-4</v>
      </c>
      <c r="Q182" s="118">
        <f t="shared" si="83"/>
        <v>4.3795620437956203E-4</v>
      </c>
      <c r="R182" s="118">
        <f t="shared" si="83"/>
        <v>4.2046250875963558E-4</v>
      </c>
      <c r="S182" s="118">
        <f t="shared" si="83"/>
        <v>4.3240126837705388E-4</v>
      </c>
      <c r="T182" s="118">
        <f t="shared" si="83"/>
        <v>4.0788579197824609E-4</v>
      </c>
      <c r="U182" s="118">
        <f t="shared" si="83"/>
        <v>3.8694698826260802E-4</v>
      </c>
      <c r="V182" s="118">
        <f t="shared" si="83"/>
        <v>4.1480866950119257E-4</v>
      </c>
      <c r="W182" s="118">
        <f t="shared" si="83"/>
        <v>3.756574004507889E-4</v>
      </c>
      <c r="X182" s="118">
        <f t="shared" si="83"/>
        <v>4.1588687876897482E-4</v>
      </c>
      <c r="Y182" s="118">
        <f t="shared" si="83"/>
        <v>4.183225266680611E-4</v>
      </c>
      <c r="Z182" s="118">
        <f t="shared" si="83"/>
        <v>3.7593984962406017E-4</v>
      </c>
      <c r="AA182" s="118">
        <f t="shared" si="83"/>
        <v>3.655972945800201E-4</v>
      </c>
      <c r="AB182" s="118">
        <f t="shared" si="83"/>
        <v>3.7611659614480487E-4</v>
      </c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</row>
    <row r="183" spans="1:60" ht="12.75" customHeight="1" x14ac:dyDescent="0.25">
      <c r="A183" s="108" t="str">
        <f t="shared" ref="A183:B183" si="84">+A41</f>
        <v>Fanta P/Apple_C</v>
      </c>
      <c r="B183" s="108" t="str">
        <f t="shared" si="84"/>
        <v>P0350012L_C</v>
      </c>
      <c r="C183" s="116">
        <f t="shared" ref="C183:AB183" si="85">+C41/C$140</f>
        <v>0</v>
      </c>
      <c r="D183" s="116">
        <f t="shared" si="85"/>
        <v>0</v>
      </c>
      <c r="E183" s="116">
        <f t="shared" si="85"/>
        <v>0</v>
      </c>
      <c r="F183" s="116">
        <f t="shared" si="85"/>
        <v>0</v>
      </c>
      <c r="G183" s="116">
        <f t="shared" si="85"/>
        <v>0</v>
      </c>
      <c r="H183" s="116">
        <f t="shared" si="85"/>
        <v>0</v>
      </c>
      <c r="I183" s="116">
        <f t="shared" si="85"/>
        <v>0</v>
      </c>
      <c r="J183" s="116">
        <f t="shared" si="85"/>
        <v>0</v>
      </c>
      <c r="K183" s="116">
        <f t="shared" si="85"/>
        <v>0</v>
      </c>
      <c r="L183" s="116">
        <f t="shared" si="85"/>
        <v>0</v>
      </c>
      <c r="M183" s="117">
        <f t="shared" si="85"/>
        <v>0</v>
      </c>
      <c r="N183" s="117">
        <f t="shared" si="85"/>
        <v>0</v>
      </c>
      <c r="O183" s="117">
        <f t="shared" si="85"/>
        <v>0</v>
      </c>
      <c r="P183" s="118">
        <f t="shared" si="85"/>
        <v>0</v>
      </c>
      <c r="Q183" s="118">
        <f t="shared" si="85"/>
        <v>0</v>
      </c>
      <c r="R183" s="118">
        <f t="shared" si="85"/>
        <v>0</v>
      </c>
      <c r="S183" s="118">
        <f t="shared" si="85"/>
        <v>0</v>
      </c>
      <c r="T183" s="118">
        <f t="shared" si="85"/>
        <v>0</v>
      </c>
      <c r="U183" s="118">
        <f t="shared" si="85"/>
        <v>0</v>
      </c>
      <c r="V183" s="118">
        <f t="shared" si="85"/>
        <v>0</v>
      </c>
      <c r="W183" s="118">
        <f t="shared" si="85"/>
        <v>0</v>
      </c>
      <c r="X183" s="118">
        <f t="shared" si="85"/>
        <v>0</v>
      </c>
      <c r="Y183" s="118">
        <f t="shared" si="85"/>
        <v>0</v>
      </c>
      <c r="Z183" s="118">
        <f t="shared" si="85"/>
        <v>0</v>
      </c>
      <c r="AA183" s="118">
        <f t="shared" si="85"/>
        <v>0</v>
      </c>
      <c r="AB183" s="118">
        <f t="shared" si="85"/>
        <v>0</v>
      </c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</row>
    <row r="184" spans="1:60" ht="12.75" customHeight="1" x14ac:dyDescent="0.25">
      <c r="A184" s="108" t="str">
        <f t="shared" ref="A184:B184" si="86">+A42</f>
        <v>Fanta P/Apple_C</v>
      </c>
      <c r="B184" s="108" t="str">
        <f t="shared" si="86"/>
        <v>P0500012L_C</v>
      </c>
      <c r="C184" s="116">
        <f t="shared" ref="C184:AB184" si="87">+C42/C$140</f>
        <v>0</v>
      </c>
      <c r="D184" s="116">
        <f t="shared" si="87"/>
        <v>0</v>
      </c>
      <c r="E184" s="116">
        <f t="shared" si="87"/>
        <v>0</v>
      </c>
      <c r="F184" s="116">
        <f t="shared" si="87"/>
        <v>0</v>
      </c>
      <c r="G184" s="116">
        <f t="shared" si="87"/>
        <v>0</v>
      </c>
      <c r="H184" s="116">
        <f t="shared" si="87"/>
        <v>0</v>
      </c>
      <c r="I184" s="116">
        <f t="shared" si="87"/>
        <v>0</v>
      </c>
      <c r="J184" s="116">
        <f t="shared" si="87"/>
        <v>0</v>
      </c>
      <c r="K184" s="116">
        <f t="shared" si="87"/>
        <v>0</v>
      </c>
      <c r="L184" s="116">
        <f t="shared" si="87"/>
        <v>0</v>
      </c>
      <c r="M184" s="117">
        <f t="shared" si="87"/>
        <v>0</v>
      </c>
      <c r="N184" s="117">
        <f t="shared" si="87"/>
        <v>0</v>
      </c>
      <c r="O184" s="117">
        <f t="shared" si="87"/>
        <v>0</v>
      </c>
      <c r="P184" s="118">
        <f t="shared" si="87"/>
        <v>0</v>
      </c>
      <c r="Q184" s="118">
        <f t="shared" si="87"/>
        <v>0</v>
      </c>
      <c r="R184" s="118">
        <f t="shared" si="87"/>
        <v>0</v>
      </c>
      <c r="S184" s="118">
        <f t="shared" si="87"/>
        <v>0</v>
      </c>
      <c r="T184" s="118">
        <f t="shared" si="87"/>
        <v>0</v>
      </c>
      <c r="U184" s="118">
        <f t="shared" si="87"/>
        <v>0</v>
      </c>
      <c r="V184" s="118">
        <f t="shared" si="87"/>
        <v>0</v>
      </c>
      <c r="W184" s="118">
        <f t="shared" si="87"/>
        <v>0</v>
      </c>
      <c r="X184" s="118">
        <f t="shared" si="87"/>
        <v>0</v>
      </c>
      <c r="Y184" s="118">
        <f t="shared" si="87"/>
        <v>0</v>
      </c>
      <c r="Z184" s="118">
        <f t="shared" si="87"/>
        <v>0</v>
      </c>
      <c r="AA184" s="118">
        <f t="shared" si="87"/>
        <v>0</v>
      </c>
      <c r="AB184" s="118">
        <f t="shared" si="87"/>
        <v>0</v>
      </c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</row>
    <row r="185" spans="1:60" ht="12.75" customHeight="1" x14ac:dyDescent="0.25">
      <c r="A185" s="108" t="str">
        <f t="shared" ref="A185:B185" si="88">+A43</f>
        <v>Fanta P/Apple_C</v>
      </c>
      <c r="B185" s="108" t="str">
        <f t="shared" si="88"/>
        <v>P1000006L_C</v>
      </c>
      <c r="C185" s="116">
        <f t="shared" ref="C185:AB185" si="89">+C43/C$140</f>
        <v>0</v>
      </c>
      <c r="D185" s="116">
        <f t="shared" si="89"/>
        <v>0</v>
      </c>
      <c r="E185" s="116">
        <f t="shared" si="89"/>
        <v>0</v>
      </c>
      <c r="F185" s="116">
        <f t="shared" si="89"/>
        <v>0</v>
      </c>
      <c r="G185" s="116">
        <f t="shared" si="89"/>
        <v>0</v>
      </c>
      <c r="H185" s="116">
        <f t="shared" si="89"/>
        <v>0</v>
      </c>
      <c r="I185" s="116">
        <f t="shared" si="89"/>
        <v>0</v>
      </c>
      <c r="J185" s="116">
        <f t="shared" si="89"/>
        <v>0</v>
      </c>
      <c r="K185" s="116">
        <f t="shared" si="89"/>
        <v>0</v>
      </c>
      <c r="L185" s="116">
        <f t="shared" si="89"/>
        <v>0</v>
      </c>
      <c r="M185" s="117">
        <f t="shared" si="89"/>
        <v>0</v>
      </c>
      <c r="N185" s="117">
        <f t="shared" si="89"/>
        <v>0</v>
      </c>
      <c r="O185" s="117">
        <f t="shared" si="89"/>
        <v>0</v>
      </c>
      <c r="P185" s="118">
        <f t="shared" si="89"/>
        <v>0</v>
      </c>
      <c r="Q185" s="118">
        <f t="shared" si="89"/>
        <v>0</v>
      </c>
      <c r="R185" s="118">
        <f t="shared" si="89"/>
        <v>0</v>
      </c>
      <c r="S185" s="118">
        <f t="shared" si="89"/>
        <v>0</v>
      </c>
      <c r="T185" s="118">
        <f t="shared" si="89"/>
        <v>0</v>
      </c>
      <c r="U185" s="118">
        <f t="shared" si="89"/>
        <v>0</v>
      </c>
      <c r="V185" s="118">
        <f t="shared" si="89"/>
        <v>0</v>
      </c>
      <c r="W185" s="118">
        <f t="shared" si="89"/>
        <v>0</v>
      </c>
      <c r="X185" s="118">
        <f t="shared" si="89"/>
        <v>0</v>
      </c>
      <c r="Y185" s="118">
        <f t="shared" si="89"/>
        <v>0</v>
      </c>
      <c r="Z185" s="118">
        <f t="shared" si="89"/>
        <v>0</v>
      </c>
      <c r="AA185" s="118">
        <f t="shared" si="89"/>
        <v>0</v>
      </c>
      <c r="AB185" s="118">
        <f t="shared" si="89"/>
        <v>0</v>
      </c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</row>
    <row r="186" spans="1:60" ht="12.75" customHeight="1" x14ac:dyDescent="0.25">
      <c r="A186" s="108" t="str">
        <f t="shared" ref="A186:B186" si="90">+A44</f>
        <v>Fanta P/Apple_C</v>
      </c>
      <c r="B186" s="108" t="str">
        <f t="shared" si="90"/>
        <v>P1250006L_C</v>
      </c>
      <c r="C186" s="116">
        <f t="shared" ref="C186:AB186" si="91">+C44/C$140</f>
        <v>0</v>
      </c>
      <c r="D186" s="116">
        <f t="shared" si="91"/>
        <v>0</v>
      </c>
      <c r="E186" s="116">
        <f t="shared" si="91"/>
        <v>0</v>
      </c>
      <c r="F186" s="116">
        <f t="shared" si="91"/>
        <v>0</v>
      </c>
      <c r="G186" s="116">
        <f t="shared" si="91"/>
        <v>0</v>
      </c>
      <c r="H186" s="116">
        <f t="shared" si="91"/>
        <v>0</v>
      </c>
      <c r="I186" s="116">
        <f t="shared" si="91"/>
        <v>0</v>
      </c>
      <c r="J186" s="116">
        <f t="shared" si="91"/>
        <v>0</v>
      </c>
      <c r="K186" s="116">
        <f t="shared" si="91"/>
        <v>0</v>
      </c>
      <c r="L186" s="116">
        <f t="shared" si="91"/>
        <v>0</v>
      </c>
      <c r="M186" s="117">
        <f t="shared" si="91"/>
        <v>0</v>
      </c>
      <c r="N186" s="117">
        <f t="shared" si="91"/>
        <v>0</v>
      </c>
      <c r="O186" s="117">
        <f t="shared" si="91"/>
        <v>0</v>
      </c>
      <c r="P186" s="118">
        <f t="shared" si="91"/>
        <v>0</v>
      </c>
      <c r="Q186" s="118">
        <f t="shared" si="91"/>
        <v>0</v>
      </c>
      <c r="R186" s="118">
        <f t="shared" si="91"/>
        <v>0</v>
      </c>
      <c r="S186" s="118">
        <f t="shared" si="91"/>
        <v>0</v>
      </c>
      <c r="T186" s="118">
        <f t="shared" si="91"/>
        <v>0</v>
      </c>
      <c r="U186" s="118">
        <f t="shared" si="91"/>
        <v>0</v>
      </c>
      <c r="V186" s="118">
        <f t="shared" si="91"/>
        <v>0</v>
      </c>
      <c r="W186" s="118">
        <f t="shared" si="91"/>
        <v>0</v>
      </c>
      <c r="X186" s="118">
        <f t="shared" si="91"/>
        <v>0</v>
      </c>
      <c r="Y186" s="118">
        <f t="shared" si="91"/>
        <v>0</v>
      </c>
      <c r="Z186" s="118">
        <f t="shared" si="91"/>
        <v>0</v>
      </c>
      <c r="AA186" s="118">
        <f t="shared" si="91"/>
        <v>0</v>
      </c>
      <c r="AB186" s="118">
        <f t="shared" si="91"/>
        <v>0</v>
      </c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</row>
    <row r="187" spans="1:60" ht="12.75" customHeight="1" x14ac:dyDescent="0.25">
      <c r="A187" s="108" t="str">
        <f t="shared" ref="A187:B187" si="92">+A45</f>
        <v>Fanta P/Apple_C</v>
      </c>
      <c r="B187" s="108" t="str">
        <f t="shared" si="92"/>
        <v>P2000006L_C</v>
      </c>
      <c r="C187" s="116">
        <f t="shared" ref="C187:AB187" si="93">+C45/C$140</f>
        <v>0</v>
      </c>
      <c r="D187" s="116">
        <f t="shared" si="93"/>
        <v>0</v>
      </c>
      <c r="E187" s="116">
        <f t="shared" si="93"/>
        <v>0</v>
      </c>
      <c r="F187" s="116">
        <f t="shared" si="93"/>
        <v>0</v>
      </c>
      <c r="G187" s="116">
        <f t="shared" si="93"/>
        <v>0</v>
      </c>
      <c r="H187" s="116">
        <f t="shared" si="93"/>
        <v>0</v>
      </c>
      <c r="I187" s="116">
        <f t="shared" si="93"/>
        <v>0</v>
      </c>
      <c r="J187" s="116">
        <f t="shared" si="93"/>
        <v>0</v>
      </c>
      <c r="K187" s="116">
        <f t="shared" si="93"/>
        <v>0</v>
      </c>
      <c r="L187" s="116">
        <f t="shared" si="93"/>
        <v>-7.6863950807071484E-4</v>
      </c>
      <c r="M187" s="117">
        <f t="shared" si="93"/>
        <v>-5.8348163491554114E-5</v>
      </c>
      <c r="N187" s="117">
        <f t="shared" si="93"/>
        <v>-7.6954154562419445E-5</v>
      </c>
      <c r="O187" s="117">
        <f t="shared" si="93"/>
        <v>-1.526775831138593E-4</v>
      </c>
      <c r="P187" s="118">
        <f t="shared" si="93"/>
        <v>0</v>
      </c>
      <c r="Q187" s="118">
        <f t="shared" si="93"/>
        <v>0</v>
      </c>
      <c r="R187" s="118">
        <f t="shared" si="93"/>
        <v>0</v>
      </c>
      <c r="S187" s="118">
        <f t="shared" si="93"/>
        <v>0</v>
      </c>
      <c r="T187" s="118">
        <f t="shared" si="93"/>
        <v>0</v>
      </c>
      <c r="U187" s="118">
        <f t="shared" si="93"/>
        <v>0</v>
      </c>
      <c r="V187" s="118">
        <f t="shared" si="93"/>
        <v>0</v>
      </c>
      <c r="W187" s="118">
        <f t="shared" si="93"/>
        <v>0</v>
      </c>
      <c r="X187" s="118">
        <f t="shared" si="93"/>
        <v>0</v>
      </c>
      <c r="Y187" s="118">
        <f t="shared" si="93"/>
        <v>0</v>
      </c>
      <c r="Z187" s="118">
        <f t="shared" si="93"/>
        <v>0</v>
      </c>
      <c r="AA187" s="118">
        <f t="shared" si="93"/>
        <v>0</v>
      </c>
      <c r="AB187" s="118">
        <f t="shared" si="93"/>
        <v>0</v>
      </c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</row>
    <row r="188" spans="1:60" ht="12.75" customHeight="1" x14ac:dyDescent="0.25">
      <c r="A188" s="108" t="str">
        <f t="shared" ref="A188:B188" si="94">+A46</f>
        <v>Monster Assault</v>
      </c>
      <c r="B188" s="108" t="str">
        <f t="shared" si="94"/>
        <v>C0500024M</v>
      </c>
      <c r="C188" s="116">
        <f t="shared" ref="C188:AB188" si="95">+C46/C$140</f>
        <v>3.756574004507889E-4</v>
      </c>
      <c r="D188" s="116">
        <f t="shared" si="95"/>
        <v>3.3743883921039309E-4</v>
      </c>
      <c r="E188" s="116">
        <f t="shared" si="95"/>
        <v>4.5242044940431306E-4</v>
      </c>
      <c r="F188" s="116">
        <f t="shared" si="95"/>
        <v>3.2051282051282051E-4</v>
      </c>
      <c r="G188" s="116">
        <f t="shared" si="95"/>
        <v>3.1411967959792684E-4</v>
      </c>
      <c r="H188" s="116">
        <f t="shared" si="95"/>
        <v>1.528584530724549E-4</v>
      </c>
      <c r="I188" s="116">
        <f t="shared" si="95"/>
        <v>4.3246360098025082E-4</v>
      </c>
      <c r="J188" s="116">
        <f t="shared" si="95"/>
        <v>1.547029702970297E-4</v>
      </c>
      <c r="K188" s="116">
        <f t="shared" si="95"/>
        <v>3.950487226757967E-4</v>
      </c>
      <c r="L188" s="116">
        <f t="shared" si="95"/>
        <v>3.8431975403535742E-4</v>
      </c>
      <c r="M188" s="117">
        <f t="shared" si="95"/>
        <v>3.3550194007643611E-4</v>
      </c>
      <c r="N188" s="117">
        <f t="shared" si="95"/>
        <v>3.2705515689028259E-4</v>
      </c>
      <c r="O188" s="117">
        <f t="shared" si="95"/>
        <v>3.4352456200618345E-4</v>
      </c>
      <c r="P188" s="118">
        <f t="shared" si="95"/>
        <v>2.6997840172786179E-4</v>
      </c>
      <c r="Q188" s="118">
        <f t="shared" si="95"/>
        <v>2.9197080291970805E-4</v>
      </c>
      <c r="R188" s="118">
        <f t="shared" si="95"/>
        <v>2.8030833917309038E-4</v>
      </c>
      <c r="S188" s="118">
        <f t="shared" si="95"/>
        <v>2.8826751225136929E-4</v>
      </c>
      <c r="T188" s="118">
        <f t="shared" si="95"/>
        <v>2.7192386131883074E-4</v>
      </c>
      <c r="U188" s="118">
        <f t="shared" si="95"/>
        <v>2.5796465884173866E-4</v>
      </c>
      <c r="V188" s="118">
        <f t="shared" si="95"/>
        <v>3.1110650212589442E-4</v>
      </c>
      <c r="W188" s="118">
        <f t="shared" si="95"/>
        <v>2.8174305033809165E-4</v>
      </c>
      <c r="X188" s="118">
        <f t="shared" si="95"/>
        <v>3.1191515907673113E-4</v>
      </c>
      <c r="Y188" s="118">
        <f t="shared" si="95"/>
        <v>3.137418950010458E-4</v>
      </c>
      <c r="Z188" s="118">
        <f t="shared" si="95"/>
        <v>2.8195488721804513E-4</v>
      </c>
      <c r="AA188" s="118">
        <f t="shared" si="95"/>
        <v>2.7419797093501506E-4</v>
      </c>
      <c r="AB188" s="118">
        <f t="shared" si="95"/>
        <v>2.8208744710860365E-4</v>
      </c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</row>
    <row r="189" spans="1:60" ht="12.75" customHeight="1" x14ac:dyDescent="0.25">
      <c r="A189" s="108" t="str">
        <f t="shared" ref="A189:B189" si="96">+A47</f>
        <v>Monster Khaos</v>
      </c>
      <c r="B189" s="108" t="str">
        <f t="shared" si="96"/>
        <v>C0500024M</v>
      </c>
      <c r="C189" s="116">
        <f t="shared" ref="C189:AB189" si="97">+C47/C$140</f>
        <v>1.8782870022539445E-4</v>
      </c>
      <c r="D189" s="116">
        <f t="shared" si="97"/>
        <v>3.3743883921039309E-4</v>
      </c>
      <c r="E189" s="116">
        <f t="shared" si="97"/>
        <v>3.0161363293620871E-4</v>
      </c>
      <c r="F189" s="116">
        <f t="shared" si="97"/>
        <v>3.2051282051282051E-4</v>
      </c>
      <c r="G189" s="116">
        <f t="shared" si="97"/>
        <v>3.1411967959792684E-4</v>
      </c>
      <c r="H189" s="116">
        <f t="shared" si="97"/>
        <v>1.528584530724549E-4</v>
      </c>
      <c r="I189" s="116">
        <f t="shared" si="97"/>
        <v>2.8830906732016723E-4</v>
      </c>
      <c r="J189" s="116">
        <f t="shared" si="97"/>
        <v>3.0940594059405941E-4</v>
      </c>
      <c r="K189" s="116">
        <f t="shared" si="97"/>
        <v>3.950487226757967E-4</v>
      </c>
      <c r="L189" s="116">
        <f t="shared" si="97"/>
        <v>3.8431975403535742E-4</v>
      </c>
      <c r="M189" s="117">
        <f t="shared" si="97"/>
        <v>2.9174081745777055E-4</v>
      </c>
      <c r="N189" s="117">
        <f t="shared" si="97"/>
        <v>3.0781661824967778E-4</v>
      </c>
      <c r="O189" s="117">
        <f t="shared" si="97"/>
        <v>3.4352456200618345E-4</v>
      </c>
      <c r="P189" s="118">
        <f t="shared" si="97"/>
        <v>4.0496760259179265E-4</v>
      </c>
      <c r="Q189" s="118">
        <f t="shared" si="97"/>
        <v>2.9197080291970805E-4</v>
      </c>
      <c r="R189" s="118">
        <f t="shared" si="97"/>
        <v>2.8030833917309038E-4</v>
      </c>
      <c r="S189" s="118">
        <f t="shared" si="97"/>
        <v>2.8826751225136929E-4</v>
      </c>
      <c r="T189" s="118">
        <f t="shared" si="97"/>
        <v>2.7192386131883074E-4</v>
      </c>
      <c r="U189" s="118">
        <f t="shared" si="97"/>
        <v>3.8694698826260802E-4</v>
      </c>
      <c r="V189" s="118">
        <f t="shared" si="97"/>
        <v>3.1110650212589442E-4</v>
      </c>
      <c r="W189" s="118">
        <f t="shared" si="97"/>
        <v>3.756574004507889E-4</v>
      </c>
      <c r="X189" s="118">
        <f t="shared" si="97"/>
        <v>3.1191515907673113E-4</v>
      </c>
      <c r="Y189" s="118">
        <f t="shared" si="97"/>
        <v>3.137418950010458E-4</v>
      </c>
      <c r="Z189" s="118">
        <f t="shared" si="97"/>
        <v>3.7593984962406017E-4</v>
      </c>
      <c r="AA189" s="118">
        <f t="shared" si="97"/>
        <v>3.655972945800201E-4</v>
      </c>
      <c r="AB189" s="118">
        <f t="shared" si="97"/>
        <v>3.7611659614480487E-4</v>
      </c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</row>
    <row r="190" spans="1:60" ht="12.75" customHeight="1" x14ac:dyDescent="0.25">
      <c r="A190" s="108" t="str">
        <f t="shared" ref="A190:B190" si="98">+A48</f>
        <v>Monster Regular</v>
      </c>
      <c r="B190" s="108" t="str">
        <f t="shared" si="98"/>
        <v>C0500024M</v>
      </c>
      <c r="C190" s="116">
        <f t="shared" ref="C190:AB190" si="99">+C48/C$140</f>
        <v>6.5740045078888055E-4</v>
      </c>
      <c r="D190" s="116">
        <f t="shared" si="99"/>
        <v>5.0615825881558966E-4</v>
      </c>
      <c r="E190" s="116">
        <f t="shared" si="99"/>
        <v>7.5403408234052177E-4</v>
      </c>
      <c r="F190" s="116">
        <f t="shared" si="99"/>
        <v>6.4102564102564103E-4</v>
      </c>
      <c r="G190" s="116">
        <f t="shared" si="99"/>
        <v>9.423590387937804E-4</v>
      </c>
      <c r="H190" s="116">
        <f t="shared" si="99"/>
        <v>6.1143381228981959E-4</v>
      </c>
      <c r="I190" s="116">
        <f t="shared" si="99"/>
        <v>7.207726683004181E-4</v>
      </c>
      <c r="J190" s="116">
        <f t="shared" si="99"/>
        <v>6.1881188118811882E-4</v>
      </c>
      <c r="K190" s="116">
        <f t="shared" si="99"/>
        <v>5.267316302343956E-4</v>
      </c>
      <c r="L190" s="116">
        <f t="shared" si="99"/>
        <v>5.7647963105303607E-4</v>
      </c>
      <c r="M190" s="117">
        <f t="shared" si="99"/>
        <v>6.5641683927998378E-4</v>
      </c>
      <c r="N190" s="117">
        <f t="shared" si="99"/>
        <v>6.7334885242117005E-4</v>
      </c>
      <c r="O190" s="117">
        <f t="shared" si="99"/>
        <v>6.1071033245543719E-4</v>
      </c>
      <c r="P190" s="118">
        <f t="shared" si="99"/>
        <v>5.3995680345572358E-4</v>
      </c>
      <c r="Q190" s="118">
        <f t="shared" si="99"/>
        <v>5.8394160583941611E-4</v>
      </c>
      <c r="R190" s="118">
        <f t="shared" si="99"/>
        <v>5.6061667834618077E-4</v>
      </c>
      <c r="S190" s="118">
        <f t="shared" si="99"/>
        <v>5.7653502450273858E-4</v>
      </c>
      <c r="T190" s="118">
        <f t="shared" si="99"/>
        <v>5.4384772263766149E-4</v>
      </c>
      <c r="U190" s="118">
        <f t="shared" si="99"/>
        <v>6.4491164710434674E-4</v>
      </c>
      <c r="V190" s="118">
        <f t="shared" si="99"/>
        <v>6.2221300425178885E-4</v>
      </c>
      <c r="W190" s="118">
        <f t="shared" si="99"/>
        <v>5.634861006761833E-4</v>
      </c>
      <c r="X190" s="118">
        <f t="shared" si="99"/>
        <v>6.2383031815346226E-4</v>
      </c>
      <c r="Y190" s="118">
        <f t="shared" si="99"/>
        <v>6.274837900020916E-4</v>
      </c>
      <c r="Z190" s="118">
        <f t="shared" si="99"/>
        <v>5.6390977443609026E-4</v>
      </c>
      <c r="AA190" s="118">
        <f t="shared" si="99"/>
        <v>6.3979526551503517E-4</v>
      </c>
      <c r="AB190" s="118">
        <f t="shared" si="99"/>
        <v>5.641748942172073E-4</v>
      </c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</row>
    <row r="191" spans="1:60" ht="12.75" customHeight="1" x14ac:dyDescent="0.25">
      <c r="A191" s="108" t="str">
        <f t="shared" ref="A191:B191" si="100">+A49</f>
        <v>Novida Mandarin Malt</v>
      </c>
      <c r="B191" s="108" t="str">
        <f t="shared" si="100"/>
        <v>P0400012L</v>
      </c>
      <c r="C191" s="116">
        <f t="shared" ref="C191:AB191" si="101">+C49/C$140</f>
        <v>7.513148009015778E-4</v>
      </c>
      <c r="D191" s="116">
        <f t="shared" si="101"/>
        <v>3.3743883921039309E-4</v>
      </c>
      <c r="E191" s="116">
        <f t="shared" si="101"/>
        <v>4.5242044940431306E-4</v>
      </c>
      <c r="F191" s="116">
        <f t="shared" si="101"/>
        <v>1.1217948717948717E-3</v>
      </c>
      <c r="G191" s="116">
        <f t="shared" si="101"/>
        <v>1.0994188785927439E-3</v>
      </c>
      <c r="H191" s="116">
        <f t="shared" si="101"/>
        <v>1.2228676245796392E-3</v>
      </c>
      <c r="I191" s="116">
        <f t="shared" si="101"/>
        <v>8.6492720196050163E-4</v>
      </c>
      <c r="J191" s="116">
        <f t="shared" si="101"/>
        <v>9.2821782178217817E-4</v>
      </c>
      <c r="K191" s="116">
        <f t="shared" si="101"/>
        <v>7.9009744535159341E-4</v>
      </c>
      <c r="L191" s="116">
        <f t="shared" si="101"/>
        <v>7.6863950807071484E-4</v>
      </c>
      <c r="M191" s="117">
        <f t="shared" si="101"/>
        <v>8.3146132975464614E-4</v>
      </c>
      <c r="N191" s="117">
        <f t="shared" si="101"/>
        <v>9.0421131610842842E-4</v>
      </c>
      <c r="O191" s="117">
        <f t="shared" si="101"/>
        <v>8.3972670712622623E-4</v>
      </c>
      <c r="P191" s="118">
        <f t="shared" si="101"/>
        <v>8.0993520518358531E-4</v>
      </c>
      <c r="Q191" s="118">
        <f t="shared" si="101"/>
        <v>7.2992700729927003E-4</v>
      </c>
      <c r="R191" s="118">
        <f t="shared" si="101"/>
        <v>7.0077084793272596E-4</v>
      </c>
      <c r="S191" s="118">
        <f t="shared" si="101"/>
        <v>7.2066878062842317E-4</v>
      </c>
      <c r="T191" s="118">
        <f t="shared" si="101"/>
        <v>6.7980965329707678E-4</v>
      </c>
      <c r="U191" s="118">
        <f t="shared" si="101"/>
        <v>7.7389397652521605E-4</v>
      </c>
      <c r="V191" s="118">
        <f t="shared" si="101"/>
        <v>7.2591517162708705E-4</v>
      </c>
      <c r="W191" s="118">
        <f t="shared" si="101"/>
        <v>7.513148009015778E-4</v>
      </c>
      <c r="X191" s="118">
        <f t="shared" si="101"/>
        <v>7.27802037845706E-4</v>
      </c>
      <c r="Y191" s="118">
        <f t="shared" si="101"/>
        <v>7.320644216691069E-4</v>
      </c>
      <c r="Z191" s="118">
        <f t="shared" si="101"/>
        <v>7.5187969924812035E-4</v>
      </c>
      <c r="AA191" s="118">
        <f t="shared" si="101"/>
        <v>7.311945891600402E-4</v>
      </c>
      <c r="AB191" s="118">
        <f t="shared" si="101"/>
        <v>7.5223319228960974E-4</v>
      </c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</row>
    <row r="192" spans="1:60" ht="12.75" customHeight="1" x14ac:dyDescent="0.25">
      <c r="A192" s="108" t="str">
        <f t="shared" ref="A192:B192" si="102">+A50</f>
        <v>Novida Pine Apple</v>
      </c>
      <c r="B192" s="108" t="str">
        <f t="shared" si="102"/>
        <v>P0400012L</v>
      </c>
      <c r="C192" s="116">
        <f t="shared" ref="C192:AB192" si="103">+C50/C$140</f>
        <v>9.391435011269722E-4</v>
      </c>
      <c r="D192" s="116">
        <f t="shared" si="103"/>
        <v>6.7487767842078618E-4</v>
      </c>
      <c r="E192" s="116">
        <f t="shared" si="103"/>
        <v>7.5403408234052177E-4</v>
      </c>
      <c r="F192" s="116">
        <f t="shared" si="103"/>
        <v>6.4102564102564103E-4</v>
      </c>
      <c r="G192" s="116">
        <f t="shared" si="103"/>
        <v>1.5705983979896342E-4</v>
      </c>
      <c r="H192" s="116">
        <f t="shared" si="103"/>
        <v>3.057169061449098E-4</v>
      </c>
      <c r="I192" s="116">
        <f t="shared" si="103"/>
        <v>4.3246360098025082E-4</v>
      </c>
      <c r="J192" s="116">
        <f t="shared" si="103"/>
        <v>6.1881188118811882E-4</v>
      </c>
      <c r="K192" s="116">
        <f t="shared" si="103"/>
        <v>5.267316302343956E-4</v>
      </c>
      <c r="L192" s="116">
        <f t="shared" si="103"/>
        <v>9.6079938508839349E-4</v>
      </c>
      <c r="M192" s="117">
        <f t="shared" si="103"/>
        <v>6.1265571666131822E-4</v>
      </c>
      <c r="N192" s="117">
        <f t="shared" si="103"/>
        <v>5.386790819369361E-4</v>
      </c>
      <c r="O192" s="117">
        <f t="shared" si="103"/>
        <v>6.1071033245543719E-4</v>
      </c>
      <c r="P192" s="118">
        <f t="shared" si="103"/>
        <v>5.3995680345572358E-4</v>
      </c>
      <c r="Q192" s="118">
        <f t="shared" si="103"/>
        <v>5.8394160583941611E-4</v>
      </c>
      <c r="R192" s="118">
        <f t="shared" si="103"/>
        <v>5.6061667834618077E-4</v>
      </c>
      <c r="S192" s="118">
        <f t="shared" si="103"/>
        <v>5.7653502450273858E-4</v>
      </c>
      <c r="T192" s="118">
        <f t="shared" si="103"/>
        <v>5.4384772263766149E-4</v>
      </c>
      <c r="U192" s="118">
        <f t="shared" si="103"/>
        <v>6.4491164710434674E-4</v>
      </c>
      <c r="V192" s="118">
        <f t="shared" si="103"/>
        <v>6.2221300425178885E-4</v>
      </c>
      <c r="W192" s="118">
        <f t="shared" si="103"/>
        <v>5.634861006761833E-4</v>
      </c>
      <c r="X192" s="118">
        <f t="shared" si="103"/>
        <v>6.2383031815346226E-4</v>
      </c>
      <c r="Y192" s="118">
        <f t="shared" si="103"/>
        <v>6.274837900020916E-4</v>
      </c>
      <c r="Z192" s="118">
        <f t="shared" si="103"/>
        <v>5.6390977443609026E-4</v>
      </c>
      <c r="AA192" s="118">
        <f t="shared" si="103"/>
        <v>6.3979526551503517E-4</v>
      </c>
      <c r="AB192" s="118">
        <f t="shared" si="103"/>
        <v>5.641748942172073E-4</v>
      </c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</row>
    <row r="193" spans="1:60" ht="12.75" customHeight="1" x14ac:dyDescent="0.25">
      <c r="A193" s="108" t="str">
        <f t="shared" ref="A193:B193" si="104">+A51</f>
        <v>Power Play_N</v>
      </c>
      <c r="B193" s="108" t="str">
        <f t="shared" si="104"/>
        <v>C0250024L_N</v>
      </c>
      <c r="C193" s="116">
        <f t="shared" ref="C193:AB193" si="105">+C51/C$140</f>
        <v>2.8174305033809165E-4</v>
      </c>
      <c r="D193" s="116">
        <f t="shared" si="105"/>
        <v>3.3743883921039309E-4</v>
      </c>
      <c r="E193" s="116">
        <f t="shared" si="105"/>
        <v>1.5080681646810435E-4</v>
      </c>
      <c r="F193" s="116">
        <f t="shared" si="105"/>
        <v>1.6025641025641026E-4</v>
      </c>
      <c r="G193" s="116">
        <f t="shared" si="105"/>
        <v>3.1411967959792684E-4</v>
      </c>
      <c r="H193" s="116">
        <f t="shared" si="105"/>
        <v>3.057169061449098E-4</v>
      </c>
      <c r="I193" s="116">
        <f t="shared" si="105"/>
        <v>2.8830906732016723E-4</v>
      </c>
      <c r="J193" s="116">
        <f t="shared" si="105"/>
        <v>4.6410891089108909E-4</v>
      </c>
      <c r="K193" s="116">
        <f t="shared" si="105"/>
        <v>2.633658151171978E-4</v>
      </c>
      <c r="L193" s="116">
        <f t="shared" si="105"/>
        <v>1.9215987701767871E-4</v>
      </c>
      <c r="M193" s="117">
        <f t="shared" si="105"/>
        <v>2.7715377658488205E-4</v>
      </c>
      <c r="N193" s="117">
        <f t="shared" si="105"/>
        <v>2.6933954096846805E-4</v>
      </c>
      <c r="O193" s="117">
        <f t="shared" si="105"/>
        <v>3.0535516622771859E-4</v>
      </c>
      <c r="P193" s="118">
        <f t="shared" si="105"/>
        <v>2.6997840172786179E-4</v>
      </c>
      <c r="Q193" s="118">
        <f t="shared" si="105"/>
        <v>2.9197080291970805E-4</v>
      </c>
      <c r="R193" s="118">
        <f t="shared" si="105"/>
        <v>2.8030833917309038E-4</v>
      </c>
      <c r="S193" s="118">
        <f t="shared" si="105"/>
        <v>2.8826751225136929E-4</v>
      </c>
      <c r="T193" s="118">
        <f t="shared" si="105"/>
        <v>2.7192386131883074E-4</v>
      </c>
      <c r="U193" s="118">
        <f t="shared" si="105"/>
        <v>2.5796465884173866E-4</v>
      </c>
      <c r="V193" s="118">
        <f t="shared" si="105"/>
        <v>3.1110650212589442E-4</v>
      </c>
      <c r="W193" s="118">
        <f t="shared" si="105"/>
        <v>2.8174305033809165E-4</v>
      </c>
      <c r="X193" s="118">
        <f t="shared" si="105"/>
        <v>3.1191515907673113E-4</v>
      </c>
      <c r="Y193" s="118">
        <f t="shared" si="105"/>
        <v>3.137418950010458E-4</v>
      </c>
      <c r="Z193" s="118">
        <f t="shared" si="105"/>
        <v>2.8195488721804513E-4</v>
      </c>
      <c r="AA193" s="118">
        <f t="shared" si="105"/>
        <v>2.7419797093501506E-4</v>
      </c>
      <c r="AB193" s="118">
        <f t="shared" si="105"/>
        <v>2.8208744710860365E-4</v>
      </c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</row>
    <row r="194" spans="1:60" ht="12.75" customHeight="1" x14ac:dyDescent="0.25">
      <c r="A194" s="108" t="str">
        <f t="shared" ref="A194:B194" si="106">+A52</f>
        <v>Power Play_N</v>
      </c>
      <c r="B194" s="108" t="str">
        <f t="shared" si="106"/>
        <v>C0440024M</v>
      </c>
      <c r="C194" s="116">
        <f t="shared" ref="C194:AB194" si="107">+C52/C$140</f>
        <v>1.8782870022539445E-4</v>
      </c>
      <c r="D194" s="116">
        <f t="shared" si="107"/>
        <v>1.6871941960519654E-4</v>
      </c>
      <c r="E194" s="116">
        <f t="shared" si="107"/>
        <v>7.5403408234052177E-4</v>
      </c>
      <c r="F194" s="116">
        <f t="shared" si="107"/>
        <v>3.2051282051282051E-4</v>
      </c>
      <c r="G194" s="116">
        <f t="shared" si="107"/>
        <v>4.711795193968902E-4</v>
      </c>
      <c r="H194" s="116">
        <f t="shared" si="107"/>
        <v>1.528584530724549E-4</v>
      </c>
      <c r="I194" s="116">
        <f t="shared" si="107"/>
        <v>2.8830906732016723E-4</v>
      </c>
      <c r="J194" s="116">
        <f t="shared" si="107"/>
        <v>4.6410891089108909E-4</v>
      </c>
      <c r="K194" s="116">
        <f t="shared" si="107"/>
        <v>1.316829075585989E-4</v>
      </c>
      <c r="L194" s="116">
        <f t="shared" si="107"/>
        <v>1.9215987701767871E-4</v>
      </c>
      <c r="M194" s="117">
        <f t="shared" si="107"/>
        <v>3.0632785833065911E-4</v>
      </c>
      <c r="N194" s="117">
        <f t="shared" si="107"/>
        <v>3.4629369553088745E-4</v>
      </c>
      <c r="O194" s="117">
        <f t="shared" si="107"/>
        <v>2.6718577044925379E-4</v>
      </c>
      <c r="P194" s="118">
        <f t="shared" si="107"/>
        <v>2.6997840172786179E-4</v>
      </c>
      <c r="Q194" s="118">
        <f t="shared" si="107"/>
        <v>2.9197080291970805E-4</v>
      </c>
      <c r="R194" s="118">
        <f t="shared" si="107"/>
        <v>2.8030833917309038E-4</v>
      </c>
      <c r="S194" s="118">
        <f t="shared" si="107"/>
        <v>2.8826751225136929E-4</v>
      </c>
      <c r="T194" s="118">
        <f t="shared" si="107"/>
        <v>2.7192386131883074E-4</v>
      </c>
      <c r="U194" s="118">
        <f t="shared" si="107"/>
        <v>2.5796465884173866E-4</v>
      </c>
      <c r="V194" s="118">
        <f t="shared" si="107"/>
        <v>3.1110650212589442E-4</v>
      </c>
      <c r="W194" s="118">
        <f t="shared" si="107"/>
        <v>2.8174305033809165E-4</v>
      </c>
      <c r="X194" s="118">
        <f t="shared" si="107"/>
        <v>3.1191515907673113E-4</v>
      </c>
      <c r="Y194" s="118">
        <f t="shared" si="107"/>
        <v>3.137418950010458E-4</v>
      </c>
      <c r="Z194" s="118">
        <f t="shared" si="107"/>
        <v>2.8195488721804513E-4</v>
      </c>
      <c r="AA194" s="118">
        <f t="shared" si="107"/>
        <v>2.7419797093501506E-4</v>
      </c>
      <c r="AB194" s="118">
        <f t="shared" si="107"/>
        <v>2.8208744710860365E-4</v>
      </c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</row>
    <row r="195" spans="1:60" ht="12.75" customHeight="1" x14ac:dyDescent="0.25">
      <c r="A195" s="108" t="str">
        <f t="shared" ref="A195:B195" si="108">+A53</f>
        <v>Spar Rasberry_O</v>
      </c>
      <c r="B195" s="108" t="str">
        <f t="shared" si="108"/>
        <v>C0330024L_O</v>
      </c>
      <c r="C195" s="116">
        <f t="shared" ref="C195:AB195" si="109">+C53/C$140</f>
        <v>0</v>
      </c>
      <c r="D195" s="116">
        <f t="shared" si="109"/>
        <v>0</v>
      </c>
      <c r="E195" s="116">
        <f t="shared" si="109"/>
        <v>0</v>
      </c>
      <c r="F195" s="116">
        <f t="shared" si="109"/>
        <v>0</v>
      </c>
      <c r="G195" s="116">
        <f t="shared" si="109"/>
        <v>0</v>
      </c>
      <c r="H195" s="116">
        <f t="shared" si="109"/>
        <v>0</v>
      </c>
      <c r="I195" s="116">
        <f t="shared" si="109"/>
        <v>0</v>
      </c>
      <c r="J195" s="116">
        <f t="shared" si="109"/>
        <v>0</v>
      </c>
      <c r="K195" s="116">
        <f t="shared" si="109"/>
        <v>0</v>
      </c>
      <c r="L195" s="116">
        <f t="shared" si="109"/>
        <v>0</v>
      </c>
      <c r="M195" s="117">
        <f t="shared" si="109"/>
        <v>0</v>
      </c>
      <c r="N195" s="117">
        <f t="shared" si="109"/>
        <v>0</v>
      </c>
      <c r="O195" s="117">
        <f t="shared" si="109"/>
        <v>0</v>
      </c>
      <c r="P195" s="118">
        <f t="shared" si="109"/>
        <v>0</v>
      </c>
      <c r="Q195" s="118">
        <f t="shared" si="109"/>
        <v>0</v>
      </c>
      <c r="R195" s="118">
        <f t="shared" si="109"/>
        <v>0</v>
      </c>
      <c r="S195" s="118">
        <f t="shared" si="109"/>
        <v>0</v>
      </c>
      <c r="T195" s="118">
        <f t="shared" si="109"/>
        <v>0</v>
      </c>
      <c r="U195" s="118">
        <f t="shared" si="109"/>
        <v>0</v>
      </c>
      <c r="V195" s="118">
        <f t="shared" si="109"/>
        <v>0</v>
      </c>
      <c r="W195" s="118">
        <f t="shared" si="109"/>
        <v>0</v>
      </c>
      <c r="X195" s="118">
        <f t="shared" si="109"/>
        <v>0</v>
      </c>
      <c r="Y195" s="118">
        <f t="shared" si="109"/>
        <v>0</v>
      </c>
      <c r="Z195" s="118">
        <f t="shared" si="109"/>
        <v>0</v>
      </c>
      <c r="AA195" s="118">
        <f t="shared" si="109"/>
        <v>0</v>
      </c>
      <c r="AB195" s="118">
        <f t="shared" si="109"/>
        <v>0</v>
      </c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</row>
    <row r="196" spans="1:60" ht="12.75" customHeight="1" x14ac:dyDescent="0.25">
      <c r="A196" s="108" t="str">
        <f t="shared" ref="A196:B196" si="110">+A54</f>
        <v>Spar Rasberry_O</v>
      </c>
      <c r="B196" s="108" t="str">
        <f t="shared" si="110"/>
        <v>P0350012L_O</v>
      </c>
      <c r="C196" s="116">
        <f t="shared" ref="C196:AB196" si="111">+C54/C$140</f>
        <v>0</v>
      </c>
      <c r="D196" s="116">
        <f t="shared" si="111"/>
        <v>0</v>
      </c>
      <c r="E196" s="116">
        <f t="shared" si="111"/>
        <v>0</v>
      </c>
      <c r="F196" s="116">
        <f t="shared" si="111"/>
        <v>0</v>
      </c>
      <c r="G196" s="116">
        <f t="shared" si="111"/>
        <v>0</v>
      </c>
      <c r="H196" s="116">
        <f t="shared" si="111"/>
        <v>0</v>
      </c>
      <c r="I196" s="116">
        <f t="shared" si="111"/>
        <v>0</v>
      </c>
      <c r="J196" s="116">
        <f t="shared" si="111"/>
        <v>0</v>
      </c>
      <c r="K196" s="116">
        <f t="shared" si="111"/>
        <v>0</v>
      </c>
      <c r="L196" s="116">
        <f t="shared" si="111"/>
        <v>0</v>
      </c>
      <c r="M196" s="117">
        <f t="shared" si="111"/>
        <v>0</v>
      </c>
      <c r="N196" s="117">
        <f t="shared" si="111"/>
        <v>0</v>
      </c>
      <c r="O196" s="117">
        <f t="shared" si="111"/>
        <v>0</v>
      </c>
      <c r="P196" s="118">
        <f t="shared" si="111"/>
        <v>0</v>
      </c>
      <c r="Q196" s="118">
        <f t="shared" si="111"/>
        <v>0</v>
      </c>
      <c r="R196" s="118">
        <f t="shared" si="111"/>
        <v>0</v>
      </c>
      <c r="S196" s="118">
        <f t="shared" si="111"/>
        <v>0</v>
      </c>
      <c r="T196" s="118">
        <f t="shared" si="111"/>
        <v>0</v>
      </c>
      <c r="U196" s="118">
        <f t="shared" si="111"/>
        <v>0</v>
      </c>
      <c r="V196" s="118">
        <f t="shared" si="111"/>
        <v>0</v>
      </c>
      <c r="W196" s="118">
        <f t="shared" si="111"/>
        <v>0</v>
      </c>
      <c r="X196" s="118">
        <f t="shared" si="111"/>
        <v>0</v>
      </c>
      <c r="Y196" s="118">
        <f t="shared" si="111"/>
        <v>0</v>
      </c>
      <c r="Z196" s="118">
        <f t="shared" si="111"/>
        <v>0</v>
      </c>
      <c r="AA196" s="118">
        <f t="shared" si="111"/>
        <v>0</v>
      </c>
      <c r="AB196" s="118">
        <f t="shared" si="111"/>
        <v>0</v>
      </c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</row>
    <row r="197" spans="1:60" ht="12.75" customHeight="1" x14ac:dyDescent="0.25">
      <c r="A197" s="108" t="str">
        <f t="shared" ref="A197:B197" si="112">+A55</f>
        <v>Spar Rasberry_O</v>
      </c>
      <c r="B197" s="108" t="str">
        <f t="shared" si="112"/>
        <v>P0500012L_O</v>
      </c>
      <c r="C197" s="116">
        <f t="shared" ref="C197:AB197" si="113">+C55/C$140</f>
        <v>0</v>
      </c>
      <c r="D197" s="116">
        <f t="shared" si="113"/>
        <v>0</v>
      </c>
      <c r="E197" s="116">
        <f t="shared" si="113"/>
        <v>0</v>
      </c>
      <c r="F197" s="116">
        <f t="shared" si="113"/>
        <v>0</v>
      </c>
      <c r="G197" s="116">
        <f t="shared" si="113"/>
        <v>0</v>
      </c>
      <c r="H197" s="116">
        <f t="shared" si="113"/>
        <v>0</v>
      </c>
      <c r="I197" s="116">
        <f t="shared" si="113"/>
        <v>0</v>
      </c>
      <c r="J197" s="116">
        <f t="shared" si="113"/>
        <v>0</v>
      </c>
      <c r="K197" s="116">
        <f t="shared" si="113"/>
        <v>0</v>
      </c>
      <c r="L197" s="116">
        <f t="shared" si="113"/>
        <v>0</v>
      </c>
      <c r="M197" s="117">
        <f t="shared" si="113"/>
        <v>0</v>
      </c>
      <c r="N197" s="117">
        <f t="shared" si="113"/>
        <v>0</v>
      </c>
      <c r="O197" s="117">
        <f t="shared" si="113"/>
        <v>0</v>
      </c>
      <c r="P197" s="118">
        <f t="shared" si="113"/>
        <v>0</v>
      </c>
      <c r="Q197" s="118">
        <f t="shared" si="113"/>
        <v>0</v>
      </c>
      <c r="R197" s="118">
        <f t="shared" si="113"/>
        <v>0</v>
      </c>
      <c r="S197" s="118">
        <f t="shared" si="113"/>
        <v>0</v>
      </c>
      <c r="T197" s="118">
        <f t="shared" si="113"/>
        <v>0</v>
      </c>
      <c r="U197" s="118">
        <f t="shared" si="113"/>
        <v>0</v>
      </c>
      <c r="V197" s="118">
        <f t="shared" si="113"/>
        <v>0</v>
      </c>
      <c r="W197" s="118">
        <f t="shared" si="113"/>
        <v>0</v>
      </c>
      <c r="X197" s="118">
        <f t="shared" si="113"/>
        <v>0</v>
      </c>
      <c r="Y197" s="118">
        <f t="shared" si="113"/>
        <v>0</v>
      </c>
      <c r="Z197" s="118">
        <f t="shared" si="113"/>
        <v>0</v>
      </c>
      <c r="AA197" s="118">
        <f t="shared" si="113"/>
        <v>0</v>
      </c>
      <c r="AB197" s="118">
        <f t="shared" si="113"/>
        <v>0</v>
      </c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</row>
    <row r="198" spans="1:60" ht="12.75" customHeight="1" x14ac:dyDescent="0.25">
      <c r="A198" s="108" t="str">
        <f t="shared" ref="A198:B198" si="114">+A56</f>
        <v>Spar Rasberry_O</v>
      </c>
      <c r="B198" s="108" t="str">
        <f t="shared" si="114"/>
        <v>P2000006L_O</v>
      </c>
      <c r="C198" s="116">
        <f t="shared" ref="C198:AB198" si="115">+C56/C$140</f>
        <v>0</v>
      </c>
      <c r="D198" s="116">
        <f t="shared" si="115"/>
        <v>0</v>
      </c>
      <c r="E198" s="116">
        <f t="shared" si="115"/>
        <v>0</v>
      </c>
      <c r="F198" s="116">
        <f t="shared" si="115"/>
        <v>0</v>
      </c>
      <c r="G198" s="116">
        <f t="shared" si="115"/>
        <v>0</v>
      </c>
      <c r="H198" s="116">
        <f t="shared" si="115"/>
        <v>0</v>
      </c>
      <c r="I198" s="116">
        <f t="shared" si="115"/>
        <v>0</v>
      </c>
      <c r="J198" s="116">
        <f t="shared" si="115"/>
        <v>0</v>
      </c>
      <c r="K198" s="116">
        <f t="shared" si="115"/>
        <v>0</v>
      </c>
      <c r="L198" s="116">
        <f t="shared" si="115"/>
        <v>0</v>
      </c>
      <c r="M198" s="117">
        <f t="shared" si="115"/>
        <v>0</v>
      </c>
      <c r="N198" s="117">
        <f t="shared" si="115"/>
        <v>0</v>
      </c>
      <c r="O198" s="117">
        <f t="shared" si="115"/>
        <v>0</v>
      </c>
      <c r="P198" s="118">
        <f t="shared" si="115"/>
        <v>0</v>
      </c>
      <c r="Q198" s="118">
        <f t="shared" si="115"/>
        <v>0</v>
      </c>
      <c r="R198" s="118">
        <f t="shared" si="115"/>
        <v>0</v>
      </c>
      <c r="S198" s="118">
        <f t="shared" si="115"/>
        <v>0</v>
      </c>
      <c r="T198" s="118">
        <f t="shared" si="115"/>
        <v>0</v>
      </c>
      <c r="U198" s="118">
        <f t="shared" si="115"/>
        <v>0</v>
      </c>
      <c r="V198" s="118">
        <f t="shared" si="115"/>
        <v>0</v>
      </c>
      <c r="W198" s="118">
        <f t="shared" si="115"/>
        <v>0</v>
      </c>
      <c r="X198" s="118">
        <f t="shared" si="115"/>
        <v>0</v>
      </c>
      <c r="Y198" s="118">
        <f t="shared" si="115"/>
        <v>0</v>
      </c>
      <c r="Z198" s="118">
        <f t="shared" si="115"/>
        <v>0</v>
      </c>
      <c r="AA198" s="118">
        <f t="shared" si="115"/>
        <v>0</v>
      </c>
      <c r="AB198" s="118">
        <f t="shared" si="115"/>
        <v>0</v>
      </c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</row>
    <row r="199" spans="1:60" ht="12.75" customHeight="1" x14ac:dyDescent="0.25">
      <c r="A199" s="108" t="str">
        <f t="shared" ref="A199:B199" si="116">+A57</f>
        <v>Spar Rasberry_O</v>
      </c>
      <c r="B199" s="108" t="str">
        <f t="shared" si="116"/>
        <v>R0300024L_O</v>
      </c>
      <c r="C199" s="116">
        <f t="shared" ref="C199:AB199" si="117">+C57/C$140</f>
        <v>0</v>
      </c>
      <c r="D199" s="116">
        <f t="shared" si="117"/>
        <v>0</v>
      </c>
      <c r="E199" s="116">
        <f t="shared" si="117"/>
        <v>0</v>
      </c>
      <c r="F199" s="116">
        <f t="shared" si="117"/>
        <v>0</v>
      </c>
      <c r="G199" s="116">
        <f t="shared" si="117"/>
        <v>0</v>
      </c>
      <c r="H199" s="116">
        <f t="shared" si="117"/>
        <v>0</v>
      </c>
      <c r="I199" s="116">
        <f t="shared" si="117"/>
        <v>0</v>
      </c>
      <c r="J199" s="116">
        <f t="shared" si="117"/>
        <v>0</v>
      </c>
      <c r="K199" s="116">
        <f t="shared" si="117"/>
        <v>0</v>
      </c>
      <c r="L199" s="116">
        <f t="shared" si="117"/>
        <v>0</v>
      </c>
      <c r="M199" s="117">
        <f t="shared" si="117"/>
        <v>0</v>
      </c>
      <c r="N199" s="117">
        <f t="shared" si="117"/>
        <v>0</v>
      </c>
      <c r="O199" s="117">
        <f t="shared" si="117"/>
        <v>0</v>
      </c>
      <c r="P199" s="118">
        <f t="shared" si="117"/>
        <v>0</v>
      </c>
      <c r="Q199" s="118">
        <f t="shared" si="117"/>
        <v>0</v>
      </c>
      <c r="R199" s="118">
        <f t="shared" si="117"/>
        <v>0</v>
      </c>
      <c r="S199" s="118">
        <f t="shared" si="117"/>
        <v>0</v>
      </c>
      <c r="T199" s="118">
        <f t="shared" si="117"/>
        <v>0</v>
      </c>
      <c r="U199" s="118">
        <f t="shared" si="117"/>
        <v>0</v>
      </c>
      <c r="V199" s="118">
        <f t="shared" si="117"/>
        <v>0</v>
      </c>
      <c r="W199" s="118">
        <f t="shared" si="117"/>
        <v>0</v>
      </c>
      <c r="X199" s="118">
        <f t="shared" si="117"/>
        <v>0</v>
      </c>
      <c r="Y199" s="118">
        <f t="shared" si="117"/>
        <v>0</v>
      </c>
      <c r="Z199" s="118">
        <f t="shared" si="117"/>
        <v>0</v>
      </c>
      <c r="AA199" s="118">
        <f t="shared" si="117"/>
        <v>0</v>
      </c>
      <c r="AB199" s="118">
        <f t="shared" si="117"/>
        <v>0</v>
      </c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</row>
    <row r="200" spans="1:60" ht="12.75" customHeight="1" x14ac:dyDescent="0.25">
      <c r="A200" s="108" t="str">
        <f t="shared" ref="A200:B200" si="118">+A58</f>
        <v>Spar CherryPlum_O</v>
      </c>
      <c r="B200" s="108" t="str">
        <f t="shared" si="118"/>
        <v>C0330024L_O</v>
      </c>
      <c r="C200" s="116">
        <f t="shared" ref="C200:AB200" si="119">+C58/C$140</f>
        <v>7.4192336589030804E-3</v>
      </c>
      <c r="D200" s="116">
        <f t="shared" si="119"/>
        <v>2.3620718744727519E-3</v>
      </c>
      <c r="E200" s="116">
        <f t="shared" si="119"/>
        <v>2.7145226964258784E-3</v>
      </c>
      <c r="F200" s="116">
        <f t="shared" si="119"/>
        <v>3.0448717948717949E-3</v>
      </c>
      <c r="G200" s="116">
        <f t="shared" si="119"/>
        <v>8.1671116695460969E-3</v>
      </c>
      <c r="H200" s="116">
        <f t="shared" si="119"/>
        <v>9.3243656374197501E-3</v>
      </c>
      <c r="I200" s="116">
        <f t="shared" si="119"/>
        <v>8.5051174859449331E-3</v>
      </c>
      <c r="J200" s="116">
        <f t="shared" si="119"/>
        <v>1.1448019801980198E-2</v>
      </c>
      <c r="K200" s="116">
        <f t="shared" si="119"/>
        <v>9.6128522517777201E-3</v>
      </c>
      <c r="L200" s="116">
        <f t="shared" si="119"/>
        <v>8.8393543428132212E-3</v>
      </c>
      <c r="M200" s="117">
        <f t="shared" si="119"/>
        <v>7.2205852320798214E-3</v>
      </c>
      <c r="N200" s="117">
        <f t="shared" si="119"/>
        <v>7.7338925335231536E-3</v>
      </c>
      <c r="O200" s="117">
        <f t="shared" si="119"/>
        <v>9.6186877361731371E-3</v>
      </c>
      <c r="P200" s="118">
        <f t="shared" si="119"/>
        <v>9.7192224622030237E-3</v>
      </c>
      <c r="Q200" s="118">
        <f t="shared" si="119"/>
        <v>9.6350364963503649E-3</v>
      </c>
      <c r="R200" s="118">
        <f t="shared" si="119"/>
        <v>9.6706377014716179E-3</v>
      </c>
      <c r="S200" s="118">
        <f t="shared" si="119"/>
        <v>9.6569616604208711E-3</v>
      </c>
      <c r="T200" s="118">
        <f t="shared" si="119"/>
        <v>9.6532970768184907E-3</v>
      </c>
      <c r="U200" s="118">
        <f t="shared" si="119"/>
        <v>9.6736747065652006E-3</v>
      </c>
      <c r="V200" s="118">
        <f t="shared" si="119"/>
        <v>9.6443015659027267E-3</v>
      </c>
      <c r="W200" s="118">
        <f t="shared" si="119"/>
        <v>9.6731780616078136E-3</v>
      </c>
      <c r="X200" s="118">
        <f t="shared" si="119"/>
        <v>9.6693699313786657E-3</v>
      </c>
      <c r="Y200" s="118">
        <f t="shared" si="119"/>
        <v>9.6214181133654052E-3</v>
      </c>
      <c r="Z200" s="118">
        <f t="shared" si="119"/>
        <v>9.6804511278195497E-3</v>
      </c>
      <c r="AA200" s="118">
        <f t="shared" si="119"/>
        <v>9.6883283063705326E-3</v>
      </c>
      <c r="AB200" s="118">
        <f t="shared" si="119"/>
        <v>9.6850023507287254E-3</v>
      </c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</row>
    <row r="201" spans="1:60" ht="12.75" customHeight="1" x14ac:dyDescent="0.25">
      <c r="A201" s="108" t="str">
        <f t="shared" ref="A201:B201" si="120">+A59</f>
        <v>Spar CherryPlum_O</v>
      </c>
      <c r="B201" s="108" t="str">
        <f t="shared" si="120"/>
        <v>P0350012L_O</v>
      </c>
      <c r="C201" s="116">
        <f t="shared" ref="C201:AB201" si="121">+C59/C$140</f>
        <v>3.7565740045078888E-3</v>
      </c>
      <c r="D201" s="116">
        <f t="shared" si="121"/>
        <v>3.036949552893538E-3</v>
      </c>
      <c r="E201" s="116">
        <f t="shared" si="121"/>
        <v>3.3177499622982958E-3</v>
      </c>
      <c r="F201" s="116">
        <f t="shared" si="121"/>
        <v>1.2820512820512821E-3</v>
      </c>
      <c r="G201" s="116">
        <f t="shared" si="121"/>
        <v>1.2564787183917073E-3</v>
      </c>
      <c r="H201" s="116">
        <f t="shared" si="121"/>
        <v>1.3757260776520942E-3</v>
      </c>
      <c r="I201" s="116">
        <f t="shared" si="121"/>
        <v>1.7298544039210033E-3</v>
      </c>
      <c r="J201" s="116">
        <f t="shared" si="121"/>
        <v>2.4752475247524753E-3</v>
      </c>
      <c r="K201" s="116">
        <f t="shared" si="121"/>
        <v>2.1069265209375824E-3</v>
      </c>
      <c r="L201" s="116">
        <f t="shared" si="121"/>
        <v>2.1137586471944659E-3</v>
      </c>
      <c r="M201" s="117">
        <f t="shared" si="121"/>
        <v>2.3339265396621644E-3</v>
      </c>
      <c r="N201" s="117">
        <f t="shared" si="121"/>
        <v>1.9623309413416955E-3</v>
      </c>
      <c r="O201" s="117">
        <f t="shared" si="121"/>
        <v>2.0993167678155654E-3</v>
      </c>
      <c r="P201" s="118">
        <f t="shared" si="121"/>
        <v>2.1598272138228943E-3</v>
      </c>
      <c r="Q201" s="118">
        <f t="shared" si="121"/>
        <v>2.9197080291970801E-3</v>
      </c>
      <c r="R201" s="118">
        <f t="shared" si="121"/>
        <v>3.6440084092501752E-3</v>
      </c>
      <c r="S201" s="118">
        <f t="shared" si="121"/>
        <v>3.603343903142116E-3</v>
      </c>
      <c r="T201" s="118">
        <f t="shared" si="121"/>
        <v>3.6709721278042149E-3</v>
      </c>
      <c r="U201" s="118">
        <f t="shared" si="121"/>
        <v>3.6115052237843414E-3</v>
      </c>
      <c r="V201" s="118">
        <f t="shared" si="121"/>
        <v>3.2147671886342427E-3</v>
      </c>
      <c r="W201" s="118">
        <f t="shared" si="121"/>
        <v>3.1930879038317055E-3</v>
      </c>
      <c r="X201" s="118">
        <f t="shared" si="121"/>
        <v>3.2231233104595548E-3</v>
      </c>
      <c r="Y201" s="118">
        <f t="shared" si="121"/>
        <v>3.1374189500104582E-3</v>
      </c>
      <c r="Z201" s="118">
        <f t="shared" si="121"/>
        <v>3.1015037593984962E-3</v>
      </c>
      <c r="AA201" s="118">
        <f t="shared" si="121"/>
        <v>2.9247783566401608E-3</v>
      </c>
      <c r="AB201" s="118">
        <f t="shared" si="121"/>
        <v>2.9149036201222378E-3</v>
      </c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</row>
    <row r="202" spans="1:60" ht="12.75" customHeight="1" x14ac:dyDescent="0.25">
      <c r="A202" s="108" t="str">
        <f t="shared" ref="A202:B202" si="122">+A60</f>
        <v>Spar CherryPlum_O</v>
      </c>
      <c r="B202" s="108" t="str">
        <f t="shared" si="122"/>
        <v>P0500012L_O</v>
      </c>
      <c r="C202" s="116">
        <f t="shared" ref="C202:AB202" si="123">+C60/C$140</f>
        <v>3.2870022539444026E-3</v>
      </c>
      <c r="D202" s="116">
        <f t="shared" si="123"/>
        <v>2.6995107136831447E-3</v>
      </c>
      <c r="E202" s="116">
        <f t="shared" si="123"/>
        <v>2.2621022470215653E-3</v>
      </c>
      <c r="F202" s="116">
        <f t="shared" si="123"/>
        <v>2.5641025641025641E-3</v>
      </c>
      <c r="G202" s="116">
        <f t="shared" si="123"/>
        <v>4.2406156745720116E-3</v>
      </c>
      <c r="H202" s="116">
        <f t="shared" si="123"/>
        <v>3.0571690614490982E-3</v>
      </c>
      <c r="I202" s="116">
        <f t="shared" si="123"/>
        <v>3.1713997405218393E-3</v>
      </c>
      <c r="J202" s="116">
        <f t="shared" si="123"/>
        <v>3.5581683168316833E-3</v>
      </c>
      <c r="K202" s="116">
        <f t="shared" si="123"/>
        <v>3.9504872267579665E-3</v>
      </c>
      <c r="L202" s="116">
        <f t="shared" si="123"/>
        <v>1.5372790161414297E-3</v>
      </c>
      <c r="M202" s="117">
        <f t="shared" si="123"/>
        <v>3.0924526650523681E-3</v>
      </c>
      <c r="N202" s="117">
        <f t="shared" si="123"/>
        <v>3.0974047211373822E-3</v>
      </c>
      <c r="O202" s="117">
        <f t="shared" si="123"/>
        <v>3.1680598496125808E-3</v>
      </c>
      <c r="P202" s="118">
        <f t="shared" si="123"/>
        <v>2.9697624190064796E-3</v>
      </c>
      <c r="Q202" s="118">
        <f t="shared" si="123"/>
        <v>2.9197080291970801E-3</v>
      </c>
      <c r="R202" s="118">
        <f t="shared" si="123"/>
        <v>2.9432375613174491E-3</v>
      </c>
      <c r="S202" s="118">
        <f t="shared" si="123"/>
        <v>3.0268088786393772E-3</v>
      </c>
      <c r="T202" s="118">
        <f t="shared" si="123"/>
        <v>2.9911624745071379E-3</v>
      </c>
      <c r="U202" s="118">
        <f t="shared" si="123"/>
        <v>2.966593576679995E-3</v>
      </c>
      <c r="V202" s="118">
        <f t="shared" si="123"/>
        <v>3.0073628538836461E-3</v>
      </c>
      <c r="W202" s="118">
        <f t="shared" si="123"/>
        <v>3.0052592036063112E-3</v>
      </c>
      <c r="X202" s="118">
        <f t="shared" si="123"/>
        <v>3.0151798710750678E-3</v>
      </c>
      <c r="Y202" s="118">
        <f t="shared" si="123"/>
        <v>3.0328383183434427E-3</v>
      </c>
      <c r="Z202" s="118">
        <f t="shared" si="123"/>
        <v>3.0075187969924814E-3</v>
      </c>
      <c r="AA202" s="118">
        <f t="shared" si="123"/>
        <v>3.016177680285166E-3</v>
      </c>
      <c r="AB202" s="118">
        <f t="shared" si="123"/>
        <v>3.0089327691584389E-3</v>
      </c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</row>
    <row r="203" spans="1:60" ht="12.75" customHeight="1" x14ac:dyDescent="0.25">
      <c r="A203" s="108" t="str">
        <f t="shared" ref="A203:B203" si="124">+A61</f>
        <v>Spar CherryPlum_O</v>
      </c>
      <c r="B203" s="108" t="str">
        <f t="shared" si="124"/>
        <v>P1000006L_O</v>
      </c>
      <c r="C203" s="116">
        <f t="shared" ref="C203:AB203" si="125">+C61/C$140</f>
        <v>0</v>
      </c>
      <c r="D203" s="116">
        <f t="shared" si="125"/>
        <v>0</v>
      </c>
      <c r="E203" s="116">
        <f t="shared" si="125"/>
        <v>0</v>
      </c>
      <c r="F203" s="116">
        <f t="shared" si="125"/>
        <v>0</v>
      </c>
      <c r="G203" s="116">
        <f t="shared" si="125"/>
        <v>0</v>
      </c>
      <c r="H203" s="116">
        <f t="shared" si="125"/>
        <v>0</v>
      </c>
      <c r="I203" s="116">
        <f t="shared" si="125"/>
        <v>0</v>
      </c>
      <c r="J203" s="116">
        <f t="shared" si="125"/>
        <v>0</v>
      </c>
      <c r="K203" s="116">
        <f t="shared" si="125"/>
        <v>0</v>
      </c>
      <c r="L203" s="116">
        <f t="shared" si="125"/>
        <v>0</v>
      </c>
      <c r="M203" s="117">
        <f t="shared" si="125"/>
        <v>0</v>
      </c>
      <c r="N203" s="117">
        <f t="shared" si="125"/>
        <v>0</v>
      </c>
      <c r="O203" s="117">
        <f t="shared" si="125"/>
        <v>0</v>
      </c>
      <c r="P203" s="118">
        <f t="shared" si="125"/>
        <v>1.3498920086393088E-3</v>
      </c>
      <c r="Q203" s="118">
        <f t="shared" si="125"/>
        <v>1.313868613138686E-3</v>
      </c>
      <c r="R203" s="118">
        <f t="shared" si="125"/>
        <v>1.2613875262789068E-3</v>
      </c>
      <c r="S203" s="118">
        <f t="shared" si="125"/>
        <v>1.2972038051311616E-3</v>
      </c>
      <c r="T203" s="118">
        <f t="shared" si="125"/>
        <v>1.2236573759347384E-3</v>
      </c>
      <c r="U203" s="118">
        <f t="shared" si="125"/>
        <v>1.2898232942086935E-3</v>
      </c>
      <c r="V203" s="118">
        <f t="shared" si="125"/>
        <v>1.2444260085035777E-3</v>
      </c>
      <c r="W203" s="118">
        <f t="shared" si="125"/>
        <v>1.3148009015777611E-3</v>
      </c>
      <c r="X203" s="118">
        <f t="shared" si="125"/>
        <v>1.2476606363069245E-3</v>
      </c>
      <c r="Y203" s="118">
        <f t="shared" si="125"/>
        <v>1.2549675800041832E-3</v>
      </c>
      <c r="Z203" s="118">
        <f t="shared" si="125"/>
        <v>1.3157894736842105E-3</v>
      </c>
      <c r="AA203" s="118">
        <f t="shared" si="125"/>
        <v>1.2795905310300703E-3</v>
      </c>
      <c r="AB203" s="118">
        <f t="shared" si="125"/>
        <v>1.3164080865068171E-3</v>
      </c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</row>
    <row r="204" spans="1:60" ht="12.75" customHeight="1" x14ac:dyDescent="0.25">
      <c r="A204" s="108" t="str">
        <f t="shared" ref="A204:B204" si="126">+A62</f>
        <v>Spar CherryPlum_O</v>
      </c>
      <c r="B204" s="108" t="str">
        <f t="shared" si="126"/>
        <v>P2000006L_O</v>
      </c>
      <c r="C204" s="116">
        <f t="shared" ref="C204:AB204" si="127">+C62/C$140</f>
        <v>5.7287753568745301E-3</v>
      </c>
      <c r="D204" s="116">
        <f t="shared" si="127"/>
        <v>5.7364602665766831E-3</v>
      </c>
      <c r="E204" s="116">
        <f t="shared" si="127"/>
        <v>9.8024430704267834E-3</v>
      </c>
      <c r="F204" s="116">
        <f t="shared" si="127"/>
        <v>3.8461538461538464E-3</v>
      </c>
      <c r="G204" s="116">
        <f t="shared" si="127"/>
        <v>6.4394534317574999E-3</v>
      </c>
      <c r="H204" s="116">
        <f t="shared" si="127"/>
        <v>9.6300825435646584E-3</v>
      </c>
      <c r="I204" s="116">
        <f t="shared" si="127"/>
        <v>4.901254144442843E-3</v>
      </c>
      <c r="J204" s="116">
        <f t="shared" si="127"/>
        <v>5.7240099009900989E-3</v>
      </c>
      <c r="K204" s="116">
        <f t="shared" si="127"/>
        <v>4.2138530418751648E-3</v>
      </c>
      <c r="L204" s="116">
        <f t="shared" si="127"/>
        <v>4.4196771714066106E-3</v>
      </c>
      <c r="M204" s="117">
        <f t="shared" si="127"/>
        <v>6.039034921375851E-3</v>
      </c>
      <c r="N204" s="117">
        <f t="shared" si="127"/>
        <v>6.1370938263529502E-3</v>
      </c>
      <c r="O204" s="117">
        <f t="shared" si="127"/>
        <v>4.8093438680865686E-3</v>
      </c>
      <c r="P204" s="118">
        <f t="shared" si="127"/>
        <v>4.4546436285097194E-3</v>
      </c>
      <c r="Q204" s="118">
        <f t="shared" si="127"/>
        <v>4.5255474452554744E-3</v>
      </c>
      <c r="R204" s="118">
        <f t="shared" si="127"/>
        <v>4.4849334267694461E-3</v>
      </c>
      <c r="S204" s="118">
        <f t="shared" si="127"/>
        <v>4.4681464398962237E-3</v>
      </c>
      <c r="T204" s="118">
        <f t="shared" si="127"/>
        <v>4.4867437117607073E-3</v>
      </c>
      <c r="U204" s="118">
        <f t="shared" si="127"/>
        <v>4.5143815297304267E-3</v>
      </c>
      <c r="V204" s="118">
        <f t="shared" si="127"/>
        <v>4.4591931971378201E-3</v>
      </c>
      <c r="W204" s="118">
        <f t="shared" si="127"/>
        <v>4.5078888054094664E-3</v>
      </c>
      <c r="X204" s="118">
        <f t="shared" si="127"/>
        <v>4.4707839467664793E-3</v>
      </c>
      <c r="Y204" s="118">
        <f t="shared" si="127"/>
        <v>4.4969671616816569E-3</v>
      </c>
      <c r="Z204" s="118">
        <f t="shared" si="127"/>
        <v>4.5112781954887221E-3</v>
      </c>
      <c r="AA204" s="118">
        <f t="shared" si="127"/>
        <v>4.4785668586052466E-3</v>
      </c>
      <c r="AB204" s="118">
        <f t="shared" si="127"/>
        <v>4.5133991537376584E-3</v>
      </c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</row>
    <row r="205" spans="1:60" ht="12.75" customHeight="1" x14ac:dyDescent="0.25">
      <c r="A205" s="108" t="str">
        <f t="shared" ref="A205:B205" si="128">+A63</f>
        <v>Spar CherryPlum_O</v>
      </c>
      <c r="B205" s="108" t="str">
        <f t="shared" si="128"/>
        <v>R0300024L_O</v>
      </c>
      <c r="C205" s="116">
        <f t="shared" ref="C205:AB205" si="129">+C63/C$140</f>
        <v>1.2208865514650639E-2</v>
      </c>
      <c r="D205" s="116">
        <f t="shared" si="129"/>
        <v>1.2316517631179349E-2</v>
      </c>
      <c r="E205" s="116">
        <f t="shared" si="129"/>
        <v>1.0104056703362991E-2</v>
      </c>
      <c r="F205" s="116">
        <f t="shared" si="129"/>
        <v>1.2339743589743589E-2</v>
      </c>
      <c r="G205" s="116">
        <f t="shared" si="129"/>
        <v>1.2407727344118109E-2</v>
      </c>
      <c r="H205" s="116">
        <f t="shared" si="129"/>
        <v>8.5600733720574747E-3</v>
      </c>
      <c r="I205" s="116">
        <f t="shared" si="129"/>
        <v>1.0090817356205853E-2</v>
      </c>
      <c r="J205" s="116">
        <f t="shared" si="129"/>
        <v>5.7240099009900989E-3</v>
      </c>
      <c r="K205" s="116">
        <f t="shared" si="129"/>
        <v>1.3168290755859889E-2</v>
      </c>
      <c r="L205" s="116">
        <f t="shared" si="129"/>
        <v>6.9177555726364333E-3</v>
      </c>
      <c r="M205" s="117">
        <f t="shared" si="129"/>
        <v>1.0575604632844184E-2</v>
      </c>
      <c r="N205" s="117">
        <f t="shared" si="129"/>
        <v>1.0042517170395737E-2</v>
      </c>
      <c r="O205" s="117">
        <f t="shared" si="129"/>
        <v>9.2751631741669529E-3</v>
      </c>
      <c r="P205" s="118">
        <f t="shared" si="129"/>
        <v>9.0442764578833688E-3</v>
      </c>
      <c r="Q205" s="118">
        <f t="shared" si="129"/>
        <v>8.9051094890510944E-3</v>
      </c>
      <c r="R205" s="118">
        <f t="shared" si="129"/>
        <v>8.9698668535388923E-3</v>
      </c>
      <c r="S205" s="118">
        <f t="shared" si="129"/>
        <v>8.9362928797924474E-3</v>
      </c>
      <c r="T205" s="118">
        <f t="shared" si="129"/>
        <v>8.9734874235214146E-3</v>
      </c>
      <c r="U205" s="118">
        <f t="shared" si="129"/>
        <v>8.8997807300399846E-3</v>
      </c>
      <c r="V205" s="118">
        <f t="shared" si="129"/>
        <v>8.9183863942756403E-3</v>
      </c>
      <c r="W205" s="118">
        <f t="shared" si="129"/>
        <v>8.9218632607062365E-3</v>
      </c>
      <c r="X205" s="118">
        <f t="shared" si="129"/>
        <v>8.9415678935329587E-3</v>
      </c>
      <c r="Y205" s="118">
        <f t="shared" si="129"/>
        <v>8.9939343233633139E-3</v>
      </c>
      <c r="Z205" s="118">
        <f t="shared" si="129"/>
        <v>8.9285714285714281E-3</v>
      </c>
      <c r="AA205" s="118">
        <f t="shared" si="129"/>
        <v>8.9571337172104932E-3</v>
      </c>
      <c r="AB205" s="118">
        <f t="shared" si="129"/>
        <v>8.9327691584391161E-3</v>
      </c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7"/>
      <c r="BB205" s="107"/>
      <c r="BC205" s="107"/>
      <c r="BD205" s="107"/>
      <c r="BE205" s="107"/>
      <c r="BF205" s="107"/>
      <c r="BG205" s="107"/>
      <c r="BH205" s="107"/>
    </row>
    <row r="206" spans="1:60" ht="12.75" customHeight="1" x14ac:dyDescent="0.25">
      <c r="A206" s="108" t="str">
        <f t="shared" ref="A206:B206" si="130">+A64</f>
        <v>Spar CherryPlum_O</v>
      </c>
      <c r="B206" s="108" t="str">
        <f t="shared" si="130"/>
        <v>R1000012L_O</v>
      </c>
      <c r="C206" s="116">
        <f t="shared" ref="C206:AB206" si="131">+C64/C$140</f>
        <v>4.3200601051840721E-3</v>
      </c>
      <c r="D206" s="116">
        <f t="shared" si="131"/>
        <v>4.5554243293403074E-3</v>
      </c>
      <c r="E206" s="116">
        <f t="shared" si="131"/>
        <v>1.6588749811491479E-3</v>
      </c>
      <c r="F206" s="116">
        <f t="shared" si="131"/>
        <v>3.5256410256410257E-3</v>
      </c>
      <c r="G206" s="116">
        <f t="shared" si="131"/>
        <v>4.5547353541699389E-3</v>
      </c>
      <c r="H206" s="116">
        <f t="shared" si="131"/>
        <v>3.2100275145215532E-3</v>
      </c>
      <c r="I206" s="116">
        <f t="shared" si="131"/>
        <v>2.7389361395415888E-3</v>
      </c>
      <c r="J206" s="116">
        <f t="shared" si="131"/>
        <v>6.4975247524752472E-3</v>
      </c>
      <c r="K206" s="116">
        <f t="shared" si="131"/>
        <v>1.9752436133789832E-3</v>
      </c>
      <c r="L206" s="116">
        <f t="shared" si="131"/>
        <v>3.0745580322828594E-3</v>
      </c>
      <c r="M206" s="117">
        <f t="shared" si="131"/>
        <v>3.6175861364763553E-3</v>
      </c>
      <c r="N206" s="117">
        <f t="shared" si="131"/>
        <v>3.3667442621058506E-3</v>
      </c>
      <c r="O206" s="117">
        <f t="shared" si="131"/>
        <v>3.5115844116187641E-3</v>
      </c>
      <c r="P206" s="118">
        <f t="shared" si="131"/>
        <v>3.6447084233261341E-3</v>
      </c>
      <c r="Q206" s="118">
        <f t="shared" si="131"/>
        <v>3.6496350364963502E-3</v>
      </c>
      <c r="R206" s="118">
        <f t="shared" si="131"/>
        <v>3.5038542396636299E-3</v>
      </c>
      <c r="S206" s="118">
        <f t="shared" si="131"/>
        <v>3.603343903142116E-3</v>
      </c>
      <c r="T206" s="118">
        <f t="shared" si="131"/>
        <v>3.5350101971447995E-3</v>
      </c>
      <c r="U206" s="118">
        <f t="shared" si="131"/>
        <v>3.6115052237843414E-3</v>
      </c>
      <c r="V206" s="118">
        <f t="shared" si="131"/>
        <v>3.629575858135435E-3</v>
      </c>
      <c r="W206" s="118">
        <f t="shared" si="131"/>
        <v>3.5687453042824945E-3</v>
      </c>
      <c r="X206" s="118">
        <f t="shared" si="131"/>
        <v>3.535038469536286E-3</v>
      </c>
      <c r="Y206" s="118">
        <f t="shared" si="131"/>
        <v>3.555741476678519E-3</v>
      </c>
      <c r="Z206" s="118">
        <f t="shared" si="131"/>
        <v>3.5714285714285713E-3</v>
      </c>
      <c r="AA206" s="118">
        <f t="shared" si="131"/>
        <v>3.564573622155196E-3</v>
      </c>
      <c r="AB206" s="118">
        <f t="shared" si="131"/>
        <v>3.5731076633756464E-3</v>
      </c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  <c r="BH206" s="107"/>
    </row>
    <row r="207" spans="1:60" ht="12.75" customHeight="1" x14ac:dyDescent="0.25">
      <c r="A207" s="108" t="str">
        <f t="shared" ref="A207:B207" si="132">+A65</f>
        <v>Spar CreamSoda_O</v>
      </c>
      <c r="B207" s="108" t="str">
        <f t="shared" si="132"/>
        <v>C0330024L_O</v>
      </c>
      <c r="C207" s="116">
        <f t="shared" ref="C207:AB207" si="133">+C65/C$140</f>
        <v>3.0052592036063112E-3</v>
      </c>
      <c r="D207" s="116">
        <f t="shared" si="133"/>
        <v>1.4341150666441708E-2</v>
      </c>
      <c r="E207" s="116">
        <f t="shared" si="133"/>
        <v>2.1866988387875132E-2</v>
      </c>
      <c r="F207" s="116">
        <f t="shared" si="133"/>
        <v>1.1538461538461539E-2</v>
      </c>
      <c r="G207" s="116">
        <f t="shared" si="133"/>
        <v>9.5806502277367683E-3</v>
      </c>
      <c r="H207" s="116">
        <f t="shared" si="133"/>
        <v>1.0547233261999389E-2</v>
      </c>
      <c r="I207" s="116">
        <f t="shared" si="133"/>
        <v>1.2108980827447022E-2</v>
      </c>
      <c r="J207" s="116">
        <f t="shared" si="133"/>
        <v>1.4387376237623763E-2</v>
      </c>
      <c r="K207" s="116">
        <f t="shared" si="133"/>
        <v>1.0139583882012115E-2</v>
      </c>
      <c r="L207" s="116">
        <f t="shared" si="133"/>
        <v>3.4588777863182167E-3</v>
      </c>
      <c r="M207" s="117">
        <f t="shared" si="133"/>
        <v>1.0736062082445956E-2</v>
      </c>
      <c r="N207" s="117">
        <f t="shared" si="133"/>
        <v>1.1908655418534407E-2</v>
      </c>
      <c r="O207" s="117">
        <f t="shared" si="133"/>
        <v>1.0382075651742434E-2</v>
      </c>
      <c r="P207" s="118">
        <f t="shared" si="133"/>
        <v>9.9892008639308853E-3</v>
      </c>
      <c r="Q207" s="118">
        <f t="shared" si="133"/>
        <v>9.9270072992700738E-3</v>
      </c>
      <c r="R207" s="118">
        <f t="shared" si="133"/>
        <v>9.9509460406447085E-3</v>
      </c>
      <c r="S207" s="118">
        <f t="shared" si="133"/>
        <v>9.9452291726722392E-3</v>
      </c>
      <c r="T207" s="118">
        <f t="shared" si="133"/>
        <v>9.9252209381373215E-3</v>
      </c>
      <c r="U207" s="118">
        <f t="shared" si="133"/>
        <v>9.9316393654069399E-3</v>
      </c>
      <c r="V207" s="118">
        <f t="shared" si="133"/>
        <v>9.9554080680286216E-3</v>
      </c>
      <c r="W207" s="118">
        <f t="shared" si="133"/>
        <v>9.9549211119459059E-3</v>
      </c>
      <c r="X207" s="118">
        <f t="shared" si="133"/>
        <v>9.9812850904553961E-3</v>
      </c>
      <c r="Y207" s="118">
        <f t="shared" si="133"/>
        <v>9.9351600083664501E-3</v>
      </c>
      <c r="Z207" s="118">
        <f t="shared" si="133"/>
        <v>9.9624060150375945E-3</v>
      </c>
      <c r="AA207" s="118">
        <f t="shared" si="133"/>
        <v>9.9625262773055476E-3</v>
      </c>
      <c r="AB207" s="118">
        <f t="shared" si="133"/>
        <v>9.9670897978373293E-3</v>
      </c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</row>
    <row r="208" spans="1:60" ht="12.75" customHeight="1" x14ac:dyDescent="0.25">
      <c r="A208" s="108" t="str">
        <f t="shared" ref="A208:B208" si="134">+A66</f>
        <v>Spar CreamSoda_O</v>
      </c>
      <c r="B208" s="108" t="str">
        <f t="shared" si="134"/>
        <v>O10LT001L</v>
      </c>
      <c r="C208" s="116">
        <f t="shared" ref="C208:AB208" si="135">+C66/C$140</f>
        <v>0</v>
      </c>
      <c r="D208" s="116">
        <f t="shared" si="135"/>
        <v>0</v>
      </c>
      <c r="E208" s="116">
        <f t="shared" si="135"/>
        <v>0</v>
      </c>
      <c r="F208" s="116">
        <f t="shared" si="135"/>
        <v>0</v>
      </c>
      <c r="G208" s="116">
        <f t="shared" si="135"/>
        <v>0</v>
      </c>
      <c r="H208" s="116">
        <f t="shared" si="135"/>
        <v>0</v>
      </c>
      <c r="I208" s="116">
        <f t="shared" si="135"/>
        <v>0</v>
      </c>
      <c r="J208" s="116">
        <f t="shared" si="135"/>
        <v>0</v>
      </c>
      <c r="K208" s="116">
        <f t="shared" si="135"/>
        <v>0</v>
      </c>
      <c r="L208" s="116">
        <f t="shared" si="135"/>
        <v>0</v>
      </c>
      <c r="M208" s="117">
        <f t="shared" si="135"/>
        <v>0</v>
      </c>
      <c r="N208" s="117">
        <f t="shared" si="135"/>
        <v>0</v>
      </c>
      <c r="O208" s="117">
        <f t="shared" si="135"/>
        <v>0</v>
      </c>
      <c r="P208" s="118">
        <f t="shared" si="135"/>
        <v>0</v>
      </c>
      <c r="Q208" s="118">
        <f t="shared" si="135"/>
        <v>0</v>
      </c>
      <c r="R208" s="118">
        <f t="shared" si="135"/>
        <v>0</v>
      </c>
      <c r="S208" s="118">
        <f t="shared" si="135"/>
        <v>0</v>
      </c>
      <c r="T208" s="118">
        <f t="shared" si="135"/>
        <v>0</v>
      </c>
      <c r="U208" s="118">
        <f t="shared" si="135"/>
        <v>0</v>
      </c>
      <c r="V208" s="118">
        <f t="shared" si="135"/>
        <v>0</v>
      </c>
      <c r="W208" s="118">
        <f t="shared" si="135"/>
        <v>0</v>
      </c>
      <c r="X208" s="118">
        <f t="shared" si="135"/>
        <v>0</v>
      </c>
      <c r="Y208" s="118">
        <f t="shared" si="135"/>
        <v>0</v>
      </c>
      <c r="Z208" s="118">
        <f t="shared" si="135"/>
        <v>0</v>
      </c>
      <c r="AA208" s="118">
        <f t="shared" si="135"/>
        <v>0</v>
      </c>
      <c r="AB208" s="118">
        <f t="shared" si="135"/>
        <v>0</v>
      </c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</row>
    <row r="209" spans="1:60" ht="12.75" customHeight="1" x14ac:dyDescent="0.25">
      <c r="A209" s="108" t="str">
        <f t="shared" ref="A209:B209" si="136">+A67</f>
        <v>Spar CreamSoda_O</v>
      </c>
      <c r="B209" s="108" t="str">
        <f t="shared" si="136"/>
        <v>O20LT001L</v>
      </c>
      <c r="C209" s="116">
        <f t="shared" ref="C209:AB209" si="137">+C67/C$140</f>
        <v>0</v>
      </c>
      <c r="D209" s="116">
        <f t="shared" si="137"/>
        <v>0</v>
      </c>
      <c r="E209" s="116">
        <f t="shared" si="137"/>
        <v>0</v>
      </c>
      <c r="F209" s="116">
        <f t="shared" si="137"/>
        <v>0</v>
      </c>
      <c r="G209" s="116">
        <f t="shared" si="137"/>
        <v>0</v>
      </c>
      <c r="H209" s="116">
        <f t="shared" si="137"/>
        <v>0</v>
      </c>
      <c r="I209" s="116">
        <f t="shared" si="137"/>
        <v>0</v>
      </c>
      <c r="J209" s="116">
        <f t="shared" si="137"/>
        <v>0</v>
      </c>
      <c r="K209" s="116">
        <f t="shared" si="137"/>
        <v>0</v>
      </c>
      <c r="L209" s="116">
        <f t="shared" si="137"/>
        <v>0</v>
      </c>
      <c r="M209" s="117">
        <f t="shared" si="137"/>
        <v>0</v>
      </c>
      <c r="N209" s="117">
        <f t="shared" si="137"/>
        <v>0</v>
      </c>
      <c r="O209" s="117">
        <f t="shared" si="137"/>
        <v>0</v>
      </c>
      <c r="P209" s="118">
        <f t="shared" si="137"/>
        <v>0</v>
      </c>
      <c r="Q209" s="118">
        <f t="shared" si="137"/>
        <v>0</v>
      </c>
      <c r="R209" s="118">
        <f t="shared" si="137"/>
        <v>0</v>
      </c>
      <c r="S209" s="118">
        <f t="shared" si="137"/>
        <v>0</v>
      </c>
      <c r="T209" s="118">
        <f t="shared" si="137"/>
        <v>0</v>
      </c>
      <c r="U209" s="118">
        <f t="shared" si="137"/>
        <v>0</v>
      </c>
      <c r="V209" s="118">
        <f t="shared" si="137"/>
        <v>0</v>
      </c>
      <c r="W209" s="118">
        <f t="shared" si="137"/>
        <v>0</v>
      </c>
      <c r="X209" s="118">
        <f t="shared" si="137"/>
        <v>0</v>
      </c>
      <c r="Y209" s="118">
        <f t="shared" si="137"/>
        <v>0</v>
      </c>
      <c r="Z209" s="118">
        <f t="shared" si="137"/>
        <v>0</v>
      </c>
      <c r="AA209" s="118">
        <f t="shared" si="137"/>
        <v>0</v>
      </c>
      <c r="AB209" s="118">
        <f t="shared" si="137"/>
        <v>0</v>
      </c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</row>
    <row r="210" spans="1:60" ht="12.75" customHeight="1" x14ac:dyDescent="0.25">
      <c r="A210" s="108" t="str">
        <f t="shared" ref="A210:B210" si="138">+A68</f>
        <v>Spar CreamSoda_O</v>
      </c>
      <c r="B210" s="108" t="str">
        <f t="shared" si="138"/>
        <v>P0350012L_O</v>
      </c>
      <c r="C210" s="116">
        <f t="shared" ref="C210:AB210" si="139">+C68/C$140</f>
        <v>2.0661157024793389E-3</v>
      </c>
      <c r="D210" s="116">
        <f t="shared" si="139"/>
        <v>1.8559136156571622E-3</v>
      </c>
      <c r="E210" s="116">
        <f t="shared" si="139"/>
        <v>1.6588749811491479E-3</v>
      </c>
      <c r="F210" s="116">
        <f t="shared" si="139"/>
        <v>4.4871794871794869E-3</v>
      </c>
      <c r="G210" s="116">
        <f t="shared" si="139"/>
        <v>1.570598397989634E-3</v>
      </c>
      <c r="H210" s="116">
        <f t="shared" si="139"/>
        <v>1.5285845307245491E-3</v>
      </c>
      <c r="I210" s="116">
        <f t="shared" si="139"/>
        <v>4.3246360098025082E-4</v>
      </c>
      <c r="J210" s="116">
        <f t="shared" si="139"/>
        <v>1.5470297029702971E-3</v>
      </c>
      <c r="K210" s="116">
        <f t="shared" si="139"/>
        <v>2.1069265209375824E-3</v>
      </c>
      <c r="L210" s="116">
        <f t="shared" si="139"/>
        <v>3.2667179093005382E-3</v>
      </c>
      <c r="M210" s="117">
        <f t="shared" si="139"/>
        <v>2.013011640458617E-3</v>
      </c>
      <c r="N210" s="117">
        <f t="shared" si="139"/>
        <v>2.0200465572635102E-3</v>
      </c>
      <c r="O210" s="117">
        <f t="shared" si="139"/>
        <v>1.7557922058093821E-3</v>
      </c>
      <c r="P210" s="118">
        <f t="shared" si="139"/>
        <v>2.0248380129589635E-3</v>
      </c>
      <c r="Q210" s="118">
        <f t="shared" si="139"/>
        <v>2.3357664233576644E-3</v>
      </c>
      <c r="R210" s="118">
        <f t="shared" si="139"/>
        <v>2.5227750525578137E-3</v>
      </c>
      <c r="S210" s="118">
        <f t="shared" si="139"/>
        <v>2.5944076102623233E-3</v>
      </c>
      <c r="T210" s="118">
        <f t="shared" si="139"/>
        <v>2.5832766825288917E-3</v>
      </c>
      <c r="U210" s="118">
        <f t="shared" si="139"/>
        <v>2.579646588417387E-3</v>
      </c>
      <c r="V210" s="118">
        <f t="shared" si="139"/>
        <v>2.2814476822565592E-3</v>
      </c>
      <c r="W210" s="118">
        <f t="shared" si="139"/>
        <v>2.2539444027047332E-3</v>
      </c>
      <c r="X210" s="118">
        <f t="shared" si="139"/>
        <v>2.2873778332293615E-3</v>
      </c>
      <c r="Y210" s="118">
        <f t="shared" si="139"/>
        <v>2.1961932650073207E-3</v>
      </c>
      <c r="Z210" s="118">
        <f t="shared" si="139"/>
        <v>2.255639097744361E-3</v>
      </c>
      <c r="AA210" s="118">
        <f t="shared" si="139"/>
        <v>2.3763824147701308E-3</v>
      </c>
      <c r="AB210" s="118">
        <f t="shared" si="139"/>
        <v>2.3507287259050304E-3</v>
      </c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  <c r="BH210" s="107"/>
    </row>
    <row r="211" spans="1:60" ht="12.75" customHeight="1" x14ac:dyDescent="0.25">
      <c r="A211" s="108" t="str">
        <f t="shared" ref="A211:B211" si="140">+A69</f>
        <v>Spar CreamSoda_O</v>
      </c>
      <c r="B211" s="108" t="str">
        <f t="shared" si="140"/>
        <v>P0500012L_O</v>
      </c>
      <c r="C211" s="116">
        <f t="shared" ref="C211:AB211" si="141">+C69/C$140</f>
        <v>1.8782870022539444E-3</v>
      </c>
      <c r="D211" s="116">
        <f t="shared" si="141"/>
        <v>1.6871941960519656E-3</v>
      </c>
      <c r="E211" s="116">
        <f t="shared" si="141"/>
        <v>1.9604886140853566E-3</v>
      </c>
      <c r="F211" s="116">
        <f t="shared" si="141"/>
        <v>1.4423076923076924E-3</v>
      </c>
      <c r="G211" s="116">
        <f t="shared" si="141"/>
        <v>2.1988377571854878E-3</v>
      </c>
      <c r="H211" s="116">
        <f t="shared" si="141"/>
        <v>1.5285845307245491E-3</v>
      </c>
      <c r="I211" s="116">
        <f t="shared" si="141"/>
        <v>5.7661813464033446E-4</v>
      </c>
      <c r="J211" s="116">
        <f t="shared" si="141"/>
        <v>4.6410891089108909E-4</v>
      </c>
      <c r="K211" s="116">
        <f t="shared" si="141"/>
        <v>1.0534632604687912E-3</v>
      </c>
      <c r="L211" s="116">
        <f t="shared" si="141"/>
        <v>5.7647963105303607E-4</v>
      </c>
      <c r="M211" s="117">
        <f t="shared" si="141"/>
        <v>1.3711818420515218E-3</v>
      </c>
      <c r="N211" s="117">
        <f t="shared" si="141"/>
        <v>1.2312664729987111E-3</v>
      </c>
      <c r="O211" s="117">
        <f t="shared" si="141"/>
        <v>6.8704912401236691E-4</v>
      </c>
      <c r="P211" s="118">
        <f t="shared" si="141"/>
        <v>1.4848812095032398E-3</v>
      </c>
      <c r="Q211" s="118">
        <f t="shared" si="141"/>
        <v>1.4598540145985401E-3</v>
      </c>
      <c r="R211" s="118">
        <f t="shared" si="141"/>
        <v>1.5416958654519972E-3</v>
      </c>
      <c r="S211" s="118">
        <f t="shared" si="141"/>
        <v>1.4413375612568463E-3</v>
      </c>
      <c r="T211" s="118">
        <f t="shared" si="141"/>
        <v>1.495581237253569E-3</v>
      </c>
      <c r="U211" s="118">
        <f t="shared" si="141"/>
        <v>1.5477879530504321E-3</v>
      </c>
      <c r="V211" s="118">
        <f t="shared" si="141"/>
        <v>1.4518303432541741E-3</v>
      </c>
      <c r="W211" s="118">
        <f t="shared" si="141"/>
        <v>1.5026296018031556E-3</v>
      </c>
      <c r="X211" s="118">
        <f t="shared" si="141"/>
        <v>1.455604075691412E-3</v>
      </c>
      <c r="Y211" s="118">
        <f t="shared" si="141"/>
        <v>1.4641288433382138E-3</v>
      </c>
      <c r="Z211" s="118">
        <f t="shared" si="141"/>
        <v>1.5037593984962407E-3</v>
      </c>
      <c r="AA211" s="118">
        <f t="shared" si="141"/>
        <v>1.4623891783200804E-3</v>
      </c>
      <c r="AB211" s="118">
        <f t="shared" si="141"/>
        <v>1.5044663845792195E-3</v>
      </c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  <c r="BH211" s="107"/>
    </row>
    <row r="212" spans="1:60" ht="12.75" customHeight="1" x14ac:dyDescent="0.25">
      <c r="A212" s="108" t="str">
        <f t="shared" ref="A212:B212" si="142">+A70</f>
        <v>Spar CreamSoda_O</v>
      </c>
      <c r="B212" s="108" t="str">
        <f t="shared" si="142"/>
        <v>P1000006L_O</v>
      </c>
      <c r="C212" s="116">
        <f t="shared" ref="C212:AB212" si="143">+C70/C$140</f>
        <v>0</v>
      </c>
      <c r="D212" s="116">
        <f t="shared" si="143"/>
        <v>0</v>
      </c>
      <c r="E212" s="116">
        <f t="shared" si="143"/>
        <v>0</v>
      </c>
      <c r="F212" s="116">
        <f t="shared" si="143"/>
        <v>0</v>
      </c>
      <c r="G212" s="116">
        <f t="shared" si="143"/>
        <v>0</v>
      </c>
      <c r="H212" s="116">
        <f t="shared" si="143"/>
        <v>0</v>
      </c>
      <c r="I212" s="116">
        <f t="shared" si="143"/>
        <v>0</v>
      </c>
      <c r="J212" s="116">
        <f t="shared" si="143"/>
        <v>0</v>
      </c>
      <c r="K212" s="116">
        <f t="shared" si="143"/>
        <v>0</v>
      </c>
      <c r="L212" s="116">
        <f t="shared" si="143"/>
        <v>0</v>
      </c>
      <c r="M212" s="117">
        <f t="shared" si="143"/>
        <v>0</v>
      </c>
      <c r="N212" s="117">
        <f t="shared" si="143"/>
        <v>0</v>
      </c>
      <c r="O212" s="117">
        <f t="shared" si="143"/>
        <v>0</v>
      </c>
      <c r="P212" s="118">
        <f t="shared" si="143"/>
        <v>2.4298056155507559E-3</v>
      </c>
      <c r="Q212" s="118">
        <f t="shared" si="143"/>
        <v>2.3357664233576644E-3</v>
      </c>
      <c r="R212" s="118">
        <f t="shared" si="143"/>
        <v>2.3826208829712684E-3</v>
      </c>
      <c r="S212" s="118">
        <f t="shared" si="143"/>
        <v>2.4502738541366388E-3</v>
      </c>
      <c r="T212" s="118">
        <f t="shared" si="143"/>
        <v>2.4473147518694767E-3</v>
      </c>
      <c r="U212" s="118">
        <f t="shared" si="143"/>
        <v>2.3216819295756481E-3</v>
      </c>
      <c r="V212" s="118">
        <f t="shared" si="143"/>
        <v>2.3851498496318571E-3</v>
      </c>
      <c r="W212" s="118">
        <f t="shared" si="143"/>
        <v>2.3478587528174303E-3</v>
      </c>
      <c r="X212" s="118">
        <f t="shared" si="143"/>
        <v>2.3913495529216053E-3</v>
      </c>
      <c r="Y212" s="118">
        <f t="shared" si="143"/>
        <v>2.4053545283413513E-3</v>
      </c>
      <c r="Z212" s="118">
        <f t="shared" si="143"/>
        <v>2.3496240601503758E-3</v>
      </c>
      <c r="AA212" s="118">
        <f t="shared" si="143"/>
        <v>2.3763824147701308E-3</v>
      </c>
      <c r="AB212" s="118">
        <f t="shared" si="143"/>
        <v>2.3507287259050304E-3</v>
      </c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  <c r="BH212" s="107"/>
    </row>
    <row r="213" spans="1:60" ht="12.75" customHeight="1" x14ac:dyDescent="0.25">
      <c r="A213" s="108" t="str">
        <f t="shared" ref="A213:B213" si="144">+A71</f>
        <v>Spar CreamSoda_O</v>
      </c>
      <c r="B213" s="108" t="str">
        <f t="shared" si="144"/>
        <v>P2000006L_O</v>
      </c>
      <c r="C213" s="116">
        <f t="shared" ref="C213:AB213" si="145">+C71/C$140</f>
        <v>5.4470323065364387E-3</v>
      </c>
      <c r="D213" s="116">
        <f t="shared" si="145"/>
        <v>3.036949552893538E-3</v>
      </c>
      <c r="E213" s="116">
        <f t="shared" si="145"/>
        <v>5.127431759915548E-3</v>
      </c>
      <c r="F213" s="116">
        <f t="shared" si="145"/>
        <v>4.4871794871794869E-3</v>
      </c>
      <c r="G213" s="116">
        <f t="shared" si="145"/>
        <v>3.4553164755771948E-3</v>
      </c>
      <c r="H213" s="116">
        <f t="shared" si="145"/>
        <v>4.7386120452461017E-3</v>
      </c>
      <c r="I213" s="116">
        <f t="shared" si="145"/>
        <v>2.5947816058815051E-3</v>
      </c>
      <c r="J213" s="116">
        <f t="shared" si="145"/>
        <v>1.7017326732673267E-3</v>
      </c>
      <c r="K213" s="116">
        <f t="shared" si="145"/>
        <v>2.765341058730577E-3</v>
      </c>
      <c r="L213" s="116">
        <f t="shared" si="145"/>
        <v>5.9569561875480398E-3</v>
      </c>
      <c r="M213" s="117">
        <f t="shared" si="145"/>
        <v>3.9676751174256798E-3</v>
      </c>
      <c r="N213" s="117">
        <f t="shared" si="145"/>
        <v>3.7707535735585526E-3</v>
      </c>
      <c r="O213" s="117">
        <f t="shared" si="145"/>
        <v>3.091721058055651E-3</v>
      </c>
      <c r="P213" s="118">
        <f t="shared" si="145"/>
        <v>3.5097192224622029E-3</v>
      </c>
      <c r="Q213" s="118">
        <f t="shared" si="145"/>
        <v>3.5036496350364962E-3</v>
      </c>
      <c r="R213" s="118">
        <f t="shared" si="145"/>
        <v>3.5038542396636299E-3</v>
      </c>
      <c r="S213" s="118">
        <f t="shared" si="145"/>
        <v>3.459210147016431E-3</v>
      </c>
      <c r="T213" s="118">
        <f t="shared" si="145"/>
        <v>3.5350101971447995E-3</v>
      </c>
      <c r="U213" s="118">
        <f t="shared" si="145"/>
        <v>3.4825228943634722E-3</v>
      </c>
      <c r="V213" s="118">
        <f t="shared" si="145"/>
        <v>3.5258736907601367E-3</v>
      </c>
      <c r="W213" s="118">
        <f t="shared" si="145"/>
        <v>3.4748309541697974E-3</v>
      </c>
      <c r="X213" s="118">
        <f t="shared" si="145"/>
        <v>3.4310667498440423E-3</v>
      </c>
      <c r="Y213" s="118">
        <f t="shared" si="145"/>
        <v>3.4511608450115039E-3</v>
      </c>
      <c r="Z213" s="118">
        <f t="shared" si="145"/>
        <v>3.4774436090225565E-3</v>
      </c>
      <c r="AA213" s="118">
        <f t="shared" si="145"/>
        <v>3.4731742985101908E-3</v>
      </c>
      <c r="AB213" s="118">
        <f t="shared" si="145"/>
        <v>3.4790785143394452E-3</v>
      </c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  <c r="BH213" s="107"/>
    </row>
    <row r="214" spans="1:60" ht="12.75" customHeight="1" x14ac:dyDescent="0.25">
      <c r="A214" s="108" t="str">
        <f t="shared" ref="A214:B214" si="146">+A72</f>
        <v>Spar CreamSoda_O</v>
      </c>
      <c r="B214" s="108" t="str">
        <f t="shared" si="146"/>
        <v>R0300024L_O</v>
      </c>
      <c r="C214" s="116">
        <f t="shared" ref="C214:AB214" si="147">+C72/C$140</f>
        <v>7.888805409466567E-3</v>
      </c>
      <c r="D214" s="116">
        <f t="shared" si="147"/>
        <v>5.3990214273662894E-3</v>
      </c>
      <c r="E214" s="116">
        <f t="shared" si="147"/>
        <v>6.4846931081284876E-3</v>
      </c>
      <c r="F214" s="116">
        <f t="shared" si="147"/>
        <v>9.1346153846153851E-3</v>
      </c>
      <c r="G214" s="116">
        <f t="shared" si="147"/>
        <v>9.1094707083398778E-3</v>
      </c>
      <c r="H214" s="116">
        <f t="shared" si="147"/>
        <v>6.1143381228981964E-3</v>
      </c>
      <c r="I214" s="116">
        <f t="shared" si="147"/>
        <v>9.0817356205852677E-3</v>
      </c>
      <c r="J214" s="116">
        <f t="shared" si="147"/>
        <v>3.0940594059405942E-3</v>
      </c>
      <c r="K214" s="116">
        <f t="shared" si="147"/>
        <v>7.6376086383987355E-3</v>
      </c>
      <c r="L214" s="116">
        <f t="shared" si="147"/>
        <v>6.1491160645657187E-3</v>
      </c>
      <c r="M214" s="117">
        <f t="shared" si="147"/>
        <v>7.1038889050967138E-3</v>
      </c>
      <c r="N214" s="117">
        <f t="shared" si="147"/>
        <v>7.1374978356644027E-3</v>
      </c>
      <c r="O214" s="117">
        <f t="shared" si="147"/>
        <v>6.6033054696744151E-3</v>
      </c>
      <c r="P214" s="118">
        <f t="shared" si="147"/>
        <v>6.4794816414686825E-3</v>
      </c>
      <c r="Q214" s="118">
        <f t="shared" si="147"/>
        <v>6.4233576642335763E-3</v>
      </c>
      <c r="R214" s="118">
        <f t="shared" si="147"/>
        <v>6.4470918009810795E-3</v>
      </c>
      <c r="S214" s="118">
        <f t="shared" si="147"/>
        <v>6.4860190256558082E-3</v>
      </c>
      <c r="T214" s="118">
        <f t="shared" si="147"/>
        <v>6.390210740992522E-3</v>
      </c>
      <c r="U214" s="118">
        <f t="shared" si="147"/>
        <v>6.4491164710434668E-3</v>
      </c>
      <c r="V214" s="118">
        <f t="shared" si="147"/>
        <v>6.4295343772684853E-3</v>
      </c>
      <c r="W214" s="118">
        <f t="shared" si="147"/>
        <v>6.4800901577761081E-3</v>
      </c>
      <c r="X214" s="118">
        <f t="shared" si="147"/>
        <v>6.4462466209191096E-3</v>
      </c>
      <c r="Y214" s="118">
        <f t="shared" si="147"/>
        <v>6.4839991633549466E-3</v>
      </c>
      <c r="Z214" s="118">
        <f t="shared" si="147"/>
        <v>6.4849624060150379E-3</v>
      </c>
      <c r="AA214" s="118">
        <f t="shared" si="147"/>
        <v>6.4893519787953572E-3</v>
      </c>
      <c r="AB214" s="118">
        <f t="shared" si="147"/>
        <v>6.4880112834978841E-3</v>
      </c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  <c r="BH214" s="107"/>
    </row>
    <row r="215" spans="1:60" ht="12.75" customHeight="1" x14ac:dyDescent="0.25">
      <c r="A215" s="108" t="str">
        <f t="shared" ref="A215:B215" si="148">+A73</f>
        <v>Spar CreamSoda_O</v>
      </c>
      <c r="B215" s="108" t="str">
        <f t="shared" si="148"/>
        <v>R1000012L_O</v>
      </c>
      <c r="C215" s="116">
        <f t="shared" ref="C215:AB215" si="149">+C73/C$140</f>
        <v>0</v>
      </c>
      <c r="D215" s="116">
        <f t="shared" si="149"/>
        <v>0</v>
      </c>
      <c r="E215" s="116">
        <f t="shared" si="149"/>
        <v>0</v>
      </c>
      <c r="F215" s="116">
        <f t="shared" si="149"/>
        <v>0</v>
      </c>
      <c r="G215" s="116">
        <f t="shared" si="149"/>
        <v>0</v>
      </c>
      <c r="H215" s="116">
        <f t="shared" si="149"/>
        <v>0</v>
      </c>
      <c r="I215" s="116">
        <f t="shared" si="149"/>
        <v>0</v>
      </c>
      <c r="J215" s="116">
        <f t="shared" si="149"/>
        <v>0</v>
      </c>
      <c r="K215" s="116">
        <f t="shared" si="149"/>
        <v>0</v>
      </c>
      <c r="L215" s="116">
        <f t="shared" si="149"/>
        <v>0</v>
      </c>
      <c r="M215" s="117">
        <f t="shared" si="149"/>
        <v>0</v>
      </c>
      <c r="N215" s="117">
        <f t="shared" si="149"/>
        <v>0</v>
      </c>
      <c r="O215" s="117">
        <f t="shared" si="149"/>
        <v>0</v>
      </c>
      <c r="P215" s="118">
        <f t="shared" si="149"/>
        <v>1.3498920086393089E-4</v>
      </c>
      <c r="Q215" s="118">
        <f t="shared" si="149"/>
        <v>1.4598540145985403E-4</v>
      </c>
      <c r="R215" s="118">
        <f t="shared" si="149"/>
        <v>1.4015416958654519E-4</v>
      </c>
      <c r="S215" s="118">
        <f t="shared" si="149"/>
        <v>1.4413375612568464E-4</v>
      </c>
      <c r="T215" s="118">
        <f t="shared" si="149"/>
        <v>1.3596193065941537E-4</v>
      </c>
      <c r="U215" s="118">
        <f t="shared" si="149"/>
        <v>1.2898232942086933E-4</v>
      </c>
      <c r="V215" s="118">
        <f t="shared" si="149"/>
        <v>2.0740433475059628E-4</v>
      </c>
      <c r="W215" s="118">
        <f t="shared" si="149"/>
        <v>1.8782870022539445E-4</v>
      </c>
      <c r="X215" s="118">
        <f t="shared" si="149"/>
        <v>2.0794343938448741E-4</v>
      </c>
      <c r="Y215" s="118">
        <f t="shared" si="149"/>
        <v>2.0916126333403055E-4</v>
      </c>
      <c r="Z215" s="118">
        <f t="shared" si="149"/>
        <v>1.8796992481203009E-4</v>
      </c>
      <c r="AA215" s="118">
        <f t="shared" si="149"/>
        <v>1.8279864729001005E-4</v>
      </c>
      <c r="AB215" s="118">
        <f t="shared" si="149"/>
        <v>1.8805829807240243E-4</v>
      </c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  <c r="BH215" s="107"/>
    </row>
    <row r="216" spans="1:60" ht="12.75" customHeight="1" x14ac:dyDescent="0.25">
      <c r="A216" s="108" t="str">
        <f t="shared" ref="A216:B216" si="150">+A74</f>
        <v>Spar Stony G/Beer_O</v>
      </c>
      <c r="B216" s="108" t="str">
        <f t="shared" si="150"/>
        <v>C0330024L_O</v>
      </c>
      <c r="C216" s="116">
        <f t="shared" ref="C216:AB216" si="151">+C74/C$140</f>
        <v>1.418106686701728E-2</v>
      </c>
      <c r="D216" s="116">
        <f t="shared" si="151"/>
        <v>5.7364602665766831E-3</v>
      </c>
      <c r="E216" s="116">
        <f t="shared" si="151"/>
        <v>2.7145226964258784E-3</v>
      </c>
      <c r="F216" s="116">
        <f t="shared" si="151"/>
        <v>1.9230769230769232E-3</v>
      </c>
      <c r="G216" s="116">
        <f t="shared" si="151"/>
        <v>1.4135385581906705E-3</v>
      </c>
      <c r="H216" s="116">
        <f t="shared" si="151"/>
        <v>1.9413023540201774E-2</v>
      </c>
      <c r="I216" s="116">
        <f t="shared" si="151"/>
        <v>1.6001153236269279E-2</v>
      </c>
      <c r="J216" s="116">
        <f t="shared" si="151"/>
        <v>5.7240099009900989E-3</v>
      </c>
      <c r="K216" s="116">
        <f t="shared" si="151"/>
        <v>1.8567289965762443E-2</v>
      </c>
      <c r="L216" s="116">
        <f t="shared" si="151"/>
        <v>1.0760953112990008E-2</v>
      </c>
      <c r="M216" s="117">
        <f t="shared" si="151"/>
        <v>1.0152580447530415E-2</v>
      </c>
      <c r="N216" s="117">
        <f t="shared" si="151"/>
        <v>9.8308932453490833E-3</v>
      </c>
      <c r="O216" s="117">
        <f t="shared" si="151"/>
        <v>1.3168441543570365E-2</v>
      </c>
      <c r="P216" s="118">
        <f t="shared" si="151"/>
        <v>1.1474082073434125E-2</v>
      </c>
      <c r="Q216" s="118">
        <f t="shared" si="151"/>
        <v>1.1386861313868613E-2</v>
      </c>
      <c r="R216" s="118">
        <f t="shared" si="151"/>
        <v>1.1352487736510162E-2</v>
      </c>
      <c r="S216" s="118">
        <f t="shared" si="151"/>
        <v>1.1386566733929087E-2</v>
      </c>
      <c r="T216" s="118">
        <f t="shared" si="151"/>
        <v>1.142080217539089E-2</v>
      </c>
      <c r="U216" s="118">
        <f t="shared" si="151"/>
        <v>1.1350444989036501E-2</v>
      </c>
      <c r="V216" s="118">
        <f t="shared" si="151"/>
        <v>1.1407238411282796E-2</v>
      </c>
      <c r="W216" s="118">
        <f t="shared" si="151"/>
        <v>1.145755071374906E-2</v>
      </c>
      <c r="X216" s="118">
        <f t="shared" si="151"/>
        <v>1.1436889166146809E-2</v>
      </c>
      <c r="Y216" s="118">
        <f t="shared" si="151"/>
        <v>1.1399288851704664E-2</v>
      </c>
      <c r="Z216" s="118">
        <f t="shared" si="151"/>
        <v>1.1466165413533834E-2</v>
      </c>
      <c r="AA216" s="118">
        <f t="shared" si="151"/>
        <v>1.1424915455625628E-2</v>
      </c>
      <c r="AB216" s="118">
        <f t="shared" si="151"/>
        <v>1.147155618241655E-2</v>
      </c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  <c r="BH216" s="107"/>
    </row>
    <row r="217" spans="1:60" ht="12.75" customHeight="1" x14ac:dyDescent="0.25">
      <c r="A217" s="108" t="str">
        <f t="shared" ref="A217:B217" si="152">+A75</f>
        <v>Spar Stony G/Beer_O</v>
      </c>
      <c r="B217" s="108" t="str">
        <f t="shared" si="152"/>
        <v>P0500012L_O</v>
      </c>
      <c r="C217" s="116">
        <f t="shared" ref="C217:AB217" si="153">+C75/C$140</f>
        <v>4.0383170548459807E-3</v>
      </c>
      <c r="D217" s="116">
        <f t="shared" si="153"/>
        <v>4.3867049097351101E-3</v>
      </c>
      <c r="E217" s="116">
        <f t="shared" si="153"/>
        <v>7.8419544563414264E-3</v>
      </c>
      <c r="F217" s="116">
        <f t="shared" si="153"/>
        <v>4.4871794871794869E-3</v>
      </c>
      <c r="G217" s="116">
        <f t="shared" si="153"/>
        <v>7.6959321501492073E-3</v>
      </c>
      <c r="H217" s="116">
        <f t="shared" si="153"/>
        <v>7.9486395597676545E-3</v>
      </c>
      <c r="I217" s="116">
        <f t="shared" si="153"/>
        <v>8.0726538849646822E-3</v>
      </c>
      <c r="J217" s="116">
        <f t="shared" si="153"/>
        <v>1.051980198019802E-2</v>
      </c>
      <c r="K217" s="116">
        <f t="shared" si="153"/>
        <v>8.2960231761917309E-3</v>
      </c>
      <c r="L217" s="116">
        <f t="shared" si="153"/>
        <v>5.3804765564950041E-3</v>
      </c>
      <c r="M217" s="117">
        <f t="shared" si="153"/>
        <v>6.7829740058931659E-3</v>
      </c>
      <c r="N217" s="117">
        <f t="shared" si="153"/>
        <v>7.6184613016795242E-3</v>
      </c>
      <c r="O217" s="117">
        <f t="shared" si="153"/>
        <v>8.2064200923699371E-3</v>
      </c>
      <c r="P217" s="118">
        <f t="shared" si="153"/>
        <v>7.9643628509719223E-3</v>
      </c>
      <c r="Q217" s="118">
        <f t="shared" si="153"/>
        <v>8.0291970802919711E-3</v>
      </c>
      <c r="R217" s="118">
        <f t="shared" si="153"/>
        <v>7.9887876664330761E-3</v>
      </c>
      <c r="S217" s="118">
        <f t="shared" si="153"/>
        <v>7.9273565869126556E-3</v>
      </c>
      <c r="T217" s="118">
        <f t="shared" si="153"/>
        <v>7.8857919782460914E-3</v>
      </c>
      <c r="U217" s="118">
        <f t="shared" si="153"/>
        <v>7.9969044240938997E-3</v>
      </c>
      <c r="V217" s="118">
        <f t="shared" si="153"/>
        <v>7.9850668878979573E-3</v>
      </c>
      <c r="W217" s="118">
        <f t="shared" si="153"/>
        <v>7.9827197595792633E-3</v>
      </c>
      <c r="X217" s="118">
        <f t="shared" si="153"/>
        <v>7.9018506966105212E-3</v>
      </c>
      <c r="Y217" s="118">
        <f t="shared" si="153"/>
        <v>7.9481280066931604E-3</v>
      </c>
      <c r="Z217" s="118">
        <f t="shared" si="153"/>
        <v>7.9887218045112778E-3</v>
      </c>
      <c r="AA217" s="118">
        <f t="shared" si="153"/>
        <v>7.951741157115437E-3</v>
      </c>
      <c r="AB217" s="118">
        <f t="shared" si="153"/>
        <v>7.9924776680771036E-3</v>
      </c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  <c r="BH217" s="107"/>
    </row>
    <row r="218" spans="1:60" ht="12.75" customHeight="1" x14ac:dyDescent="0.25">
      <c r="A218" s="108" t="str">
        <f t="shared" ref="A218:B218" si="154">+A76</f>
        <v>Spar Stony G/Beer_O</v>
      </c>
      <c r="B218" s="108" t="str">
        <f t="shared" si="154"/>
        <v>P1000006L_O</v>
      </c>
      <c r="C218" s="116">
        <f t="shared" ref="C218:AB218" si="155">+C76/C$140</f>
        <v>0</v>
      </c>
      <c r="D218" s="116">
        <f t="shared" si="155"/>
        <v>0</v>
      </c>
      <c r="E218" s="116">
        <f t="shared" si="155"/>
        <v>0</v>
      </c>
      <c r="F218" s="116">
        <f t="shared" si="155"/>
        <v>0</v>
      </c>
      <c r="G218" s="116">
        <f t="shared" si="155"/>
        <v>0</v>
      </c>
      <c r="H218" s="116">
        <f t="shared" si="155"/>
        <v>0</v>
      </c>
      <c r="I218" s="116">
        <f t="shared" si="155"/>
        <v>0</v>
      </c>
      <c r="J218" s="116">
        <f t="shared" si="155"/>
        <v>0</v>
      </c>
      <c r="K218" s="116">
        <f t="shared" si="155"/>
        <v>0</v>
      </c>
      <c r="L218" s="116">
        <f t="shared" si="155"/>
        <v>0</v>
      </c>
      <c r="M218" s="117">
        <f t="shared" si="155"/>
        <v>0</v>
      </c>
      <c r="N218" s="117">
        <f t="shared" si="155"/>
        <v>0</v>
      </c>
      <c r="O218" s="117">
        <f t="shared" si="155"/>
        <v>0</v>
      </c>
      <c r="P218" s="118">
        <f t="shared" si="155"/>
        <v>0</v>
      </c>
      <c r="Q218" s="118">
        <f t="shared" si="155"/>
        <v>0</v>
      </c>
      <c r="R218" s="118">
        <f t="shared" si="155"/>
        <v>0</v>
      </c>
      <c r="S218" s="118">
        <f t="shared" si="155"/>
        <v>0</v>
      </c>
      <c r="T218" s="118">
        <f t="shared" si="155"/>
        <v>0</v>
      </c>
      <c r="U218" s="118">
        <f t="shared" si="155"/>
        <v>0</v>
      </c>
      <c r="V218" s="118">
        <f t="shared" si="155"/>
        <v>0</v>
      </c>
      <c r="W218" s="118">
        <f t="shared" si="155"/>
        <v>0</v>
      </c>
      <c r="X218" s="118">
        <f t="shared" si="155"/>
        <v>0</v>
      </c>
      <c r="Y218" s="118">
        <f t="shared" si="155"/>
        <v>0</v>
      </c>
      <c r="Z218" s="118">
        <f t="shared" si="155"/>
        <v>0</v>
      </c>
      <c r="AA218" s="118">
        <f t="shared" si="155"/>
        <v>0</v>
      </c>
      <c r="AB218" s="118">
        <f t="shared" si="155"/>
        <v>0</v>
      </c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</row>
    <row r="219" spans="1:60" ht="12.75" customHeight="1" x14ac:dyDescent="0.25">
      <c r="A219" s="108" t="str">
        <f t="shared" ref="A219:B219" si="156">+A77</f>
        <v>Spar Stony G/Beer_O</v>
      </c>
      <c r="B219" s="108" t="str">
        <f t="shared" si="156"/>
        <v>R0300024L_O</v>
      </c>
      <c r="C219" s="116">
        <f t="shared" ref="C219:AB219" si="157">+C77/C$140</f>
        <v>4.3200601051840721E-3</v>
      </c>
      <c r="D219" s="116">
        <f t="shared" si="157"/>
        <v>4.0492660705247173E-3</v>
      </c>
      <c r="E219" s="116">
        <f t="shared" si="157"/>
        <v>4.5242044940431304E-2</v>
      </c>
      <c r="F219" s="116">
        <f t="shared" si="157"/>
        <v>5.2884615384615384E-2</v>
      </c>
      <c r="G219" s="116">
        <f t="shared" si="157"/>
        <v>3.8165541071148106E-2</v>
      </c>
      <c r="H219" s="116">
        <f t="shared" si="157"/>
        <v>3.714460409660654E-2</v>
      </c>
      <c r="I219" s="116">
        <f t="shared" si="157"/>
        <v>3.0849070203257892E-2</v>
      </c>
      <c r="J219" s="116">
        <f t="shared" si="157"/>
        <v>1.2530940594059407E-2</v>
      </c>
      <c r="K219" s="116">
        <f t="shared" si="157"/>
        <v>1.3826705293652883E-2</v>
      </c>
      <c r="L219" s="116">
        <f t="shared" si="157"/>
        <v>1.2298232129131437E-2</v>
      </c>
      <c r="M219" s="117">
        <f t="shared" si="157"/>
        <v>2.4068617440266071E-2</v>
      </c>
      <c r="N219" s="117">
        <f t="shared" si="157"/>
        <v>3.0396891052155678E-2</v>
      </c>
      <c r="O219" s="117">
        <f t="shared" si="157"/>
        <v>1.7710599641207681E-2</v>
      </c>
      <c r="P219" s="118">
        <f t="shared" si="157"/>
        <v>2.4028077753779697E-2</v>
      </c>
      <c r="Q219" s="118">
        <f t="shared" si="157"/>
        <v>2.3941605839416059E-2</v>
      </c>
      <c r="R219" s="118">
        <f t="shared" si="157"/>
        <v>2.3826208829712685E-2</v>
      </c>
      <c r="S219" s="118">
        <f t="shared" si="157"/>
        <v>2.3782069760737965E-2</v>
      </c>
      <c r="T219" s="118">
        <f t="shared" si="157"/>
        <v>2.3793337865397689E-2</v>
      </c>
      <c r="U219" s="118">
        <f t="shared" si="157"/>
        <v>2.3861730942860829E-2</v>
      </c>
      <c r="V219" s="118">
        <f t="shared" si="157"/>
        <v>2.3851498496318572E-2</v>
      </c>
      <c r="W219" s="118">
        <f t="shared" si="157"/>
        <v>2.3854244928625094E-2</v>
      </c>
      <c r="X219" s="118">
        <f t="shared" si="157"/>
        <v>2.3809523809523808E-2</v>
      </c>
      <c r="Y219" s="118">
        <f t="shared" si="157"/>
        <v>2.3844384020079483E-2</v>
      </c>
      <c r="Z219" s="118">
        <f t="shared" si="157"/>
        <v>2.3872180451127819E-2</v>
      </c>
      <c r="AA219" s="118">
        <f t="shared" si="157"/>
        <v>2.3946622794991317E-2</v>
      </c>
      <c r="AB219" s="118">
        <f t="shared" si="157"/>
        <v>2.388340385519511E-2</v>
      </c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</row>
    <row r="220" spans="1:60" ht="12.75" customHeight="1" x14ac:dyDescent="0.25">
      <c r="A220" s="108" t="str">
        <f t="shared" ref="A220:B220" si="158">+A78</f>
        <v>Spar PineNut_O</v>
      </c>
      <c r="B220" s="108" t="str">
        <f t="shared" si="158"/>
        <v>C0330024L_O</v>
      </c>
      <c r="C220" s="116">
        <f t="shared" ref="C220:AB220" si="159">+C78/C$140</f>
        <v>8.2644628099173556E-3</v>
      </c>
      <c r="D220" s="116">
        <f t="shared" si="159"/>
        <v>5.5677408469714867E-3</v>
      </c>
      <c r="E220" s="116">
        <f t="shared" si="159"/>
        <v>9.3500226210224708E-3</v>
      </c>
      <c r="F220" s="116">
        <f t="shared" si="159"/>
        <v>3.8461538461538464E-3</v>
      </c>
      <c r="G220" s="116">
        <f t="shared" si="159"/>
        <v>1.7276582377885974E-3</v>
      </c>
      <c r="H220" s="116">
        <f t="shared" si="159"/>
        <v>1.9871598899419136E-3</v>
      </c>
      <c r="I220" s="116">
        <f t="shared" si="159"/>
        <v>1.8740089375810869E-3</v>
      </c>
      <c r="J220" s="116">
        <f t="shared" si="159"/>
        <v>1.5470297029702971E-3</v>
      </c>
      <c r="K220" s="116">
        <f t="shared" si="159"/>
        <v>1.9752436133789832E-3</v>
      </c>
      <c r="L220" s="116">
        <f t="shared" si="159"/>
        <v>1.1529592621060721E-3</v>
      </c>
      <c r="M220" s="117">
        <f t="shared" si="159"/>
        <v>4.0114362400443457E-3</v>
      </c>
      <c r="N220" s="117">
        <f t="shared" si="159"/>
        <v>2.9627349506531485E-3</v>
      </c>
      <c r="O220" s="117">
        <f t="shared" si="159"/>
        <v>1.6794534142524525E-3</v>
      </c>
      <c r="P220" s="118">
        <f t="shared" si="159"/>
        <v>1.8898488120950325E-3</v>
      </c>
      <c r="Q220" s="118">
        <f t="shared" si="159"/>
        <v>1.8978102189781021E-3</v>
      </c>
      <c r="R220" s="118">
        <f t="shared" si="159"/>
        <v>1.8220042046250876E-3</v>
      </c>
      <c r="S220" s="118">
        <f t="shared" si="159"/>
        <v>1.8737388296339002E-3</v>
      </c>
      <c r="T220" s="118">
        <f t="shared" si="159"/>
        <v>1.9034670292318152E-3</v>
      </c>
      <c r="U220" s="118">
        <f t="shared" si="159"/>
        <v>1.9347349413130401E-3</v>
      </c>
      <c r="V220" s="118">
        <f t="shared" si="159"/>
        <v>1.8666390127553667E-3</v>
      </c>
      <c r="W220" s="118">
        <f t="shared" si="159"/>
        <v>1.8782870022539444E-3</v>
      </c>
      <c r="X220" s="118">
        <f t="shared" si="159"/>
        <v>1.8714909544603868E-3</v>
      </c>
      <c r="Y220" s="118">
        <f t="shared" si="159"/>
        <v>1.8824513700062748E-3</v>
      </c>
      <c r="Z220" s="118">
        <f t="shared" si="159"/>
        <v>1.8796992481203006E-3</v>
      </c>
      <c r="AA220" s="118">
        <f t="shared" si="159"/>
        <v>1.9193857965451055E-3</v>
      </c>
      <c r="AB220" s="118">
        <f t="shared" si="159"/>
        <v>1.8805829807240243E-3</v>
      </c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</row>
    <row r="221" spans="1:60" ht="12.75" customHeight="1" x14ac:dyDescent="0.25">
      <c r="A221" s="108" t="str">
        <f t="shared" ref="A221:B221" si="160">+A79</f>
        <v>Spar PineNut_O</v>
      </c>
      <c r="B221" s="108" t="str">
        <f t="shared" si="160"/>
        <v>P0350012L_O</v>
      </c>
      <c r="C221" s="116">
        <f t="shared" ref="C221:AB221" si="161">+C79/C$140</f>
        <v>1.7843726521412473E-3</v>
      </c>
      <c r="D221" s="116">
        <f t="shared" si="161"/>
        <v>1.8559136156571622E-3</v>
      </c>
      <c r="E221" s="116">
        <f t="shared" si="161"/>
        <v>1.3572613482129392E-3</v>
      </c>
      <c r="F221" s="116">
        <f t="shared" si="161"/>
        <v>4.807692307692308E-4</v>
      </c>
      <c r="G221" s="116">
        <f t="shared" si="161"/>
        <v>9.423590387937804E-4</v>
      </c>
      <c r="H221" s="116">
        <f t="shared" si="161"/>
        <v>2.1400183430143687E-3</v>
      </c>
      <c r="I221" s="116">
        <f t="shared" si="161"/>
        <v>1.8740089375810869E-3</v>
      </c>
      <c r="J221" s="116">
        <f t="shared" si="161"/>
        <v>4.6410891089108909E-4</v>
      </c>
      <c r="K221" s="116">
        <f t="shared" si="161"/>
        <v>2.6336581511719778E-3</v>
      </c>
      <c r="L221" s="116">
        <f t="shared" si="161"/>
        <v>2.8823981552651805E-3</v>
      </c>
      <c r="M221" s="117">
        <f t="shared" si="161"/>
        <v>1.6483356186364037E-3</v>
      </c>
      <c r="N221" s="117">
        <f t="shared" si="161"/>
        <v>1.5967987071702034E-3</v>
      </c>
      <c r="O221" s="117">
        <f t="shared" si="161"/>
        <v>1.9466391847017062E-3</v>
      </c>
      <c r="P221" s="118">
        <f t="shared" si="161"/>
        <v>2.8347732181425488E-3</v>
      </c>
      <c r="Q221" s="118">
        <f t="shared" si="161"/>
        <v>4.8175182481751825E-3</v>
      </c>
      <c r="R221" s="118">
        <f t="shared" si="161"/>
        <v>6.8675543097407145E-3</v>
      </c>
      <c r="S221" s="118">
        <f t="shared" si="161"/>
        <v>6.774286537907178E-3</v>
      </c>
      <c r="T221" s="118">
        <f t="shared" si="161"/>
        <v>6.7980965329707682E-3</v>
      </c>
      <c r="U221" s="118">
        <f t="shared" si="161"/>
        <v>6.8360634593060748E-3</v>
      </c>
      <c r="V221" s="118">
        <f t="shared" si="161"/>
        <v>6.1184278751425904E-3</v>
      </c>
      <c r="W221" s="118">
        <f t="shared" si="161"/>
        <v>6.0105184072126224E-3</v>
      </c>
      <c r="X221" s="118">
        <f t="shared" si="161"/>
        <v>6.0303597421501355E-3</v>
      </c>
      <c r="Y221" s="118">
        <f t="shared" si="161"/>
        <v>5.9610960050198707E-3</v>
      </c>
      <c r="Z221" s="118">
        <f t="shared" si="161"/>
        <v>5.3571428571428572E-3</v>
      </c>
      <c r="AA221" s="118">
        <f t="shared" si="161"/>
        <v>4.4785668586052466E-3</v>
      </c>
      <c r="AB221" s="118">
        <f t="shared" si="161"/>
        <v>4.5133991537376584E-3</v>
      </c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  <c r="BH221" s="107"/>
    </row>
    <row r="222" spans="1:60" ht="12.75" customHeight="1" x14ac:dyDescent="0.25">
      <c r="A222" s="108" t="str">
        <f t="shared" ref="A222:B222" si="162">+A80</f>
        <v>Spar PineNut_O</v>
      </c>
      <c r="B222" s="108" t="str">
        <f t="shared" si="162"/>
        <v>P0500012L_O</v>
      </c>
      <c r="C222" s="116">
        <f t="shared" ref="C222:AB222" si="163">+C80/C$140</f>
        <v>3.8504883546205859E-3</v>
      </c>
      <c r="D222" s="116">
        <f t="shared" si="163"/>
        <v>3.8805466509195209E-3</v>
      </c>
      <c r="E222" s="116">
        <f t="shared" si="163"/>
        <v>3.4685567787664001E-3</v>
      </c>
      <c r="F222" s="116">
        <f t="shared" si="163"/>
        <v>2.8846153846153848E-3</v>
      </c>
      <c r="G222" s="116">
        <f t="shared" si="163"/>
        <v>3.4553164755771948E-3</v>
      </c>
      <c r="H222" s="116">
        <f t="shared" si="163"/>
        <v>2.1400183430143687E-3</v>
      </c>
      <c r="I222" s="116">
        <f t="shared" si="163"/>
        <v>1.4415453366008362E-3</v>
      </c>
      <c r="J222" s="116">
        <f t="shared" si="163"/>
        <v>2.4752475247524753E-3</v>
      </c>
      <c r="K222" s="116">
        <f t="shared" si="163"/>
        <v>2.3702923360547799E-3</v>
      </c>
      <c r="L222" s="116">
        <f t="shared" si="163"/>
        <v>4.8039969254419675E-3</v>
      </c>
      <c r="M222" s="117">
        <f t="shared" si="163"/>
        <v>3.063278583306591E-3</v>
      </c>
      <c r="N222" s="117">
        <f t="shared" si="163"/>
        <v>2.8088266415283096E-3</v>
      </c>
      <c r="O222" s="117">
        <f t="shared" si="163"/>
        <v>2.6336883087140729E-3</v>
      </c>
      <c r="P222" s="118">
        <f t="shared" si="163"/>
        <v>2.2948164146868251E-3</v>
      </c>
      <c r="Q222" s="118">
        <f t="shared" si="163"/>
        <v>2.3357664233576644E-3</v>
      </c>
      <c r="R222" s="118">
        <f t="shared" si="163"/>
        <v>2.2424667133847231E-3</v>
      </c>
      <c r="S222" s="118">
        <f t="shared" si="163"/>
        <v>2.3061400980109543E-3</v>
      </c>
      <c r="T222" s="118">
        <f t="shared" si="163"/>
        <v>2.3113528212100613E-3</v>
      </c>
      <c r="U222" s="118">
        <f t="shared" si="163"/>
        <v>2.3216819295756481E-3</v>
      </c>
      <c r="V222" s="118">
        <f t="shared" si="163"/>
        <v>2.2814476822565592E-3</v>
      </c>
      <c r="W222" s="118">
        <f t="shared" si="163"/>
        <v>2.2539444027047332E-3</v>
      </c>
      <c r="X222" s="118">
        <f t="shared" si="163"/>
        <v>2.2873778332293615E-3</v>
      </c>
      <c r="Y222" s="118">
        <f t="shared" si="163"/>
        <v>2.3007738966743358E-3</v>
      </c>
      <c r="Z222" s="118">
        <f t="shared" si="163"/>
        <v>2.255639097744361E-3</v>
      </c>
      <c r="AA222" s="118">
        <f t="shared" si="163"/>
        <v>2.2849830911251257E-3</v>
      </c>
      <c r="AB222" s="118">
        <f t="shared" si="163"/>
        <v>2.2566995768688292E-3</v>
      </c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  <c r="BH222" s="107"/>
    </row>
    <row r="223" spans="1:60" ht="12.75" customHeight="1" x14ac:dyDescent="0.25">
      <c r="A223" s="108" t="str">
        <f t="shared" ref="A223:B223" si="164">+A81</f>
        <v>Spar PineNut_O</v>
      </c>
      <c r="B223" s="108" t="str">
        <f t="shared" si="164"/>
        <v>P1000006L_O</v>
      </c>
      <c r="C223" s="116">
        <f t="shared" ref="C223:AB223" si="165">+C81/C$140</f>
        <v>0</v>
      </c>
      <c r="D223" s="116">
        <f t="shared" si="165"/>
        <v>0</v>
      </c>
      <c r="E223" s="116">
        <f t="shared" si="165"/>
        <v>0</v>
      </c>
      <c r="F223" s="116">
        <f t="shared" si="165"/>
        <v>0</v>
      </c>
      <c r="G223" s="116">
        <f t="shared" si="165"/>
        <v>0</v>
      </c>
      <c r="H223" s="116">
        <f t="shared" si="165"/>
        <v>0</v>
      </c>
      <c r="I223" s="116">
        <f t="shared" si="165"/>
        <v>0</v>
      </c>
      <c r="J223" s="116">
        <f t="shared" si="165"/>
        <v>0</v>
      </c>
      <c r="K223" s="116">
        <f t="shared" si="165"/>
        <v>0</v>
      </c>
      <c r="L223" s="116">
        <f t="shared" si="165"/>
        <v>0</v>
      </c>
      <c r="M223" s="117">
        <f t="shared" si="165"/>
        <v>0</v>
      </c>
      <c r="N223" s="117">
        <f t="shared" si="165"/>
        <v>0</v>
      </c>
      <c r="O223" s="117">
        <f t="shared" si="165"/>
        <v>0</v>
      </c>
      <c r="P223" s="118">
        <f t="shared" si="165"/>
        <v>1.0799136069114472E-3</v>
      </c>
      <c r="Q223" s="118">
        <f t="shared" si="165"/>
        <v>1.1678832116788322E-3</v>
      </c>
      <c r="R223" s="118">
        <f t="shared" si="165"/>
        <v>1.1212333566923615E-3</v>
      </c>
      <c r="S223" s="118">
        <f t="shared" si="165"/>
        <v>1.1530700490054772E-3</v>
      </c>
      <c r="T223" s="118">
        <f t="shared" si="165"/>
        <v>1.087695445275323E-3</v>
      </c>
      <c r="U223" s="118">
        <f t="shared" si="165"/>
        <v>1.0318586353669547E-3</v>
      </c>
      <c r="V223" s="118">
        <f t="shared" si="165"/>
        <v>1.1407238411282796E-3</v>
      </c>
      <c r="W223" s="118">
        <f t="shared" si="165"/>
        <v>1.1269722013523666E-3</v>
      </c>
      <c r="X223" s="118">
        <f t="shared" si="165"/>
        <v>1.1436889166146808E-3</v>
      </c>
      <c r="Y223" s="118">
        <f t="shared" si="165"/>
        <v>1.0458063166701526E-3</v>
      </c>
      <c r="Z223" s="118">
        <f t="shared" si="165"/>
        <v>1.1278195488721805E-3</v>
      </c>
      <c r="AA223" s="118">
        <f t="shared" si="165"/>
        <v>1.0967918837400603E-3</v>
      </c>
      <c r="AB223" s="118">
        <f t="shared" si="165"/>
        <v>1.1283497884344146E-3</v>
      </c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  <c r="BH223" s="107"/>
    </row>
    <row r="224" spans="1:60" ht="12.75" customHeight="1" x14ac:dyDescent="0.25">
      <c r="A224" s="108" t="str">
        <f t="shared" ref="A224:B224" si="166">+A82</f>
        <v>Spar PineNut_O</v>
      </c>
      <c r="B224" s="108" t="str">
        <f t="shared" si="166"/>
        <v>P2000006L_O</v>
      </c>
      <c r="C224" s="116">
        <f t="shared" ref="C224:AB224" si="167">+C82/C$140</f>
        <v>4.2261457550713749E-3</v>
      </c>
      <c r="D224" s="116">
        <f t="shared" si="167"/>
        <v>5.230302007761093E-3</v>
      </c>
      <c r="E224" s="116">
        <f t="shared" si="167"/>
        <v>6.7863067410646963E-3</v>
      </c>
      <c r="F224" s="116">
        <f t="shared" si="167"/>
        <v>4.807692307692308E-3</v>
      </c>
      <c r="G224" s="116">
        <f t="shared" si="167"/>
        <v>4.2406156745720116E-3</v>
      </c>
      <c r="H224" s="116">
        <f t="shared" si="167"/>
        <v>3.5157444206664629E-3</v>
      </c>
      <c r="I224" s="116">
        <f t="shared" si="167"/>
        <v>2.0181634712411706E-3</v>
      </c>
      <c r="J224" s="116">
        <f t="shared" si="167"/>
        <v>2.165841584158416E-3</v>
      </c>
      <c r="K224" s="116">
        <f t="shared" si="167"/>
        <v>5.0039504872267581E-3</v>
      </c>
      <c r="L224" s="116">
        <f t="shared" si="167"/>
        <v>7.4942352036894699E-3</v>
      </c>
      <c r="M224" s="117">
        <f t="shared" si="167"/>
        <v>4.4636345071038903E-3</v>
      </c>
      <c r="N224" s="117">
        <f t="shared" si="167"/>
        <v>4.4248638873391173E-3</v>
      </c>
      <c r="O224" s="117">
        <f t="shared" si="167"/>
        <v>4.0077865567388071E-3</v>
      </c>
      <c r="P224" s="118">
        <f t="shared" si="167"/>
        <v>4.049676025917927E-3</v>
      </c>
      <c r="Q224" s="118">
        <f t="shared" si="167"/>
        <v>3.9416058394160583E-3</v>
      </c>
      <c r="R224" s="118">
        <f t="shared" si="167"/>
        <v>3.9243167484232658E-3</v>
      </c>
      <c r="S224" s="118">
        <f t="shared" si="167"/>
        <v>4.0357451715191698E-3</v>
      </c>
      <c r="T224" s="118">
        <f t="shared" si="167"/>
        <v>3.9428959891230457E-3</v>
      </c>
      <c r="U224" s="118">
        <f t="shared" si="167"/>
        <v>3.9984522120469499E-3</v>
      </c>
      <c r="V224" s="118">
        <f t="shared" si="167"/>
        <v>3.9406823602613295E-3</v>
      </c>
      <c r="W224" s="118">
        <f t="shared" si="167"/>
        <v>3.9444027047332835E-3</v>
      </c>
      <c r="X224" s="118">
        <f t="shared" si="167"/>
        <v>3.9509253483052606E-3</v>
      </c>
      <c r="Y224" s="118">
        <f t="shared" si="167"/>
        <v>3.9740640033465802E-3</v>
      </c>
      <c r="Z224" s="118">
        <f t="shared" si="167"/>
        <v>3.9473684210526317E-3</v>
      </c>
      <c r="AA224" s="118">
        <f t="shared" si="167"/>
        <v>4.0215702403802213E-3</v>
      </c>
      <c r="AB224" s="118">
        <f t="shared" si="167"/>
        <v>3.9492242595204514E-3</v>
      </c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  <c r="BH224" s="107"/>
    </row>
    <row r="225" spans="1:60" ht="12.75" customHeight="1" x14ac:dyDescent="0.25">
      <c r="A225" s="108" t="str">
        <f t="shared" ref="A225:B225" si="168">+A83</f>
        <v>Spar PineNut_O</v>
      </c>
      <c r="B225" s="108" t="str">
        <f t="shared" si="168"/>
        <v>R0300024L_O</v>
      </c>
      <c r="C225" s="116">
        <f t="shared" ref="C225:AB225" si="169">+C83/C$140</f>
        <v>6.7618332081141996E-3</v>
      </c>
      <c r="D225" s="116">
        <f t="shared" si="169"/>
        <v>1.4847308925257298E-2</v>
      </c>
      <c r="E225" s="116">
        <f t="shared" si="169"/>
        <v>1.1008897602171618E-2</v>
      </c>
      <c r="F225" s="116">
        <f t="shared" si="169"/>
        <v>7.2115384615384619E-3</v>
      </c>
      <c r="G225" s="116">
        <f t="shared" si="169"/>
        <v>1.1936547824721219E-2</v>
      </c>
      <c r="H225" s="116">
        <f t="shared" si="169"/>
        <v>1.2534393151941303E-2</v>
      </c>
      <c r="I225" s="116">
        <f t="shared" si="169"/>
        <v>1.3118062563067608E-2</v>
      </c>
      <c r="J225" s="116">
        <f t="shared" si="169"/>
        <v>1.3768564356435644E-2</v>
      </c>
      <c r="K225" s="116">
        <f t="shared" si="169"/>
        <v>1.3036607848301291E-2</v>
      </c>
      <c r="L225" s="116">
        <f t="shared" si="169"/>
        <v>1.2490392006149115E-2</v>
      </c>
      <c r="M225" s="117">
        <f t="shared" si="169"/>
        <v>1.1377891880853053E-2</v>
      </c>
      <c r="N225" s="117">
        <f t="shared" si="169"/>
        <v>1.1927893957175013E-2</v>
      </c>
      <c r="O225" s="117">
        <f t="shared" si="169"/>
        <v>1.31302721477919E-2</v>
      </c>
      <c r="P225" s="118">
        <f t="shared" si="169"/>
        <v>1.2014038876889848E-2</v>
      </c>
      <c r="Q225" s="118">
        <f t="shared" si="169"/>
        <v>1.1970802919708029E-2</v>
      </c>
      <c r="R225" s="118">
        <f t="shared" si="169"/>
        <v>1.1913104414856343E-2</v>
      </c>
      <c r="S225" s="118">
        <f t="shared" si="169"/>
        <v>1.1963101758431825E-2</v>
      </c>
      <c r="T225" s="118">
        <f t="shared" si="169"/>
        <v>1.1964649898028552E-2</v>
      </c>
      <c r="U225" s="118">
        <f t="shared" si="169"/>
        <v>1.186637430671998E-2</v>
      </c>
      <c r="V225" s="118">
        <f t="shared" si="169"/>
        <v>1.1925749248159286E-2</v>
      </c>
      <c r="W225" s="118">
        <f t="shared" si="169"/>
        <v>1.1927122464312547E-2</v>
      </c>
      <c r="X225" s="118">
        <f t="shared" si="169"/>
        <v>1.1956747764608026E-2</v>
      </c>
      <c r="Y225" s="118">
        <f t="shared" si="169"/>
        <v>1.1922192010039741E-2</v>
      </c>
      <c r="Z225" s="118">
        <f t="shared" si="169"/>
        <v>1.1936090225563909E-2</v>
      </c>
      <c r="AA225" s="118">
        <f t="shared" si="169"/>
        <v>1.1973311397495658E-2</v>
      </c>
      <c r="AB225" s="118">
        <f t="shared" si="169"/>
        <v>1.1941701927597555E-2</v>
      </c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  <c r="BH225" s="107"/>
    </row>
    <row r="226" spans="1:60" ht="12.75" customHeight="1" x14ac:dyDescent="0.25">
      <c r="A226" s="108" t="str">
        <f t="shared" ref="A226:B226" si="170">+A84</f>
        <v>Spar PineNut_O</v>
      </c>
      <c r="B226" s="108" t="str">
        <f t="shared" si="170"/>
        <v>R1000012L_O</v>
      </c>
      <c r="C226" s="116">
        <f t="shared" ref="C226:AB226" si="171">+C84/C$140</f>
        <v>0</v>
      </c>
      <c r="D226" s="116">
        <f t="shared" si="171"/>
        <v>0</v>
      </c>
      <c r="E226" s="116">
        <f t="shared" si="171"/>
        <v>0</v>
      </c>
      <c r="F226" s="116">
        <f t="shared" si="171"/>
        <v>0</v>
      </c>
      <c r="G226" s="116">
        <f t="shared" si="171"/>
        <v>0</v>
      </c>
      <c r="H226" s="116">
        <f t="shared" si="171"/>
        <v>0</v>
      </c>
      <c r="I226" s="116">
        <f t="shared" si="171"/>
        <v>0</v>
      </c>
      <c r="J226" s="116">
        <f t="shared" si="171"/>
        <v>0</v>
      </c>
      <c r="K226" s="116">
        <f t="shared" si="171"/>
        <v>0</v>
      </c>
      <c r="L226" s="116">
        <f t="shared" si="171"/>
        <v>0</v>
      </c>
      <c r="M226" s="117">
        <f t="shared" si="171"/>
        <v>0</v>
      </c>
      <c r="N226" s="117">
        <f t="shared" si="171"/>
        <v>0</v>
      </c>
      <c r="O226" s="117">
        <f t="shared" si="171"/>
        <v>0</v>
      </c>
      <c r="P226" s="118">
        <f t="shared" si="171"/>
        <v>0</v>
      </c>
      <c r="Q226" s="118">
        <f t="shared" si="171"/>
        <v>0</v>
      </c>
      <c r="R226" s="118">
        <f t="shared" si="171"/>
        <v>0</v>
      </c>
      <c r="S226" s="118">
        <f t="shared" si="171"/>
        <v>0</v>
      </c>
      <c r="T226" s="118">
        <f t="shared" si="171"/>
        <v>0</v>
      </c>
      <c r="U226" s="118">
        <f t="shared" si="171"/>
        <v>0</v>
      </c>
      <c r="V226" s="118">
        <f t="shared" si="171"/>
        <v>0</v>
      </c>
      <c r="W226" s="118">
        <f t="shared" si="171"/>
        <v>0</v>
      </c>
      <c r="X226" s="118">
        <f t="shared" si="171"/>
        <v>0</v>
      </c>
      <c r="Y226" s="118">
        <f t="shared" si="171"/>
        <v>0</v>
      </c>
      <c r="Z226" s="118">
        <f t="shared" si="171"/>
        <v>0</v>
      </c>
      <c r="AA226" s="118">
        <f t="shared" si="171"/>
        <v>0</v>
      </c>
      <c r="AB226" s="118">
        <f t="shared" si="171"/>
        <v>0</v>
      </c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  <c r="BH226" s="107"/>
    </row>
    <row r="227" spans="1:60" ht="12.75" customHeight="1" x14ac:dyDescent="0.25">
      <c r="A227" s="108" t="str">
        <f t="shared" ref="A227:B227" si="172">+A85</f>
        <v>SNGB Stoney G/Beer_O</v>
      </c>
      <c r="B227" s="108" t="str">
        <f t="shared" si="172"/>
        <v>C0440024L</v>
      </c>
      <c r="C227" s="116">
        <f t="shared" ref="C227:AB227" si="173">+C85/C$140</f>
        <v>0</v>
      </c>
      <c r="D227" s="116">
        <f t="shared" si="173"/>
        <v>0</v>
      </c>
      <c r="E227" s="116">
        <f t="shared" si="173"/>
        <v>0</v>
      </c>
      <c r="F227" s="116">
        <f t="shared" si="173"/>
        <v>0</v>
      </c>
      <c r="G227" s="116">
        <f t="shared" si="173"/>
        <v>0</v>
      </c>
      <c r="H227" s="116">
        <f t="shared" si="173"/>
        <v>0</v>
      </c>
      <c r="I227" s="116">
        <f t="shared" si="173"/>
        <v>0</v>
      </c>
      <c r="J227" s="116">
        <f t="shared" si="173"/>
        <v>0</v>
      </c>
      <c r="K227" s="116">
        <f t="shared" si="173"/>
        <v>0</v>
      </c>
      <c r="L227" s="116">
        <f t="shared" si="173"/>
        <v>0</v>
      </c>
      <c r="M227" s="117">
        <f t="shared" si="173"/>
        <v>0</v>
      </c>
      <c r="N227" s="117">
        <f t="shared" si="173"/>
        <v>0</v>
      </c>
      <c r="O227" s="117">
        <f t="shared" si="173"/>
        <v>0</v>
      </c>
      <c r="P227" s="118">
        <f t="shared" si="173"/>
        <v>3.7796976241900649E-3</v>
      </c>
      <c r="Q227" s="118">
        <f t="shared" si="173"/>
        <v>3.7956204379562043E-3</v>
      </c>
      <c r="R227" s="118">
        <f t="shared" si="173"/>
        <v>3.7841625788367205E-3</v>
      </c>
      <c r="S227" s="118">
        <f t="shared" si="173"/>
        <v>3.7474776592678004E-3</v>
      </c>
      <c r="T227" s="118">
        <f t="shared" si="173"/>
        <v>3.8069340584636303E-3</v>
      </c>
      <c r="U227" s="118">
        <f t="shared" si="173"/>
        <v>3.740487553205211E-3</v>
      </c>
      <c r="V227" s="118">
        <f t="shared" si="173"/>
        <v>3.7332780255107333E-3</v>
      </c>
      <c r="W227" s="118">
        <f t="shared" si="173"/>
        <v>3.7565740045078888E-3</v>
      </c>
      <c r="X227" s="118">
        <f t="shared" si="173"/>
        <v>3.7429819089207735E-3</v>
      </c>
      <c r="Y227" s="118">
        <f t="shared" si="173"/>
        <v>3.7649027400125496E-3</v>
      </c>
      <c r="Z227" s="118">
        <f t="shared" si="173"/>
        <v>3.7593984962406013E-3</v>
      </c>
      <c r="AA227" s="118">
        <f t="shared" si="173"/>
        <v>3.7473722694452063E-3</v>
      </c>
      <c r="AB227" s="118">
        <f t="shared" si="173"/>
        <v>3.7611659614480487E-3</v>
      </c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  <c r="BH227" s="107"/>
    </row>
    <row r="228" spans="1:60" ht="12.75" customHeight="1" x14ac:dyDescent="0.25">
      <c r="A228" s="108" t="str">
        <f t="shared" ref="A228:B228" si="174">+A86</f>
        <v>SNGB Stoney G/Beer_O</v>
      </c>
      <c r="B228" s="108" t="str">
        <f t="shared" si="174"/>
        <v>P0350012L_O</v>
      </c>
      <c r="C228" s="116">
        <f t="shared" ref="C228:AB228" si="175">+C86/C$140</f>
        <v>6.1044327573253196E-3</v>
      </c>
      <c r="D228" s="116">
        <f t="shared" si="175"/>
        <v>1.518474776446769E-3</v>
      </c>
      <c r="E228" s="116">
        <f t="shared" si="175"/>
        <v>9.0484089880862612E-4</v>
      </c>
      <c r="F228" s="116">
        <f t="shared" si="175"/>
        <v>1.7628205128205128E-3</v>
      </c>
      <c r="G228" s="116">
        <f t="shared" si="175"/>
        <v>2.355897596984451E-3</v>
      </c>
      <c r="H228" s="116">
        <f t="shared" si="175"/>
        <v>9.1715071843472939E-4</v>
      </c>
      <c r="I228" s="116">
        <f t="shared" si="175"/>
        <v>1.4415453366008361E-4</v>
      </c>
      <c r="J228" s="116">
        <f t="shared" si="175"/>
        <v>3.8675742574257425E-3</v>
      </c>
      <c r="K228" s="116">
        <f t="shared" si="175"/>
        <v>4.0821701343165661E-3</v>
      </c>
      <c r="L228" s="116">
        <f t="shared" si="175"/>
        <v>2.1137586471944659E-3</v>
      </c>
      <c r="M228" s="117">
        <f t="shared" si="175"/>
        <v>2.6256673571199351E-3</v>
      </c>
      <c r="N228" s="117">
        <f t="shared" si="175"/>
        <v>2.039285095904115E-3</v>
      </c>
      <c r="O228" s="117">
        <f t="shared" si="175"/>
        <v>2.5955189129356084E-3</v>
      </c>
      <c r="P228" s="118">
        <f t="shared" si="175"/>
        <v>4.049676025917927E-3</v>
      </c>
      <c r="Q228" s="118">
        <f t="shared" si="175"/>
        <v>4.8175182481751825E-3</v>
      </c>
      <c r="R228" s="118">
        <f t="shared" si="175"/>
        <v>5.4660126138752624E-3</v>
      </c>
      <c r="S228" s="118">
        <f t="shared" si="175"/>
        <v>5.4770827327760164E-3</v>
      </c>
      <c r="T228" s="118">
        <f t="shared" si="175"/>
        <v>5.5744391570360296E-3</v>
      </c>
      <c r="U228" s="118">
        <f t="shared" si="175"/>
        <v>5.546240165097382E-3</v>
      </c>
      <c r="V228" s="118">
        <f t="shared" si="175"/>
        <v>4.9777040340143108E-3</v>
      </c>
      <c r="W228" s="118">
        <f t="shared" si="175"/>
        <v>4.8835462058602558E-3</v>
      </c>
      <c r="X228" s="118">
        <f t="shared" si="175"/>
        <v>4.8866708255354543E-3</v>
      </c>
      <c r="Y228" s="118">
        <f t="shared" si="175"/>
        <v>4.9152896883497173E-3</v>
      </c>
      <c r="Z228" s="118">
        <f t="shared" si="175"/>
        <v>4.887218045112782E-3</v>
      </c>
      <c r="AA228" s="118">
        <f t="shared" si="175"/>
        <v>4.935563476830271E-3</v>
      </c>
      <c r="AB228" s="118">
        <f t="shared" si="175"/>
        <v>4.8895157498824639E-3</v>
      </c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  <c r="BH228" s="107"/>
    </row>
    <row r="229" spans="1:60" ht="12.75" customHeight="1" x14ac:dyDescent="0.25">
      <c r="A229" s="108" t="str">
        <f t="shared" ref="A229:B229" si="176">+A87</f>
        <v>SNGB Stoney G/Beer_O</v>
      </c>
      <c r="B229" s="108" t="str">
        <f t="shared" si="176"/>
        <v>P1000006L_O</v>
      </c>
      <c r="C229" s="116">
        <f t="shared" ref="C229:AB229" si="177">+C87/C$140</f>
        <v>0</v>
      </c>
      <c r="D229" s="116">
        <f t="shared" si="177"/>
        <v>0</v>
      </c>
      <c r="E229" s="116">
        <f t="shared" si="177"/>
        <v>0</v>
      </c>
      <c r="F229" s="116">
        <f t="shared" si="177"/>
        <v>0</v>
      </c>
      <c r="G229" s="116">
        <f t="shared" si="177"/>
        <v>0</v>
      </c>
      <c r="H229" s="116">
        <f t="shared" si="177"/>
        <v>0</v>
      </c>
      <c r="I229" s="116">
        <f t="shared" si="177"/>
        <v>0</v>
      </c>
      <c r="J229" s="116">
        <f t="shared" si="177"/>
        <v>0</v>
      </c>
      <c r="K229" s="116">
        <f t="shared" si="177"/>
        <v>7.9009744535159341E-4</v>
      </c>
      <c r="L229" s="116">
        <f t="shared" si="177"/>
        <v>5.7647963105303607E-4</v>
      </c>
      <c r="M229" s="117">
        <f t="shared" si="177"/>
        <v>1.3128336785599677E-4</v>
      </c>
      <c r="N229" s="117">
        <f t="shared" si="177"/>
        <v>1.7314684776544373E-4</v>
      </c>
      <c r="O229" s="117">
        <f t="shared" si="177"/>
        <v>3.4352456200618345E-4</v>
      </c>
      <c r="P229" s="118">
        <f t="shared" si="177"/>
        <v>6.7494600431965439E-4</v>
      </c>
      <c r="Q229" s="118">
        <f t="shared" si="177"/>
        <v>7.2992700729927003E-4</v>
      </c>
      <c r="R229" s="118">
        <f t="shared" si="177"/>
        <v>7.0077084793272596E-4</v>
      </c>
      <c r="S229" s="118">
        <f t="shared" si="177"/>
        <v>7.2066878062842317E-4</v>
      </c>
      <c r="T229" s="118">
        <f t="shared" si="177"/>
        <v>6.7980965329707678E-4</v>
      </c>
      <c r="U229" s="118">
        <f t="shared" si="177"/>
        <v>6.4491164710434674E-4</v>
      </c>
      <c r="V229" s="118">
        <f t="shared" si="177"/>
        <v>7.2591517162708705E-4</v>
      </c>
      <c r="W229" s="118">
        <f t="shared" si="177"/>
        <v>6.5740045078888055E-4</v>
      </c>
      <c r="X229" s="118">
        <f t="shared" si="177"/>
        <v>7.27802037845706E-4</v>
      </c>
      <c r="Y229" s="118">
        <f t="shared" si="177"/>
        <v>6.274837900020916E-4</v>
      </c>
      <c r="Z229" s="118">
        <f t="shared" si="177"/>
        <v>6.5789473684210525E-4</v>
      </c>
      <c r="AA229" s="118">
        <f t="shared" si="177"/>
        <v>6.3979526551503517E-4</v>
      </c>
      <c r="AB229" s="118">
        <f t="shared" si="177"/>
        <v>6.5820404325340857E-4</v>
      </c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</row>
    <row r="230" spans="1:60" ht="12.75" customHeight="1" x14ac:dyDescent="0.25">
      <c r="A230" s="108" t="str">
        <f t="shared" ref="A230:B230" si="178">+A88</f>
        <v>SNGB Stoney G/Beer_O</v>
      </c>
      <c r="B230" s="108" t="str">
        <f t="shared" si="178"/>
        <v>P2000006L_O</v>
      </c>
      <c r="C230" s="116">
        <f t="shared" ref="C230:AB230" si="179">+C88/C$140</f>
        <v>9.3914350112697213E-3</v>
      </c>
      <c r="D230" s="116">
        <f t="shared" si="179"/>
        <v>4.0492660705247173E-3</v>
      </c>
      <c r="E230" s="116">
        <f t="shared" si="179"/>
        <v>1.4025033931533705E-2</v>
      </c>
      <c r="F230" s="116">
        <f t="shared" si="179"/>
        <v>2.403846153846154E-3</v>
      </c>
      <c r="G230" s="116">
        <f t="shared" si="179"/>
        <v>7.0676927909533536E-3</v>
      </c>
      <c r="H230" s="116">
        <f t="shared" si="179"/>
        <v>4.5857535921736475E-3</v>
      </c>
      <c r="I230" s="116">
        <f t="shared" si="179"/>
        <v>7.2077266830041804E-3</v>
      </c>
      <c r="J230" s="116">
        <f t="shared" si="179"/>
        <v>1.577970297029703E-2</v>
      </c>
      <c r="K230" s="116">
        <f t="shared" si="179"/>
        <v>7.900974453515933E-3</v>
      </c>
      <c r="L230" s="116">
        <f t="shared" si="179"/>
        <v>5.3804765564950041E-3</v>
      </c>
      <c r="M230" s="117">
        <f t="shared" si="179"/>
        <v>7.9791113574700263E-3</v>
      </c>
      <c r="N230" s="117">
        <f t="shared" si="179"/>
        <v>8.1379018449758561E-3</v>
      </c>
      <c r="O230" s="117">
        <f t="shared" si="179"/>
        <v>9.1606549868315582E-3</v>
      </c>
      <c r="P230" s="118">
        <f t="shared" si="179"/>
        <v>9.0442764578833688E-3</v>
      </c>
      <c r="Q230" s="118">
        <f t="shared" si="179"/>
        <v>8.9051094890510944E-3</v>
      </c>
      <c r="R230" s="118">
        <f t="shared" si="179"/>
        <v>8.9698668535388923E-3</v>
      </c>
      <c r="S230" s="118">
        <f t="shared" si="179"/>
        <v>8.9362928797924474E-3</v>
      </c>
      <c r="T230" s="118">
        <f t="shared" si="179"/>
        <v>8.9734874235214146E-3</v>
      </c>
      <c r="U230" s="118">
        <f t="shared" si="179"/>
        <v>8.8997807300399846E-3</v>
      </c>
      <c r="V230" s="118">
        <f t="shared" si="179"/>
        <v>8.9183863942756403E-3</v>
      </c>
      <c r="W230" s="118">
        <f t="shared" si="179"/>
        <v>8.9218632607062365E-3</v>
      </c>
      <c r="X230" s="118">
        <f t="shared" si="179"/>
        <v>8.9415678935329587E-3</v>
      </c>
      <c r="Y230" s="118">
        <f t="shared" si="179"/>
        <v>8.9939343233633139E-3</v>
      </c>
      <c r="Z230" s="118">
        <f t="shared" si="179"/>
        <v>8.9285714285714281E-3</v>
      </c>
      <c r="AA230" s="118">
        <f t="shared" si="179"/>
        <v>8.9571337172104932E-3</v>
      </c>
      <c r="AB230" s="118">
        <f t="shared" si="179"/>
        <v>8.9327691584391161E-3</v>
      </c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</row>
    <row r="231" spans="1:60" ht="12.75" customHeight="1" x14ac:dyDescent="0.25">
      <c r="A231" s="108" t="str">
        <f t="shared" ref="A231:B231" si="180">+A89</f>
        <v>Sprite_C</v>
      </c>
      <c r="B231" s="108" t="str">
        <f t="shared" si="180"/>
        <v>C0330024L_C</v>
      </c>
      <c r="C231" s="116">
        <f t="shared" ref="C231:AB231" si="181">+C89/C$140</f>
        <v>7.794891059353869E-3</v>
      </c>
      <c r="D231" s="116">
        <f t="shared" si="181"/>
        <v>3.8805466509195209E-3</v>
      </c>
      <c r="E231" s="116">
        <f t="shared" si="181"/>
        <v>3.1669431458301914E-3</v>
      </c>
      <c r="F231" s="116">
        <f t="shared" si="181"/>
        <v>2.4839743589743588E-2</v>
      </c>
      <c r="G231" s="116">
        <f t="shared" si="181"/>
        <v>1.8690120936076644E-2</v>
      </c>
      <c r="H231" s="116">
        <f t="shared" si="181"/>
        <v>1.467441149495567E-2</v>
      </c>
      <c r="I231" s="116">
        <f t="shared" si="181"/>
        <v>2.0614098313391956E-2</v>
      </c>
      <c r="J231" s="116">
        <f t="shared" si="181"/>
        <v>1.7172029702970298E-2</v>
      </c>
      <c r="K231" s="116">
        <f t="shared" si="181"/>
        <v>1.6196997629707666E-2</v>
      </c>
      <c r="L231" s="116">
        <f t="shared" si="181"/>
        <v>1.191391237509608E-2</v>
      </c>
      <c r="M231" s="117">
        <f t="shared" si="181"/>
        <v>1.3653470257023662E-2</v>
      </c>
      <c r="N231" s="117">
        <f t="shared" si="181"/>
        <v>1.5967987071702033E-2</v>
      </c>
      <c r="O231" s="117">
        <f t="shared" si="181"/>
        <v>1.675636474674606E-2</v>
      </c>
      <c r="P231" s="118">
        <f t="shared" si="181"/>
        <v>1.6063714902807776E-2</v>
      </c>
      <c r="Q231" s="118">
        <f t="shared" si="181"/>
        <v>1.5912408759124086E-2</v>
      </c>
      <c r="R231" s="118">
        <f t="shared" si="181"/>
        <v>1.5837421163279606E-2</v>
      </c>
      <c r="S231" s="118">
        <f t="shared" si="181"/>
        <v>1.5854713173825311E-2</v>
      </c>
      <c r="T231" s="118">
        <f t="shared" si="181"/>
        <v>1.5907545887151597E-2</v>
      </c>
      <c r="U231" s="118">
        <f t="shared" si="181"/>
        <v>1.5864826518766927E-2</v>
      </c>
      <c r="V231" s="118">
        <f t="shared" si="181"/>
        <v>1.5866431608420616E-2</v>
      </c>
      <c r="W231" s="118">
        <f t="shared" si="181"/>
        <v>1.587152516904583E-2</v>
      </c>
      <c r="X231" s="118">
        <f t="shared" si="181"/>
        <v>1.5907673112913287E-2</v>
      </c>
      <c r="Y231" s="118">
        <f t="shared" si="181"/>
        <v>1.5896256013386321E-2</v>
      </c>
      <c r="Z231" s="118">
        <f t="shared" si="181"/>
        <v>1.5883458646616541E-2</v>
      </c>
      <c r="AA231" s="118">
        <f t="shared" si="181"/>
        <v>1.5903482314230874E-2</v>
      </c>
      <c r="AB231" s="118">
        <f t="shared" si="181"/>
        <v>1.5984955336154207E-2</v>
      </c>
      <c r="AC231" s="107"/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</row>
    <row r="232" spans="1:60" ht="12.75" customHeight="1" x14ac:dyDescent="0.25">
      <c r="A232" s="108" t="str">
        <f t="shared" ref="A232:B232" si="182">+A90</f>
        <v>Sprite_C</v>
      </c>
      <c r="B232" s="108" t="str">
        <f t="shared" si="182"/>
        <v>C0440024L</v>
      </c>
      <c r="C232" s="116">
        <f t="shared" ref="C232:AB232" si="183">+C90/C$140</f>
        <v>0</v>
      </c>
      <c r="D232" s="116">
        <f t="shared" si="183"/>
        <v>0</v>
      </c>
      <c r="E232" s="116">
        <f t="shared" si="183"/>
        <v>0</v>
      </c>
      <c r="F232" s="116">
        <f t="shared" si="183"/>
        <v>0</v>
      </c>
      <c r="G232" s="116">
        <f t="shared" si="183"/>
        <v>0</v>
      </c>
      <c r="H232" s="116">
        <f t="shared" si="183"/>
        <v>0</v>
      </c>
      <c r="I232" s="116">
        <f t="shared" si="183"/>
        <v>0</v>
      </c>
      <c r="J232" s="116">
        <f t="shared" si="183"/>
        <v>0</v>
      </c>
      <c r="K232" s="116">
        <f t="shared" si="183"/>
        <v>0</v>
      </c>
      <c r="L232" s="116">
        <f t="shared" si="183"/>
        <v>0</v>
      </c>
      <c r="M232" s="117">
        <f t="shared" si="183"/>
        <v>0</v>
      </c>
      <c r="N232" s="117">
        <f t="shared" si="183"/>
        <v>0</v>
      </c>
      <c r="O232" s="117">
        <f t="shared" si="183"/>
        <v>0</v>
      </c>
      <c r="P232" s="118">
        <f t="shared" si="183"/>
        <v>2.8347732181425488E-3</v>
      </c>
      <c r="Q232" s="118">
        <f t="shared" si="183"/>
        <v>2.9197080291970801E-3</v>
      </c>
      <c r="R232" s="118">
        <f t="shared" si="183"/>
        <v>2.9432375613174491E-3</v>
      </c>
      <c r="S232" s="118">
        <f t="shared" si="183"/>
        <v>2.8826751225136927E-3</v>
      </c>
      <c r="T232" s="118">
        <f t="shared" si="183"/>
        <v>2.8552005438477225E-3</v>
      </c>
      <c r="U232" s="118">
        <f t="shared" si="183"/>
        <v>2.8376112472591254E-3</v>
      </c>
      <c r="V232" s="118">
        <f t="shared" si="183"/>
        <v>2.9036606865083482E-3</v>
      </c>
      <c r="W232" s="118">
        <f t="shared" si="183"/>
        <v>2.9113448534936136E-3</v>
      </c>
      <c r="X232" s="118">
        <f t="shared" si="183"/>
        <v>2.911208151382824E-3</v>
      </c>
      <c r="Y232" s="118">
        <f t="shared" si="183"/>
        <v>2.9282576866764276E-3</v>
      </c>
      <c r="Z232" s="118">
        <f t="shared" si="183"/>
        <v>2.9135338345864662E-3</v>
      </c>
      <c r="AA232" s="118">
        <f t="shared" si="183"/>
        <v>2.9247783566401608E-3</v>
      </c>
      <c r="AB232" s="118">
        <f t="shared" si="183"/>
        <v>2.9149036201222378E-3</v>
      </c>
      <c r="AC232" s="107"/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  <c r="BH232" s="107"/>
    </row>
    <row r="233" spans="1:60" ht="12.75" customHeight="1" x14ac:dyDescent="0.25">
      <c r="A233" s="108" t="str">
        <f t="shared" ref="A233:B233" si="184">+A91</f>
        <v>Sprite_C</v>
      </c>
      <c r="B233" s="108" t="str">
        <f t="shared" si="184"/>
        <v>O10LT001L</v>
      </c>
      <c r="C233" s="116">
        <f t="shared" ref="C233:AB233" si="185">+C91/C$140</f>
        <v>0</v>
      </c>
      <c r="D233" s="116">
        <f t="shared" si="185"/>
        <v>0</v>
      </c>
      <c r="E233" s="116">
        <f t="shared" si="185"/>
        <v>0</v>
      </c>
      <c r="F233" s="116">
        <f t="shared" si="185"/>
        <v>0</v>
      </c>
      <c r="G233" s="116">
        <f t="shared" si="185"/>
        <v>0</v>
      </c>
      <c r="H233" s="116">
        <f t="shared" si="185"/>
        <v>0</v>
      </c>
      <c r="I233" s="116">
        <f t="shared" si="185"/>
        <v>0</v>
      </c>
      <c r="J233" s="116">
        <f t="shared" si="185"/>
        <v>0</v>
      </c>
      <c r="K233" s="116">
        <f t="shared" si="185"/>
        <v>0</v>
      </c>
      <c r="L233" s="116">
        <f t="shared" si="185"/>
        <v>0</v>
      </c>
      <c r="M233" s="117">
        <f t="shared" si="185"/>
        <v>0</v>
      </c>
      <c r="N233" s="117">
        <f t="shared" si="185"/>
        <v>0</v>
      </c>
      <c r="O233" s="117">
        <f t="shared" si="185"/>
        <v>0</v>
      </c>
      <c r="P233" s="118">
        <f t="shared" si="185"/>
        <v>0</v>
      </c>
      <c r="Q233" s="118">
        <f t="shared" si="185"/>
        <v>0</v>
      </c>
      <c r="R233" s="118">
        <f t="shared" si="185"/>
        <v>0</v>
      </c>
      <c r="S233" s="118">
        <f t="shared" si="185"/>
        <v>0</v>
      </c>
      <c r="T233" s="118">
        <f t="shared" si="185"/>
        <v>0</v>
      </c>
      <c r="U233" s="118">
        <f t="shared" si="185"/>
        <v>0</v>
      </c>
      <c r="V233" s="118">
        <f t="shared" si="185"/>
        <v>0</v>
      </c>
      <c r="W233" s="118">
        <f t="shared" si="185"/>
        <v>0</v>
      </c>
      <c r="X233" s="118">
        <f t="shared" si="185"/>
        <v>0</v>
      </c>
      <c r="Y233" s="118">
        <f t="shared" si="185"/>
        <v>0</v>
      </c>
      <c r="Z233" s="118">
        <f t="shared" si="185"/>
        <v>0</v>
      </c>
      <c r="AA233" s="118">
        <f t="shared" si="185"/>
        <v>0</v>
      </c>
      <c r="AB233" s="118">
        <f t="shared" si="185"/>
        <v>0</v>
      </c>
      <c r="AC233" s="107"/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  <c r="BH233" s="107"/>
    </row>
    <row r="234" spans="1:60" ht="12.75" customHeight="1" x14ac:dyDescent="0.25">
      <c r="A234" s="108" t="str">
        <f t="shared" ref="A234:B234" si="186">+A92</f>
        <v>Sprite_C</v>
      </c>
      <c r="B234" s="108" t="str">
        <f t="shared" si="186"/>
        <v>O20LT001L</v>
      </c>
      <c r="C234" s="116">
        <f t="shared" ref="C234:AB234" si="187">+C92/C$140</f>
        <v>0</v>
      </c>
      <c r="D234" s="116">
        <f t="shared" si="187"/>
        <v>0</v>
      </c>
      <c r="E234" s="116">
        <f t="shared" si="187"/>
        <v>0</v>
      </c>
      <c r="F234" s="116">
        <f t="shared" si="187"/>
        <v>0</v>
      </c>
      <c r="G234" s="116">
        <f t="shared" si="187"/>
        <v>0</v>
      </c>
      <c r="H234" s="116">
        <f t="shared" si="187"/>
        <v>0</v>
      </c>
      <c r="I234" s="116">
        <f t="shared" si="187"/>
        <v>0</v>
      </c>
      <c r="J234" s="116">
        <f t="shared" si="187"/>
        <v>0</v>
      </c>
      <c r="K234" s="116">
        <f t="shared" si="187"/>
        <v>0</v>
      </c>
      <c r="L234" s="116">
        <f t="shared" si="187"/>
        <v>0</v>
      </c>
      <c r="M234" s="117">
        <f t="shared" si="187"/>
        <v>0</v>
      </c>
      <c r="N234" s="117">
        <f t="shared" si="187"/>
        <v>0</v>
      </c>
      <c r="O234" s="117">
        <f t="shared" si="187"/>
        <v>0</v>
      </c>
      <c r="P234" s="118">
        <f t="shared" si="187"/>
        <v>0</v>
      </c>
      <c r="Q234" s="118">
        <f t="shared" si="187"/>
        <v>0</v>
      </c>
      <c r="R234" s="118">
        <f t="shared" si="187"/>
        <v>0</v>
      </c>
      <c r="S234" s="118">
        <f t="shared" si="187"/>
        <v>0</v>
      </c>
      <c r="T234" s="118">
        <f t="shared" si="187"/>
        <v>0</v>
      </c>
      <c r="U234" s="118">
        <f t="shared" si="187"/>
        <v>0</v>
      </c>
      <c r="V234" s="118">
        <f t="shared" si="187"/>
        <v>0</v>
      </c>
      <c r="W234" s="118">
        <f t="shared" si="187"/>
        <v>0</v>
      </c>
      <c r="X234" s="118">
        <f t="shared" si="187"/>
        <v>0</v>
      </c>
      <c r="Y234" s="118">
        <f t="shared" si="187"/>
        <v>0</v>
      </c>
      <c r="Z234" s="118">
        <f t="shared" si="187"/>
        <v>0</v>
      </c>
      <c r="AA234" s="118">
        <f t="shared" si="187"/>
        <v>0</v>
      </c>
      <c r="AB234" s="118">
        <f t="shared" si="187"/>
        <v>0</v>
      </c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</row>
    <row r="235" spans="1:60" ht="12.75" customHeight="1" x14ac:dyDescent="0.25">
      <c r="A235" s="108" t="str">
        <f t="shared" ref="A235:B235" si="188">+A93</f>
        <v>Sprite_C</v>
      </c>
      <c r="B235" s="108" t="str">
        <f t="shared" si="188"/>
        <v>P0350012L_C</v>
      </c>
      <c r="C235" s="116">
        <f t="shared" ref="C235:AB235" si="189">+C93/C$140</f>
        <v>3.8504883546205859E-3</v>
      </c>
      <c r="D235" s="116">
        <f t="shared" si="189"/>
        <v>3.8805466509195209E-3</v>
      </c>
      <c r="E235" s="116">
        <f t="shared" si="189"/>
        <v>8.294374905745739E-3</v>
      </c>
      <c r="F235" s="116">
        <f t="shared" si="189"/>
        <v>4.3269230769230772E-3</v>
      </c>
      <c r="G235" s="116">
        <f t="shared" si="189"/>
        <v>3.1411967959792679E-3</v>
      </c>
      <c r="H235" s="116">
        <f t="shared" si="189"/>
        <v>1.0700091715071843E-3</v>
      </c>
      <c r="I235" s="116">
        <f t="shared" si="189"/>
        <v>1.0955744558166355E-2</v>
      </c>
      <c r="J235" s="116">
        <f t="shared" si="189"/>
        <v>3.2487623762376236E-3</v>
      </c>
      <c r="K235" s="116">
        <f t="shared" si="189"/>
        <v>1.0534632604687912E-3</v>
      </c>
      <c r="L235" s="116">
        <f t="shared" si="189"/>
        <v>9.6079938508839349E-4</v>
      </c>
      <c r="M235" s="117">
        <f t="shared" si="189"/>
        <v>4.1281325670274533E-3</v>
      </c>
      <c r="N235" s="117">
        <f t="shared" si="189"/>
        <v>4.2132399622924642E-3</v>
      </c>
      <c r="O235" s="117">
        <f t="shared" si="189"/>
        <v>4.1986335356311308E-3</v>
      </c>
      <c r="P235" s="118">
        <f t="shared" si="189"/>
        <v>2.9697624190064796E-3</v>
      </c>
      <c r="Q235" s="118">
        <f t="shared" si="189"/>
        <v>2.9197080291970801E-3</v>
      </c>
      <c r="R235" s="118">
        <f t="shared" si="189"/>
        <v>2.9432375613174491E-3</v>
      </c>
      <c r="S235" s="118">
        <f t="shared" si="189"/>
        <v>3.0268088786393772E-3</v>
      </c>
      <c r="T235" s="118">
        <f t="shared" si="189"/>
        <v>2.9911624745071379E-3</v>
      </c>
      <c r="U235" s="118">
        <f t="shared" si="189"/>
        <v>2.966593576679995E-3</v>
      </c>
      <c r="V235" s="118">
        <f t="shared" si="189"/>
        <v>3.0073628538836461E-3</v>
      </c>
      <c r="W235" s="118">
        <f t="shared" si="189"/>
        <v>3.0052592036063112E-3</v>
      </c>
      <c r="X235" s="118">
        <f t="shared" si="189"/>
        <v>3.0151798710750678E-3</v>
      </c>
      <c r="Y235" s="118">
        <f t="shared" si="189"/>
        <v>3.0328383183434427E-3</v>
      </c>
      <c r="Z235" s="118">
        <f t="shared" si="189"/>
        <v>3.0075187969924814E-3</v>
      </c>
      <c r="AA235" s="118">
        <f t="shared" si="189"/>
        <v>3.016177680285166E-3</v>
      </c>
      <c r="AB235" s="118">
        <f t="shared" si="189"/>
        <v>3.0089327691584389E-3</v>
      </c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  <c r="BH235" s="107"/>
    </row>
    <row r="236" spans="1:60" ht="12.75" customHeight="1" x14ac:dyDescent="0.25">
      <c r="A236" s="108" t="str">
        <f t="shared" ref="A236:B236" si="190">+A94</f>
        <v>Sprite_C</v>
      </c>
      <c r="B236" s="108" t="str">
        <f t="shared" si="190"/>
        <v>P0500012L_C</v>
      </c>
      <c r="C236" s="116">
        <f t="shared" ref="C236:AB236" si="191">+C94/C$140</f>
        <v>4.2261457550713749E-3</v>
      </c>
      <c r="D236" s="116">
        <f t="shared" si="191"/>
        <v>2.5307912940779483E-3</v>
      </c>
      <c r="E236" s="116">
        <f t="shared" si="191"/>
        <v>1.0858090785703513E-2</v>
      </c>
      <c r="F236" s="116">
        <f t="shared" si="191"/>
        <v>9.9358974358974353E-3</v>
      </c>
      <c r="G236" s="116">
        <f t="shared" si="191"/>
        <v>6.1253337521595726E-3</v>
      </c>
      <c r="H236" s="116">
        <f t="shared" si="191"/>
        <v>1.9871598899419136E-3</v>
      </c>
      <c r="I236" s="116">
        <f t="shared" si="191"/>
        <v>1.5856998702609196E-3</v>
      </c>
      <c r="J236" s="116">
        <f t="shared" si="191"/>
        <v>6.9616336633663367E-3</v>
      </c>
      <c r="K236" s="116">
        <f t="shared" si="191"/>
        <v>1.7118777982617856E-3</v>
      </c>
      <c r="L236" s="116">
        <f t="shared" si="191"/>
        <v>9.6079938508839349E-4</v>
      </c>
      <c r="M236" s="117">
        <f t="shared" si="191"/>
        <v>4.6678530793243288E-3</v>
      </c>
      <c r="N236" s="117">
        <f t="shared" si="191"/>
        <v>5.0020200465572635E-3</v>
      </c>
      <c r="O236" s="117">
        <f t="shared" si="191"/>
        <v>2.824535287606397E-3</v>
      </c>
      <c r="P236" s="118">
        <f t="shared" si="191"/>
        <v>4.8596112311015119E-3</v>
      </c>
      <c r="Q236" s="118">
        <f t="shared" si="191"/>
        <v>4.8175182481751825E-3</v>
      </c>
      <c r="R236" s="118">
        <f t="shared" si="191"/>
        <v>4.7652417659425367E-3</v>
      </c>
      <c r="S236" s="118">
        <f t="shared" si="191"/>
        <v>4.7564139521475927E-3</v>
      </c>
      <c r="T236" s="118">
        <f t="shared" si="191"/>
        <v>4.7586675730795381E-3</v>
      </c>
      <c r="U236" s="118">
        <f t="shared" si="191"/>
        <v>4.7723461885721659E-3</v>
      </c>
      <c r="V236" s="118">
        <f t="shared" si="191"/>
        <v>4.7702996992637142E-3</v>
      </c>
      <c r="W236" s="118">
        <f t="shared" si="191"/>
        <v>4.7896318557475578E-3</v>
      </c>
      <c r="X236" s="118">
        <f t="shared" si="191"/>
        <v>4.7826991058432106E-3</v>
      </c>
      <c r="Y236" s="118">
        <f t="shared" si="191"/>
        <v>4.8107090566827026E-3</v>
      </c>
      <c r="Z236" s="118">
        <f t="shared" si="191"/>
        <v>4.7932330827067668E-3</v>
      </c>
      <c r="AA236" s="118">
        <f t="shared" si="191"/>
        <v>4.7527648295402616E-3</v>
      </c>
      <c r="AB236" s="118">
        <f t="shared" si="191"/>
        <v>4.7954866008462623E-3</v>
      </c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  <c r="BH236" s="107"/>
    </row>
    <row r="237" spans="1:60" ht="12.75" customHeight="1" x14ac:dyDescent="0.25">
      <c r="A237" s="108" t="str">
        <f t="shared" ref="A237:B237" si="192">+A95</f>
        <v>Sprite_C</v>
      </c>
      <c r="B237" s="108" t="str">
        <f t="shared" si="192"/>
        <v>P1000006L_C</v>
      </c>
      <c r="C237" s="116">
        <f t="shared" ref="C237:AB237" si="193">+C95/C$140</f>
        <v>1.8782870022539445E-4</v>
      </c>
      <c r="D237" s="116">
        <f t="shared" si="193"/>
        <v>5.0615825881558966E-4</v>
      </c>
      <c r="E237" s="116">
        <f t="shared" si="193"/>
        <v>1.9604886140853566E-3</v>
      </c>
      <c r="F237" s="116">
        <f t="shared" si="193"/>
        <v>3.0448717948717949E-3</v>
      </c>
      <c r="G237" s="116">
        <f t="shared" si="193"/>
        <v>1.570598397989634E-3</v>
      </c>
      <c r="H237" s="116">
        <f t="shared" si="193"/>
        <v>6.1143381228981959E-4</v>
      </c>
      <c r="I237" s="116">
        <f t="shared" si="193"/>
        <v>2.8830906732016723E-4</v>
      </c>
      <c r="J237" s="116">
        <f t="shared" si="193"/>
        <v>3.0940594059405941E-4</v>
      </c>
      <c r="K237" s="116">
        <f t="shared" si="193"/>
        <v>1.316829075585989E-4</v>
      </c>
      <c r="L237" s="116">
        <f t="shared" si="193"/>
        <v>3.8431975403535742E-4</v>
      </c>
      <c r="M237" s="117">
        <f t="shared" si="193"/>
        <v>8.4604837062753459E-4</v>
      </c>
      <c r="N237" s="117">
        <f t="shared" si="193"/>
        <v>1.0196425479520575E-3</v>
      </c>
      <c r="O237" s="117">
        <f t="shared" si="193"/>
        <v>2.6718577044925379E-4</v>
      </c>
      <c r="P237" s="118">
        <f t="shared" si="193"/>
        <v>8.0993520518358531E-4</v>
      </c>
      <c r="Q237" s="118">
        <f t="shared" si="193"/>
        <v>7.2992700729927003E-4</v>
      </c>
      <c r="R237" s="118">
        <f t="shared" si="193"/>
        <v>8.4092501751927115E-4</v>
      </c>
      <c r="S237" s="118">
        <f t="shared" si="193"/>
        <v>8.6480253675410776E-4</v>
      </c>
      <c r="T237" s="118">
        <f t="shared" si="193"/>
        <v>8.1577158395649218E-4</v>
      </c>
      <c r="U237" s="118">
        <f t="shared" si="193"/>
        <v>7.7389397652521605E-4</v>
      </c>
      <c r="V237" s="118">
        <f t="shared" si="193"/>
        <v>8.2961733900238513E-4</v>
      </c>
      <c r="W237" s="118">
        <f t="shared" si="193"/>
        <v>7.513148009015778E-4</v>
      </c>
      <c r="X237" s="118">
        <f t="shared" si="193"/>
        <v>8.3177375753794964E-4</v>
      </c>
      <c r="Y237" s="118">
        <f t="shared" si="193"/>
        <v>8.366450533361222E-4</v>
      </c>
      <c r="Z237" s="118">
        <f t="shared" si="193"/>
        <v>7.5187969924812035E-4</v>
      </c>
      <c r="AA237" s="118">
        <f t="shared" si="193"/>
        <v>8.2259391280504524E-4</v>
      </c>
      <c r="AB237" s="118">
        <f t="shared" si="193"/>
        <v>7.5223319228960974E-4</v>
      </c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  <c r="BH237" s="107"/>
    </row>
    <row r="238" spans="1:60" ht="12.75" customHeight="1" x14ac:dyDescent="0.25">
      <c r="A238" s="108" t="str">
        <f t="shared" ref="A238:B238" si="194">+A96</f>
        <v>Sprite_C</v>
      </c>
      <c r="B238" s="108" t="str">
        <f t="shared" si="194"/>
        <v>P1250006L_C</v>
      </c>
      <c r="C238" s="116">
        <f t="shared" ref="C238:AB238" si="195">+C96/C$140</f>
        <v>7.513148009015778E-4</v>
      </c>
      <c r="D238" s="116">
        <f t="shared" si="195"/>
        <v>1.3497553568415724E-3</v>
      </c>
      <c r="E238" s="116">
        <f t="shared" si="195"/>
        <v>1.3572613482129392E-3</v>
      </c>
      <c r="F238" s="116">
        <f t="shared" si="195"/>
        <v>9.6153846153846159E-4</v>
      </c>
      <c r="G238" s="116">
        <f t="shared" si="195"/>
        <v>6.2823935919585367E-4</v>
      </c>
      <c r="H238" s="116">
        <f t="shared" si="195"/>
        <v>3.057169061449098E-4</v>
      </c>
      <c r="I238" s="116">
        <f t="shared" si="195"/>
        <v>1.4415453366008361E-4</v>
      </c>
      <c r="J238" s="116">
        <f t="shared" si="195"/>
        <v>1.547029702970297E-4</v>
      </c>
      <c r="K238" s="116">
        <f t="shared" si="195"/>
        <v>0</v>
      </c>
      <c r="L238" s="116">
        <f t="shared" si="195"/>
        <v>0</v>
      </c>
      <c r="M238" s="117">
        <f t="shared" si="195"/>
        <v>5.6889459404265265E-4</v>
      </c>
      <c r="N238" s="117">
        <f t="shared" si="195"/>
        <v>4.4248638873391178E-4</v>
      </c>
      <c r="O238" s="117">
        <f t="shared" si="195"/>
        <v>7.6338791556929649E-5</v>
      </c>
      <c r="P238" s="118">
        <f t="shared" si="195"/>
        <v>5.3995680345572358E-4</v>
      </c>
      <c r="Q238" s="118">
        <f t="shared" si="195"/>
        <v>5.8394160583941611E-4</v>
      </c>
      <c r="R238" s="118">
        <f t="shared" si="195"/>
        <v>5.6061667834618077E-4</v>
      </c>
      <c r="S238" s="118">
        <f t="shared" si="195"/>
        <v>5.7653502450273858E-4</v>
      </c>
      <c r="T238" s="118">
        <f t="shared" si="195"/>
        <v>5.4384772263766149E-4</v>
      </c>
      <c r="U238" s="118">
        <f t="shared" si="195"/>
        <v>6.4491164710434674E-4</v>
      </c>
      <c r="V238" s="118">
        <f t="shared" si="195"/>
        <v>6.2221300425178885E-4</v>
      </c>
      <c r="W238" s="118">
        <f t="shared" si="195"/>
        <v>5.634861006761833E-4</v>
      </c>
      <c r="X238" s="118">
        <f t="shared" si="195"/>
        <v>6.2383031815346226E-4</v>
      </c>
      <c r="Y238" s="118">
        <f t="shared" si="195"/>
        <v>6.274837900020916E-4</v>
      </c>
      <c r="Z238" s="118">
        <f t="shared" si="195"/>
        <v>5.6390977443609026E-4</v>
      </c>
      <c r="AA238" s="118">
        <f t="shared" si="195"/>
        <v>6.3979526551503517E-4</v>
      </c>
      <c r="AB238" s="118">
        <f t="shared" si="195"/>
        <v>5.641748942172073E-4</v>
      </c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  <c r="BH238" s="107"/>
    </row>
    <row r="239" spans="1:60" ht="12.75" customHeight="1" x14ac:dyDescent="0.25">
      <c r="A239" s="108" t="str">
        <f t="shared" ref="A239:B239" si="196">+A97</f>
        <v>Sprite_C</v>
      </c>
      <c r="B239" s="108" t="str">
        <f t="shared" si="196"/>
        <v>P2000006L_C</v>
      </c>
      <c r="C239" s="116">
        <f t="shared" ref="C239:AB239" si="197">+C97/C$140</f>
        <v>8.2644628099173556E-3</v>
      </c>
      <c r="D239" s="116">
        <f t="shared" si="197"/>
        <v>1.2991395309600135E-2</v>
      </c>
      <c r="E239" s="116">
        <f t="shared" si="197"/>
        <v>2.2319408837279446E-2</v>
      </c>
      <c r="F239" s="116">
        <f t="shared" si="197"/>
        <v>1.826923076923077E-2</v>
      </c>
      <c r="G239" s="116">
        <f t="shared" si="197"/>
        <v>1.3978325742107743E-2</v>
      </c>
      <c r="H239" s="116">
        <f t="shared" si="197"/>
        <v>2.0483032711708957E-2</v>
      </c>
      <c r="I239" s="116">
        <f t="shared" si="197"/>
        <v>2.1479025515352457E-2</v>
      </c>
      <c r="J239" s="116">
        <f t="shared" si="197"/>
        <v>2.2431930693069306E-2</v>
      </c>
      <c r="K239" s="116">
        <f t="shared" si="197"/>
        <v>6.1890966552541476E-3</v>
      </c>
      <c r="L239" s="116">
        <f t="shared" si="197"/>
        <v>1.1145272867025366E-2</v>
      </c>
      <c r="M239" s="117">
        <f t="shared" si="197"/>
        <v>1.5301805875660067E-2</v>
      </c>
      <c r="N239" s="117">
        <f t="shared" si="197"/>
        <v>1.7006868158294695E-2</v>
      </c>
      <c r="O239" s="117">
        <f t="shared" si="197"/>
        <v>1.5229588915607465E-2</v>
      </c>
      <c r="P239" s="118">
        <f t="shared" si="197"/>
        <v>1.7008639308855291E-2</v>
      </c>
      <c r="Q239" s="118">
        <f t="shared" si="197"/>
        <v>1.6934306569343065E-2</v>
      </c>
      <c r="R239" s="118">
        <f t="shared" si="197"/>
        <v>1.6818500350385426E-2</v>
      </c>
      <c r="S239" s="118">
        <f t="shared" si="197"/>
        <v>1.6863649466705103E-2</v>
      </c>
      <c r="T239" s="118">
        <f t="shared" si="197"/>
        <v>1.6859279401767506E-2</v>
      </c>
      <c r="U239" s="118">
        <f t="shared" si="197"/>
        <v>1.6896685154133884E-2</v>
      </c>
      <c r="V239" s="118">
        <f t="shared" si="197"/>
        <v>1.6903453282173596E-2</v>
      </c>
      <c r="W239" s="118">
        <f t="shared" si="197"/>
        <v>1.69045830202855E-2</v>
      </c>
      <c r="X239" s="118">
        <f t="shared" si="197"/>
        <v>1.6947390309835726E-2</v>
      </c>
      <c r="Y239" s="118">
        <f t="shared" si="197"/>
        <v>1.6942062330056473E-2</v>
      </c>
      <c r="Z239" s="118">
        <f t="shared" si="197"/>
        <v>1.6917293233082706E-2</v>
      </c>
      <c r="AA239" s="118">
        <f t="shared" si="197"/>
        <v>1.6908874874325928E-2</v>
      </c>
      <c r="AB239" s="118">
        <f t="shared" si="197"/>
        <v>1.6925246826516221E-2</v>
      </c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  <c r="BH239" s="107"/>
    </row>
    <row r="240" spans="1:60" ht="12.75" customHeight="1" x14ac:dyDescent="0.25">
      <c r="A240" s="108" t="str">
        <f t="shared" ref="A240:B240" si="198">+A98</f>
        <v>Sprite_C</v>
      </c>
      <c r="B240" s="108" t="str">
        <f t="shared" si="198"/>
        <v>R0300024L_C</v>
      </c>
      <c r="C240" s="116">
        <f t="shared" ref="C240:AB240" si="199">+C98/C$140</f>
        <v>4.5924117205108937E-2</v>
      </c>
      <c r="D240" s="116">
        <f t="shared" si="199"/>
        <v>5.5677408469714862E-2</v>
      </c>
      <c r="E240" s="116">
        <f t="shared" si="199"/>
        <v>3.634444276881315E-2</v>
      </c>
      <c r="F240" s="116">
        <f t="shared" si="199"/>
        <v>5.8333333333333334E-2</v>
      </c>
      <c r="G240" s="116">
        <f t="shared" si="199"/>
        <v>4.7275011779487987E-2</v>
      </c>
      <c r="H240" s="116">
        <f t="shared" si="199"/>
        <v>5.3347600122286759E-2</v>
      </c>
      <c r="I240" s="116">
        <f t="shared" si="199"/>
        <v>4.5120369035606171E-2</v>
      </c>
      <c r="J240" s="116">
        <f t="shared" si="199"/>
        <v>4.3780940594059403E-2</v>
      </c>
      <c r="K240" s="116">
        <f t="shared" si="199"/>
        <v>5.8203845140900712E-2</v>
      </c>
      <c r="L240" s="116">
        <f t="shared" si="199"/>
        <v>6.5718677940046114E-2</v>
      </c>
      <c r="M240" s="117">
        <f t="shared" si="199"/>
        <v>5.0383639174956973E-2</v>
      </c>
      <c r="N240" s="117">
        <f t="shared" si="199"/>
        <v>5.0693549317993802E-2</v>
      </c>
      <c r="O240" s="117">
        <f t="shared" si="199"/>
        <v>5.2673766174281461E-2</v>
      </c>
      <c r="P240" s="118">
        <f t="shared" si="199"/>
        <v>5.3995680345572353E-2</v>
      </c>
      <c r="Q240" s="118">
        <f t="shared" si="199"/>
        <v>5.3868613138686135E-2</v>
      </c>
      <c r="R240" s="118">
        <f t="shared" si="199"/>
        <v>5.3538892782060268E-2</v>
      </c>
      <c r="S240" s="118">
        <f t="shared" si="199"/>
        <v>5.3617757278754681E-2</v>
      </c>
      <c r="T240" s="118">
        <f t="shared" si="199"/>
        <v>5.3569000679809652E-2</v>
      </c>
      <c r="U240" s="118">
        <f t="shared" si="199"/>
        <v>5.3527666709660776E-2</v>
      </c>
      <c r="V240" s="118">
        <f t="shared" si="199"/>
        <v>5.3717722700404438E-2</v>
      </c>
      <c r="W240" s="118">
        <f t="shared" si="199"/>
        <v>5.3719008264462811E-2</v>
      </c>
      <c r="X240" s="118">
        <f t="shared" si="199"/>
        <v>5.3649407361197755E-2</v>
      </c>
      <c r="Y240" s="118">
        <f t="shared" si="199"/>
        <v>5.3649864045178831E-2</v>
      </c>
      <c r="Z240" s="118">
        <f t="shared" si="199"/>
        <v>5.3759398496240604E-2</v>
      </c>
      <c r="AA240" s="118">
        <f t="shared" si="199"/>
        <v>5.3742802303262956E-2</v>
      </c>
      <c r="AB240" s="118">
        <f t="shared" si="199"/>
        <v>5.3784673248707102E-2</v>
      </c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</row>
    <row r="241" spans="1:60" ht="12.75" customHeight="1" x14ac:dyDescent="0.25">
      <c r="A241" s="108" t="str">
        <f t="shared" ref="A241:B241" si="200">+A99</f>
        <v>Sprite_C</v>
      </c>
      <c r="B241" s="108" t="str">
        <f t="shared" si="200"/>
        <v>R1000012L_C</v>
      </c>
      <c r="C241" s="116">
        <f t="shared" ref="C241:AB241" si="201">+C99/C$140</f>
        <v>2.7986476333583771E-2</v>
      </c>
      <c r="D241" s="116">
        <f t="shared" si="201"/>
        <v>4.201113548169394E-2</v>
      </c>
      <c r="E241" s="116">
        <f t="shared" si="201"/>
        <v>1.9303272507917357E-2</v>
      </c>
      <c r="F241" s="116">
        <f t="shared" si="201"/>
        <v>2.7243589743589744E-2</v>
      </c>
      <c r="G241" s="116">
        <f t="shared" si="201"/>
        <v>2.9998429401602009E-2</v>
      </c>
      <c r="H241" s="116">
        <f t="shared" si="201"/>
        <v>3.0877407520635891E-2</v>
      </c>
      <c r="I241" s="116">
        <f t="shared" si="201"/>
        <v>3.0272452068617558E-2</v>
      </c>
      <c r="J241" s="116">
        <f t="shared" si="201"/>
        <v>3.109529702970297E-2</v>
      </c>
      <c r="K241" s="116">
        <f t="shared" si="201"/>
        <v>2.6994996049512773E-2</v>
      </c>
      <c r="L241" s="116">
        <f t="shared" si="201"/>
        <v>3.324365872405842E-2</v>
      </c>
      <c r="M241" s="117">
        <f t="shared" si="201"/>
        <v>2.9567931849345044E-2</v>
      </c>
      <c r="N241" s="117">
        <f t="shared" si="201"/>
        <v>2.8473037188095192E-2</v>
      </c>
      <c r="O241" s="117">
        <f t="shared" si="201"/>
        <v>3.0115653269208748E-2</v>
      </c>
      <c r="P241" s="118">
        <f t="shared" si="201"/>
        <v>2.9022678185745141E-2</v>
      </c>
      <c r="Q241" s="118">
        <f t="shared" si="201"/>
        <v>2.8905109489051097E-2</v>
      </c>
      <c r="R241" s="118">
        <f t="shared" si="201"/>
        <v>2.8731604765241767E-2</v>
      </c>
      <c r="S241" s="118">
        <f t="shared" si="201"/>
        <v>2.8826751225136928E-2</v>
      </c>
      <c r="T241" s="118">
        <f t="shared" si="201"/>
        <v>2.8823929299796058E-2</v>
      </c>
      <c r="U241" s="118">
        <f t="shared" si="201"/>
        <v>2.8763059460853863E-2</v>
      </c>
      <c r="V241" s="118">
        <f t="shared" si="201"/>
        <v>2.8829202530332883E-2</v>
      </c>
      <c r="W241" s="118">
        <f t="shared" si="201"/>
        <v>2.8831705484598045E-2</v>
      </c>
      <c r="X241" s="118">
        <f t="shared" si="201"/>
        <v>2.8800166354751508E-2</v>
      </c>
      <c r="Y241" s="118">
        <f t="shared" si="201"/>
        <v>2.8864254340096214E-2</v>
      </c>
      <c r="Z241" s="118">
        <f t="shared" si="201"/>
        <v>2.8853383458646617E-2</v>
      </c>
      <c r="AA241" s="118">
        <f t="shared" si="201"/>
        <v>2.888218627182159E-2</v>
      </c>
      <c r="AB241" s="118">
        <f t="shared" si="201"/>
        <v>2.8866948754113775E-2</v>
      </c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</row>
    <row r="242" spans="1:60" ht="12.75" customHeight="1" x14ac:dyDescent="0.25">
      <c r="A242" s="108" t="str">
        <f t="shared" ref="A242:B242" si="202">+A100</f>
        <v>Sprite Zero_C</v>
      </c>
      <c r="B242" s="108" t="str">
        <f t="shared" si="202"/>
        <v>C0330024M</v>
      </c>
      <c r="C242" s="116">
        <f t="shared" ref="C242:AB242" si="203">+C100/C$140</f>
        <v>0</v>
      </c>
      <c r="D242" s="116">
        <f t="shared" si="203"/>
        <v>3.3743883921039309E-4</v>
      </c>
      <c r="E242" s="116">
        <f t="shared" si="203"/>
        <v>1.0556477152767305E-3</v>
      </c>
      <c r="F242" s="116">
        <f t="shared" si="203"/>
        <v>6.4102564102564103E-4</v>
      </c>
      <c r="G242" s="116">
        <f t="shared" si="203"/>
        <v>9.423590387937804E-4</v>
      </c>
      <c r="H242" s="116">
        <f t="shared" si="203"/>
        <v>4.585753592173647E-4</v>
      </c>
      <c r="I242" s="116">
        <f t="shared" si="203"/>
        <v>1.4415453366008362E-3</v>
      </c>
      <c r="J242" s="116">
        <f t="shared" si="203"/>
        <v>4.6410891089108909E-4</v>
      </c>
      <c r="K242" s="116">
        <f t="shared" si="203"/>
        <v>1.316829075585989E-4</v>
      </c>
      <c r="L242" s="116">
        <f t="shared" si="203"/>
        <v>0</v>
      </c>
      <c r="M242" s="117">
        <f t="shared" si="203"/>
        <v>5.2513347142398709E-4</v>
      </c>
      <c r="N242" s="117">
        <f t="shared" si="203"/>
        <v>6.5411031378056518E-4</v>
      </c>
      <c r="O242" s="117">
        <f t="shared" si="203"/>
        <v>5.3437154089850758E-4</v>
      </c>
      <c r="P242" s="118">
        <f t="shared" si="203"/>
        <v>4.0496760259179265E-4</v>
      </c>
      <c r="Q242" s="118">
        <f t="shared" si="203"/>
        <v>4.3795620437956203E-4</v>
      </c>
      <c r="R242" s="118">
        <f t="shared" si="203"/>
        <v>4.2046250875963558E-4</v>
      </c>
      <c r="S242" s="118">
        <f t="shared" si="203"/>
        <v>4.3240126837705388E-4</v>
      </c>
      <c r="T242" s="118">
        <f t="shared" si="203"/>
        <v>4.0788579197824609E-4</v>
      </c>
      <c r="U242" s="118">
        <f t="shared" si="203"/>
        <v>3.8694698826260802E-4</v>
      </c>
      <c r="V242" s="118">
        <f t="shared" si="203"/>
        <v>4.1480866950119257E-4</v>
      </c>
      <c r="W242" s="118">
        <f t="shared" si="203"/>
        <v>3.756574004507889E-4</v>
      </c>
      <c r="X242" s="118">
        <f t="shared" si="203"/>
        <v>4.1588687876897482E-4</v>
      </c>
      <c r="Y242" s="118">
        <f t="shared" si="203"/>
        <v>4.183225266680611E-4</v>
      </c>
      <c r="Z242" s="118">
        <f t="shared" si="203"/>
        <v>3.7593984962406017E-4</v>
      </c>
      <c r="AA242" s="118">
        <f t="shared" si="203"/>
        <v>3.655972945800201E-4</v>
      </c>
      <c r="AB242" s="118">
        <f t="shared" si="203"/>
        <v>3.7611659614480487E-4</v>
      </c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</row>
    <row r="243" spans="1:60" ht="12.75" customHeight="1" x14ac:dyDescent="0.25">
      <c r="A243" s="108" t="str">
        <f t="shared" ref="A243:B243" si="204">+A101</f>
        <v>Sch Ginger Ale_O</v>
      </c>
      <c r="B243" s="108" t="str">
        <f t="shared" si="204"/>
        <v>C0200024L_O</v>
      </c>
      <c r="C243" s="116">
        <f t="shared" ref="C243:AB243" si="205">+C101/C$140</f>
        <v>1.6904583020285499E-3</v>
      </c>
      <c r="D243" s="116">
        <f t="shared" si="205"/>
        <v>1.8559136156571622E-3</v>
      </c>
      <c r="E243" s="116">
        <f t="shared" si="205"/>
        <v>1.0556477152767305E-3</v>
      </c>
      <c r="F243" s="116">
        <f t="shared" si="205"/>
        <v>9.6153846153846159E-4</v>
      </c>
      <c r="G243" s="116">
        <f t="shared" si="205"/>
        <v>4.711795193968902E-4</v>
      </c>
      <c r="H243" s="116">
        <f t="shared" si="205"/>
        <v>-6.1143381228981959E-4</v>
      </c>
      <c r="I243" s="116">
        <f t="shared" si="205"/>
        <v>1.0090817356205853E-3</v>
      </c>
      <c r="J243" s="116">
        <f t="shared" si="205"/>
        <v>2.6299504950495051E-3</v>
      </c>
      <c r="K243" s="116">
        <f t="shared" si="205"/>
        <v>2.1069265209375824E-3</v>
      </c>
      <c r="L243" s="116">
        <f t="shared" si="205"/>
        <v>2.4980784012298232E-3</v>
      </c>
      <c r="M243" s="117">
        <f t="shared" si="205"/>
        <v>1.3711818420515218E-3</v>
      </c>
      <c r="N243" s="117">
        <f t="shared" si="205"/>
        <v>1.2505050116393159E-3</v>
      </c>
      <c r="O243" s="117">
        <f t="shared" si="205"/>
        <v>2.022977976258636E-3</v>
      </c>
      <c r="P243" s="118">
        <f t="shared" si="205"/>
        <v>2.5647948164146867E-3</v>
      </c>
      <c r="Q243" s="118">
        <f t="shared" si="205"/>
        <v>2.6277372262773721E-3</v>
      </c>
      <c r="R243" s="118">
        <f t="shared" si="205"/>
        <v>2.5227750525578137E-3</v>
      </c>
      <c r="S243" s="118">
        <f t="shared" si="205"/>
        <v>2.5944076102623233E-3</v>
      </c>
      <c r="T243" s="118">
        <f t="shared" si="205"/>
        <v>2.5832766825288917E-3</v>
      </c>
      <c r="U243" s="118">
        <f t="shared" si="205"/>
        <v>2.579646588417387E-3</v>
      </c>
      <c r="V243" s="118">
        <f t="shared" si="205"/>
        <v>2.5925541843824537E-3</v>
      </c>
      <c r="W243" s="118">
        <f t="shared" si="205"/>
        <v>2.6296018031555222E-3</v>
      </c>
      <c r="X243" s="118">
        <f t="shared" si="205"/>
        <v>2.5992929923060928E-3</v>
      </c>
      <c r="Y243" s="118">
        <f t="shared" si="205"/>
        <v>2.6145157916753819E-3</v>
      </c>
      <c r="Z243" s="118">
        <f t="shared" si="205"/>
        <v>2.631578947368421E-3</v>
      </c>
      <c r="AA243" s="118">
        <f t="shared" si="205"/>
        <v>2.5591810620601407E-3</v>
      </c>
      <c r="AB243" s="118">
        <f t="shared" si="205"/>
        <v>2.6328161730136343E-3</v>
      </c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  <c r="BH243" s="107"/>
    </row>
    <row r="244" spans="1:60" ht="12.75" customHeight="1" x14ac:dyDescent="0.25">
      <c r="A244" s="108" t="str">
        <f t="shared" ref="A244:B244" si="206">+A102</f>
        <v>Sch Ginger Ale_O</v>
      </c>
      <c r="B244" s="108" t="str">
        <f t="shared" si="206"/>
        <v>P0500012L_O</v>
      </c>
      <c r="C244" s="116">
        <f t="shared" ref="C244:AB244" si="207">+C102/C$140</f>
        <v>0</v>
      </c>
      <c r="D244" s="116">
        <f t="shared" si="207"/>
        <v>0</v>
      </c>
      <c r="E244" s="116">
        <f t="shared" si="207"/>
        <v>0</v>
      </c>
      <c r="F244" s="116">
        <f t="shared" si="207"/>
        <v>0</v>
      </c>
      <c r="G244" s="116">
        <f t="shared" si="207"/>
        <v>0</v>
      </c>
      <c r="H244" s="116">
        <f t="shared" si="207"/>
        <v>0</v>
      </c>
      <c r="I244" s="116">
        <f t="shared" si="207"/>
        <v>0</v>
      </c>
      <c r="J244" s="116">
        <f t="shared" si="207"/>
        <v>0</v>
      </c>
      <c r="K244" s="116">
        <f t="shared" si="207"/>
        <v>0</v>
      </c>
      <c r="L244" s="116">
        <f t="shared" si="207"/>
        <v>0</v>
      </c>
      <c r="M244" s="117">
        <f t="shared" si="207"/>
        <v>0</v>
      </c>
      <c r="N244" s="117">
        <f t="shared" si="207"/>
        <v>0</v>
      </c>
      <c r="O244" s="117">
        <f t="shared" si="207"/>
        <v>0</v>
      </c>
      <c r="P244" s="118">
        <f t="shared" si="207"/>
        <v>8.0993520518358531E-4</v>
      </c>
      <c r="Q244" s="118">
        <f t="shared" si="207"/>
        <v>7.2992700729927003E-4</v>
      </c>
      <c r="R244" s="118">
        <f t="shared" si="207"/>
        <v>8.4092501751927115E-4</v>
      </c>
      <c r="S244" s="118">
        <f t="shared" si="207"/>
        <v>7.2066878062842317E-4</v>
      </c>
      <c r="T244" s="118">
        <f t="shared" si="207"/>
        <v>8.1577158395649218E-4</v>
      </c>
      <c r="U244" s="118">
        <f t="shared" si="207"/>
        <v>7.7389397652521605E-4</v>
      </c>
      <c r="V244" s="118">
        <f t="shared" si="207"/>
        <v>7.2591517162708705E-4</v>
      </c>
      <c r="W244" s="118">
        <f t="shared" si="207"/>
        <v>7.513148009015778E-4</v>
      </c>
      <c r="X244" s="118">
        <f t="shared" si="207"/>
        <v>7.27802037845706E-4</v>
      </c>
      <c r="Y244" s="118">
        <f t="shared" si="207"/>
        <v>7.320644216691069E-4</v>
      </c>
      <c r="Z244" s="118">
        <f t="shared" si="207"/>
        <v>7.5187969924812035E-4</v>
      </c>
      <c r="AA244" s="118">
        <f t="shared" si="207"/>
        <v>8.2259391280504524E-4</v>
      </c>
      <c r="AB244" s="118">
        <f t="shared" si="207"/>
        <v>7.5223319228960974E-4</v>
      </c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  <c r="BH244" s="107"/>
    </row>
    <row r="245" spans="1:60" ht="12.75" customHeight="1" x14ac:dyDescent="0.25">
      <c r="A245" s="108" t="str">
        <f t="shared" ref="A245:B245" si="208">+A103</f>
        <v>Sch Ginger Ale_O</v>
      </c>
      <c r="B245" s="108" t="str">
        <f t="shared" si="208"/>
        <v>P1000012M</v>
      </c>
      <c r="C245" s="116">
        <f t="shared" ref="C245:AB245" si="209">+C103/C$140</f>
        <v>0</v>
      </c>
      <c r="D245" s="116">
        <f t="shared" si="209"/>
        <v>0</v>
      </c>
      <c r="E245" s="116">
        <f t="shared" si="209"/>
        <v>0</v>
      </c>
      <c r="F245" s="116">
        <f t="shared" si="209"/>
        <v>0</v>
      </c>
      <c r="G245" s="116">
        <f t="shared" si="209"/>
        <v>0</v>
      </c>
      <c r="H245" s="116">
        <f t="shared" si="209"/>
        <v>0</v>
      </c>
      <c r="I245" s="116">
        <f t="shared" si="209"/>
        <v>0</v>
      </c>
      <c r="J245" s="116">
        <f t="shared" si="209"/>
        <v>0</v>
      </c>
      <c r="K245" s="116">
        <f t="shared" si="209"/>
        <v>0</v>
      </c>
      <c r="L245" s="116">
        <f t="shared" si="209"/>
        <v>0</v>
      </c>
      <c r="M245" s="117">
        <f t="shared" si="209"/>
        <v>0</v>
      </c>
      <c r="N245" s="117">
        <f t="shared" si="209"/>
        <v>0</v>
      </c>
      <c r="O245" s="117">
        <f t="shared" si="209"/>
        <v>0</v>
      </c>
      <c r="P245" s="118">
        <f t="shared" si="209"/>
        <v>0</v>
      </c>
      <c r="Q245" s="118">
        <f t="shared" si="209"/>
        <v>0</v>
      </c>
      <c r="R245" s="118">
        <f t="shared" si="209"/>
        <v>0</v>
      </c>
      <c r="S245" s="118">
        <f t="shared" si="209"/>
        <v>0</v>
      </c>
      <c r="T245" s="118">
        <f t="shared" si="209"/>
        <v>0</v>
      </c>
      <c r="U245" s="118">
        <f t="shared" si="209"/>
        <v>0</v>
      </c>
      <c r="V245" s="118">
        <f t="shared" si="209"/>
        <v>0</v>
      </c>
      <c r="W245" s="118">
        <f t="shared" si="209"/>
        <v>0</v>
      </c>
      <c r="X245" s="118">
        <f t="shared" si="209"/>
        <v>0</v>
      </c>
      <c r="Y245" s="118">
        <f t="shared" si="209"/>
        <v>0</v>
      </c>
      <c r="Z245" s="118">
        <f t="shared" si="209"/>
        <v>0</v>
      </c>
      <c r="AA245" s="118">
        <f t="shared" si="209"/>
        <v>0</v>
      </c>
      <c r="AB245" s="118">
        <f t="shared" si="209"/>
        <v>0</v>
      </c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  <c r="BH245" s="107"/>
    </row>
    <row r="246" spans="1:60" ht="12.75" customHeight="1" x14ac:dyDescent="0.25">
      <c r="A246" s="108" t="str">
        <f t="shared" ref="A246:B246" si="210">+A104</f>
        <v>Sch Ginger Ale_O</v>
      </c>
      <c r="B246" s="108" t="str">
        <f t="shared" si="210"/>
        <v>P2000006L_O</v>
      </c>
      <c r="C246" s="116">
        <f t="shared" ref="C246:AB246" si="211">+C104/C$140</f>
        <v>0</v>
      </c>
      <c r="D246" s="116">
        <f t="shared" si="211"/>
        <v>0</v>
      </c>
      <c r="E246" s="116">
        <f t="shared" si="211"/>
        <v>0</v>
      </c>
      <c r="F246" s="116">
        <f t="shared" si="211"/>
        <v>0</v>
      </c>
      <c r="G246" s="116">
        <f t="shared" si="211"/>
        <v>0</v>
      </c>
      <c r="H246" s="116">
        <f t="shared" si="211"/>
        <v>0</v>
      </c>
      <c r="I246" s="116">
        <f t="shared" si="211"/>
        <v>0</v>
      </c>
      <c r="J246" s="116">
        <f t="shared" si="211"/>
        <v>0</v>
      </c>
      <c r="K246" s="116">
        <f t="shared" si="211"/>
        <v>0</v>
      </c>
      <c r="L246" s="116">
        <f t="shared" si="211"/>
        <v>0</v>
      </c>
      <c r="M246" s="117">
        <f t="shared" si="211"/>
        <v>0</v>
      </c>
      <c r="N246" s="117">
        <f t="shared" si="211"/>
        <v>0</v>
      </c>
      <c r="O246" s="117">
        <f t="shared" si="211"/>
        <v>0</v>
      </c>
      <c r="P246" s="118">
        <f t="shared" si="211"/>
        <v>0</v>
      </c>
      <c r="Q246" s="118">
        <f t="shared" si="211"/>
        <v>0</v>
      </c>
      <c r="R246" s="118">
        <f t="shared" si="211"/>
        <v>0</v>
      </c>
      <c r="S246" s="118">
        <f t="shared" si="211"/>
        <v>0</v>
      </c>
      <c r="T246" s="118">
        <f t="shared" si="211"/>
        <v>0</v>
      </c>
      <c r="U246" s="118">
        <f t="shared" si="211"/>
        <v>0</v>
      </c>
      <c r="V246" s="118">
        <f t="shared" si="211"/>
        <v>0</v>
      </c>
      <c r="W246" s="118">
        <f t="shared" si="211"/>
        <v>0</v>
      </c>
      <c r="X246" s="118">
        <f t="shared" si="211"/>
        <v>0</v>
      </c>
      <c r="Y246" s="118">
        <f t="shared" si="211"/>
        <v>0</v>
      </c>
      <c r="Z246" s="118">
        <f t="shared" si="211"/>
        <v>0</v>
      </c>
      <c r="AA246" s="118">
        <f t="shared" si="211"/>
        <v>0</v>
      </c>
      <c r="AB246" s="118">
        <f t="shared" si="211"/>
        <v>0</v>
      </c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  <c r="BH246" s="107"/>
    </row>
    <row r="247" spans="1:60" ht="12.75" customHeight="1" x14ac:dyDescent="0.25">
      <c r="A247" s="108" t="str">
        <f t="shared" ref="A247:B247" si="212">+A105</f>
        <v>Lemon Twist_O</v>
      </c>
      <c r="B247" s="108" t="str">
        <f t="shared" si="212"/>
        <v>C0330024M</v>
      </c>
      <c r="C247" s="116">
        <f t="shared" ref="C247:AB247" si="213">+C105/C$140</f>
        <v>1.6904583020285499E-3</v>
      </c>
      <c r="D247" s="116">
        <f t="shared" si="213"/>
        <v>3.3743883921039309E-4</v>
      </c>
      <c r="E247" s="116">
        <f t="shared" si="213"/>
        <v>9.0484089880862612E-4</v>
      </c>
      <c r="F247" s="116">
        <f t="shared" si="213"/>
        <v>8.0128205128205125E-4</v>
      </c>
      <c r="G247" s="116">
        <f t="shared" si="213"/>
        <v>1.5705983979896342E-4</v>
      </c>
      <c r="H247" s="116">
        <f t="shared" si="213"/>
        <v>1.528584530724549E-4</v>
      </c>
      <c r="I247" s="116">
        <f t="shared" si="213"/>
        <v>1.5856998702609196E-3</v>
      </c>
      <c r="J247" s="116">
        <f t="shared" si="213"/>
        <v>6.1881188118811882E-4</v>
      </c>
      <c r="K247" s="116">
        <f t="shared" si="213"/>
        <v>2.633658151171978E-4</v>
      </c>
      <c r="L247" s="116">
        <f t="shared" si="213"/>
        <v>1.9215987701767871E-4</v>
      </c>
      <c r="M247" s="117">
        <f t="shared" si="213"/>
        <v>7.4393908451731491E-4</v>
      </c>
      <c r="N247" s="117">
        <f t="shared" si="213"/>
        <v>5.963946978587507E-4</v>
      </c>
      <c r="O247" s="117">
        <f t="shared" si="213"/>
        <v>6.8704912401236691E-4</v>
      </c>
      <c r="P247" s="118">
        <f t="shared" si="213"/>
        <v>4.0496760259179265E-4</v>
      </c>
      <c r="Q247" s="118">
        <f t="shared" si="213"/>
        <v>4.3795620437956203E-4</v>
      </c>
      <c r="R247" s="118">
        <f t="shared" si="213"/>
        <v>4.2046250875963558E-4</v>
      </c>
      <c r="S247" s="118">
        <f t="shared" si="213"/>
        <v>4.3240126837705388E-4</v>
      </c>
      <c r="T247" s="118">
        <f t="shared" si="213"/>
        <v>4.0788579197824609E-4</v>
      </c>
      <c r="U247" s="118">
        <f t="shared" si="213"/>
        <v>3.8694698826260802E-4</v>
      </c>
      <c r="V247" s="118">
        <f t="shared" si="213"/>
        <v>4.1480866950119257E-4</v>
      </c>
      <c r="W247" s="118">
        <f t="shared" si="213"/>
        <v>3.756574004507889E-4</v>
      </c>
      <c r="X247" s="118">
        <f t="shared" si="213"/>
        <v>4.1588687876897482E-4</v>
      </c>
      <c r="Y247" s="118">
        <f t="shared" si="213"/>
        <v>4.183225266680611E-4</v>
      </c>
      <c r="Z247" s="118">
        <f t="shared" si="213"/>
        <v>3.7593984962406017E-4</v>
      </c>
      <c r="AA247" s="118">
        <f t="shared" si="213"/>
        <v>3.655972945800201E-4</v>
      </c>
      <c r="AB247" s="118">
        <f t="shared" si="213"/>
        <v>3.7611659614480487E-4</v>
      </c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  <c r="BH247" s="107"/>
    </row>
    <row r="248" spans="1:60" ht="12.75" customHeight="1" x14ac:dyDescent="0.25">
      <c r="A248" s="108" t="str">
        <f t="shared" ref="A248:B248" si="214">+A106</f>
        <v>Lemon Twist_O</v>
      </c>
      <c r="B248" s="108" t="str">
        <f t="shared" si="214"/>
        <v>P1000006L_O</v>
      </c>
      <c r="C248" s="116">
        <f t="shared" ref="C248:AB248" si="215">+C106/C$140</f>
        <v>0</v>
      </c>
      <c r="D248" s="116">
        <f t="shared" si="215"/>
        <v>0</v>
      </c>
      <c r="E248" s="116">
        <f t="shared" si="215"/>
        <v>0</v>
      </c>
      <c r="F248" s="116">
        <f t="shared" si="215"/>
        <v>0</v>
      </c>
      <c r="G248" s="116">
        <f t="shared" si="215"/>
        <v>0</v>
      </c>
      <c r="H248" s="116">
        <f t="shared" si="215"/>
        <v>0</v>
      </c>
      <c r="I248" s="116">
        <f t="shared" si="215"/>
        <v>0</v>
      </c>
      <c r="J248" s="116">
        <f t="shared" si="215"/>
        <v>6.1881188118811882E-4</v>
      </c>
      <c r="K248" s="116">
        <f t="shared" si="215"/>
        <v>1.1851461680273899E-3</v>
      </c>
      <c r="L248" s="116">
        <f t="shared" si="215"/>
        <v>1.5372790161414297E-3</v>
      </c>
      <c r="M248" s="117">
        <f t="shared" si="215"/>
        <v>3.0632785833065911E-4</v>
      </c>
      <c r="N248" s="117">
        <f t="shared" si="215"/>
        <v>4.0400931145270205E-4</v>
      </c>
      <c r="O248" s="117">
        <f t="shared" si="215"/>
        <v>8.0155731134776132E-4</v>
      </c>
      <c r="P248" s="118">
        <f t="shared" si="215"/>
        <v>1.4848812095032398E-3</v>
      </c>
      <c r="Q248" s="118">
        <f t="shared" si="215"/>
        <v>1.4598540145985401E-3</v>
      </c>
      <c r="R248" s="118">
        <f t="shared" si="215"/>
        <v>1.5416958654519972E-3</v>
      </c>
      <c r="S248" s="118">
        <f t="shared" si="215"/>
        <v>1.4413375612568463E-3</v>
      </c>
      <c r="T248" s="118">
        <f t="shared" si="215"/>
        <v>1.495581237253569E-3</v>
      </c>
      <c r="U248" s="118">
        <f t="shared" si="215"/>
        <v>1.5477879530504321E-3</v>
      </c>
      <c r="V248" s="118">
        <f t="shared" si="215"/>
        <v>1.4518303432541741E-3</v>
      </c>
      <c r="W248" s="118">
        <f t="shared" si="215"/>
        <v>1.5026296018031556E-3</v>
      </c>
      <c r="X248" s="118">
        <f t="shared" si="215"/>
        <v>1.455604075691412E-3</v>
      </c>
      <c r="Y248" s="118">
        <f t="shared" si="215"/>
        <v>1.4641288433382138E-3</v>
      </c>
      <c r="Z248" s="118">
        <f t="shared" si="215"/>
        <v>1.5037593984962407E-3</v>
      </c>
      <c r="AA248" s="118">
        <f t="shared" si="215"/>
        <v>1.4623891783200804E-3</v>
      </c>
      <c r="AB248" s="118">
        <f t="shared" si="215"/>
        <v>1.5044663845792195E-3</v>
      </c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</row>
    <row r="249" spans="1:60" ht="12.75" customHeight="1" x14ac:dyDescent="0.25">
      <c r="A249" s="108" t="str">
        <f t="shared" ref="A249:B249" si="216">+A107</f>
        <v>Sch Lemonade_O</v>
      </c>
      <c r="B249" s="108" t="str">
        <f t="shared" si="216"/>
        <v>C0200024L_O</v>
      </c>
      <c r="C249" s="116">
        <f t="shared" ref="C249:AB249" si="217">+C107/C$140</f>
        <v>1.6904583020285499E-3</v>
      </c>
      <c r="D249" s="116">
        <f t="shared" si="217"/>
        <v>2.0246330352623586E-3</v>
      </c>
      <c r="E249" s="116">
        <f t="shared" si="217"/>
        <v>1.0556477152767305E-3</v>
      </c>
      <c r="F249" s="116">
        <f t="shared" si="217"/>
        <v>9.6153846153846159E-4</v>
      </c>
      <c r="G249" s="116">
        <f t="shared" si="217"/>
        <v>1.5705983979896342E-4</v>
      </c>
      <c r="H249" s="116">
        <f t="shared" si="217"/>
        <v>0</v>
      </c>
      <c r="I249" s="116">
        <f t="shared" si="217"/>
        <v>1.4415453366008361E-4</v>
      </c>
      <c r="J249" s="116">
        <f t="shared" si="217"/>
        <v>3.0940594059405942E-3</v>
      </c>
      <c r="K249" s="116">
        <f t="shared" si="217"/>
        <v>2.8970239662891757E-3</v>
      </c>
      <c r="L249" s="116">
        <f t="shared" si="217"/>
        <v>3.2667179093005382E-3</v>
      </c>
      <c r="M249" s="117">
        <f t="shared" si="217"/>
        <v>1.5170522507804069E-3</v>
      </c>
      <c r="N249" s="117">
        <f t="shared" si="217"/>
        <v>1.4236518594047595E-3</v>
      </c>
      <c r="O249" s="117">
        <f t="shared" si="217"/>
        <v>2.2901637467078895E-3</v>
      </c>
      <c r="P249" s="118">
        <f t="shared" si="217"/>
        <v>2.9697624190064796E-3</v>
      </c>
      <c r="Q249" s="118">
        <f t="shared" si="217"/>
        <v>2.9197080291970801E-3</v>
      </c>
      <c r="R249" s="118">
        <f t="shared" si="217"/>
        <v>2.9432375613174491E-3</v>
      </c>
      <c r="S249" s="118">
        <f t="shared" si="217"/>
        <v>3.0268088786393772E-3</v>
      </c>
      <c r="T249" s="118">
        <f t="shared" si="217"/>
        <v>2.9911624745071379E-3</v>
      </c>
      <c r="U249" s="118">
        <f t="shared" si="217"/>
        <v>2.966593576679995E-3</v>
      </c>
      <c r="V249" s="118">
        <f t="shared" si="217"/>
        <v>3.0073628538836461E-3</v>
      </c>
      <c r="W249" s="118">
        <f t="shared" si="217"/>
        <v>3.0052592036063112E-3</v>
      </c>
      <c r="X249" s="118">
        <f t="shared" si="217"/>
        <v>3.0151798710750678E-3</v>
      </c>
      <c r="Y249" s="118">
        <f t="shared" si="217"/>
        <v>3.0328383183434427E-3</v>
      </c>
      <c r="Z249" s="118">
        <f t="shared" si="217"/>
        <v>3.0075187969924814E-3</v>
      </c>
      <c r="AA249" s="118">
        <f t="shared" si="217"/>
        <v>3.016177680285166E-3</v>
      </c>
      <c r="AB249" s="118">
        <f t="shared" si="217"/>
        <v>3.0089327691584389E-3</v>
      </c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  <c r="BH249" s="107"/>
    </row>
    <row r="250" spans="1:60" ht="12.75" customHeight="1" x14ac:dyDescent="0.25">
      <c r="A250" s="108" t="str">
        <f t="shared" ref="A250:B250" si="218">+A108</f>
        <v>Sch Lemonade_O</v>
      </c>
      <c r="B250" s="108" t="str">
        <f t="shared" si="218"/>
        <v>P0500012L_O</v>
      </c>
      <c r="C250" s="116">
        <f t="shared" ref="C250:AB250" si="219">+C108/C$140</f>
        <v>0</v>
      </c>
      <c r="D250" s="116">
        <f t="shared" si="219"/>
        <v>0</v>
      </c>
      <c r="E250" s="116">
        <f t="shared" si="219"/>
        <v>0</v>
      </c>
      <c r="F250" s="116">
        <f t="shared" si="219"/>
        <v>0</v>
      </c>
      <c r="G250" s="116">
        <f t="shared" si="219"/>
        <v>0</v>
      </c>
      <c r="H250" s="116">
        <f t="shared" si="219"/>
        <v>0</v>
      </c>
      <c r="I250" s="116">
        <f t="shared" si="219"/>
        <v>0</v>
      </c>
      <c r="J250" s="116">
        <f t="shared" si="219"/>
        <v>0</v>
      </c>
      <c r="K250" s="116">
        <f t="shared" si="219"/>
        <v>0</v>
      </c>
      <c r="L250" s="116">
        <f t="shared" si="219"/>
        <v>0</v>
      </c>
      <c r="M250" s="117">
        <f t="shared" si="219"/>
        <v>0</v>
      </c>
      <c r="N250" s="117">
        <f t="shared" si="219"/>
        <v>0</v>
      </c>
      <c r="O250" s="117">
        <f t="shared" si="219"/>
        <v>0</v>
      </c>
      <c r="P250" s="118">
        <f t="shared" si="219"/>
        <v>1.7548596112311014E-3</v>
      </c>
      <c r="Q250" s="118">
        <f t="shared" si="219"/>
        <v>1.7518248175182481E-3</v>
      </c>
      <c r="R250" s="118">
        <f t="shared" si="219"/>
        <v>1.6818500350385423E-3</v>
      </c>
      <c r="S250" s="118">
        <f t="shared" si="219"/>
        <v>1.7296050735082155E-3</v>
      </c>
      <c r="T250" s="118">
        <f t="shared" si="219"/>
        <v>1.6315431679129844E-3</v>
      </c>
      <c r="U250" s="118">
        <f t="shared" si="219"/>
        <v>1.6767702824713015E-3</v>
      </c>
      <c r="V250" s="118">
        <f t="shared" si="219"/>
        <v>1.6592346780047703E-3</v>
      </c>
      <c r="W250" s="118">
        <f t="shared" si="219"/>
        <v>1.6904583020285499E-3</v>
      </c>
      <c r="X250" s="118">
        <f t="shared" si="219"/>
        <v>1.6635475150758993E-3</v>
      </c>
      <c r="Y250" s="118">
        <f t="shared" si="219"/>
        <v>1.6732901066722444E-3</v>
      </c>
      <c r="Z250" s="118">
        <f t="shared" si="219"/>
        <v>1.6917293233082707E-3</v>
      </c>
      <c r="AA250" s="118">
        <f t="shared" si="219"/>
        <v>1.7365871492550954E-3</v>
      </c>
      <c r="AB250" s="118">
        <f t="shared" si="219"/>
        <v>1.692524682651622E-3</v>
      </c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  <c r="BH250" s="107"/>
    </row>
    <row r="251" spans="1:60" ht="12.75" customHeight="1" x14ac:dyDescent="0.25">
      <c r="A251" s="108" t="str">
        <f t="shared" ref="A251:B251" si="220">+A109</f>
        <v>Sch Lemonade_O</v>
      </c>
      <c r="B251" s="108" t="str">
        <f t="shared" si="220"/>
        <v>P1000012M</v>
      </c>
      <c r="C251" s="116">
        <f t="shared" ref="C251:AB251" si="221">+C109/C$140</f>
        <v>0</v>
      </c>
      <c r="D251" s="116">
        <f t="shared" si="221"/>
        <v>0</v>
      </c>
      <c r="E251" s="116">
        <f t="shared" si="221"/>
        <v>0</v>
      </c>
      <c r="F251" s="116">
        <f t="shared" si="221"/>
        <v>0</v>
      </c>
      <c r="G251" s="116">
        <f t="shared" si="221"/>
        <v>0</v>
      </c>
      <c r="H251" s="116">
        <f t="shared" si="221"/>
        <v>0</v>
      </c>
      <c r="I251" s="116">
        <f t="shared" si="221"/>
        <v>0</v>
      </c>
      <c r="J251" s="116">
        <f t="shared" si="221"/>
        <v>0</v>
      </c>
      <c r="K251" s="116">
        <f t="shared" si="221"/>
        <v>0</v>
      </c>
      <c r="L251" s="116">
        <f t="shared" si="221"/>
        <v>0</v>
      </c>
      <c r="M251" s="117">
        <f t="shared" si="221"/>
        <v>0</v>
      </c>
      <c r="N251" s="117">
        <f t="shared" si="221"/>
        <v>0</v>
      </c>
      <c r="O251" s="117">
        <f t="shared" si="221"/>
        <v>0</v>
      </c>
      <c r="P251" s="118">
        <f t="shared" si="221"/>
        <v>0</v>
      </c>
      <c r="Q251" s="118">
        <f t="shared" si="221"/>
        <v>0</v>
      </c>
      <c r="R251" s="118">
        <f t="shared" si="221"/>
        <v>0</v>
      </c>
      <c r="S251" s="118">
        <f t="shared" si="221"/>
        <v>0</v>
      </c>
      <c r="T251" s="118">
        <f t="shared" si="221"/>
        <v>0</v>
      </c>
      <c r="U251" s="118">
        <f t="shared" si="221"/>
        <v>0</v>
      </c>
      <c r="V251" s="118">
        <f t="shared" si="221"/>
        <v>0</v>
      </c>
      <c r="W251" s="118">
        <f t="shared" si="221"/>
        <v>0</v>
      </c>
      <c r="X251" s="118">
        <f t="shared" si="221"/>
        <v>0</v>
      </c>
      <c r="Y251" s="118">
        <f t="shared" si="221"/>
        <v>0</v>
      </c>
      <c r="Z251" s="118">
        <f t="shared" si="221"/>
        <v>0</v>
      </c>
      <c r="AA251" s="118">
        <f t="shared" si="221"/>
        <v>0</v>
      </c>
      <c r="AB251" s="118">
        <f t="shared" si="221"/>
        <v>0</v>
      </c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</row>
    <row r="252" spans="1:60" ht="12.75" customHeight="1" x14ac:dyDescent="0.25">
      <c r="A252" s="108" t="str">
        <f t="shared" ref="A252:B252" si="222">+A110</f>
        <v>Sch Lemonade_O</v>
      </c>
      <c r="B252" s="108" t="str">
        <f t="shared" si="222"/>
        <v>P2000006L_O</v>
      </c>
      <c r="C252" s="116">
        <f t="shared" ref="C252:AB252" si="223">+C110/C$140</f>
        <v>0</v>
      </c>
      <c r="D252" s="116">
        <f t="shared" si="223"/>
        <v>0</v>
      </c>
      <c r="E252" s="116">
        <f t="shared" si="223"/>
        <v>0</v>
      </c>
      <c r="F252" s="116">
        <f t="shared" si="223"/>
        <v>0</v>
      </c>
      <c r="G252" s="116">
        <f t="shared" si="223"/>
        <v>0</v>
      </c>
      <c r="H252" s="116">
        <f t="shared" si="223"/>
        <v>0</v>
      </c>
      <c r="I252" s="116">
        <f t="shared" si="223"/>
        <v>0</v>
      </c>
      <c r="J252" s="116">
        <f t="shared" si="223"/>
        <v>0</v>
      </c>
      <c r="K252" s="116">
        <f t="shared" si="223"/>
        <v>0</v>
      </c>
      <c r="L252" s="116">
        <f t="shared" si="223"/>
        <v>0</v>
      </c>
      <c r="M252" s="117">
        <f t="shared" si="223"/>
        <v>0</v>
      </c>
      <c r="N252" s="117">
        <f t="shared" si="223"/>
        <v>0</v>
      </c>
      <c r="O252" s="117">
        <f t="shared" si="223"/>
        <v>0</v>
      </c>
      <c r="P252" s="118">
        <f t="shared" si="223"/>
        <v>0</v>
      </c>
      <c r="Q252" s="118">
        <f t="shared" si="223"/>
        <v>0</v>
      </c>
      <c r="R252" s="118">
        <f t="shared" si="223"/>
        <v>0</v>
      </c>
      <c r="S252" s="118">
        <f t="shared" si="223"/>
        <v>0</v>
      </c>
      <c r="T252" s="118">
        <f t="shared" si="223"/>
        <v>0</v>
      </c>
      <c r="U252" s="118">
        <f t="shared" si="223"/>
        <v>0</v>
      </c>
      <c r="V252" s="118">
        <f t="shared" si="223"/>
        <v>0</v>
      </c>
      <c r="W252" s="118">
        <f t="shared" si="223"/>
        <v>0</v>
      </c>
      <c r="X252" s="118">
        <f t="shared" si="223"/>
        <v>0</v>
      </c>
      <c r="Y252" s="118">
        <f t="shared" si="223"/>
        <v>0</v>
      </c>
      <c r="Z252" s="118">
        <f t="shared" si="223"/>
        <v>0</v>
      </c>
      <c r="AA252" s="118">
        <f t="shared" si="223"/>
        <v>0</v>
      </c>
      <c r="AB252" s="118">
        <f t="shared" si="223"/>
        <v>0</v>
      </c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</row>
    <row r="253" spans="1:60" ht="12.75" customHeight="1" x14ac:dyDescent="0.25">
      <c r="A253" s="108" t="str">
        <f t="shared" ref="A253:B253" si="224">+A111</f>
        <v>Sch Orange_O</v>
      </c>
      <c r="B253" s="108" t="str">
        <f t="shared" si="224"/>
        <v>P0350012L_O</v>
      </c>
      <c r="C253" s="116">
        <f t="shared" ref="C253:AB253" si="225">+C111/C$140</f>
        <v>0</v>
      </c>
      <c r="D253" s="116">
        <f t="shared" si="225"/>
        <v>0</v>
      </c>
      <c r="E253" s="116">
        <f t="shared" si="225"/>
        <v>0</v>
      </c>
      <c r="F253" s="116">
        <f t="shared" si="225"/>
        <v>0</v>
      </c>
      <c r="G253" s="116">
        <f t="shared" si="225"/>
        <v>0</v>
      </c>
      <c r="H253" s="116">
        <f t="shared" si="225"/>
        <v>0</v>
      </c>
      <c r="I253" s="116">
        <f t="shared" si="225"/>
        <v>0</v>
      </c>
      <c r="J253" s="116">
        <f t="shared" si="225"/>
        <v>0</v>
      </c>
      <c r="K253" s="116">
        <f t="shared" si="225"/>
        <v>0</v>
      </c>
      <c r="L253" s="116">
        <f t="shared" si="225"/>
        <v>0</v>
      </c>
      <c r="M253" s="117">
        <f t="shared" si="225"/>
        <v>0</v>
      </c>
      <c r="N253" s="117">
        <f t="shared" si="225"/>
        <v>0</v>
      </c>
      <c r="O253" s="117">
        <f t="shared" si="225"/>
        <v>0</v>
      </c>
      <c r="P253" s="118">
        <f t="shared" si="225"/>
        <v>6.7494600431965439E-4</v>
      </c>
      <c r="Q253" s="118">
        <f t="shared" si="225"/>
        <v>5.8394160583941611E-4</v>
      </c>
      <c r="R253" s="118">
        <f t="shared" si="225"/>
        <v>5.6061667834618077E-4</v>
      </c>
      <c r="S253" s="118">
        <f t="shared" si="225"/>
        <v>5.7653502450273858E-4</v>
      </c>
      <c r="T253" s="118">
        <f t="shared" si="225"/>
        <v>6.7980965329707678E-4</v>
      </c>
      <c r="U253" s="118">
        <f t="shared" si="225"/>
        <v>6.4491164710434674E-4</v>
      </c>
      <c r="V253" s="118">
        <f t="shared" si="225"/>
        <v>6.2221300425178885E-4</v>
      </c>
      <c r="W253" s="118">
        <f t="shared" si="225"/>
        <v>6.5740045078888055E-4</v>
      </c>
      <c r="X253" s="118">
        <f t="shared" si="225"/>
        <v>6.2383031815346226E-4</v>
      </c>
      <c r="Y253" s="118">
        <f t="shared" si="225"/>
        <v>6.274837900020916E-4</v>
      </c>
      <c r="Z253" s="118">
        <f t="shared" si="225"/>
        <v>6.5789473684210525E-4</v>
      </c>
      <c r="AA253" s="118">
        <f t="shared" si="225"/>
        <v>6.3979526551503517E-4</v>
      </c>
      <c r="AB253" s="118">
        <f t="shared" si="225"/>
        <v>6.5820404325340857E-4</v>
      </c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</row>
    <row r="254" spans="1:60" ht="12.75" customHeight="1" x14ac:dyDescent="0.25">
      <c r="A254" s="108" t="str">
        <f t="shared" ref="A254:B254" si="226">+A112</f>
        <v>Sch Orange_O</v>
      </c>
      <c r="B254" s="108" t="str">
        <f t="shared" si="226"/>
        <v>P0500012L_O</v>
      </c>
      <c r="C254" s="116">
        <f t="shared" ref="C254:AB254" si="227">+C112/C$140</f>
        <v>8.4522915101427495E-4</v>
      </c>
      <c r="D254" s="116">
        <f t="shared" si="227"/>
        <v>3.3743883921039309E-4</v>
      </c>
      <c r="E254" s="116">
        <f t="shared" si="227"/>
        <v>1.2064545317448348E-3</v>
      </c>
      <c r="F254" s="116">
        <f t="shared" si="227"/>
        <v>3.2051282051282051E-4</v>
      </c>
      <c r="G254" s="116">
        <f t="shared" si="227"/>
        <v>3.1411967959792684E-4</v>
      </c>
      <c r="H254" s="116">
        <f t="shared" si="227"/>
        <v>1.2228676245796392E-3</v>
      </c>
      <c r="I254" s="116">
        <f t="shared" si="227"/>
        <v>4.3246360098025082E-4</v>
      </c>
      <c r="J254" s="116">
        <f t="shared" si="227"/>
        <v>6.1881188118811882E-4</v>
      </c>
      <c r="K254" s="116">
        <f t="shared" si="227"/>
        <v>0</v>
      </c>
      <c r="L254" s="116">
        <f t="shared" si="227"/>
        <v>3.8431975403535742E-4</v>
      </c>
      <c r="M254" s="117">
        <f t="shared" si="227"/>
        <v>5.834816349155411E-4</v>
      </c>
      <c r="N254" s="117">
        <f t="shared" si="227"/>
        <v>5.5791762057754097E-4</v>
      </c>
      <c r="O254" s="117">
        <f t="shared" si="227"/>
        <v>3.4352456200618345E-4</v>
      </c>
      <c r="P254" s="118">
        <f t="shared" si="227"/>
        <v>5.3995680345572358E-4</v>
      </c>
      <c r="Q254" s="118">
        <f t="shared" si="227"/>
        <v>4.3795620437956203E-4</v>
      </c>
      <c r="R254" s="118">
        <f t="shared" si="227"/>
        <v>5.6061667834618077E-4</v>
      </c>
      <c r="S254" s="118">
        <f t="shared" si="227"/>
        <v>4.3240126837705388E-4</v>
      </c>
      <c r="T254" s="118">
        <f t="shared" si="227"/>
        <v>5.4384772263766149E-4</v>
      </c>
      <c r="U254" s="118">
        <f t="shared" si="227"/>
        <v>5.1592931768347733E-4</v>
      </c>
      <c r="V254" s="118">
        <f t="shared" si="227"/>
        <v>5.1851083687649076E-4</v>
      </c>
      <c r="W254" s="118">
        <f t="shared" si="227"/>
        <v>4.695717505634861E-4</v>
      </c>
      <c r="X254" s="118">
        <f t="shared" si="227"/>
        <v>5.1985859846121851E-4</v>
      </c>
      <c r="Y254" s="118">
        <f t="shared" si="227"/>
        <v>5.229031583350763E-4</v>
      </c>
      <c r="Z254" s="118">
        <f t="shared" si="227"/>
        <v>4.6992481203007516E-4</v>
      </c>
      <c r="AA254" s="118">
        <f t="shared" si="227"/>
        <v>4.5699661822502514E-4</v>
      </c>
      <c r="AB254" s="118">
        <f t="shared" si="227"/>
        <v>4.7014574518100609E-4</v>
      </c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  <c r="BH254" s="107"/>
    </row>
    <row r="255" spans="1:60" ht="12.75" customHeight="1" x14ac:dyDescent="0.25">
      <c r="A255" s="108" t="str">
        <f t="shared" ref="A255:B255" si="228">+A113</f>
        <v>Sch Orange_O</v>
      </c>
      <c r="B255" s="108" t="str">
        <f t="shared" si="228"/>
        <v>P1000006L_O</v>
      </c>
      <c r="C255" s="116">
        <f t="shared" ref="C255:AB255" si="229">+C113/C$140</f>
        <v>0</v>
      </c>
      <c r="D255" s="116">
        <f t="shared" si="229"/>
        <v>0</v>
      </c>
      <c r="E255" s="116">
        <f t="shared" si="229"/>
        <v>0</v>
      </c>
      <c r="F255" s="116">
        <f t="shared" si="229"/>
        <v>0</v>
      </c>
      <c r="G255" s="116">
        <f t="shared" si="229"/>
        <v>0</v>
      </c>
      <c r="H255" s="116">
        <f t="shared" si="229"/>
        <v>0</v>
      </c>
      <c r="I255" s="116">
        <f t="shared" si="229"/>
        <v>0</v>
      </c>
      <c r="J255" s="116">
        <f t="shared" si="229"/>
        <v>0</v>
      </c>
      <c r="K255" s="116">
        <f t="shared" si="229"/>
        <v>0</v>
      </c>
      <c r="L255" s="116">
        <f t="shared" si="229"/>
        <v>0</v>
      </c>
      <c r="M255" s="117">
        <f t="shared" si="229"/>
        <v>0</v>
      </c>
      <c r="N255" s="117">
        <f t="shared" si="229"/>
        <v>0</v>
      </c>
      <c r="O255" s="117">
        <f t="shared" si="229"/>
        <v>0</v>
      </c>
      <c r="P255" s="118">
        <f t="shared" si="229"/>
        <v>6.7494600431965439E-4</v>
      </c>
      <c r="Q255" s="118">
        <f t="shared" si="229"/>
        <v>7.2992700729927003E-4</v>
      </c>
      <c r="R255" s="118">
        <f t="shared" si="229"/>
        <v>7.0077084793272596E-4</v>
      </c>
      <c r="S255" s="118">
        <f t="shared" si="229"/>
        <v>7.2066878062842317E-4</v>
      </c>
      <c r="T255" s="118">
        <f t="shared" si="229"/>
        <v>6.7980965329707678E-4</v>
      </c>
      <c r="U255" s="118">
        <f t="shared" si="229"/>
        <v>6.4491164710434674E-4</v>
      </c>
      <c r="V255" s="118">
        <f t="shared" si="229"/>
        <v>7.2591517162708705E-4</v>
      </c>
      <c r="W255" s="118">
        <f t="shared" si="229"/>
        <v>6.5740045078888055E-4</v>
      </c>
      <c r="X255" s="118">
        <f t="shared" si="229"/>
        <v>7.27802037845706E-4</v>
      </c>
      <c r="Y255" s="118">
        <f t="shared" si="229"/>
        <v>6.274837900020916E-4</v>
      </c>
      <c r="Z255" s="118">
        <f t="shared" si="229"/>
        <v>6.5789473684210525E-4</v>
      </c>
      <c r="AA255" s="118">
        <f t="shared" si="229"/>
        <v>6.3979526551503517E-4</v>
      </c>
      <c r="AB255" s="118">
        <f t="shared" si="229"/>
        <v>6.5820404325340857E-4</v>
      </c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  <c r="BH255" s="107"/>
    </row>
    <row r="256" spans="1:60" ht="12.75" customHeight="1" x14ac:dyDescent="0.25">
      <c r="A256" s="108" t="str">
        <f t="shared" ref="A256:B256" si="230">+A114</f>
        <v>Sch Orange_O</v>
      </c>
      <c r="B256" s="108" t="str">
        <f t="shared" si="230"/>
        <v>P2000006L_O</v>
      </c>
      <c r="C256" s="116">
        <f t="shared" ref="C256:AB256" si="231">+C114/C$140</f>
        <v>1.220886551465064E-3</v>
      </c>
      <c r="D256" s="116">
        <f t="shared" si="231"/>
        <v>5.0615825881558966E-4</v>
      </c>
      <c r="E256" s="116">
        <f t="shared" si="231"/>
        <v>3.0161363293620871E-4</v>
      </c>
      <c r="F256" s="116">
        <f t="shared" si="231"/>
        <v>4.807692307692308E-4</v>
      </c>
      <c r="G256" s="116">
        <f t="shared" si="231"/>
        <v>1.5705983979896342E-4</v>
      </c>
      <c r="H256" s="116">
        <f t="shared" si="231"/>
        <v>0</v>
      </c>
      <c r="I256" s="116">
        <f t="shared" si="231"/>
        <v>2.8830906732016723E-4</v>
      </c>
      <c r="J256" s="116">
        <f t="shared" si="231"/>
        <v>1.547029702970297E-4</v>
      </c>
      <c r="K256" s="116">
        <f t="shared" si="231"/>
        <v>0</v>
      </c>
      <c r="L256" s="116">
        <f t="shared" si="231"/>
        <v>0</v>
      </c>
      <c r="M256" s="117">
        <f t="shared" si="231"/>
        <v>3.6467602182221323E-4</v>
      </c>
      <c r="N256" s="117">
        <f t="shared" si="231"/>
        <v>1.7314684776544373E-4</v>
      </c>
      <c r="O256" s="117">
        <f t="shared" si="231"/>
        <v>1.1450818733539448E-4</v>
      </c>
      <c r="P256" s="118">
        <f t="shared" si="231"/>
        <v>1.214902807775378E-3</v>
      </c>
      <c r="Q256" s="118">
        <f t="shared" si="231"/>
        <v>1.1678832116788322E-3</v>
      </c>
      <c r="R256" s="118">
        <f t="shared" si="231"/>
        <v>1.1212333566923615E-3</v>
      </c>
      <c r="S256" s="118">
        <f t="shared" si="231"/>
        <v>1.1530700490054772E-3</v>
      </c>
      <c r="T256" s="118">
        <f t="shared" si="231"/>
        <v>1.2236573759347384E-3</v>
      </c>
      <c r="U256" s="118">
        <f t="shared" si="231"/>
        <v>1.1608409647878241E-3</v>
      </c>
      <c r="V256" s="118">
        <f t="shared" si="231"/>
        <v>1.2444260085035777E-3</v>
      </c>
      <c r="W256" s="118">
        <f t="shared" si="231"/>
        <v>1.220886551465064E-3</v>
      </c>
      <c r="X256" s="118">
        <f t="shared" si="231"/>
        <v>1.1436889166146808E-3</v>
      </c>
      <c r="Y256" s="118">
        <f t="shared" si="231"/>
        <v>1.1503869483371679E-3</v>
      </c>
      <c r="Z256" s="118">
        <f t="shared" si="231"/>
        <v>1.2218045112781955E-3</v>
      </c>
      <c r="AA256" s="118">
        <f t="shared" si="231"/>
        <v>1.1881912073850654E-3</v>
      </c>
      <c r="AB256" s="118">
        <f t="shared" si="231"/>
        <v>1.222378937470616E-3</v>
      </c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  <c r="BH256" s="107"/>
    </row>
    <row r="257" spans="1:60" ht="12.75" customHeight="1" x14ac:dyDescent="0.25">
      <c r="A257" s="108" t="str">
        <f t="shared" ref="A257:B257" si="232">+A115</f>
        <v>Sch Orange_O</v>
      </c>
      <c r="B257" s="108" t="str">
        <f t="shared" si="232"/>
        <v>R0300024L_O</v>
      </c>
      <c r="C257" s="116">
        <f t="shared" ref="C257:AB257" si="233">+C115/C$140</f>
        <v>2.6296018031555222E-3</v>
      </c>
      <c r="D257" s="116">
        <f t="shared" si="233"/>
        <v>2.8682301332883416E-3</v>
      </c>
      <c r="E257" s="116">
        <f t="shared" si="233"/>
        <v>2.8653295128939827E-3</v>
      </c>
      <c r="F257" s="116">
        <f t="shared" si="233"/>
        <v>4.3269230769230772E-3</v>
      </c>
      <c r="G257" s="116">
        <f t="shared" si="233"/>
        <v>5.3400345531647558E-3</v>
      </c>
      <c r="H257" s="116">
        <f t="shared" si="233"/>
        <v>4.8914704983185568E-3</v>
      </c>
      <c r="I257" s="116">
        <f t="shared" si="233"/>
        <v>1.7298544039210033E-3</v>
      </c>
      <c r="J257" s="116">
        <f t="shared" si="233"/>
        <v>3.8675742574257425E-3</v>
      </c>
      <c r="K257" s="116">
        <f t="shared" si="233"/>
        <v>6.5841453779299447E-3</v>
      </c>
      <c r="L257" s="116">
        <f t="shared" si="233"/>
        <v>3.0745580322828594E-3</v>
      </c>
      <c r="M257" s="117">
        <f t="shared" si="233"/>
        <v>3.7926306269510175E-3</v>
      </c>
      <c r="N257" s="117">
        <f t="shared" si="233"/>
        <v>4.1362858077300451E-3</v>
      </c>
      <c r="O257" s="117">
        <f t="shared" si="233"/>
        <v>3.9314477651818773E-3</v>
      </c>
      <c r="P257" s="118">
        <f t="shared" si="233"/>
        <v>3.7796976241900649E-3</v>
      </c>
      <c r="Q257" s="118">
        <f t="shared" si="233"/>
        <v>3.7956204379562043E-3</v>
      </c>
      <c r="R257" s="118">
        <f t="shared" si="233"/>
        <v>3.7841625788367205E-3</v>
      </c>
      <c r="S257" s="118">
        <f t="shared" si="233"/>
        <v>3.7474776592678004E-3</v>
      </c>
      <c r="T257" s="118">
        <f t="shared" si="233"/>
        <v>3.8069340584636303E-3</v>
      </c>
      <c r="U257" s="118">
        <f t="shared" si="233"/>
        <v>3.740487553205211E-3</v>
      </c>
      <c r="V257" s="118">
        <f t="shared" si="233"/>
        <v>3.7332780255107333E-3</v>
      </c>
      <c r="W257" s="118">
        <f t="shared" si="233"/>
        <v>3.7565740045078888E-3</v>
      </c>
      <c r="X257" s="118">
        <f t="shared" si="233"/>
        <v>3.7429819089207735E-3</v>
      </c>
      <c r="Y257" s="118">
        <f t="shared" si="233"/>
        <v>3.7649027400125496E-3</v>
      </c>
      <c r="Z257" s="118">
        <f t="shared" si="233"/>
        <v>3.7593984962406013E-3</v>
      </c>
      <c r="AA257" s="118">
        <f t="shared" si="233"/>
        <v>3.7473722694452063E-3</v>
      </c>
      <c r="AB257" s="118">
        <f t="shared" si="233"/>
        <v>3.7611659614480487E-3</v>
      </c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  <c r="BH257" s="107"/>
    </row>
    <row r="258" spans="1:60" ht="12.75" customHeight="1" x14ac:dyDescent="0.25">
      <c r="A258" s="108" t="str">
        <f t="shared" ref="A258:B258" si="234">+A116</f>
        <v>Sch Orange_O</v>
      </c>
      <c r="B258" s="108" t="str">
        <f t="shared" si="234"/>
        <v>R1000012L_O</v>
      </c>
      <c r="C258" s="116">
        <f t="shared" ref="C258:AB258" si="235">+C116/C$140</f>
        <v>1.4087152516904582E-3</v>
      </c>
      <c r="D258" s="116">
        <f t="shared" si="235"/>
        <v>1.8559136156571622E-3</v>
      </c>
      <c r="E258" s="116">
        <f t="shared" si="235"/>
        <v>9.0484089880862612E-4</v>
      </c>
      <c r="F258" s="116">
        <f t="shared" si="235"/>
        <v>2.2435897435897434E-3</v>
      </c>
      <c r="G258" s="116">
        <f t="shared" si="235"/>
        <v>3.6123763153761584E-3</v>
      </c>
      <c r="H258" s="116">
        <f t="shared" si="235"/>
        <v>2.7514521553041885E-3</v>
      </c>
      <c r="I258" s="116">
        <f t="shared" si="235"/>
        <v>2.3064725385613378E-3</v>
      </c>
      <c r="J258" s="116">
        <f t="shared" si="235"/>
        <v>2.0111386138613862E-3</v>
      </c>
      <c r="K258" s="116">
        <f t="shared" si="235"/>
        <v>3.5554385040821703E-3</v>
      </c>
      <c r="L258" s="116">
        <f t="shared" si="235"/>
        <v>2.8823981552651805E-3</v>
      </c>
      <c r="M258" s="117">
        <f t="shared" si="235"/>
        <v>2.3047524579163877E-3</v>
      </c>
      <c r="N258" s="117">
        <f t="shared" si="235"/>
        <v>2.5394871005598413E-3</v>
      </c>
      <c r="O258" s="117">
        <f t="shared" si="235"/>
        <v>2.7100271002710027E-3</v>
      </c>
      <c r="P258" s="118">
        <f t="shared" si="235"/>
        <v>2.8347732181425488E-3</v>
      </c>
      <c r="Q258" s="118">
        <f t="shared" si="235"/>
        <v>2.7737226277372261E-3</v>
      </c>
      <c r="R258" s="118">
        <f t="shared" si="235"/>
        <v>2.8030833917309038E-3</v>
      </c>
      <c r="S258" s="118">
        <f t="shared" si="235"/>
        <v>2.7385413663880082E-3</v>
      </c>
      <c r="T258" s="118">
        <f t="shared" si="235"/>
        <v>2.7192386131883071E-3</v>
      </c>
      <c r="U258" s="118">
        <f t="shared" si="235"/>
        <v>2.8376112472591254E-3</v>
      </c>
      <c r="V258" s="118">
        <f t="shared" si="235"/>
        <v>2.7999585191330499E-3</v>
      </c>
      <c r="W258" s="118">
        <f t="shared" si="235"/>
        <v>2.8174305033809165E-3</v>
      </c>
      <c r="X258" s="118">
        <f t="shared" si="235"/>
        <v>2.8072364316905803E-3</v>
      </c>
      <c r="Y258" s="118">
        <f t="shared" si="235"/>
        <v>2.8236770550094121E-3</v>
      </c>
      <c r="Z258" s="118">
        <f t="shared" si="235"/>
        <v>2.819548872180451E-3</v>
      </c>
      <c r="AA258" s="118">
        <f t="shared" si="235"/>
        <v>2.8333790329951557E-3</v>
      </c>
      <c r="AB258" s="118">
        <f t="shared" si="235"/>
        <v>2.8208744710860366E-3</v>
      </c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  <c r="BH258" s="107"/>
    </row>
    <row r="259" spans="1:60" ht="12.75" customHeight="1" x14ac:dyDescent="0.25">
      <c r="A259" s="108" t="str">
        <f t="shared" ref="A259:B259" si="236">+A117</f>
        <v>Sch Lemon  _O</v>
      </c>
      <c r="B259" s="108" t="str">
        <f t="shared" si="236"/>
        <v>P0350012L_O</v>
      </c>
      <c r="C259" s="116">
        <f t="shared" ref="C259:AB259" si="237">+C117/C$140</f>
        <v>1.6904583020285499E-3</v>
      </c>
      <c r="D259" s="116">
        <f t="shared" si="237"/>
        <v>1.6871941960519654E-4</v>
      </c>
      <c r="E259" s="116">
        <f t="shared" si="237"/>
        <v>6.0322726587241741E-4</v>
      </c>
      <c r="F259" s="116">
        <f t="shared" si="237"/>
        <v>1.6025641025641026E-4</v>
      </c>
      <c r="G259" s="116">
        <f t="shared" si="237"/>
        <v>0</v>
      </c>
      <c r="H259" s="116">
        <f t="shared" si="237"/>
        <v>0</v>
      </c>
      <c r="I259" s="116">
        <f t="shared" si="237"/>
        <v>0</v>
      </c>
      <c r="J259" s="116">
        <f t="shared" si="237"/>
        <v>1.547029702970297E-4</v>
      </c>
      <c r="K259" s="116">
        <f t="shared" si="237"/>
        <v>2.2386094284961812E-3</v>
      </c>
      <c r="L259" s="116">
        <f t="shared" si="237"/>
        <v>3.8431975403535742E-4</v>
      </c>
      <c r="M259" s="117">
        <f t="shared" si="237"/>
        <v>6.4182979840709533E-4</v>
      </c>
      <c r="N259" s="117">
        <f t="shared" si="237"/>
        <v>4.8096346601512151E-4</v>
      </c>
      <c r="O259" s="117">
        <f t="shared" si="237"/>
        <v>7.6338791556929651E-4</v>
      </c>
      <c r="P259" s="118">
        <f t="shared" si="237"/>
        <v>5.3995680345572358E-4</v>
      </c>
      <c r="Q259" s="118">
        <f t="shared" si="237"/>
        <v>5.8394160583941611E-4</v>
      </c>
      <c r="R259" s="118">
        <f t="shared" si="237"/>
        <v>5.6061667834618077E-4</v>
      </c>
      <c r="S259" s="118">
        <f t="shared" si="237"/>
        <v>5.7653502450273858E-4</v>
      </c>
      <c r="T259" s="118">
        <f t="shared" si="237"/>
        <v>5.4384772263766149E-4</v>
      </c>
      <c r="U259" s="118">
        <f t="shared" si="237"/>
        <v>6.4491164710434674E-4</v>
      </c>
      <c r="V259" s="118">
        <f t="shared" si="237"/>
        <v>6.2221300425178885E-4</v>
      </c>
      <c r="W259" s="118">
        <f t="shared" si="237"/>
        <v>5.634861006761833E-4</v>
      </c>
      <c r="X259" s="118">
        <f t="shared" si="237"/>
        <v>6.2383031815346226E-4</v>
      </c>
      <c r="Y259" s="118">
        <f t="shared" si="237"/>
        <v>6.274837900020916E-4</v>
      </c>
      <c r="Z259" s="118">
        <f t="shared" si="237"/>
        <v>5.6390977443609026E-4</v>
      </c>
      <c r="AA259" s="118">
        <f t="shared" si="237"/>
        <v>6.3979526551503517E-4</v>
      </c>
      <c r="AB259" s="118">
        <f t="shared" si="237"/>
        <v>5.641748942172073E-4</v>
      </c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  <c r="BH259" s="107"/>
    </row>
    <row r="260" spans="1:60" ht="12.75" customHeight="1" x14ac:dyDescent="0.25">
      <c r="A260" s="108" t="str">
        <f t="shared" ref="A260:B260" si="238">+A118</f>
        <v>Sch Lemon  _O</v>
      </c>
      <c r="B260" s="108" t="str">
        <f t="shared" si="238"/>
        <v>P0500012L_O</v>
      </c>
      <c r="C260" s="116">
        <f t="shared" ref="C260:AB260" si="239">+C118/C$140</f>
        <v>8.4522915101427495E-4</v>
      </c>
      <c r="D260" s="116">
        <f t="shared" si="239"/>
        <v>5.0615825881558966E-4</v>
      </c>
      <c r="E260" s="116">
        <f t="shared" si="239"/>
        <v>3.0161363293620871E-4</v>
      </c>
      <c r="F260" s="116">
        <f t="shared" si="239"/>
        <v>3.2051282051282051E-4</v>
      </c>
      <c r="G260" s="116">
        <f t="shared" si="239"/>
        <v>3.1411967959792684E-4</v>
      </c>
      <c r="H260" s="116">
        <f t="shared" si="239"/>
        <v>0</v>
      </c>
      <c r="I260" s="116">
        <f t="shared" si="239"/>
        <v>1.4415453366008361E-4</v>
      </c>
      <c r="J260" s="116">
        <f t="shared" si="239"/>
        <v>3.0940594059405941E-4</v>
      </c>
      <c r="K260" s="116">
        <f t="shared" si="239"/>
        <v>2.2386094284961812E-3</v>
      </c>
      <c r="L260" s="116">
        <f t="shared" si="239"/>
        <v>2.690238278247502E-3</v>
      </c>
      <c r="M260" s="117">
        <f t="shared" si="239"/>
        <v>7.5852612539020346E-4</v>
      </c>
      <c r="N260" s="117">
        <f t="shared" si="239"/>
        <v>7.6954154562419437E-4</v>
      </c>
      <c r="O260" s="117">
        <f t="shared" si="239"/>
        <v>1.2977594564678042E-3</v>
      </c>
      <c r="P260" s="118">
        <f t="shared" si="239"/>
        <v>2.0248380129589635E-3</v>
      </c>
      <c r="Q260" s="118">
        <f t="shared" si="239"/>
        <v>2.0437956204379564E-3</v>
      </c>
      <c r="R260" s="118">
        <f t="shared" si="239"/>
        <v>1.9621583742116329E-3</v>
      </c>
      <c r="S260" s="118">
        <f t="shared" si="239"/>
        <v>2.0178725857595849E-3</v>
      </c>
      <c r="T260" s="118">
        <f t="shared" si="239"/>
        <v>2.0394289598912306E-3</v>
      </c>
      <c r="U260" s="118">
        <f t="shared" si="239"/>
        <v>1.9347349413130401E-3</v>
      </c>
      <c r="V260" s="118">
        <f t="shared" si="239"/>
        <v>1.9703411801306647E-3</v>
      </c>
      <c r="W260" s="118">
        <f t="shared" si="239"/>
        <v>1.9722013523666418E-3</v>
      </c>
      <c r="X260" s="118">
        <f t="shared" si="239"/>
        <v>1.9754626741526303E-3</v>
      </c>
      <c r="Y260" s="118">
        <f t="shared" si="239"/>
        <v>1.9870320016732901E-3</v>
      </c>
      <c r="Z260" s="118">
        <f t="shared" si="239"/>
        <v>1.9736842105263159E-3</v>
      </c>
      <c r="AA260" s="118">
        <f t="shared" si="239"/>
        <v>2.0107851201901106E-3</v>
      </c>
      <c r="AB260" s="118">
        <f t="shared" si="239"/>
        <v>1.9746121297602257E-3</v>
      </c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  <c r="BH260" s="107"/>
    </row>
    <row r="261" spans="1:60" ht="12.75" customHeight="1" x14ac:dyDescent="0.25">
      <c r="A261" s="108" t="str">
        <f t="shared" ref="A261:B261" si="240">+A119</f>
        <v>Sch Lemon  _O</v>
      </c>
      <c r="B261" s="108" t="str">
        <f t="shared" si="240"/>
        <v>P1000006L_O</v>
      </c>
      <c r="C261" s="116">
        <f t="shared" ref="C261:AB261" si="241">+C119/C$140</f>
        <v>0</v>
      </c>
      <c r="D261" s="116">
        <f t="shared" si="241"/>
        <v>0</v>
      </c>
      <c r="E261" s="116">
        <f t="shared" si="241"/>
        <v>0</v>
      </c>
      <c r="F261" s="116">
        <f t="shared" si="241"/>
        <v>0</v>
      </c>
      <c r="G261" s="116">
        <f t="shared" si="241"/>
        <v>0</v>
      </c>
      <c r="H261" s="116">
        <f t="shared" si="241"/>
        <v>0</v>
      </c>
      <c r="I261" s="116">
        <f t="shared" si="241"/>
        <v>0</v>
      </c>
      <c r="J261" s="116">
        <f t="shared" si="241"/>
        <v>0</v>
      </c>
      <c r="K261" s="116">
        <f t="shared" si="241"/>
        <v>0</v>
      </c>
      <c r="L261" s="116">
        <f t="shared" si="241"/>
        <v>0</v>
      </c>
      <c r="M261" s="117">
        <f t="shared" si="241"/>
        <v>0</v>
      </c>
      <c r="N261" s="117">
        <f t="shared" si="241"/>
        <v>0</v>
      </c>
      <c r="O261" s="117">
        <f t="shared" si="241"/>
        <v>0</v>
      </c>
      <c r="P261" s="118">
        <f t="shared" si="241"/>
        <v>5.3995680345572358E-4</v>
      </c>
      <c r="Q261" s="118">
        <f t="shared" si="241"/>
        <v>4.3795620437956203E-4</v>
      </c>
      <c r="R261" s="118">
        <f t="shared" si="241"/>
        <v>5.6061667834618077E-4</v>
      </c>
      <c r="S261" s="118">
        <f t="shared" si="241"/>
        <v>4.3240126837705388E-4</v>
      </c>
      <c r="T261" s="118">
        <f t="shared" si="241"/>
        <v>5.4384772263766149E-4</v>
      </c>
      <c r="U261" s="118">
        <f t="shared" si="241"/>
        <v>5.1592931768347733E-4</v>
      </c>
      <c r="V261" s="118">
        <f t="shared" si="241"/>
        <v>5.1851083687649076E-4</v>
      </c>
      <c r="W261" s="118">
        <f t="shared" si="241"/>
        <v>4.695717505634861E-4</v>
      </c>
      <c r="X261" s="118">
        <f t="shared" si="241"/>
        <v>5.1985859846121851E-4</v>
      </c>
      <c r="Y261" s="118">
        <f t="shared" si="241"/>
        <v>5.229031583350763E-4</v>
      </c>
      <c r="Z261" s="118">
        <f t="shared" si="241"/>
        <v>4.6992481203007516E-4</v>
      </c>
      <c r="AA261" s="118">
        <f t="shared" si="241"/>
        <v>4.5699661822502514E-4</v>
      </c>
      <c r="AB261" s="118">
        <f t="shared" si="241"/>
        <v>4.7014574518100609E-4</v>
      </c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  <c r="BH261" s="107"/>
    </row>
    <row r="262" spans="1:60" ht="12.75" customHeight="1" x14ac:dyDescent="0.25">
      <c r="A262" s="108" t="str">
        <f t="shared" ref="A262:B262" si="242">+A120</f>
        <v>Sch Lemon  _O</v>
      </c>
      <c r="B262" s="108" t="str">
        <f t="shared" si="242"/>
        <v>P2000006L_O</v>
      </c>
      <c r="C262" s="116">
        <f t="shared" ref="C262:AB262" si="243">+C120/C$140</f>
        <v>4.4139744552967692E-3</v>
      </c>
      <c r="D262" s="116">
        <f t="shared" si="243"/>
        <v>1.8559136156571622E-3</v>
      </c>
      <c r="E262" s="116">
        <f t="shared" si="243"/>
        <v>2.2621022470215653E-3</v>
      </c>
      <c r="F262" s="116">
        <f t="shared" si="243"/>
        <v>9.6153846153846159E-4</v>
      </c>
      <c r="G262" s="116">
        <f t="shared" si="243"/>
        <v>1.570598397989634E-3</v>
      </c>
      <c r="H262" s="116">
        <f t="shared" si="243"/>
        <v>4.1271782329562823E-3</v>
      </c>
      <c r="I262" s="116">
        <f t="shared" si="243"/>
        <v>3.1713997405218393E-3</v>
      </c>
      <c r="J262" s="116">
        <f t="shared" si="243"/>
        <v>6.4975247524752472E-3</v>
      </c>
      <c r="K262" s="116">
        <f t="shared" si="243"/>
        <v>3.2920726889649724E-3</v>
      </c>
      <c r="L262" s="116">
        <f t="shared" si="243"/>
        <v>3.6510376633358955E-3</v>
      </c>
      <c r="M262" s="117">
        <f t="shared" si="243"/>
        <v>3.2674971555270303E-3</v>
      </c>
      <c r="N262" s="117">
        <f t="shared" si="243"/>
        <v>3.1935974143404069E-3</v>
      </c>
      <c r="O262" s="117">
        <f t="shared" si="243"/>
        <v>4.122294744074201E-3</v>
      </c>
      <c r="P262" s="118">
        <f t="shared" si="243"/>
        <v>3.9146868250539953E-3</v>
      </c>
      <c r="Q262" s="118">
        <f t="shared" si="243"/>
        <v>3.9416058394160583E-3</v>
      </c>
      <c r="R262" s="118">
        <f t="shared" si="243"/>
        <v>3.9243167484232658E-3</v>
      </c>
      <c r="S262" s="118">
        <f t="shared" si="243"/>
        <v>3.8916114153934853E-3</v>
      </c>
      <c r="T262" s="118">
        <f t="shared" si="243"/>
        <v>3.8069340584636303E-3</v>
      </c>
      <c r="U262" s="118">
        <f t="shared" si="243"/>
        <v>3.8694698826260802E-3</v>
      </c>
      <c r="V262" s="118">
        <f t="shared" si="243"/>
        <v>3.8369801928860312E-3</v>
      </c>
      <c r="W262" s="118">
        <f t="shared" si="243"/>
        <v>3.8504883546205859E-3</v>
      </c>
      <c r="X262" s="118">
        <f t="shared" si="243"/>
        <v>3.8469536286130173E-3</v>
      </c>
      <c r="Y262" s="118">
        <f t="shared" si="243"/>
        <v>3.8694833716795651E-3</v>
      </c>
      <c r="Z262" s="118">
        <f t="shared" si="243"/>
        <v>3.8533834586466165E-3</v>
      </c>
      <c r="AA262" s="118">
        <f t="shared" si="243"/>
        <v>3.9301709167352166E-3</v>
      </c>
      <c r="AB262" s="118">
        <f t="shared" si="243"/>
        <v>3.8551951104842503E-3</v>
      </c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</row>
    <row r="263" spans="1:60" ht="12.75" customHeight="1" x14ac:dyDescent="0.25">
      <c r="A263" s="108" t="str">
        <f t="shared" ref="A263:B263" si="244">+A121</f>
        <v>Sch Lemon  _O</v>
      </c>
      <c r="B263" s="108" t="str">
        <f t="shared" si="244"/>
        <v>R0300024L_O</v>
      </c>
      <c r="C263" s="116">
        <f t="shared" ref="C263:AB263" si="245">+C121/C$140</f>
        <v>2.7986476333583771E-2</v>
      </c>
      <c r="D263" s="116">
        <f t="shared" si="245"/>
        <v>2.1933524548675552E-2</v>
      </c>
      <c r="E263" s="116">
        <f t="shared" si="245"/>
        <v>6.4846931081284876E-3</v>
      </c>
      <c r="F263" s="116">
        <f t="shared" si="245"/>
        <v>5.9294871794871792E-3</v>
      </c>
      <c r="G263" s="116">
        <f t="shared" si="245"/>
        <v>6.2823935919585358E-3</v>
      </c>
      <c r="H263" s="116">
        <f t="shared" si="245"/>
        <v>1.1005808621216754E-2</v>
      </c>
      <c r="I263" s="116">
        <f t="shared" si="245"/>
        <v>3.6182787948680989E-2</v>
      </c>
      <c r="J263" s="116">
        <f t="shared" si="245"/>
        <v>2.3050742574257425E-2</v>
      </c>
      <c r="K263" s="116">
        <f t="shared" si="245"/>
        <v>8.6910718988675272E-3</v>
      </c>
      <c r="L263" s="116">
        <f t="shared" si="245"/>
        <v>7.8785549577248277E-3</v>
      </c>
      <c r="M263" s="117">
        <f t="shared" si="245"/>
        <v>1.6439595063745371E-2</v>
      </c>
      <c r="N263" s="117">
        <f t="shared" si="245"/>
        <v>1.3447738509782797E-2</v>
      </c>
      <c r="O263" s="117">
        <f t="shared" si="245"/>
        <v>1.9351883659681667E-2</v>
      </c>
      <c r="P263" s="118">
        <f t="shared" si="245"/>
        <v>1.4983801295896328E-2</v>
      </c>
      <c r="Q263" s="118">
        <f t="shared" si="245"/>
        <v>1.489051094890511E-2</v>
      </c>
      <c r="R263" s="118">
        <f t="shared" si="245"/>
        <v>1.4856341976173791E-2</v>
      </c>
      <c r="S263" s="118">
        <f t="shared" si="245"/>
        <v>1.4845776880945518E-2</v>
      </c>
      <c r="T263" s="118">
        <f t="shared" si="245"/>
        <v>1.4819850441876274E-2</v>
      </c>
      <c r="U263" s="118">
        <f t="shared" si="245"/>
        <v>1.4832967883399974E-2</v>
      </c>
      <c r="V263" s="118">
        <f t="shared" si="245"/>
        <v>1.4933112102042933E-2</v>
      </c>
      <c r="W263" s="118">
        <f t="shared" si="245"/>
        <v>1.4932381667918857E-2</v>
      </c>
      <c r="X263" s="118">
        <f t="shared" si="245"/>
        <v>1.4867955915990851E-2</v>
      </c>
      <c r="Y263" s="118">
        <f t="shared" si="245"/>
        <v>1.4955030328383183E-2</v>
      </c>
      <c r="Z263" s="118">
        <f t="shared" si="245"/>
        <v>1.4943609022556391E-2</v>
      </c>
      <c r="AA263" s="118">
        <f t="shared" si="245"/>
        <v>1.489808975413582E-2</v>
      </c>
      <c r="AB263" s="118">
        <f t="shared" si="245"/>
        <v>1.4950634696755994E-2</v>
      </c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</row>
    <row r="264" spans="1:60" ht="12.75" customHeight="1" x14ac:dyDescent="0.25">
      <c r="A264" s="108" t="str">
        <f t="shared" ref="A264:B264" si="246">+A122</f>
        <v>Sch Lemon  _O</v>
      </c>
      <c r="B264" s="108" t="str">
        <f t="shared" si="246"/>
        <v>R1000012L_O</v>
      </c>
      <c r="C264" s="116">
        <f t="shared" ref="C264:AB264" si="247">+C122/C$140</f>
        <v>1.7655897821187077E-2</v>
      </c>
      <c r="D264" s="116">
        <f t="shared" si="247"/>
        <v>1.4678589505652101E-2</v>
      </c>
      <c r="E264" s="116">
        <f t="shared" si="247"/>
        <v>3.7701704117026088E-3</v>
      </c>
      <c r="F264" s="116">
        <f t="shared" si="247"/>
        <v>1.2339743589743589E-2</v>
      </c>
      <c r="G264" s="116">
        <f t="shared" si="247"/>
        <v>1.617716349929323E-2</v>
      </c>
      <c r="H264" s="116">
        <f t="shared" si="247"/>
        <v>8.4072149189850197E-3</v>
      </c>
      <c r="I264" s="116">
        <f t="shared" si="247"/>
        <v>8.2168084186247659E-3</v>
      </c>
      <c r="J264" s="116">
        <f t="shared" si="247"/>
        <v>1.1138613861386138E-2</v>
      </c>
      <c r="K264" s="116">
        <f t="shared" si="247"/>
        <v>1.0929681327363707E-2</v>
      </c>
      <c r="L264" s="116">
        <f t="shared" si="247"/>
        <v>1.6333589546502689E-2</v>
      </c>
      <c r="M264" s="117">
        <f t="shared" si="247"/>
        <v>1.2136418006243255E-2</v>
      </c>
      <c r="N264" s="117">
        <f t="shared" si="247"/>
        <v>1.0715866022816907E-2</v>
      </c>
      <c r="O264" s="117">
        <f t="shared" si="247"/>
        <v>1.1336310546204053E-2</v>
      </c>
      <c r="P264" s="118">
        <f t="shared" si="247"/>
        <v>1.2014038876889848E-2</v>
      </c>
      <c r="Q264" s="118">
        <f t="shared" si="247"/>
        <v>1.1970802919708029E-2</v>
      </c>
      <c r="R264" s="118">
        <f t="shared" si="247"/>
        <v>1.1913104414856343E-2</v>
      </c>
      <c r="S264" s="118">
        <f t="shared" si="247"/>
        <v>1.1963101758431825E-2</v>
      </c>
      <c r="T264" s="118">
        <f t="shared" si="247"/>
        <v>1.1964649898028552E-2</v>
      </c>
      <c r="U264" s="118">
        <f t="shared" si="247"/>
        <v>1.186637430671998E-2</v>
      </c>
      <c r="V264" s="118">
        <f t="shared" si="247"/>
        <v>1.1925749248159286E-2</v>
      </c>
      <c r="W264" s="118">
        <f t="shared" si="247"/>
        <v>1.1927122464312547E-2</v>
      </c>
      <c r="X264" s="118">
        <f t="shared" si="247"/>
        <v>1.1956747764608026E-2</v>
      </c>
      <c r="Y264" s="118">
        <f t="shared" si="247"/>
        <v>1.1922192010039741E-2</v>
      </c>
      <c r="Z264" s="118">
        <f t="shared" si="247"/>
        <v>1.1936090225563909E-2</v>
      </c>
      <c r="AA264" s="118">
        <f t="shared" si="247"/>
        <v>1.1973311397495658E-2</v>
      </c>
      <c r="AB264" s="118">
        <f t="shared" si="247"/>
        <v>1.1941701927597555E-2</v>
      </c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</row>
    <row r="265" spans="1:60" ht="12.75" customHeight="1" x14ac:dyDescent="0.25">
      <c r="A265" s="108" t="str">
        <f t="shared" ref="A265:B265" si="248">+A123</f>
        <v>Sch Soda Water_O</v>
      </c>
      <c r="B265" s="108" t="str">
        <f t="shared" si="248"/>
        <v>C0200024L_O</v>
      </c>
      <c r="C265" s="116">
        <f t="shared" ref="C265:AB265" si="249">+C123/C$140</f>
        <v>1.0330578512396695E-3</v>
      </c>
      <c r="D265" s="116">
        <f t="shared" si="249"/>
        <v>1.6871941960519654E-4</v>
      </c>
      <c r="E265" s="116">
        <f t="shared" si="249"/>
        <v>1.5080681646810435E-4</v>
      </c>
      <c r="F265" s="116">
        <f t="shared" si="249"/>
        <v>4.807692307692308E-4</v>
      </c>
      <c r="G265" s="116">
        <f t="shared" si="249"/>
        <v>4.711795193968902E-4</v>
      </c>
      <c r="H265" s="116">
        <f t="shared" si="249"/>
        <v>2.9043106083766431E-3</v>
      </c>
      <c r="I265" s="116">
        <f t="shared" si="249"/>
        <v>3.1713997405218393E-3</v>
      </c>
      <c r="J265" s="116">
        <f t="shared" si="249"/>
        <v>2.0111386138613862E-3</v>
      </c>
      <c r="K265" s="116">
        <f t="shared" si="249"/>
        <v>3.0287068738477745E-3</v>
      </c>
      <c r="L265" s="116">
        <f t="shared" si="249"/>
        <v>2.8823981552651805E-3</v>
      </c>
      <c r="M265" s="117">
        <f t="shared" si="249"/>
        <v>1.6191615368906266E-3</v>
      </c>
      <c r="N265" s="117">
        <f t="shared" si="249"/>
        <v>1.9046153254198811E-3</v>
      </c>
      <c r="O265" s="117">
        <f t="shared" si="249"/>
        <v>2.7863658918279325E-3</v>
      </c>
      <c r="P265" s="118">
        <f t="shared" si="249"/>
        <v>2.8347732181425488E-3</v>
      </c>
      <c r="Q265" s="118">
        <f t="shared" si="249"/>
        <v>2.7737226277372261E-3</v>
      </c>
      <c r="R265" s="118">
        <f t="shared" si="249"/>
        <v>2.8030833917309038E-3</v>
      </c>
      <c r="S265" s="118">
        <f t="shared" si="249"/>
        <v>2.7385413663880082E-3</v>
      </c>
      <c r="T265" s="118">
        <f t="shared" si="249"/>
        <v>2.7192386131883071E-3</v>
      </c>
      <c r="U265" s="118">
        <f t="shared" si="249"/>
        <v>2.8376112472591254E-3</v>
      </c>
      <c r="V265" s="118">
        <f t="shared" si="249"/>
        <v>2.7999585191330499E-3</v>
      </c>
      <c r="W265" s="118">
        <f t="shared" si="249"/>
        <v>2.8174305033809165E-3</v>
      </c>
      <c r="X265" s="118">
        <f t="shared" si="249"/>
        <v>2.8072364316905803E-3</v>
      </c>
      <c r="Y265" s="118">
        <f t="shared" si="249"/>
        <v>2.8236770550094121E-3</v>
      </c>
      <c r="Z265" s="118">
        <f t="shared" si="249"/>
        <v>2.819548872180451E-3</v>
      </c>
      <c r="AA265" s="118">
        <f t="shared" si="249"/>
        <v>2.8333790329951557E-3</v>
      </c>
      <c r="AB265" s="118">
        <f t="shared" si="249"/>
        <v>2.8208744710860366E-3</v>
      </c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</row>
    <row r="266" spans="1:60" ht="12.75" customHeight="1" x14ac:dyDescent="0.25">
      <c r="A266" s="108" t="str">
        <f t="shared" ref="A266:B266" si="250">+A124</f>
        <v>Sch Soda Water_O</v>
      </c>
      <c r="B266" s="108" t="str">
        <f t="shared" si="250"/>
        <v>P0500012L_O</v>
      </c>
      <c r="C266" s="116">
        <f t="shared" ref="C266:AB266" si="251">+C124/C$140</f>
        <v>0</v>
      </c>
      <c r="D266" s="116">
        <f t="shared" si="251"/>
        <v>0</v>
      </c>
      <c r="E266" s="116">
        <f t="shared" si="251"/>
        <v>0</v>
      </c>
      <c r="F266" s="116">
        <f t="shared" si="251"/>
        <v>0</v>
      </c>
      <c r="G266" s="116">
        <f t="shared" si="251"/>
        <v>0</v>
      </c>
      <c r="H266" s="116">
        <f t="shared" si="251"/>
        <v>0</v>
      </c>
      <c r="I266" s="116">
        <f t="shared" si="251"/>
        <v>0</v>
      </c>
      <c r="J266" s="116">
        <f t="shared" si="251"/>
        <v>0</v>
      </c>
      <c r="K266" s="116">
        <f t="shared" si="251"/>
        <v>0</v>
      </c>
      <c r="L266" s="116">
        <f t="shared" si="251"/>
        <v>0</v>
      </c>
      <c r="M266" s="117">
        <f t="shared" si="251"/>
        <v>0</v>
      </c>
      <c r="N266" s="117">
        <f t="shared" si="251"/>
        <v>0</v>
      </c>
      <c r="O266" s="117">
        <f t="shared" si="251"/>
        <v>0</v>
      </c>
      <c r="P266" s="118">
        <f t="shared" si="251"/>
        <v>9.4492440604751623E-4</v>
      </c>
      <c r="Q266" s="118">
        <f t="shared" si="251"/>
        <v>1.0218978102189782E-3</v>
      </c>
      <c r="R266" s="118">
        <f t="shared" si="251"/>
        <v>9.8107918710581645E-4</v>
      </c>
      <c r="S266" s="118">
        <f t="shared" si="251"/>
        <v>1.0089362928797925E-3</v>
      </c>
      <c r="T266" s="118">
        <f t="shared" si="251"/>
        <v>9.5173351461590758E-4</v>
      </c>
      <c r="U266" s="118">
        <f t="shared" si="251"/>
        <v>1.0318586353669547E-3</v>
      </c>
      <c r="V266" s="118">
        <f t="shared" si="251"/>
        <v>1.0370216737529815E-3</v>
      </c>
      <c r="W266" s="118">
        <f t="shared" si="251"/>
        <v>1.0330578512396695E-3</v>
      </c>
      <c r="X266" s="118">
        <f t="shared" si="251"/>
        <v>1.039717196922437E-3</v>
      </c>
      <c r="Y266" s="118">
        <f t="shared" si="251"/>
        <v>1.0458063166701526E-3</v>
      </c>
      <c r="Z266" s="118">
        <f t="shared" si="251"/>
        <v>1.0338345864661653E-3</v>
      </c>
      <c r="AA266" s="118">
        <f t="shared" si="251"/>
        <v>1.0053925600950553E-3</v>
      </c>
      <c r="AB266" s="118">
        <f t="shared" si="251"/>
        <v>1.0343206393982134E-3</v>
      </c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</row>
    <row r="267" spans="1:60" ht="12.75" customHeight="1" x14ac:dyDescent="0.25">
      <c r="A267" s="108" t="str">
        <f t="shared" ref="A267:B267" si="252">+A125</f>
        <v>Sch Soda Water_O</v>
      </c>
      <c r="B267" s="108" t="str">
        <f t="shared" si="252"/>
        <v>P1000012M</v>
      </c>
      <c r="C267" s="116">
        <f t="shared" ref="C267:AB267" si="253">+C125/C$140</f>
        <v>0</v>
      </c>
      <c r="D267" s="116">
        <f t="shared" si="253"/>
        <v>0</v>
      </c>
      <c r="E267" s="116">
        <f t="shared" si="253"/>
        <v>0</v>
      </c>
      <c r="F267" s="116">
        <f t="shared" si="253"/>
        <v>0</v>
      </c>
      <c r="G267" s="116">
        <f t="shared" si="253"/>
        <v>0</v>
      </c>
      <c r="H267" s="116">
        <f t="shared" si="253"/>
        <v>0</v>
      </c>
      <c r="I267" s="116">
        <f t="shared" si="253"/>
        <v>0</v>
      </c>
      <c r="J267" s="116">
        <f t="shared" si="253"/>
        <v>0</v>
      </c>
      <c r="K267" s="116">
        <f t="shared" si="253"/>
        <v>0</v>
      </c>
      <c r="L267" s="116">
        <f t="shared" si="253"/>
        <v>0</v>
      </c>
      <c r="M267" s="117">
        <f t="shared" si="253"/>
        <v>0</v>
      </c>
      <c r="N267" s="117">
        <f t="shared" si="253"/>
        <v>0</v>
      </c>
      <c r="O267" s="117">
        <f t="shared" si="253"/>
        <v>0</v>
      </c>
      <c r="P267" s="118">
        <f t="shared" si="253"/>
        <v>0</v>
      </c>
      <c r="Q267" s="118">
        <f t="shared" si="253"/>
        <v>0</v>
      </c>
      <c r="R267" s="118">
        <f t="shared" si="253"/>
        <v>0</v>
      </c>
      <c r="S267" s="118">
        <f t="shared" si="253"/>
        <v>0</v>
      </c>
      <c r="T267" s="118">
        <f t="shared" si="253"/>
        <v>0</v>
      </c>
      <c r="U267" s="118">
        <f t="shared" si="253"/>
        <v>0</v>
      </c>
      <c r="V267" s="118">
        <f t="shared" si="253"/>
        <v>0</v>
      </c>
      <c r="W267" s="118">
        <f t="shared" si="253"/>
        <v>0</v>
      </c>
      <c r="X267" s="118">
        <f t="shared" si="253"/>
        <v>0</v>
      </c>
      <c r="Y267" s="118">
        <f t="shared" si="253"/>
        <v>0</v>
      </c>
      <c r="Z267" s="118">
        <f t="shared" si="253"/>
        <v>0</v>
      </c>
      <c r="AA267" s="118">
        <f t="shared" si="253"/>
        <v>0</v>
      </c>
      <c r="AB267" s="118">
        <f t="shared" si="253"/>
        <v>0</v>
      </c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  <c r="BH267" s="107"/>
    </row>
    <row r="268" spans="1:60" ht="12.75" customHeight="1" x14ac:dyDescent="0.25">
      <c r="A268" s="108" t="str">
        <f t="shared" ref="A268:B268" si="254">+A126</f>
        <v>Sch Soda Water_O</v>
      </c>
      <c r="B268" s="108" t="str">
        <f t="shared" si="254"/>
        <v>P2000006M</v>
      </c>
      <c r="C268" s="116">
        <f t="shared" ref="C268:AB268" si="255">+C126/C$140</f>
        <v>0</v>
      </c>
      <c r="D268" s="116">
        <f t="shared" si="255"/>
        <v>0</v>
      </c>
      <c r="E268" s="116">
        <f t="shared" si="255"/>
        <v>0</v>
      </c>
      <c r="F268" s="116">
        <f t="shared" si="255"/>
        <v>0</v>
      </c>
      <c r="G268" s="116">
        <f t="shared" si="255"/>
        <v>0</v>
      </c>
      <c r="H268" s="116">
        <f t="shared" si="255"/>
        <v>0</v>
      </c>
      <c r="I268" s="116">
        <f t="shared" si="255"/>
        <v>0</v>
      </c>
      <c r="J268" s="116">
        <f t="shared" si="255"/>
        <v>0</v>
      </c>
      <c r="K268" s="116">
        <f t="shared" si="255"/>
        <v>0</v>
      </c>
      <c r="L268" s="116">
        <f t="shared" si="255"/>
        <v>0</v>
      </c>
      <c r="M268" s="117">
        <f t="shared" si="255"/>
        <v>0</v>
      </c>
      <c r="N268" s="117">
        <f t="shared" si="255"/>
        <v>0</v>
      </c>
      <c r="O268" s="117">
        <f t="shared" si="255"/>
        <v>0</v>
      </c>
      <c r="P268" s="118">
        <f t="shared" si="255"/>
        <v>0</v>
      </c>
      <c r="Q268" s="118">
        <f t="shared" si="255"/>
        <v>0</v>
      </c>
      <c r="R268" s="118">
        <f t="shared" si="255"/>
        <v>0</v>
      </c>
      <c r="S268" s="118">
        <f t="shared" si="255"/>
        <v>0</v>
      </c>
      <c r="T268" s="118">
        <f t="shared" si="255"/>
        <v>0</v>
      </c>
      <c r="U268" s="118">
        <f t="shared" si="255"/>
        <v>0</v>
      </c>
      <c r="V268" s="118">
        <f t="shared" si="255"/>
        <v>0</v>
      </c>
      <c r="W268" s="118">
        <f t="shared" si="255"/>
        <v>0</v>
      </c>
      <c r="X268" s="118">
        <f t="shared" si="255"/>
        <v>0</v>
      </c>
      <c r="Y268" s="118">
        <f t="shared" si="255"/>
        <v>0</v>
      </c>
      <c r="Z268" s="118">
        <f t="shared" si="255"/>
        <v>0</v>
      </c>
      <c r="AA268" s="118">
        <f t="shared" si="255"/>
        <v>0</v>
      </c>
      <c r="AB268" s="118">
        <f t="shared" si="255"/>
        <v>0</v>
      </c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  <c r="BH268" s="107"/>
    </row>
    <row r="269" spans="1:60" ht="12.75" customHeight="1" x14ac:dyDescent="0.25">
      <c r="A269" s="108" t="str">
        <f t="shared" ref="A269:B269" si="256">+A127</f>
        <v>Sch Tonic Water_O</v>
      </c>
      <c r="B269" s="108" t="str">
        <f t="shared" si="256"/>
        <v>C0200024L_O</v>
      </c>
      <c r="C269" s="116">
        <f t="shared" ref="C269:AB269" si="257">+C127/C$140</f>
        <v>1.4087152516904582E-3</v>
      </c>
      <c r="D269" s="116">
        <f t="shared" si="257"/>
        <v>2.6995107136831447E-3</v>
      </c>
      <c r="E269" s="116">
        <f t="shared" si="257"/>
        <v>9.0484089880862612E-4</v>
      </c>
      <c r="F269" s="116">
        <f t="shared" si="257"/>
        <v>1.4423076923076924E-3</v>
      </c>
      <c r="G269" s="116">
        <f t="shared" si="257"/>
        <v>-1.5705983979896342E-4</v>
      </c>
      <c r="H269" s="116">
        <f t="shared" si="257"/>
        <v>2.9043106083766431E-3</v>
      </c>
      <c r="I269" s="116">
        <f t="shared" si="257"/>
        <v>2.7389361395415888E-3</v>
      </c>
      <c r="J269" s="116">
        <f t="shared" si="257"/>
        <v>1.3923267326732673E-3</v>
      </c>
      <c r="K269" s="116">
        <f t="shared" si="257"/>
        <v>3.0287068738477745E-3</v>
      </c>
      <c r="L269" s="116">
        <f t="shared" si="257"/>
        <v>5.572636433512683E-3</v>
      </c>
      <c r="M269" s="117">
        <f t="shared" si="257"/>
        <v>2.1005338856959484E-3</v>
      </c>
      <c r="N269" s="117">
        <f t="shared" si="257"/>
        <v>2.1739548663883492E-3</v>
      </c>
      <c r="O269" s="117">
        <f t="shared" si="257"/>
        <v>3.0535516622771861E-3</v>
      </c>
      <c r="P269" s="118">
        <f t="shared" si="257"/>
        <v>3.5097192224622029E-3</v>
      </c>
      <c r="Q269" s="118">
        <f t="shared" si="257"/>
        <v>3.5036496350364962E-3</v>
      </c>
      <c r="R269" s="118">
        <f t="shared" si="257"/>
        <v>3.5038542396636299E-3</v>
      </c>
      <c r="S269" s="118">
        <f t="shared" si="257"/>
        <v>3.459210147016431E-3</v>
      </c>
      <c r="T269" s="118">
        <f t="shared" si="257"/>
        <v>3.5350101971447995E-3</v>
      </c>
      <c r="U269" s="118">
        <f t="shared" si="257"/>
        <v>3.4825228943634722E-3</v>
      </c>
      <c r="V269" s="118">
        <f t="shared" si="257"/>
        <v>3.5258736907601367E-3</v>
      </c>
      <c r="W269" s="118">
        <f t="shared" si="257"/>
        <v>3.4748309541697974E-3</v>
      </c>
      <c r="X269" s="118">
        <f t="shared" si="257"/>
        <v>3.535038469536286E-3</v>
      </c>
      <c r="Y269" s="118">
        <f t="shared" si="257"/>
        <v>3.4511608450115039E-3</v>
      </c>
      <c r="Z269" s="118">
        <f t="shared" si="257"/>
        <v>3.4774436090225565E-3</v>
      </c>
      <c r="AA269" s="118">
        <f t="shared" si="257"/>
        <v>3.4731742985101908E-3</v>
      </c>
      <c r="AB269" s="118">
        <f t="shared" si="257"/>
        <v>3.4790785143394452E-3</v>
      </c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  <c r="BH269" s="107"/>
    </row>
    <row r="270" spans="1:60" ht="12.75" customHeight="1" x14ac:dyDescent="0.25">
      <c r="A270" s="108" t="str">
        <f t="shared" ref="A270:B270" si="258">+A128</f>
        <v>Sch Tonic Water_O</v>
      </c>
      <c r="B270" s="108" t="str">
        <f t="shared" si="258"/>
        <v>P0500012L_O</v>
      </c>
      <c r="C270" s="116">
        <f t="shared" ref="C270:AB270" si="259">+C128/C$140</f>
        <v>0</v>
      </c>
      <c r="D270" s="116">
        <f t="shared" si="259"/>
        <v>0</v>
      </c>
      <c r="E270" s="116">
        <f t="shared" si="259"/>
        <v>0</v>
      </c>
      <c r="F270" s="116">
        <f t="shared" si="259"/>
        <v>0</v>
      </c>
      <c r="G270" s="116">
        <f t="shared" si="259"/>
        <v>0</v>
      </c>
      <c r="H270" s="116">
        <f t="shared" si="259"/>
        <v>0</v>
      </c>
      <c r="I270" s="116">
        <f t="shared" si="259"/>
        <v>0</v>
      </c>
      <c r="J270" s="116">
        <f t="shared" si="259"/>
        <v>0</v>
      </c>
      <c r="K270" s="116">
        <f t="shared" si="259"/>
        <v>0</v>
      </c>
      <c r="L270" s="116">
        <f t="shared" si="259"/>
        <v>0</v>
      </c>
      <c r="M270" s="117">
        <f t="shared" si="259"/>
        <v>0</v>
      </c>
      <c r="N270" s="117">
        <f t="shared" si="259"/>
        <v>0</v>
      </c>
      <c r="O270" s="117">
        <f t="shared" si="259"/>
        <v>0</v>
      </c>
      <c r="P270" s="118">
        <f t="shared" si="259"/>
        <v>9.4492440604751623E-4</v>
      </c>
      <c r="Q270" s="118">
        <f t="shared" si="259"/>
        <v>8.7591240875912405E-4</v>
      </c>
      <c r="R270" s="118">
        <f t="shared" si="259"/>
        <v>8.4092501751927115E-4</v>
      </c>
      <c r="S270" s="118">
        <f t="shared" si="259"/>
        <v>8.6480253675410776E-4</v>
      </c>
      <c r="T270" s="118">
        <f t="shared" si="259"/>
        <v>9.5173351461590758E-4</v>
      </c>
      <c r="U270" s="118">
        <f t="shared" si="259"/>
        <v>9.0287630594608535E-4</v>
      </c>
      <c r="V270" s="118">
        <f t="shared" si="259"/>
        <v>9.3331950637768333E-4</v>
      </c>
      <c r="W270" s="118">
        <f t="shared" si="259"/>
        <v>9.391435011269722E-4</v>
      </c>
      <c r="X270" s="118">
        <f t="shared" si="259"/>
        <v>9.3574547723019339E-4</v>
      </c>
      <c r="Y270" s="118">
        <f t="shared" si="259"/>
        <v>9.412256850031374E-4</v>
      </c>
      <c r="Z270" s="118">
        <f t="shared" si="259"/>
        <v>9.3984962406015032E-4</v>
      </c>
      <c r="AA270" s="118">
        <f t="shared" si="259"/>
        <v>9.1399323645005028E-4</v>
      </c>
      <c r="AB270" s="118">
        <f t="shared" si="259"/>
        <v>9.4029149036201217E-4</v>
      </c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</row>
    <row r="271" spans="1:60" ht="12.75" customHeight="1" x14ac:dyDescent="0.25">
      <c r="A271" s="108" t="str">
        <f t="shared" ref="A271:B271" si="260">+A129</f>
        <v>Sch Tonic Water_O</v>
      </c>
      <c r="B271" s="108" t="str">
        <f t="shared" si="260"/>
        <v>P1000012M</v>
      </c>
      <c r="C271" s="116">
        <f t="shared" ref="C271:AB271" si="261">+C129/C$140</f>
        <v>0</v>
      </c>
      <c r="D271" s="116">
        <f t="shared" si="261"/>
        <v>0</v>
      </c>
      <c r="E271" s="116">
        <f t="shared" si="261"/>
        <v>0</v>
      </c>
      <c r="F271" s="116">
        <f t="shared" si="261"/>
        <v>0</v>
      </c>
      <c r="G271" s="116">
        <f t="shared" si="261"/>
        <v>0</v>
      </c>
      <c r="H271" s="116">
        <f t="shared" si="261"/>
        <v>0</v>
      </c>
      <c r="I271" s="116">
        <f t="shared" si="261"/>
        <v>0</v>
      </c>
      <c r="J271" s="116">
        <f t="shared" si="261"/>
        <v>0</v>
      </c>
      <c r="K271" s="116">
        <f t="shared" si="261"/>
        <v>0</v>
      </c>
      <c r="L271" s="116">
        <f t="shared" si="261"/>
        <v>0</v>
      </c>
      <c r="M271" s="117">
        <f t="shared" si="261"/>
        <v>0</v>
      </c>
      <c r="N271" s="117">
        <f t="shared" si="261"/>
        <v>0</v>
      </c>
      <c r="O271" s="117">
        <f t="shared" si="261"/>
        <v>0</v>
      </c>
      <c r="P271" s="118">
        <f t="shared" si="261"/>
        <v>0</v>
      </c>
      <c r="Q271" s="118">
        <f t="shared" si="261"/>
        <v>0</v>
      </c>
      <c r="R271" s="118">
        <f t="shared" si="261"/>
        <v>0</v>
      </c>
      <c r="S271" s="118">
        <f t="shared" si="261"/>
        <v>0</v>
      </c>
      <c r="T271" s="118">
        <f t="shared" si="261"/>
        <v>0</v>
      </c>
      <c r="U271" s="118">
        <f t="shared" si="261"/>
        <v>0</v>
      </c>
      <c r="V271" s="118">
        <f t="shared" si="261"/>
        <v>0</v>
      </c>
      <c r="W271" s="118">
        <f t="shared" si="261"/>
        <v>0</v>
      </c>
      <c r="X271" s="118">
        <f t="shared" si="261"/>
        <v>0</v>
      </c>
      <c r="Y271" s="118">
        <f t="shared" si="261"/>
        <v>0</v>
      </c>
      <c r="Z271" s="118">
        <f t="shared" si="261"/>
        <v>0</v>
      </c>
      <c r="AA271" s="118">
        <f t="shared" si="261"/>
        <v>0</v>
      </c>
      <c r="AB271" s="118">
        <f t="shared" si="261"/>
        <v>0</v>
      </c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  <c r="BH271" s="107"/>
    </row>
    <row r="272" spans="1:60" ht="12.75" customHeight="1" x14ac:dyDescent="0.25">
      <c r="A272" s="108" t="str">
        <f t="shared" ref="A272:B272" si="262">+A130</f>
        <v>Sch Tonic Water_O</v>
      </c>
      <c r="B272" s="108" t="str">
        <f t="shared" si="262"/>
        <v>P2000006M</v>
      </c>
      <c r="C272" s="116">
        <f t="shared" ref="C272:AB272" si="263">+C130/C$140</f>
        <v>0</v>
      </c>
      <c r="D272" s="116">
        <f t="shared" si="263"/>
        <v>0</v>
      </c>
      <c r="E272" s="116">
        <f t="shared" si="263"/>
        <v>0</v>
      </c>
      <c r="F272" s="116">
        <f t="shared" si="263"/>
        <v>0</v>
      </c>
      <c r="G272" s="116">
        <f t="shared" si="263"/>
        <v>0</v>
      </c>
      <c r="H272" s="116">
        <f t="shared" si="263"/>
        <v>0</v>
      </c>
      <c r="I272" s="116">
        <f t="shared" si="263"/>
        <v>0</v>
      </c>
      <c r="J272" s="116">
        <f t="shared" si="263"/>
        <v>0</v>
      </c>
      <c r="K272" s="116">
        <f t="shared" si="263"/>
        <v>0</v>
      </c>
      <c r="L272" s="116">
        <f t="shared" si="263"/>
        <v>0</v>
      </c>
      <c r="M272" s="117">
        <f t="shared" si="263"/>
        <v>0</v>
      </c>
      <c r="N272" s="117">
        <f t="shared" si="263"/>
        <v>0</v>
      </c>
      <c r="O272" s="117">
        <f t="shared" si="263"/>
        <v>0</v>
      </c>
      <c r="P272" s="118">
        <f t="shared" si="263"/>
        <v>0</v>
      </c>
      <c r="Q272" s="118">
        <f t="shared" si="263"/>
        <v>0</v>
      </c>
      <c r="R272" s="118">
        <f t="shared" si="263"/>
        <v>0</v>
      </c>
      <c r="S272" s="118">
        <f t="shared" si="263"/>
        <v>0</v>
      </c>
      <c r="T272" s="118">
        <f t="shared" si="263"/>
        <v>0</v>
      </c>
      <c r="U272" s="118">
        <f t="shared" si="263"/>
        <v>0</v>
      </c>
      <c r="V272" s="118">
        <f t="shared" si="263"/>
        <v>0</v>
      </c>
      <c r="W272" s="118">
        <f t="shared" si="263"/>
        <v>0</v>
      </c>
      <c r="X272" s="118">
        <f t="shared" si="263"/>
        <v>0</v>
      </c>
      <c r="Y272" s="118">
        <f t="shared" si="263"/>
        <v>0</v>
      </c>
      <c r="Z272" s="118">
        <f t="shared" si="263"/>
        <v>0</v>
      </c>
      <c r="AA272" s="118">
        <f t="shared" si="263"/>
        <v>0</v>
      </c>
      <c r="AB272" s="118">
        <f t="shared" si="263"/>
        <v>0</v>
      </c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  <c r="BH272" s="107"/>
    </row>
    <row r="273" spans="1:60" ht="12.75" customHeight="1" x14ac:dyDescent="0.25">
      <c r="A273" s="108">
        <f t="shared" ref="A273:B273" si="264">+A131</f>
        <v>0</v>
      </c>
      <c r="B273" s="108">
        <f t="shared" si="264"/>
        <v>0</v>
      </c>
      <c r="C273" s="116">
        <f t="shared" ref="C273:AB273" si="265">+C131/C$140</f>
        <v>0</v>
      </c>
      <c r="D273" s="116">
        <f t="shared" si="265"/>
        <v>0</v>
      </c>
      <c r="E273" s="116">
        <f t="shared" si="265"/>
        <v>0</v>
      </c>
      <c r="F273" s="116">
        <f t="shared" si="265"/>
        <v>0</v>
      </c>
      <c r="G273" s="116">
        <f t="shared" si="265"/>
        <v>0</v>
      </c>
      <c r="H273" s="116">
        <f t="shared" si="265"/>
        <v>0</v>
      </c>
      <c r="I273" s="116">
        <f t="shared" si="265"/>
        <v>0</v>
      </c>
      <c r="J273" s="116">
        <f t="shared" si="265"/>
        <v>0</v>
      </c>
      <c r="K273" s="116">
        <f t="shared" si="265"/>
        <v>0</v>
      </c>
      <c r="L273" s="116">
        <f t="shared" si="265"/>
        <v>0</v>
      </c>
      <c r="M273" s="117">
        <f t="shared" si="265"/>
        <v>0</v>
      </c>
      <c r="N273" s="117">
        <f t="shared" si="265"/>
        <v>0</v>
      </c>
      <c r="O273" s="117">
        <f t="shared" si="265"/>
        <v>0</v>
      </c>
      <c r="P273" s="118">
        <f t="shared" si="265"/>
        <v>0</v>
      </c>
      <c r="Q273" s="118">
        <f t="shared" si="265"/>
        <v>0</v>
      </c>
      <c r="R273" s="118">
        <f t="shared" si="265"/>
        <v>0</v>
      </c>
      <c r="S273" s="118">
        <f t="shared" si="265"/>
        <v>0</v>
      </c>
      <c r="T273" s="118">
        <f t="shared" si="265"/>
        <v>0</v>
      </c>
      <c r="U273" s="118">
        <f t="shared" si="265"/>
        <v>0</v>
      </c>
      <c r="V273" s="118">
        <f t="shared" si="265"/>
        <v>0</v>
      </c>
      <c r="W273" s="118">
        <f t="shared" si="265"/>
        <v>0</v>
      </c>
      <c r="X273" s="118">
        <f t="shared" si="265"/>
        <v>0</v>
      </c>
      <c r="Y273" s="118">
        <f t="shared" si="265"/>
        <v>0</v>
      </c>
      <c r="Z273" s="118">
        <f t="shared" si="265"/>
        <v>0</v>
      </c>
      <c r="AA273" s="118">
        <f t="shared" si="265"/>
        <v>0</v>
      </c>
      <c r="AB273" s="118">
        <f t="shared" si="265"/>
        <v>0</v>
      </c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</row>
    <row r="274" spans="1:60" ht="12.75" customHeight="1" x14ac:dyDescent="0.25">
      <c r="A274" s="108">
        <f t="shared" ref="A274:B274" si="266">+A132</f>
        <v>0</v>
      </c>
      <c r="B274" s="108">
        <f t="shared" si="266"/>
        <v>0</v>
      </c>
      <c r="C274" s="116">
        <f t="shared" ref="C274:AB274" si="267">+C132/C$140</f>
        <v>0</v>
      </c>
      <c r="D274" s="116">
        <f t="shared" si="267"/>
        <v>0</v>
      </c>
      <c r="E274" s="116">
        <f t="shared" si="267"/>
        <v>0</v>
      </c>
      <c r="F274" s="116">
        <f t="shared" si="267"/>
        <v>0</v>
      </c>
      <c r="G274" s="116">
        <f t="shared" si="267"/>
        <v>0</v>
      </c>
      <c r="H274" s="116">
        <f t="shared" si="267"/>
        <v>0</v>
      </c>
      <c r="I274" s="116">
        <f t="shared" si="267"/>
        <v>0</v>
      </c>
      <c r="J274" s="116">
        <f t="shared" si="267"/>
        <v>0</v>
      </c>
      <c r="K274" s="116">
        <f t="shared" si="267"/>
        <v>0</v>
      </c>
      <c r="L274" s="116">
        <f t="shared" si="267"/>
        <v>0</v>
      </c>
      <c r="M274" s="117">
        <f t="shared" si="267"/>
        <v>0</v>
      </c>
      <c r="N274" s="117">
        <f t="shared" si="267"/>
        <v>0</v>
      </c>
      <c r="O274" s="117">
        <f t="shared" si="267"/>
        <v>0</v>
      </c>
      <c r="P274" s="118">
        <f t="shared" si="267"/>
        <v>0</v>
      </c>
      <c r="Q274" s="118">
        <f t="shared" si="267"/>
        <v>0</v>
      </c>
      <c r="R274" s="118">
        <f t="shared" si="267"/>
        <v>0</v>
      </c>
      <c r="S274" s="118">
        <f t="shared" si="267"/>
        <v>0</v>
      </c>
      <c r="T274" s="118">
        <f t="shared" si="267"/>
        <v>0</v>
      </c>
      <c r="U274" s="118">
        <f t="shared" si="267"/>
        <v>0</v>
      </c>
      <c r="V274" s="118">
        <f t="shared" si="267"/>
        <v>0</v>
      </c>
      <c r="W274" s="118">
        <f t="shared" si="267"/>
        <v>0</v>
      </c>
      <c r="X274" s="118">
        <f t="shared" si="267"/>
        <v>0</v>
      </c>
      <c r="Y274" s="118">
        <f t="shared" si="267"/>
        <v>0</v>
      </c>
      <c r="Z274" s="118">
        <f t="shared" si="267"/>
        <v>0</v>
      </c>
      <c r="AA274" s="118">
        <f t="shared" si="267"/>
        <v>0</v>
      </c>
      <c r="AB274" s="118">
        <f t="shared" si="267"/>
        <v>0</v>
      </c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</row>
    <row r="275" spans="1:60" ht="12.75" customHeight="1" x14ac:dyDescent="0.25">
      <c r="A275" s="108">
        <f t="shared" ref="A275:B275" si="268">+A133</f>
        <v>0</v>
      </c>
      <c r="B275" s="108">
        <f t="shared" si="268"/>
        <v>0</v>
      </c>
      <c r="C275" s="116">
        <f t="shared" ref="C275:AB275" si="269">+C133/C$140</f>
        <v>0</v>
      </c>
      <c r="D275" s="116">
        <f t="shared" si="269"/>
        <v>0</v>
      </c>
      <c r="E275" s="116">
        <f t="shared" si="269"/>
        <v>0</v>
      </c>
      <c r="F275" s="116">
        <f t="shared" si="269"/>
        <v>0</v>
      </c>
      <c r="G275" s="116">
        <f t="shared" si="269"/>
        <v>0</v>
      </c>
      <c r="H275" s="116">
        <f t="shared" si="269"/>
        <v>0</v>
      </c>
      <c r="I275" s="116">
        <f t="shared" si="269"/>
        <v>0</v>
      </c>
      <c r="J275" s="116">
        <f t="shared" si="269"/>
        <v>0</v>
      </c>
      <c r="K275" s="116">
        <f t="shared" si="269"/>
        <v>0</v>
      </c>
      <c r="L275" s="116">
        <f t="shared" si="269"/>
        <v>0</v>
      </c>
      <c r="M275" s="117">
        <f t="shared" si="269"/>
        <v>0</v>
      </c>
      <c r="N275" s="117">
        <f t="shared" si="269"/>
        <v>0</v>
      </c>
      <c r="O275" s="117">
        <f t="shared" si="269"/>
        <v>0</v>
      </c>
      <c r="P275" s="118">
        <f t="shared" si="269"/>
        <v>0</v>
      </c>
      <c r="Q275" s="118">
        <f t="shared" si="269"/>
        <v>0</v>
      </c>
      <c r="R275" s="118">
        <f t="shared" si="269"/>
        <v>0</v>
      </c>
      <c r="S275" s="118">
        <f t="shared" si="269"/>
        <v>0</v>
      </c>
      <c r="T275" s="118">
        <f t="shared" si="269"/>
        <v>0</v>
      </c>
      <c r="U275" s="118">
        <f t="shared" si="269"/>
        <v>0</v>
      </c>
      <c r="V275" s="118">
        <f t="shared" si="269"/>
        <v>0</v>
      </c>
      <c r="W275" s="118">
        <f t="shared" si="269"/>
        <v>0</v>
      </c>
      <c r="X275" s="118">
        <f t="shared" si="269"/>
        <v>0</v>
      </c>
      <c r="Y275" s="118">
        <f t="shared" si="269"/>
        <v>0</v>
      </c>
      <c r="Z275" s="118">
        <f t="shared" si="269"/>
        <v>0</v>
      </c>
      <c r="AA275" s="118">
        <f t="shared" si="269"/>
        <v>0</v>
      </c>
      <c r="AB275" s="118">
        <f t="shared" si="269"/>
        <v>0</v>
      </c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</row>
    <row r="276" spans="1:60" ht="12.75" customHeight="1" x14ac:dyDescent="0.25">
      <c r="A276" s="108">
        <f t="shared" ref="A276:B276" si="270">+A134</f>
        <v>0</v>
      </c>
      <c r="B276" s="108">
        <f t="shared" si="270"/>
        <v>0</v>
      </c>
      <c r="C276" s="116">
        <f t="shared" ref="C276:AB276" si="271">+C134/C$140</f>
        <v>0</v>
      </c>
      <c r="D276" s="116">
        <f t="shared" si="271"/>
        <v>0</v>
      </c>
      <c r="E276" s="116">
        <f t="shared" si="271"/>
        <v>0</v>
      </c>
      <c r="F276" s="116">
        <f t="shared" si="271"/>
        <v>0</v>
      </c>
      <c r="G276" s="116">
        <f t="shared" si="271"/>
        <v>0</v>
      </c>
      <c r="H276" s="116">
        <f t="shared" si="271"/>
        <v>0</v>
      </c>
      <c r="I276" s="116">
        <f t="shared" si="271"/>
        <v>0</v>
      </c>
      <c r="J276" s="116">
        <f t="shared" si="271"/>
        <v>0</v>
      </c>
      <c r="K276" s="116">
        <f t="shared" si="271"/>
        <v>0</v>
      </c>
      <c r="L276" s="116">
        <f t="shared" si="271"/>
        <v>0</v>
      </c>
      <c r="M276" s="117">
        <f t="shared" si="271"/>
        <v>0</v>
      </c>
      <c r="N276" s="117">
        <f t="shared" si="271"/>
        <v>0</v>
      </c>
      <c r="O276" s="117">
        <f t="shared" si="271"/>
        <v>0</v>
      </c>
      <c r="P276" s="118">
        <f t="shared" si="271"/>
        <v>0</v>
      </c>
      <c r="Q276" s="118">
        <f t="shared" si="271"/>
        <v>0</v>
      </c>
      <c r="R276" s="118">
        <f t="shared" si="271"/>
        <v>0</v>
      </c>
      <c r="S276" s="118">
        <f t="shared" si="271"/>
        <v>0</v>
      </c>
      <c r="T276" s="118">
        <f t="shared" si="271"/>
        <v>0</v>
      </c>
      <c r="U276" s="118">
        <f t="shared" si="271"/>
        <v>0</v>
      </c>
      <c r="V276" s="118">
        <f t="shared" si="271"/>
        <v>0</v>
      </c>
      <c r="W276" s="118">
        <f t="shared" si="271"/>
        <v>0</v>
      </c>
      <c r="X276" s="118">
        <f t="shared" si="271"/>
        <v>0</v>
      </c>
      <c r="Y276" s="118">
        <f t="shared" si="271"/>
        <v>0</v>
      </c>
      <c r="Z276" s="118">
        <f t="shared" si="271"/>
        <v>0</v>
      </c>
      <c r="AA276" s="118">
        <f t="shared" si="271"/>
        <v>0</v>
      </c>
      <c r="AB276" s="118">
        <f t="shared" si="271"/>
        <v>0</v>
      </c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  <c r="BH276" s="107"/>
    </row>
    <row r="277" spans="1:60" ht="12.75" customHeight="1" x14ac:dyDescent="0.25">
      <c r="A277" s="108">
        <f t="shared" ref="A277:B277" si="272">+A135</f>
        <v>0</v>
      </c>
      <c r="B277" s="108">
        <f t="shared" si="272"/>
        <v>0</v>
      </c>
      <c r="C277" s="116">
        <f t="shared" ref="C277:AB277" si="273">+C135/C$140</f>
        <v>0</v>
      </c>
      <c r="D277" s="116">
        <f t="shared" si="273"/>
        <v>0</v>
      </c>
      <c r="E277" s="116">
        <f t="shared" si="273"/>
        <v>0</v>
      </c>
      <c r="F277" s="116">
        <f t="shared" si="273"/>
        <v>0</v>
      </c>
      <c r="G277" s="116">
        <f t="shared" si="273"/>
        <v>0</v>
      </c>
      <c r="H277" s="116">
        <f t="shared" si="273"/>
        <v>0</v>
      </c>
      <c r="I277" s="116">
        <f t="shared" si="273"/>
        <v>0</v>
      </c>
      <c r="J277" s="116">
        <f t="shared" si="273"/>
        <v>0</v>
      </c>
      <c r="K277" s="116">
        <f t="shared" si="273"/>
        <v>0</v>
      </c>
      <c r="L277" s="116">
        <f t="shared" si="273"/>
        <v>0</v>
      </c>
      <c r="M277" s="117">
        <f t="shared" si="273"/>
        <v>0</v>
      </c>
      <c r="N277" s="117">
        <f t="shared" si="273"/>
        <v>0</v>
      </c>
      <c r="O277" s="117">
        <f t="shared" si="273"/>
        <v>0</v>
      </c>
      <c r="P277" s="118">
        <f t="shared" si="273"/>
        <v>0</v>
      </c>
      <c r="Q277" s="118">
        <f t="shared" si="273"/>
        <v>0</v>
      </c>
      <c r="R277" s="118">
        <f t="shared" si="273"/>
        <v>0</v>
      </c>
      <c r="S277" s="118">
        <f t="shared" si="273"/>
        <v>0</v>
      </c>
      <c r="T277" s="118">
        <f t="shared" si="273"/>
        <v>0</v>
      </c>
      <c r="U277" s="118">
        <f t="shared" si="273"/>
        <v>0</v>
      </c>
      <c r="V277" s="118">
        <f t="shared" si="273"/>
        <v>0</v>
      </c>
      <c r="W277" s="118">
        <f t="shared" si="273"/>
        <v>0</v>
      </c>
      <c r="X277" s="118">
        <f t="shared" si="273"/>
        <v>0</v>
      </c>
      <c r="Y277" s="118">
        <f t="shared" si="273"/>
        <v>0</v>
      </c>
      <c r="Z277" s="118">
        <f t="shared" si="273"/>
        <v>0</v>
      </c>
      <c r="AA277" s="118">
        <f t="shared" si="273"/>
        <v>0</v>
      </c>
      <c r="AB277" s="118">
        <f t="shared" si="273"/>
        <v>0</v>
      </c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  <c r="BH277" s="107"/>
    </row>
    <row r="278" spans="1:60" ht="12.75" customHeight="1" x14ac:dyDescent="0.25">
      <c r="A278" s="108">
        <f t="shared" ref="A278:B278" si="274">+A136</f>
        <v>0</v>
      </c>
      <c r="B278" s="108">
        <f t="shared" si="274"/>
        <v>0</v>
      </c>
      <c r="C278" s="116">
        <f t="shared" ref="C278:AB278" si="275">+C136/C$140</f>
        <v>0</v>
      </c>
      <c r="D278" s="116">
        <f t="shared" si="275"/>
        <v>0</v>
      </c>
      <c r="E278" s="116">
        <f t="shared" si="275"/>
        <v>0</v>
      </c>
      <c r="F278" s="116">
        <f t="shared" si="275"/>
        <v>0</v>
      </c>
      <c r="G278" s="116">
        <f t="shared" si="275"/>
        <v>0</v>
      </c>
      <c r="H278" s="116">
        <f t="shared" si="275"/>
        <v>0</v>
      </c>
      <c r="I278" s="116">
        <f t="shared" si="275"/>
        <v>0</v>
      </c>
      <c r="J278" s="116">
        <f t="shared" si="275"/>
        <v>0</v>
      </c>
      <c r="K278" s="116">
        <f t="shared" si="275"/>
        <v>0</v>
      </c>
      <c r="L278" s="116">
        <f t="shared" si="275"/>
        <v>0</v>
      </c>
      <c r="M278" s="117">
        <f t="shared" si="275"/>
        <v>0</v>
      </c>
      <c r="N278" s="117">
        <f t="shared" si="275"/>
        <v>0</v>
      </c>
      <c r="O278" s="117">
        <f t="shared" si="275"/>
        <v>0</v>
      </c>
      <c r="P278" s="118">
        <f t="shared" si="275"/>
        <v>0</v>
      </c>
      <c r="Q278" s="118">
        <f t="shared" si="275"/>
        <v>0</v>
      </c>
      <c r="R278" s="118">
        <f t="shared" si="275"/>
        <v>0</v>
      </c>
      <c r="S278" s="118">
        <f t="shared" si="275"/>
        <v>0</v>
      </c>
      <c r="T278" s="118">
        <f t="shared" si="275"/>
        <v>0</v>
      </c>
      <c r="U278" s="118">
        <f t="shared" si="275"/>
        <v>0</v>
      </c>
      <c r="V278" s="118">
        <f t="shared" si="275"/>
        <v>0</v>
      </c>
      <c r="W278" s="118">
        <f t="shared" si="275"/>
        <v>0</v>
      </c>
      <c r="X278" s="118">
        <f t="shared" si="275"/>
        <v>0</v>
      </c>
      <c r="Y278" s="118">
        <f t="shared" si="275"/>
        <v>0</v>
      </c>
      <c r="Z278" s="118">
        <f t="shared" si="275"/>
        <v>0</v>
      </c>
      <c r="AA278" s="118">
        <f t="shared" si="275"/>
        <v>0</v>
      </c>
      <c r="AB278" s="118">
        <f t="shared" si="275"/>
        <v>0</v>
      </c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</row>
    <row r="279" spans="1:60" ht="12.75" customHeight="1" x14ac:dyDescent="0.25">
      <c r="A279" s="108">
        <f t="shared" ref="A279:B279" si="276">+A137</f>
        <v>0</v>
      </c>
      <c r="B279" s="108">
        <f t="shared" si="276"/>
        <v>0</v>
      </c>
      <c r="C279" s="116">
        <f t="shared" ref="C279:AB279" si="277">+C137/C$140</f>
        <v>0</v>
      </c>
      <c r="D279" s="116">
        <f t="shared" si="277"/>
        <v>0</v>
      </c>
      <c r="E279" s="116">
        <f t="shared" si="277"/>
        <v>0</v>
      </c>
      <c r="F279" s="116">
        <f t="shared" si="277"/>
        <v>0</v>
      </c>
      <c r="G279" s="116">
        <f t="shared" si="277"/>
        <v>0</v>
      </c>
      <c r="H279" s="116">
        <f t="shared" si="277"/>
        <v>0</v>
      </c>
      <c r="I279" s="116">
        <f t="shared" si="277"/>
        <v>0</v>
      </c>
      <c r="J279" s="116">
        <f t="shared" si="277"/>
        <v>0</v>
      </c>
      <c r="K279" s="116">
        <f t="shared" si="277"/>
        <v>0</v>
      </c>
      <c r="L279" s="116">
        <f t="shared" si="277"/>
        <v>0</v>
      </c>
      <c r="M279" s="117">
        <f t="shared" si="277"/>
        <v>0</v>
      </c>
      <c r="N279" s="117">
        <f t="shared" si="277"/>
        <v>0</v>
      </c>
      <c r="O279" s="117">
        <f t="shared" si="277"/>
        <v>0</v>
      </c>
      <c r="P279" s="118">
        <f t="shared" si="277"/>
        <v>0</v>
      </c>
      <c r="Q279" s="118">
        <f t="shared" si="277"/>
        <v>0</v>
      </c>
      <c r="R279" s="118">
        <f t="shared" si="277"/>
        <v>0</v>
      </c>
      <c r="S279" s="118">
        <f t="shared" si="277"/>
        <v>0</v>
      </c>
      <c r="T279" s="118">
        <f t="shared" si="277"/>
        <v>0</v>
      </c>
      <c r="U279" s="118">
        <f t="shared" si="277"/>
        <v>0</v>
      </c>
      <c r="V279" s="118">
        <f t="shared" si="277"/>
        <v>0</v>
      </c>
      <c r="W279" s="118">
        <f t="shared" si="277"/>
        <v>0</v>
      </c>
      <c r="X279" s="118">
        <f t="shared" si="277"/>
        <v>0</v>
      </c>
      <c r="Y279" s="118">
        <f t="shared" si="277"/>
        <v>0</v>
      </c>
      <c r="Z279" s="118">
        <f t="shared" si="277"/>
        <v>0</v>
      </c>
      <c r="AA279" s="118">
        <f t="shared" si="277"/>
        <v>0</v>
      </c>
      <c r="AB279" s="118">
        <f t="shared" si="277"/>
        <v>0</v>
      </c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  <c r="BH279" s="107"/>
    </row>
    <row r="280" spans="1:60" ht="12.75" customHeight="1" x14ac:dyDescent="0.25">
      <c r="A280" s="108">
        <f t="shared" ref="A280:B280" si="278">+A138</f>
        <v>0</v>
      </c>
      <c r="B280" s="108">
        <f t="shared" si="278"/>
        <v>0</v>
      </c>
      <c r="C280" s="116">
        <f t="shared" ref="C280:AB280" si="279">+C138/C$140</f>
        <v>0</v>
      </c>
      <c r="D280" s="116">
        <f t="shared" si="279"/>
        <v>0</v>
      </c>
      <c r="E280" s="116">
        <f t="shared" si="279"/>
        <v>0</v>
      </c>
      <c r="F280" s="116">
        <f t="shared" si="279"/>
        <v>0</v>
      </c>
      <c r="G280" s="116">
        <f t="shared" si="279"/>
        <v>0</v>
      </c>
      <c r="H280" s="116">
        <f t="shared" si="279"/>
        <v>0</v>
      </c>
      <c r="I280" s="116">
        <f t="shared" si="279"/>
        <v>0</v>
      </c>
      <c r="J280" s="116">
        <f t="shared" si="279"/>
        <v>0</v>
      </c>
      <c r="K280" s="116">
        <f t="shared" si="279"/>
        <v>0</v>
      </c>
      <c r="L280" s="116">
        <f t="shared" si="279"/>
        <v>0</v>
      </c>
      <c r="M280" s="117">
        <f t="shared" si="279"/>
        <v>0</v>
      </c>
      <c r="N280" s="117">
        <f t="shared" si="279"/>
        <v>0</v>
      </c>
      <c r="O280" s="117">
        <f t="shared" si="279"/>
        <v>0</v>
      </c>
      <c r="P280" s="118">
        <f t="shared" si="279"/>
        <v>0</v>
      </c>
      <c r="Q280" s="118">
        <f t="shared" si="279"/>
        <v>0</v>
      </c>
      <c r="R280" s="118">
        <f t="shared" si="279"/>
        <v>0</v>
      </c>
      <c r="S280" s="118">
        <f t="shared" si="279"/>
        <v>0</v>
      </c>
      <c r="T280" s="118">
        <f t="shared" si="279"/>
        <v>0</v>
      </c>
      <c r="U280" s="118">
        <f t="shared" si="279"/>
        <v>0</v>
      </c>
      <c r="V280" s="118">
        <f t="shared" si="279"/>
        <v>0</v>
      </c>
      <c r="W280" s="118">
        <f t="shared" si="279"/>
        <v>0</v>
      </c>
      <c r="X280" s="118">
        <f t="shared" si="279"/>
        <v>0</v>
      </c>
      <c r="Y280" s="118">
        <f t="shared" si="279"/>
        <v>0</v>
      </c>
      <c r="Z280" s="118">
        <f t="shared" si="279"/>
        <v>0</v>
      </c>
      <c r="AA280" s="118">
        <f t="shared" si="279"/>
        <v>0</v>
      </c>
      <c r="AB280" s="118">
        <f t="shared" si="279"/>
        <v>0</v>
      </c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  <c r="BH280" s="107"/>
    </row>
    <row r="281" spans="1:60" ht="12.75" customHeight="1" x14ac:dyDescent="0.25">
      <c r="A281" s="108">
        <f t="shared" ref="A281:B281" si="280">+A139</f>
        <v>0</v>
      </c>
      <c r="B281" s="108">
        <f t="shared" si="280"/>
        <v>0</v>
      </c>
      <c r="C281" s="116">
        <f t="shared" ref="C281:AB281" si="281">+C139/C$140</f>
        <v>0</v>
      </c>
      <c r="D281" s="116">
        <f t="shared" si="281"/>
        <v>0</v>
      </c>
      <c r="E281" s="116">
        <f t="shared" si="281"/>
        <v>0</v>
      </c>
      <c r="F281" s="116">
        <f t="shared" si="281"/>
        <v>0</v>
      </c>
      <c r="G281" s="116">
        <f t="shared" si="281"/>
        <v>0</v>
      </c>
      <c r="H281" s="116">
        <f t="shared" si="281"/>
        <v>0</v>
      </c>
      <c r="I281" s="116">
        <f t="shared" si="281"/>
        <v>0</v>
      </c>
      <c r="J281" s="116">
        <f t="shared" si="281"/>
        <v>0</v>
      </c>
      <c r="K281" s="116">
        <f t="shared" si="281"/>
        <v>0</v>
      </c>
      <c r="L281" s="116">
        <f t="shared" si="281"/>
        <v>0</v>
      </c>
      <c r="M281" s="117">
        <f t="shared" si="281"/>
        <v>0</v>
      </c>
      <c r="N281" s="117">
        <f t="shared" si="281"/>
        <v>0</v>
      </c>
      <c r="O281" s="117">
        <f t="shared" si="281"/>
        <v>0</v>
      </c>
      <c r="P281" s="118">
        <f t="shared" si="281"/>
        <v>0</v>
      </c>
      <c r="Q281" s="118">
        <f t="shared" si="281"/>
        <v>0</v>
      </c>
      <c r="R281" s="118">
        <f t="shared" si="281"/>
        <v>0</v>
      </c>
      <c r="S281" s="118">
        <f t="shared" si="281"/>
        <v>0</v>
      </c>
      <c r="T281" s="118">
        <f t="shared" si="281"/>
        <v>0</v>
      </c>
      <c r="U281" s="118">
        <f t="shared" si="281"/>
        <v>0</v>
      </c>
      <c r="V281" s="118">
        <f t="shared" si="281"/>
        <v>0</v>
      </c>
      <c r="W281" s="118">
        <f t="shared" si="281"/>
        <v>0</v>
      </c>
      <c r="X281" s="118">
        <f t="shared" si="281"/>
        <v>0</v>
      </c>
      <c r="Y281" s="118">
        <f t="shared" si="281"/>
        <v>0</v>
      </c>
      <c r="Z281" s="118">
        <f t="shared" si="281"/>
        <v>0</v>
      </c>
      <c r="AA281" s="118">
        <f t="shared" si="281"/>
        <v>0</v>
      </c>
      <c r="AB281" s="118">
        <f t="shared" si="281"/>
        <v>0</v>
      </c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  <c r="BH281" s="107"/>
    </row>
    <row r="282" spans="1:60" ht="12.75" customHeight="1" x14ac:dyDescent="0.25">
      <c r="A282" s="114" t="s">
        <v>387</v>
      </c>
      <c r="B282" s="114"/>
      <c r="C282" s="119">
        <f t="shared" ref="C282:AB282" si="282">SUM(C144:C281)</f>
        <v>0.99999999999999967</v>
      </c>
      <c r="D282" s="119">
        <f t="shared" si="282"/>
        <v>1.0000000000000009</v>
      </c>
      <c r="E282" s="119">
        <f t="shared" si="282"/>
        <v>1.0000000000000002</v>
      </c>
      <c r="F282" s="119">
        <f t="shared" si="282"/>
        <v>0.99999999999999967</v>
      </c>
      <c r="G282" s="119">
        <f t="shared" si="282"/>
        <v>1.0000000000000002</v>
      </c>
      <c r="H282" s="119">
        <f t="shared" si="282"/>
        <v>0.99999999999999978</v>
      </c>
      <c r="I282" s="119">
        <f t="shared" si="282"/>
        <v>1</v>
      </c>
      <c r="J282" s="119">
        <f t="shared" si="282"/>
        <v>0.99999999999999989</v>
      </c>
      <c r="K282" s="119">
        <f t="shared" si="282"/>
        <v>1.0000000000000002</v>
      </c>
      <c r="L282" s="119">
        <f t="shared" si="282"/>
        <v>1</v>
      </c>
      <c r="M282" s="117">
        <f t="shared" si="282"/>
        <v>0.99999999999999956</v>
      </c>
      <c r="N282" s="117">
        <f t="shared" si="282"/>
        <v>0.99999999999999989</v>
      </c>
      <c r="O282" s="117">
        <f t="shared" si="282"/>
        <v>0.99999999999999967</v>
      </c>
      <c r="P282" s="119">
        <f t="shared" si="282"/>
        <v>1</v>
      </c>
      <c r="Q282" s="119">
        <f t="shared" si="282"/>
        <v>1</v>
      </c>
      <c r="R282" s="119">
        <f t="shared" si="282"/>
        <v>0.99999999999999989</v>
      </c>
      <c r="S282" s="119">
        <f t="shared" si="282"/>
        <v>1.0000000000000002</v>
      </c>
      <c r="T282" s="119">
        <f t="shared" si="282"/>
        <v>1.0000000000000004</v>
      </c>
      <c r="U282" s="119">
        <f t="shared" si="282"/>
        <v>0.99999999999999956</v>
      </c>
      <c r="V282" s="119">
        <f t="shared" si="282"/>
        <v>1.0000000000000002</v>
      </c>
      <c r="W282" s="119">
        <f t="shared" si="282"/>
        <v>0.99999999999999989</v>
      </c>
      <c r="X282" s="119">
        <f t="shared" si="282"/>
        <v>0.99999999999999956</v>
      </c>
      <c r="Y282" s="119">
        <f t="shared" si="282"/>
        <v>0.99999999999999944</v>
      </c>
      <c r="Z282" s="119">
        <f t="shared" si="282"/>
        <v>1.0000000000000002</v>
      </c>
      <c r="AA282" s="119">
        <f t="shared" si="282"/>
        <v>1.0000000000000002</v>
      </c>
      <c r="AB282" s="119">
        <f t="shared" si="282"/>
        <v>1.0000000000000002</v>
      </c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  <c r="BH282" s="107"/>
    </row>
    <row r="283" spans="1:60" ht="12.75" customHeight="1" x14ac:dyDescent="0.25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</row>
    <row r="284" spans="1:60" ht="12.75" customHeight="1" x14ac:dyDescent="0.25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</row>
    <row r="285" spans="1:60" ht="12.75" customHeight="1" x14ac:dyDescent="0.2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</row>
    <row r="286" spans="1:60" ht="12.75" customHeight="1" x14ac:dyDescent="0.25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</row>
    <row r="287" spans="1:60" ht="12.75" customHeight="1" x14ac:dyDescent="0.25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  <c r="BH287" s="107"/>
    </row>
    <row r="288" spans="1:60" ht="12.75" customHeight="1" x14ac:dyDescent="0.25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  <c r="BH288" s="107"/>
    </row>
    <row r="289" spans="1:60" ht="12.75" customHeight="1" x14ac:dyDescent="0.25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  <c r="BH289" s="107"/>
    </row>
    <row r="290" spans="1:60" ht="12.75" customHeight="1" x14ac:dyDescent="0.25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  <c r="BH290" s="107"/>
    </row>
    <row r="291" spans="1:60" ht="12.75" customHeight="1" x14ac:dyDescent="0.25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  <c r="BH291" s="107"/>
    </row>
    <row r="292" spans="1:60" ht="12.75" customHeight="1" x14ac:dyDescent="0.25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  <c r="BH292" s="107"/>
    </row>
    <row r="293" spans="1:60" ht="12.75" customHeight="1" x14ac:dyDescent="0.25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  <c r="BH293" s="107"/>
    </row>
    <row r="294" spans="1:60" ht="12.75" customHeight="1" x14ac:dyDescent="0.25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  <c r="BH294" s="107"/>
    </row>
    <row r="295" spans="1:60" ht="12.75" customHeight="1" x14ac:dyDescent="0.2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</row>
    <row r="296" spans="1:60" ht="12.75" customHeight="1" x14ac:dyDescent="0.25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</row>
    <row r="297" spans="1:60" ht="12.75" customHeight="1" x14ac:dyDescent="0.25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</row>
    <row r="298" spans="1:60" ht="12.75" customHeight="1" x14ac:dyDescent="0.25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  <c r="BH298" s="107"/>
    </row>
    <row r="299" spans="1:60" ht="12.75" customHeight="1" x14ac:dyDescent="0.25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  <c r="BH299" s="107"/>
    </row>
    <row r="300" spans="1:60" ht="12.75" customHeight="1" x14ac:dyDescent="0.25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  <c r="BH300" s="107"/>
    </row>
    <row r="301" spans="1:60" ht="12.75" customHeight="1" x14ac:dyDescent="0.25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</row>
    <row r="302" spans="1:60" ht="12.75" customHeight="1" x14ac:dyDescent="0.25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</row>
    <row r="303" spans="1:60" ht="12.75" customHeight="1" x14ac:dyDescent="0.25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</row>
    <row r="304" spans="1:60" ht="12.75" customHeight="1" x14ac:dyDescent="0.25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  <c r="BG304" s="107"/>
      <c r="BH304" s="107"/>
    </row>
    <row r="305" spans="1:60" ht="12.75" customHeight="1" x14ac:dyDescent="0.2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  <c r="BH305" s="107"/>
    </row>
    <row r="306" spans="1:60" ht="12.75" customHeight="1" x14ac:dyDescent="0.25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</row>
    <row r="307" spans="1:60" ht="12.75" customHeight="1" x14ac:dyDescent="0.25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</row>
    <row r="308" spans="1:60" ht="12.75" customHeight="1" x14ac:dyDescent="0.25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</row>
    <row r="309" spans="1:60" ht="12.75" customHeight="1" x14ac:dyDescent="0.25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  <c r="BH309" s="107"/>
    </row>
    <row r="310" spans="1:60" ht="12.75" customHeight="1" x14ac:dyDescent="0.25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  <c r="BH310" s="107"/>
    </row>
    <row r="311" spans="1:60" ht="12.75" customHeight="1" x14ac:dyDescent="0.25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  <c r="BH311" s="107"/>
    </row>
    <row r="312" spans="1:60" ht="12.75" customHeight="1" x14ac:dyDescent="0.25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  <c r="BH312" s="107"/>
    </row>
    <row r="313" spans="1:60" ht="12.75" customHeight="1" x14ac:dyDescent="0.25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  <c r="BH313" s="107"/>
    </row>
    <row r="314" spans="1:60" ht="12.75" customHeight="1" x14ac:dyDescent="0.25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  <c r="BH314" s="107"/>
    </row>
    <row r="315" spans="1:60" ht="12.75" customHeight="1" x14ac:dyDescent="0.2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  <c r="BH315" s="107"/>
    </row>
    <row r="316" spans="1:60" ht="12.75" customHeight="1" x14ac:dyDescent="0.25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  <c r="BH316" s="107"/>
    </row>
    <row r="317" spans="1:60" ht="12.75" customHeight="1" x14ac:dyDescent="0.25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  <c r="BH317" s="107"/>
    </row>
    <row r="318" spans="1:60" ht="12.75" customHeight="1" x14ac:dyDescent="0.25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  <c r="BH318" s="107"/>
    </row>
    <row r="319" spans="1:60" ht="12.75" customHeight="1" x14ac:dyDescent="0.25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  <c r="BH319" s="107"/>
    </row>
    <row r="320" spans="1:60" ht="12.75" customHeight="1" x14ac:dyDescent="0.25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  <c r="BH320" s="107"/>
    </row>
    <row r="321" spans="1:60" ht="12.75" customHeight="1" x14ac:dyDescent="0.25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  <c r="BH321" s="107"/>
    </row>
    <row r="322" spans="1:60" ht="12.75" customHeight="1" x14ac:dyDescent="0.25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</row>
    <row r="323" spans="1:60" ht="12.75" customHeight="1" x14ac:dyDescent="0.25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</row>
    <row r="324" spans="1:60" ht="12.75" customHeight="1" x14ac:dyDescent="0.25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</row>
    <row r="325" spans="1:60" ht="12.75" customHeight="1" x14ac:dyDescent="0.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  <c r="BH325" s="107"/>
    </row>
    <row r="326" spans="1:60" ht="12.75" customHeight="1" x14ac:dyDescent="0.25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  <c r="BH326" s="107"/>
    </row>
    <row r="327" spans="1:60" ht="12.75" customHeight="1" x14ac:dyDescent="0.25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/>
      <c r="AK327" s="107"/>
      <c r="AL327" s="107"/>
      <c r="AM327" s="107"/>
      <c r="AN327" s="107"/>
      <c r="AO327" s="107"/>
      <c r="AP327" s="107"/>
      <c r="AQ327" s="107"/>
      <c r="AR327" s="107"/>
      <c r="AS327" s="107"/>
      <c r="AT327" s="107"/>
      <c r="AU327" s="107"/>
      <c r="AV327" s="107"/>
      <c r="AW327" s="107"/>
      <c r="AX327" s="107"/>
      <c r="AY327" s="107"/>
      <c r="AZ327" s="107"/>
      <c r="BA327" s="107"/>
      <c r="BB327" s="107"/>
      <c r="BC327" s="107"/>
      <c r="BD327" s="107"/>
      <c r="BE327" s="107"/>
      <c r="BF327" s="107"/>
      <c r="BG327" s="107"/>
      <c r="BH327" s="107"/>
    </row>
    <row r="328" spans="1:60" ht="12.75" customHeight="1" x14ac:dyDescent="0.25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  <c r="BH328" s="107"/>
    </row>
    <row r="329" spans="1:60" ht="12.75" customHeight="1" x14ac:dyDescent="0.25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  <c r="BH329" s="107"/>
    </row>
    <row r="330" spans="1:60" ht="12.75" customHeight="1" x14ac:dyDescent="0.25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  <c r="BH330" s="107"/>
    </row>
    <row r="331" spans="1:60" ht="12.75" customHeight="1" x14ac:dyDescent="0.25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  <c r="BH331" s="107"/>
    </row>
    <row r="332" spans="1:60" ht="12.75" customHeight="1" x14ac:dyDescent="0.25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  <c r="BH332" s="107"/>
    </row>
    <row r="333" spans="1:60" ht="12.75" customHeight="1" x14ac:dyDescent="0.25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/>
      <c r="AK333" s="107"/>
      <c r="AL333" s="107"/>
      <c r="AM333" s="107"/>
      <c r="AN333" s="107"/>
      <c r="AO333" s="107"/>
      <c r="AP333" s="107"/>
      <c r="AQ333" s="107"/>
      <c r="AR333" s="107"/>
      <c r="AS333" s="107"/>
      <c r="AT333" s="107"/>
      <c r="AU333" s="107"/>
      <c r="AV333" s="107"/>
      <c r="AW333" s="107"/>
      <c r="AX333" s="107"/>
      <c r="AY333" s="107"/>
      <c r="AZ333" s="107"/>
      <c r="BA333" s="107"/>
      <c r="BB333" s="107"/>
      <c r="BC333" s="107"/>
      <c r="BD333" s="107"/>
      <c r="BE333" s="107"/>
      <c r="BF333" s="107"/>
      <c r="BG333" s="107"/>
      <c r="BH333" s="107"/>
    </row>
    <row r="334" spans="1:60" ht="12.75" customHeight="1" x14ac:dyDescent="0.25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  <c r="BH334" s="107"/>
    </row>
    <row r="335" spans="1:60" ht="12.75" customHeight="1" x14ac:dyDescent="0.2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  <c r="BH335" s="107"/>
    </row>
    <row r="336" spans="1:60" ht="12.75" customHeight="1" x14ac:dyDescent="0.25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</row>
    <row r="337" spans="1:60" ht="12.75" customHeight="1" x14ac:dyDescent="0.25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  <c r="BH337" s="107"/>
    </row>
    <row r="338" spans="1:60" ht="12.75" customHeight="1" x14ac:dyDescent="0.25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</row>
    <row r="339" spans="1:60" ht="12.75" customHeight="1" x14ac:dyDescent="0.25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  <c r="BH339" s="107"/>
    </row>
    <row r="340" spans="1:60" ht="12.75" customHeight="1" x14ac:dyDescent="0.25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  <c r="BH340" s="107"/>
    </row>
    <row r="341" spans="1:60" ht="12.75" customHeight="1" x14ac:dyDescent="0.25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  <c r="BH341" s="107"/>
    </row>
    <row r="342" spans="1:60" ht="12.75" customHeight="1" x14ac:dyDescent="0.25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</row>
    <row r="343" spans="1:60" ht="12.75" customHeight="1" x14ac:dyDescent="0.25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  <c r="BH343" s="107"/>
    </row>
    <row r="344" spans="1:60" ht="12.75" customHeight="1" x14ac:dyDescent="0.25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  <c r="BH344" s="107"/>
    </row>
    <row r="345" spans="1:60" ht="12.75" customHeight="1" x14ac:dyDescent="0.2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  <c r="BH345" s="107"/>
    </row>
    <row r="346" spans="1:60" ht="12.75" customHeight="1" x14ac:dyDescent="0.25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  <c r="BH346" s="107"/>
    </row>
    <row r="347" spans="1:60" ht="12.75" customHeight="1" x14ac:dyDescent="0.25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</row>
    <row r="348" spans="1:60" ht="12.75" customHeight="1" x14ac:dyDescent="0.25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  <c r="BH348" s="107"/>
    </row>
    <row r="349" spans="1:60" ht="12.75" customHeight="1" x14ac:dyDescent="0.25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  <c r="BH349" s="107"/>
    </row>
    <row r="350" spans="1:60" ht="12.75" customHeight="1" x14ac:dyDescent="0.25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  <c r="BH350" s="107"/>
    </row>
    <row r="351" spans="1:60" ht="12.75" customHeight="1" x14ac:dyDescent="0.25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  <c r="BH351" s="107"/>
    </row>
    <row r="352" spans="1:60" ht="12.75" customHeight="1" x14ac:dyDescent="0.25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  <c r="BH352" s="107"/>
    </row>
    <row r="353" spans="1:60" ht="12.75" customHeight="1" x14ac:dyDescent="0.25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  <c r="BH353" s="107"/>
    </row>
    <row r="354" spans="1:60" ht="12.75" customHeight="1" x14ac:dyDescent="0.25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  <c r="BH354" s="107"/>
    </row>
    <row r="355" spans="1:60" ht="12.75" customHeight="1" x14ac:dyDescent="0.2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  <c r="BH355" s="107"/>
    </row>
    <row r="356" spans="1:60" ht="12.75" customHeight="1" x14ac:dyDescent="0.25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</row>
    <row r="357" spans="1:60" ht="12.75" customHeight="1" x14ac:dyDescent="0.25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  <c r="BH357" s="107"/>
    </row>
    <row r="358" spans="1:60" ht="12.75" customHeight="1" x14ac:dyDescent="0.25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  <c r="BH358" s="107"/>
    </row>
    <row r="359" spans="1:60" ht="12.75" customHeight="1" x14ac:dyDescent="0.25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  <c r="BH359" s="107"/>
    </row>
    <row r="360" spans="1:60" ht="12.75" customHeight="1" x14ac:dyDescent="0.25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</row>
    <row r="361" spans="1:60" ht="12.75" customHeight="1" x14ac:dyDescent="0.25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  <c r="BH361" s="107"/>
    </row>
    <row r="362" spans="1:60" ht="12.75" customHeight="1" x14ac:dyDescent="0.25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</row>
    <row r="363" spans="1:60" ht="12.75" customHeight="1" x14ac:dyDescent="0.25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</row>
    <row r="364" spans="1:60" ht="12.75" customHeight="1" x14ac:dyDescent="0.25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</row>
    <row r="365" spans="1:60" ht="12.75" customHeight="1" x14ac:dyDescent="0.2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</row>
    <row r="366" spans="1:60" ht="12.75" customHeight="1" x14ac:dyDescent="0.25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</row>
    <row r="367" spans="1:60" ht="12.75" customHeight="1" x14ac:dyDescent="0.25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</row>
    <row r="368" spans="1:60" ht="12.75" customHeight="1" x14ac:dyDescent="0.25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</row>
    <row r="369" spans="1:60" ht="12.75" customHeight="1" x14ac:dyDescent="0.25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</row>
    <row r="370" spans="1:60" ht="12.75" customHeight="1" x14ac:dyDescent="0.25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</row>
    <row r="371" spans="1:60" ht="12.75" customHeight="1" x14ac:dyDescent="0.25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</row>
    <row r="372" spans="1:60" ht="12.75" customHeight="1" x14ac:dyDescent="0.25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</row>
    <row r="373" spans="1:60" ht="12.75" customHeight="1" x14ac:dyDescent="0.25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  <c r="BH373" s="107"/>
    </row>
    <row r="374" spans="1:60" ht="12.75" customHeight="1" x14ac:dyDescent="0.25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</row>
    <row r="375" spans="1:60" ht="12.75" customHeight="1" x14ac:dyDescent="0.2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</row>
    <row r="376" spans="1:60" ht="12.75" customHeight="1" x14ac:dyDescent="0.25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  <c r="BH376" s="107"/>
    </row>
    <row r="377" spans="1:60" ht="12.75" customHeight="1" x14ac:dyDescent="0.25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  <c r="BH377" s="107"/>
    </row>
    <row r="378" spans="1:60" ht="12.75" customHeight="1" x14ac:dyDescent="0.25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</row>
    <row r="379" spans="1:60" ht="12.75" customHeight="1" x14ac:dyDescent="0.25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  <c r="BG379" s="107"/>
      <c r="BH379" s="107"/>
    </row>
    <row r="380" spans="1:60" ht="12.75" customHeight="1" x14ac:dyDescent="0.25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</row>
    <row r="381" spans="1:60" ht="12.75" customHeight="1" x14ac:dyDescent="0.25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</row>
    <row r="382" spans="1:60" ht="12.75" customHeight="1" x14ac:dyDescent="0.25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</row>
    <row r="383" spans="1:60" ht="12.75" customHeight="1" x14ac:dyDescent="0.25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</row>
    <row r="384" spans="1:60" ht="12.75" customHeight="1" x14ac:dyDescent="0.25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</row>
    <row r="385" spans="1:60" ht="12.75" customHeight="1" x14ac:dyDescent="0.2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  <c r="BH385" s="107"/>
    </row>
    <row r="386" spans="1:60" ht="12.75" customHeight="1" x14ac:dyDescent="0.25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</row>
    <row r="387" spans="1:60" ht="12.75" customHeight="1" x14ac:dyDescent="0.25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  <c r="BH387" s="107"/>
    </row>
    <row r="388" spans="1:60" ht="12.75" customHeight="1" x14ac:dyDescent="0.25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  <c r="BH388" s="107"/>
    </row>
    <row r="389" spans="1:60" ht="12.75" customHeight="1" x14ac:dyDescent="0.25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  <c r="BH389" s="107"/>
    </row>
    <row r="390" spans="1:60" ht="12.75" customHeight="1" x14ac:dyDescent="0.25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  <c r="BH390" s="107"/>
    </row>
    <row r="391" spans="1:60" ht="12.75" customHeight="1" x14ac:dyDescent="0.25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  <c r="BH391" s="107"/>
    </row>
    <row r="392" spans="1:60" ht="12.75" customHeight="1" x14ac:dyDescent="0.25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/>
      <c r="AL392" s="107"/>
      <c r="AM392" s="107"/>
      <c r="AN392" s="107"/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/>
      <c r="BF392" s="107"/>
      <c r="BG392" s="107"/>
      <c r="BH392" s="107"/>
    </row>
    <row r="393" spans="1:60" ht="12.75" customHeight="1" x14ac:dyDescent="0.25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</row>
    <row r="394" spans="1:60" ht="12.75" customHeight="1" x14ac:dyDescent="0.25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</row>
    <row r="395" spans="1:60" ht="12.75" customHeight="1" x14ac:dyDescent="0.2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  <c r="BH395" s="107"/>
    </row>
    <row r="396" spans="1:60" ht="12.75" customHeight="1" x14ac:dyDescent="0.25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/>
      <c r="AY396" s="107"/>
      <c r="AZ396" s="107"/>
      <c r="BA396" s="107"/>
      <c r="BB396" s="107"/>
      <c r="BC396" s="107"/>
      <c r="BD396" s="107"/>
      <c r="BE396" s="107"/>
      <c r="BF396" s="107"/>
      <c r="BG396" s="107"/>
      <c r="BH396" s="107"/>
    </row>
    <row r="397" spans="1:60" ht="12.75" customHeight="1" x14ac:dyDescent="0.25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  <c r="BH397" s="107"/>
    </row>
    <row r="398" spans="1:60" ht="12.75" customHeight="1" x14ac:dyDescent="0.25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  <c r="BH398" s="107"/>
    </row>
    <row r="399" spans="1:60" ht="12.75" customHeight="1" x14ac:dyDescent="0.25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  <c r="BH399" s="107"/>
    </row>
    <row r="400" spans="1:60" ht="12.75" customHeight="1" x14ac:dyDescent="0.25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  <c r="BH400" s="107"/>
    </row>
    <row r="401" spans="1:60" ht="12.75" customHeight="1" x14ac:dyDescent="0.25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/>
      <c r="BF401" s="107"/>
      <c r="BG401" s="107"/>
      <c r="BH401" s="107"/>
    </row>
    <row r="402" spans="1:60" ht="12.75" customHeight="1" x14ac:dyDescent="0.25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  <c r="BH402" s="107"/>
    </row>
    <row r="403" spans="1:60" ht="12.75" customHeight="1" x14ac:dyDescent="0.25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  <c r="BH403" s="107"/>
    </row>
    <row r="404" spans="1:60" ht="12.75" customHeight="1" x14ac:dyDescent="0.25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</row>
    <row r="405" spans="1:60" ht="12.75" customHeight="1" x14ac:dyDescent="0.2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/>
      <c r="AY405" s="107"/>
      <c r="AZ405" s="107"/>
      <c r="BA405" s="107"/>
      <c r="BB405" s="107"/>
      <c r="BC405" s="107"/>
      <c r="BD405" s="107"/>
      <c r="BE405" s="107"/>
      <c r="BF405" s="107"/>
      <c r="BG405" s="107"/>
      <c r="BH405" s="107"/>
    </row>
    <row r="406" spans="1:60" ht="12.75" customHeight="1" x14ac:dyDescent="0.25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/>
      <c r="AK406" s="107"/>
      <c r="AL406" s="107"/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  <c r="BH406" s="107"/>
    </row>
    <row r="407" spans="1:60" ht="12.75" customHeight="1" x14ac:dyDescent="0.25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/>
      <c r="AL407" s="107"/>
      <c r="AM407" s="107"/>
      <c r="AN407" s="107"/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  <c r="BH407" s="107"/>
    </row>
    <row r="408" spans="1:60" ht="12.75" customHeight="1" x14ac:dyDescent="0.25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  <c r="BH408" s="107"/>
    </row>
    <row r="409" spans="1:60" ht="12.75" customHeight="1" x14ac:dyDescent="0.25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  <c r="BH409" s="107"/>
    </row>
    <row r="410" spans="1:60" ht="12.75" customHeight="1" x14ac:dyDescent="0.25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</row>
    <row r="411" spans="1:60" ht="12.75" customHeight="1" x14ac:dyDescent="0.25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  <c r="BH411" s="107"/>
    </row>
    <row r="412" spans="1:60" ht="12.75" customHeight="1" x14ac:dyDescent="0.25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  <c r="BH412" s="107"/>
    </row>
    <row r="413" spans="1:60" ht="12.75" customHeight="1" x14ac:dyDescent="0.25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  <c r="BH413" s="107"/>
    </row>
    <row r="414" spans="1:60" ht="12.75" customHeight="1" x14ac:dyDescent="0.25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</row>
    <row r="415" spans="1:60" ht="12.75" customHeight="1" x14ac:dyDescent="0.2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</row>
    <row r="416" spans="1:60" ht="12.75" customHeight="1" x14ac:dyDescent="0.25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</row>
    <row r="417" spans="1:60" ht="12.75" customHeight="1" x14ac:dyDescent="0.25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</row>
    <row r="418" spans="1:60" ht="12.75" customHeight="1" x14ac:dyDescent="0.25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/>
      <c r="AM418" s="107"/>
      <c r="AN418" s="107"/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/>
      <c r="BF418" s="107"/>
      <c r="BG418" s="107"/>
      <c r="BH418" s="107"/>
    </row>
    <row r="419" spans="1:60" ht="12.75" customHeight="1" x14ac:dyDescent="0.25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  <c r="BH419" s="107"/>
    </row>
    <row r="420" spans="1:60" ht="12.75" customHeight="1" x14ac:dyDescent="0.25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/>
      <c r="BF420" s="107"/>
      <c r="BG420" s="107"/>
      <c r="BH420" s="107"/>
    </row>
    <row r="421" spans="1:60" ht="12.75" customHeight="1" x14ac:dyDescent="0.25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</row>
    <row r="422" spans="1:60" ht="12.75" customHeight="1" x14ac:dyDescent="0.25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  <c r="BH422" s="107"/>
    </row>
    <row r="423" spans="1:60" ht="12.75" customHeight="1" x14ac:dyDescent="0.25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  <c r="BH423" s="107"/>
    </row>
    <row r="424" spans="1:60" ht="12.75" customHeight="1" x14ac:dyDescent="0.25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  <c r="BG424" s="107"/>
      <c r="BH424" s="107"/>
    </row>
    <row r="425" spans="1:60" ht="12.75" customHeight="1" x14ac:dyDescent="0.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  <c r="BH425" s="107"/>
    </row>
    <row r="426" spans="1:60" ht="12.75" customHeight="1" x14ac:dyDescent="0.25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  <c r="BH426" s="107"/>
    </row>
    <row r="427" spans="1:60" ht="12.75" customHeight="1" x14ac:dyDescent="0.25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/>
      <c r="AY427" s="107"/>
      <c r="AZ427" s="107"/>
      <c r="BA427" s="107"/>
      <c r="BB427" s="107"/>
      <c r="BC427" s="107"/>
      <c r="BD427" s="107"/>
      <c r="BE427" s="107"/>
      <c r="BF427" s="107"/>
      <c r="BG427" s="107"/>
      <c r="BH427" s="107"/>
    </row>
    <row r="428" spans="1:60" ht="12.75" customHeight="1" x14ac:dyDescent="0.25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  <c r="BH428" s="107"/>
    </row>
    <row r="429" spans="1:60" ht="12.75" customHeight="1" x14ac:dyDescent="0.25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</row>
    <row r="430" spans="1:60" ht="12.75" customHeight="1" x14ac:dyDescent="0.25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</row>
    <row r="431" spans="1:60" ht="12.75" customHeight="1" x14ac:dyDescent="0.25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/>
      <c r="AY431" s="107"/>
      <c r="AZ431" s="107"/>
      <c r="BA431" s="107"/>
      <c r="BB431" s="107"/>
      <c r="BC431" s="107"/>
      <c r="BD431" s="107"/>
      <c r="BE431" s="107"/>
      <c r="BF431" s="107"/>
      <c r="BG431" s="107"/>
      <c r="BH431" s="107"/>
    </row>
    <row r="432" spans="1:60" ht="12.75" customHeight="1" x14ac:dyDescent="0.25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  <c r="BH432" s="107"/>
    </row>
    <row r="433" spans="1:60" ht="12.75" customHeight="1" x14ac:dyDescent="0.25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</row>
    <row r="434" spans="1:60" ht="12.75" customHeight="1" x14ac:dyDescent="0.25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  <c r="BH434" s="107"/>
    </row>
    <row r="435" spans="1:60" ht="12.75" customHeight="1" x14ac:dyDescent="0.2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</row>
    <row r="436" spans="1:60" ht="12.75" customHeight="1" x14ac:dyDescent="0.25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  <c r="BH436" s="107"/>
    </row>
    <row r="437" spans="1:60" ht="12.75" customHeight="1" x14ac:dyDescent="0.25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</row>
    <row r="438" spans="1:60" ht="12.75" customHeight="1" x14ac:dyDescent="0.25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  <c r="BH438" s="107"/>
    </row>
    <row r="439" spans="1:60" ht="12.75" customHeight="1" x14ac:dyDescent="0.25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  <c r="BH439" s="107"/>
    </row>
    <row r="440" spans="1:60" ht="12.75" customHeight="1" x14ac:dyDescent="0.25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/>
      <c r="AY440" s="107"/>
      <c r="AZ440" s="107"/>
      <c r="BA440" s="107"/>
      <c r="BB440" s="107"/>
      <c r="BC440" s="107"/>
      <c r="BD440" s="107"/>
      <c r="BE440" s="107"/>
      <c r="BF440" s="107"/>
      <c r="BG440" s="107"/>
      <c r="BH440" s="107"/>
    </row>
    <row r="441" spans="1:60" ht="12.75" customHeight="1" x14ac:dyDescent="0.25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  <c r="BH441" s="107"/>
    </row>
    <row r="442" spans="1:60" ht="12.75" customHeight="1" x14ac:dyDescent="0.25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</row>
    <row r="443" spans="1:60" ht="12.75" customHeight="1" x14ac:dyDescent="0.25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  <c r="BH443" s="107"/>
    </row>
    <row r="444" spans="1:60" ht="12.75" customHeight="1" x14ac:dyDescent="0.25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/>
      <c r="AY444" s="107"/>
      <c r="AZ444" s="107"/>
      <c r="BA444" s="107"/>
      <c r="BB444" s="107"/>
      <c r="BC444" s="107"/>
      <c r="BD444" s="107"/>
      <c r="BE444" s="107"/>
      <c r="BF444" s="107"/>
      <c r="BG444" s="107"/>
      <c r="BH444" s="107"/>
    </row>
    <row r="445" spans="1:60" ht="12.75" customHeight="1" x14ac:dyDescent="0.2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  <c r="BH445" s="107"/>
    </row>
    <row r="446" spans="1:60" ht="12.75" customHeight="1" x14ac:dyDescent="0.25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  <c r="BH446" s="107"/>
    </row>
    <row r="447" spans="1:60" ht="12.75" customHeight="1" x14ac:dyDescent="0.25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  <c r="BH447" s="107"/>
    </row>
    <row r="448" spans="1:60" ht="12.75" customHeight="1" x14ac:dyDescent="0.25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  <c r="BH448" s="107"/>
    </row>
    <row r="449" spans="1:60" ht="12.75" customHeight="1" x14ac:dyDescent="0.25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/>
      <c r="AY449" s="107"/>
      <c r="AZ449" s="107"/>
      <c r="BA449" s="107"/>
      <c r="BB449" s="107"/>
      <c r="BC449" s="107"/>
      <c r="BD449" s="107"/>
      <c r="BE449" s="107"/>
      <c r="BF449" s="107"/>
      <c r="BG449" s="107"/>
      <c r="BH449" s="107"/>
    </row>
    <row r="450" spans="1:60" ht="12.75" customHeight="1" x14ac:dyDescent="0.25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</row>
    <row r="451" spans="1:60" ht="12.75" customHeight="1" x14ac:dyDescent="0.25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  <c r="BH451" s="107"/>
    </row>
    <row r="452" spans="1:60" ht="12.75" customHeight="1" x14ac:dyDescent="0.25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</row>
    <row r="453" spans="1:60" ht="12.75" customHeight="1" x14ac:dyDescent="0.25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  <c r="BH453" s="107"/>
    </row>
    <row r="454" spans="1:60" ht="12.75" customHeight="1" x14ac:dyDescent="0.25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  <c r="BH454" s="107"/>
    </row>
    <row r="455" spans="1:60" ht="12.75" customHeight="1" x14ac:dyDescent="0.2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/>
      <c r="AK455" s="107"/>
      <c r="AL455" s="107"/>
      <c r="AM455" s="107"/>
      <c r="AN455" s="107"/>
      <c r="AO455" s="107"/>
      <c r="AP455" s="107"/>
      <c r="AQ455" s="107"/>
      <c r="AR455" s="107"/>
      <c r="AS455" s="107"/>
      <c r="AT455" s="107"/>
      <c r="AU455" s="107"/>
      <c r="AV455" s="107"/>
      <c r="AW455" s="107"/>
      <c r="AX455" s="107"/>
      <c r="AY455" s="107"/>
      <c r="AZ455" s="107"/>
      <c r="BA455" s="107"/>
      <c r="BB455" s="107"/>
      <c r="BC455" s="107"/>
      <c r="BD455" s="107"/>
      <c r="BE455" s="107"/>
      <c r="BF455" s="107"/>
      <c r="BG455" s="107"/>
      <c r="BH455" s="107"/>
    </row>
    <row r="456" spans="1:60" ht="12.75" customHeight="1" x14ac:dyDescent="0.25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  <c r="BH456" s="107"/>
    </row>
    <row r="457" spans="1:60" ht="12.75" customHeight="1" x14ac:dyDescent="0.25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</row>
    <row r="458" spans="1:60" ht="12.75" customHeight="1" x14ac:dyDescent="0.25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</row>
    <row r="459" spans="1:60" ht="12.75" customHeight="1" x14ac:dyDescent="0.25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/>
      <c r="AK459" s="107"/>
      <c r="AL459" s="107"/>
      <c r="AM459" s="107"/>
      <c r="AN459" s="107"/>
      <c r="AO459" s="107"/>
      <c r="AP459" s="107"/>
      <c r="AQ459" s="107"/>
      <c r="AR459" s="107"/>
      <c r="AS459" s="107"/>
      <c r="AT459" s="107"/>
      <c r="AU459" s="107"/>
      <c r="AV459" s="107"/>
      <c r="AW459" s="107"/>
      <c r="AX459" s="107"/>
      <c r="AY459" s="107"/>
      <c r="AZ459" s="107"/>
      <c r="BA459" s="107"/>
      <c r="BB459" s="107"/>
      <c r="BC459" s="107"/>
      <c r="BD459" s="107"/>
      <c r="BE459" s="107"/>
      <c r="BF459" s="107"/>
      <c r="BG459" s="107"/>
      <c r="BH459" s="107"/>
    </row>
    <row r="460" spans="1:60" ht="12.75" customHeight="1" x14ac:dyDescent="0.25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</row>
    <row r="461" spans="1:60" ht="12.75" customHeight="1" x14ac:dyDescent="0.25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  <c r="BH461" s="107"/>
    </row>
    <row r="462" spans="1:60" ht="12.75" customHeight="1" x14ac:dyDescent="0.25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  <c r="BH462" s="107"/>
    </row>
    <row r="463" spans="1:60" ht="12.75" customHeight="1" x14ac:dyDescent="0.25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  <c r="BH463" s="107"/>
    </row>
    <row r="464" spans="1:60" ht="12.75" customHeight="1" x14ac:dyDescent="0.25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  <c r="BH464" s="107"/>
    </row>
    <row r="465" spans="1:60" ht="12.75" customHeight="1" x14ac:dyDescent="0.2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/>
      <c r="AK465" s="107"/>
      <c r="AL465" s="107"/>
      <c r="AM465" s="107"/>
      <c r="AN465" s="107"/>
      <c r="AO465" s="107"/>
      <c r="AP465" s="107"/>
      <c r="AQ465" s="107"/>
      <c r="AR465" s="107"/>
      <c r="AS465" s="107"/>
      <c r="AT465" s="107"/>
      <c r="AU465" s="107"/>
      <c r="AV465" s="107"/>
      <c r="AW465" s="107"/>
      <c r="AX465" s="107"/>
      <c r="AY465" s="107"/>
      <c r="AZ465" s="107"/>
      <c r="BA465" s="107"/>
      <c r="BB465" s="107"/>
      <c r="BC465" s="107"/>
      <c r="BD465" s="107"/>
      <c r="BE465" s="107"/>
      <c r="BF465" s="107"/>
      <c r="BG465" s="107"/>
      <c r="BH465" s="107"/>
    </row>
    <row r="466" spans="1:60" ht="12.75" customHeight="1" x14ac:dyDescent="0.25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  <c r="BH466" s="107"/>
    </row>
    <row r="467" spans="1:60" ht="12.75" customHeight="1" x14ac:dyDescent="0.25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</row>
    <row r="468" spans="1:60" ht="12.75" customHeight="1" x14ac:dyDescent="0.25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  <c r="BH468" s="107"/>
    </row>
    <row r="469" spans="1:60" ht="12.75" customHeight="1" x14ac:dyDescent="0.25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  <c r="BH469" s="107"/>
    </row>
    <row r="470" spans="1:60" ht="12.75" customHeight="1" x14ac:dyDescent="0.25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  <c r="BH470" s="107"/>
    </row>
    <row r="471" spans="1:60" ht="12.75" customHeight="1" x14ac:dyDescent="0.25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  <c r="BH471" s="107"/>
    </row>
    <row r="472" spans="1:60" ht="12.75" customHeight="1" x14ac:dyDescent="0.25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/>
      <c r="AK472" s="107"/>
      <c r="AL472" s="107"/>
      <c r="AM472" s="107"/>
      <c r="AN472" s="107"/>
      <c r="AO472" s="107"/>
      <c r="AP472" s="107"/>
      <c r="AQ472" s="107"/>
      <c r="AR472" s="107"/>
      <c r="AS472" s="107"/>
      <c r="AT472" s="107"/>
      <c r="AU472" s="107"/>
      <c r="AV472" s="107"/>
      <c r="AW472" s="107"/>
      <c r="AX472" s="107"/>
      <c r="AY472" s="107"/>
      <c r="AZ472" s="107"/>
      <c r="BA472" s="107"/>
      <c r="BB472" s="107"/>
      <c r="BC472" s="107"/>
      <c r="BD472" s="107"/>
      <c r="BE472" s="107"/>
      <c r="BF472" s="107"/>
      <c r="BG472" s="107"/>
      <c r="BH472" s="107"/>
    </row>
    <row r="473" spans="1:60" ht="12.75" customHeight="1" x14ac:dyDescent="0.25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  <c r="BH473" s="107"/>
    </row>
    <row r="474" spans="1:60" ht="12.75" customHeight="1" x14ac:dyDescent="0.25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  <c r="BH474" s="107"/>
    </row>
    <row r="475" spans="1:60" ht="12.75" customHeight="1" x14ac:dyDescent="0.2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  <c r="BH475" s="107"/>
    </row>
    <row r="476" spans="1:60" ht="12.75" customHeight="1" x14ac:dyDescent="0.25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  <c r="BH476" s="107"/>
    </row>
    <row r="477" spans="1:60" ht="12.75" customHeight="1" x14ac:dyDescent="0.25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</row>
    <row r="478" spans="1:60" ht="12.75" customHeight="1" x14ac:dyDescent="0.25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/>
      <c r="AK478" s="107"/>
      <c r="AL478" s="107"/>
      <c r="AM478" s="107"/>
      <c r="AN478" s="107"/>
      <c r="AO478" s="107"/>
      <c r="AP478" s="107"/>
      <c r="AQ478" s="107"/>
      <c r="AR478" s="107"/>
      <c r="AS478" s="107"/>
      <c r="AT478" s="107"/>
      <c r="AU478" s="107"/>
      <c r="AV478" s="107"/>
      <c r="AW478" s="107"/>
      <c r="AX478" s="107"/>
      <c r="AY478" s="107"/>
      <c r="AZ478" s="107"/>
      <c r="BA478" s="107"/>
      <c r="BB478" s="107"/>
      <c r="BC478" s="107"/>
      <c r="BD478" s="107"/>
      <c r="BE478" s="107"/>
      <c r="BF478" s="107"/>
      <c r="BG478" s="107"/>
      <c r="BH478" s="107"/>
    </row>
    <row r="479" spans="1:60" ht="12.75" customHeight="1" x14ac:dyDescent="0.25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  <c r="BH479" s="107"/>
    </row>
    <row r="480" spans="1:60" ht="12.75" customHeight="1" x14ac:dyDescent="0.25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  <c r="BH480" s="107"/>
    </row>
    <row r="481" spans="1:60" ht="12.75" customHeight="1" x14ac:dyDescent="0.25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</row>
    <row r="482" spans="1:60" ht="12.75" customHeight="1" x14ac:dyDescent="0.25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  <c r="BH482" s="107"/>
    </row>
    <row r="483" spans="1:60" ht="12.75" customHeight="1" x14ac:dyDescent="0.25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  <c r="BH483" s="107"/>
    </row>
    <row r="484" spans="1:60" ht="12.75" customHeight="1" x14ac:dyDescent="0.25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  <c r="BH484" s="107"/>
    </row>
    <row r="485" spans="1:60" ht="12.75" customHeight="1" x14ac:dyDescent="0.2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  <c r="BH485" s="107"/>
    </row>
    <row r="486" spans="1:60" ht="12.75" customHeight="1" x14ac:dyDescent="0.25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  <c r="BH486" s="107"/>
    </row>
    <row r="487" spans="1:60" ht="12.75" customHeight="1" x14ac:dyDescent="0.25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  <c r="BH487" s="107"/>
    </row>
    <row r="488" spans="1:60" ht="12.75" customHeight="1" x14ac:dyDescent="0.25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</row>
    <row r="489" spans="1:60" ht="12.75" customHeight="1" x14ac:dyDescent="0.25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  <c r="BH489" s="107"/>
    </row>
    <row r="490" spans="1:60" ht="12.75" customHeight="1" x14ac:dyDescent="0.25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</row>
    <row r="491" spans="1:60" ht="12.75" customHeight="1" x14ac:dyDescent="0.25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  <c r="BH491" s="107"/>
    </row>
    <row r="492" spans="1:60" ht="12.75" customHeight="1" x14ac:dyDescent="0.25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  <c r="BH492" s="107"/>
    </row>
    <row r="493" spans="1:60" ht="12.75" customHeight="1" x14ac:dyDescent="0.25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  <c r="BH493" s="107"/>
    </row>
    <row r="494" spans="1:60" ht="12.75" customHeight="1" x14ac:dyDescent="0.25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  <c r="BG494" s="107"/>
      <c r="BH494" s="107"/>
    </row>
    <row r="495" spans="1:60" ht="12.75" customHeight="1" x14ac:dyDescent="0.2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  <c r="BH495" s="107"/>
    </row>
    <row r="496" spans="1:60" ht="12.75" customHeight="1" x14ac:dyDescent="0.25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  <c r="BG496" s="107"/>
      <c r="BH496" s="107"/>
    </row>
    <row r="497" spans="1:60" ht="12.75" customHeight="1" x14ac:dyDescent="0.25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  <c r="BH497" s="107"/>
    </row>
    <row r="498" spans="1:60" ht="12.75" customHeight="1" x14ac:dyDescent="0.25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  <c r="BG498" s="107"/>
      <c r="BH498" s="107"/>
    </row>
    <row r="499" spans="1:60" ht="12.75" customHeight="1" x14ac:dyDescent="0.25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  <c r="BH499" s="107"/>
    </row>
    <row r="500" spans="1:60" ht="12.75" customHeight="1" x14ac:dyDescent="0.25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</row>
    <row r="501" spans="1:60" ht="12.75" customHeight="1" x14ac:dyDescent="0.25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  <c r="BH501" s="107"/>
    </row>
    <row r="502" spans="1:60" ht="12.75" customHeight="1" x14ac:dyDescent="0.25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</row>
    <row r="503" spans="1:60" ht="12.75" customHeight="1" x14ac:dyDescent="0.25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  <c r="BH503" s="107"/>
    </row>
    <row r="504" spans="1:60" ht="12.75" customHeight="1" x14ac:dyDescent="0.25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  <c r="BH504" s="107"/>
    </row>
    <row r="505" spans="1:60" ht="12.75" customHeight="1" x14ac:dyDescent="0.2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  <c r="BH505" s="107"/>
    </row>
    <row r="506" spans="1:60" ht="12.75" customHeight="1" x14ac:dyDescent="0.25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  <c r="BH506" s="107"/>
    </row>
    <row r="507" spans="1:60" ht="12.75" customHeight="1" x14ac:dyDescent="0.25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</row>
    <row r="508" spans="1:60" ht="12.75" customHeight="1" x14ac:dyDescent="0.25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</row>
    <row r="509" spans="1:60" ht="12.75" customHeight="1" x14ac:dyDescent="0.25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  <c r="BH509" s="107"/>
    </row>
    <row r="510" spans="1:60" ht="12.75" customHeight="1" x14ac:dyDescent="0.25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  <c r="BH510" s="107"/>
    </row>
    <row r="511" spans="1:60" ht="12.75" customHeight="1" x14ac:dyDescent="0.25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  <c r="BH511" s="107"/>
    </row>
    <row r="512" spans="1:60" ht="12.75" customHeight="1" x14ac:dyDescent="0.25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</row>
    <row r="513" spans="1:60" ht="12.75" customHeight="1" x14ac:dyDescent="0.25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  <c r="BG513" s="107"/>
      <c r="BH513" s="107"/>
    </row>
    <row r="514" spans="1:60" ht="12.75" customHeight="1" x14ac:dyDescent="0.25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</row>
    <row r="515" spans="1:60" ht="12.75" customHeight="1" x14ac:dyDescent="0.2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  <c r="BG515" s="107"/>
      <c r="BH515" s="107"/>
    </row>
    <row r="516" spans="1:60" ht="12.75" customHeight="1" x14ac:dyDescent="0.25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  <c r="BG516" s="107"/>
      <c r="BH516" s="107"/>
    </row>
    <row r="517" spans="1:60" ht="12.75" customHeight="1" x14ac:dyDescent="0.25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  <c r="BG517" s="107"/>
      <c r="BH517" s="107"/>
    </row>
    <row r="518" spans="1:60" ht="12.75" customHeight="1" x14ac:dyDescent="0.25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  <c r="BG518" s="107"/>
      <c r="BH518" s="107"/>
    </row>
    <row r="519" spans="1:60" ht="12.75" customHeight="1" x14ac:dyDescent="0.25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  <c r="BG519" s="107"/>
      <c r="BH519" s="107"/>
    </row>
    <row r="520" spans="1:60" ht="12.75" customHeight="1" x14ac:dyDescent="0.25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  <c r="BG520" s="107"/>
      <c r="BH520" s="107"/>
    </row>
    <row r="521" spans="1:60" ht="12.75" customHeight="1" x14ac:dyDescent="0.25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  <c r="BG521" s="107"/>
      <c r="BH521" s="107"/>
    </row>
    <row r="522" spans="1:60" ht="12.75" customHeight="1" x14ac:dyDescent="0.25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  <c r="BG522" s="107"/>
      <c r="BH522" s="107"/>
    </row>
    <row r="523" spans="1:60" ht="12.75" customHeight="1" x14ac:dyDescent="0.25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  <c r="BH523" s="107"/>
    </row>
    <row r="524" spans="1:60" ht="12.75" customHeight="1" x14ac:dyDescent="0.25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</row>
    <row r="525" spans="1:60" ht="12.75" customHeight="1" x14ac:dyDescent="0.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  <c r="BG525" s="107"/>
      <c r="BH525" s="107"/>
    </row>
    <row r="526" spans="1:60" ht="12.75" customHeight="1" x14ac:dyDescent="0.25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</row>
    <row r="527" spans="1:60" ht="12.75" customHeight="1" x14ac:dyDescent="0.25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  <c r="BG527" s="107"/>
      <c r="BH527" s="107"/>
    </row>
    <row r="528" spans="1:60" ht="12.75" customHeight="1" x14ac:dyDescent="0.25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  <c r="BH528" s="107"/>
    </row>
    <row r="529" spans="1:60" ht="12.75" customHeight="1" x14ac:dyDescent="0.25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  <c r="BH529" s="107"/>
    </row>
    <row r="530" spans="1:60" ht="12.75" customHeight="1" x14ac:dyDescent="0.25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  <c r="BH530" s="107"/>
    </row>
    <row r="531" spans="1:60" ht="12.75" customHeight="1" x14ac:dyDescent="0.25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  <c r="BH531" s="107"/>
    </row>
    <row r="532" spans="1:60" ht="12.75" customHeight="1" x14ac:dyDescent="0.25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  <c r="BG532" s="107"/>
      <c r="BH532" s="107"/>
    </row>
    <row r="533" spans="1:60" ht="12.75" customHeight="1" x14ac:dyDescent="0.25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  <c r="BH533" s="107"/>
    </row>
    <row r="534" spans="1:60" ht="12.75" customHeight="1" x14ac:dyDescent="0.25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  <c r="BH534" s="107"/>
    </row>
    <row r="535" spans="1:60" ht="12.75" customHeight="1" x14ac:dyDescent="0.2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  <c r="BH535" s="107"/>
    </row>
    <row r="536" spans="1:60" ht="12.75" customHeight="1" x14ac:dyDescent="0.25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  <c r="BH536" s="107"/>
    </row>
    <row r="537" spans="1:60" ht="12.75" customHeight="1" x14ac:dyDescent="0.25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  <c r="BH537" s="107"/>
    </row>
    <row r="538" spans="1:60" ht="12.75" customHeight="1" x14ac:dyDescent="0.25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  <c r="BH538" s="107"/>
    </row>
    <row r="539" spans="1:60" ht="12.75" customHeight="1" x14ac:dyDescent="0.25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  <c r="BH539" s="107"/>
    </row>
    <row r="540" spans="1:60" ht="12.75" customHeight="1" x14ac:dyDescent="0.25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  <c r="BH540" s="107"/>
    </row>
    <row r="541" spans="1:60" ht="12.75" customHeight="1" x14ac:dyDescent="0.25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  <c r="BH541" s="107"/>
    </row>
    <row r="542" spans="1:60" ht="12.75" customHeight="1" x14ac:dyDescent="0.25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  <c r="BH542" s="107"/>
    </row>
    <row r="543" spans="1:60" ht="12.75" customHeight="1" x14ac:dyDescent="0.25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  <c r="BH543" s="107"/>
    </row>
    <row r="544" spans="1:60" ht="12.75" customHeight="1" x14ac:dyDescent="0.25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  <c r="BH544" s="107"/>
    </row>
    <row r="545" spans="1:60" ht="12.75" customHeight="1" x14ac:dyDescent="0.2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  <c r="BH545" s="107"/>
    </row>
    <row r="546" spans="1:60" ht="12.75" customHeight="1" x14ac:dyDescent="0.25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  <c r="BH546" s="107"/>
    </row>
    <row r="547" spans="1:60" ht="12.75" customHeight="1" x14ac:dyDescent="0.25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  <c r="BH547" s="107"/>
    </row>
    <row r="548" spans="1:60" ht="12.75" customHeight="1" x14ac:dyDescent="0.25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  <c r="BH548" s="107"/>
    </row>
    <row r="549" spans="1:60" ht="12.75" customHeight="1" x14ac:dyDescent="0.25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</row>
    <row r="550" spans="1:60" ht="12.75" customHeight="1" x14ac:dyDescent="0.25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  <c r="BH550" s="107"/>
    </row>
    <row r="551" spans="1:60" ht="12.75" customHeight="1" x14ac:dyDescent="0.25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  <c r="BH551" s="107"/>
    </row>
    <row r="552" spans="1:60" ht="12.75" customHeight="1" x14ac:dyDescent="0.25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  <c r="BH552" s="107"/>
    </row>
    <row r="553" spans="1:60" ht="12.75" customHeight="1" x14ac:dyDescent="0.25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  <c r="BH553" s="107"/>
    </row>
    <row r="554" spans="1:60" ht="12.75" customHeight="1" x14ac:dyDescent="0.25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  <c r="BH554" s="107"/>
    </row>
    <row r="555" spans="1:60" ht="12.75" customHeight="1" x14ac:dyDescent="0.2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  <c r="BH555" s="107"/>
    </row>
    <row r="556" spans="1:60" ht="12.75" customHeight="1" x14ac:dyDescent="0.25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  <c r="BH556" s="107"/>
    </row>
    <row r="557" spans="1:60" ht="12.75" customHeight="1" x14ac:dyDescent="0.25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  <c r="BH557" s="107"/>
    </row>
    <row r="558" spans="1:60" ht="12.75" customHeight="1" x14ac:dyDescent="0.25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  <c r="BH558" s="107"/>
    </row>
    <row r="559" spans="1:60" ht="12.75" customHeight="1" x14ac:dyDescent="0.25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  <c r="BH559" s="107"/>
    </row>
    <row r="560" spans="1:60" ht="12.75" customHeight="1" x14ac:dyDescent="0.25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</row>
    <row r="561" spans="1:60" ht="12.75" customHeight="1" x14ac:dyDescent="0.25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  <c r="BH561" s="107"/>
    </row>
    <row r="562" spans="1:60" ht="12.75" customHeight="1" x14ac:dyDescent="0.25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  <c r="BH562" s="107"/>
    </row>
    <row r="563" spans="1:60" ht="12.75" customHeight="1" x14ac:dyDescent="0.25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  <c r="BH563" s="107"/>
    </row>
    <row r="564" spans="1:60" ht="12.75" customHeight="1" x14ac:dyDescent="0.25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  <c r="BH564" s="107"/>
    </row>
    <row r="565" spans="1:60" ht="12.75" customHeight="1" x14ac:dyDescent="0.2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  <c r="BH565" s="107"/>
    </row>
    <row r="566" spans="1:60" ht="12.75" customHeight="1" x14ac:dyDescent="0.25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  <c r="BH566" s="107"/>
    </row>
    <row r="567" spans="1:60" ht="12.75" customHeight="1" x14ac:dyDescent="0.25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  <c r="BH567" s="107"/>
    </row>
    <row r="568" spans="1:60" ht="12.75" customHeight="1" x14ac:dyDescent="0.25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  <c r="BH568" s="107"/>
    </row>
    <row r="569" spans="1:60" ht="12.75" customHeight="1" x14ac:dyDescent="0.25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  <c r="BH569" s="107"/>
    </row>
    <row r="570" spans="1:60" ht="12.75" customHeight="1" x14ac:dyDescent="0.25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  <c r="BH570" s="107"/>
    </row>
    <row r="571" spans="1:60" ht="12.75" customHeight="1" x14ac:dyDescent="0.25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  <c r="BH571" s="107"/>
    </row>
    <row r="572" spans="1:60" ht="12.75" customHeight="1" x14ac:dyDescent="0.25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  <c r="BH572" s="107"/>
    </row>
    <row r="573" spans="1:60" ht="12.75" customHeight="1" x14ac:dyDescent="0.25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  <c r="BH573" s="107"/>
    </row>
    <row r="574" spans="1:60" ht="12.75" customHeight="1" x14ac:dyDescent="0.25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  <c r="BH574" s="107"/>
    </row>
    <row r="575" spans="1:60" ht="12.75" customHeight="1" x14ac:dyDescent="0.2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  <c r="BH575" s="107"/>
    </row>
    <row r="576" spans="1:60" ht="12.75" customHeight="1" x14ac:dyDescent="0.25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  <c r="BH576" s="107"/>
    </row>
    <row r="577" spans="1:60" ht="12.75" customHeight="1" x14ac:dyDescent="0.25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  <c r="BH577" s="107"/>
    </row>
    <row r="578" spans="1:60" ht="12.75" customHeight="1" x14ac:dyDescent="0.25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  <c r="BH578" s="107"/>
    </row>
    <row r="579" spans="1:60" ht="12.75" customHeight="1" x14ac:dyDescent="0.25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  <c r="BH579" s="107"/>
    </row>
    <row r="580" spans="1:60" ht="12.75" customHeight="1" x14ac:dyDescent="0.25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  <c r="BH580" s="107"/>
    </row>
    <row r="581" spans="1:60" ht="12.75" customHeight="1" x14ac:dyDescent="0.25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  <c r="BH581" s="107"/>
    </row>
    <row r="582" spans="1:60" ht="12.75" customHeight="1" x14ac:dyDescent="0.25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  <c r="BH582" s="107"/>
    </row>
    <row r="583" spans="1:60" ht="12.75" customHeight="1" x14ac:dyDescent="0.25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  <c r="BH583" s="107"/>
    </row>
    <row r="584" spans="1:60" ht="12.75" customHeight="1" x14ac:dyDescent="0.25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  <c r="BH584" s="107"/>
    </row>
    <row r="585" spans="1:60" ht="12.75" customHeight="1" x14ac:dyDescent="0.2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  <c r="BH585" s="107"/>
    </row>
    <row r="586" spans="1:60" ht="12.75" customHeight="1" x14ac:dyDescent="0.25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  <c r="BH586" s="107"/>
    </row>
    <row r="587" spans="1:60" ht="12.75" customHeight="1" x14ac:dyDescent="0.25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  <c r="BH587" s="107"/>
    </row>
    <row r="588" spans="1:60" ht="12.75" customHeight="1" x14ac:dyDescent="0.25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  <c r="BH588" s="107"/>
    </row>
    <row r="589" spans="1:60" ht="12.75" customHeight="1" x14ac:dyDescent="0.25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  <c r="BH589" s="107"/>
    </row>
    <row r="590" spans="1:60" ht="12.75" customHeight="1" x14ac:dyDescent="0.25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</row>
    <row r="591" spans="1:60" ht="12.75" customHeight="1" x14ac:dyDescent="0.25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  <c r="BH591" s="107"/>
    </row>
    <row r="592" spans="1:60" ht="12.75" customHeight="1" x14ac:dyDescent="0.25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  <c r="BH592" s="107"/>
    </row>
    <row r="593" spans="1:60" ht="12.75" customHeight="1" x14ac:dyDescent="0.25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  <c r="BH593" s="107"/>
    </row>
    <row r="594" spans="1:60" ht="12.75" customHeight="1" x14ac:dyDescent="0.25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  <c r="BH594" s="107"/>
    </row>
    <row r="595" spans="1:60" ht="12.75" customHeight="1" x14ac:dyDescent="0.2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  <c r="BH595" s="107"/>
    </row>
    <row r="596" spans="1:60" ht="12.75" customHeight="1" x14ac:dyDescent="0.25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  <c r="BH596" s="107"/>
    </row>
    <row r="597" spans="1:60" ht="12.75" customHeight="1" x14ac:dyDescent="0.25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  <c r="BH597" s="107"/>
    </row>
    <row r="598" spans="1:60" ht="12.75" customHeight="1" x14ac:dyDescent="0.25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  <c r="BH598" s="107"/>
    </row>
    <row r="599" spans="1:60" ht="12.75" customHeight="1" x14ac:dyDescent="0.25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  <c r="BH599" s="107"/>
    </row>
    <row r="600" spans="1:60" ht="12.75" customHeight="1" x14ac:dyDescent="0.25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  <c r="BH600" s="107"/>
    </row>
    <row r="601" spans="1:60" ht="12.75" customHeight="1" x14ac:dyDescent="0.25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  <c r="BH601" s="107"/>
    </row>
    <row r="602" spans="1:60" ht="12.75" customHeight="1" x14ac:dyDescent="0.25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  <c r="BH602" s="107"/>
    </row>
    <row r="603" spans="1:60" ht="12.75" customHeight="1" x14ac:dyDescent="0.25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  <c r="BH603" s="107"/>
    </row>
    <row r="604" spans="1:60" ht="12.75" customHeight="1" x14ac:dyDescent="0.25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  <c r="BH604" s="107"/>
    </row>
    <row r="605" spans="1:60" ht="12.75" customHeight="1" x14ac:dyDescent="0.2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</row>
    <row r="606" spans="1:60" ht="12.75" customHeight="1" x14ac:dyDescent="0.25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  <c r="BH606" s="107"/>
    </row>
    <row r="607" spans="1:60" ht="12.75" customHeight="1" x14ac:dyDescent="0.25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  <c r="BH607" s="107"/>
    </row>
    <row r="608" spans="1:60" ht="12.75" customHeight="1" x14ac:dyDescent="0.25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  <c r="BH608" s="107"/>
    </row>
    <row r="609" spans="1:60" ht="12.75" customHeight="1" x14ac:dyDescent="0.25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  <c r="BH609" s="107"/>
    </row>
    <row r="610" spans="1:60" ht="12.75" customHeight="1" x14ac:dyDescent="0.25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  <c r="BH610" s="107"/>
    </row>
    <row r="611" spans="1:60" ht="12.75" customHeight="1" x14ac:dyDescent="0.25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</row>
    <row r="612" spans="1:60" ht="12.75" customHeight="1" x14ac:dyDescent="0.25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  <c r="BH612" s="107"/>
    </row>
    <row r="613" spans="1:60" ht="12.75" customHeight="1" x14ac:dyDescent="0.25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  <c r="BH613" s="107"/>
    </row>
    <row r="614" spans="1:60" ht="12.75" customHeight="1" x14ac:dyDescent="0.25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  <c r="BH614" s="107"/>
    </row>
    <row r="615" spans="1:60" ht="12.75" customHeight="1" x14ac:dyDescent="0.2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  <c r="BH615" s="107"/>
    </row>
    <row r="616" spans="1:60" ht="12.75" customHeight="1" x14ac:dyDescent="0.25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  <c r="BH616" s="107"/>
    </row>
    <row r="617" spans="1:60" ht="12.75" customHeight="1" x14ac:dyDescent="0.25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  <c r="BH617" s="107"/>
    </row>
    <row r="618" spans="1:60" ht="12.75" customHeight="1" x14ac:dyDescent="0.25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  <c r="BH618" s="107"/>
    </row>
    <row r="619" spans="1:60" ht="12.75" customHeight="1" x14ac:dyDescent="0.25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</row>
    <row r="620" spans="1:60" ht="12.75" customHeight="1" x14ac:dyDescent="0.25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</row>
    <row r="621" spans="1:60" ht="12.75" customHeight="1" x14ac:dyDescent="0.25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  <c r="BH621" s="107"/>
    </row>
    <row r="622" spans="1:60" ht="12.75" customHeight="1" x14ac:dyDescent="0.25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  <c r="BH622" s="107"/>
    </row>
    <row r="623" spans="1:60" ht="12.75" customHeight="1" x14ac:dyDescent="0.25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  <c r="BH623" s="107"/>
    </row>
    <row r="624" spans="1:60" ht="12.75" customHeight="1" x14ac:dyDescent="0.25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  <c r="BH624" s="107"/>
    </row>
    <row r="625" spans="1:60" ht="12.75" customHeight="1" x14ac:dyDescent="0.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  <c r="BH625" s="107"/>
    </row>
    <row r="626" spans="1:60" ht="12.75" customHeight="1" x14ac:dyDescent="0.25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  <c r="BH626" s="107"/>
    </row>
    <row r="627" spans="1:60" ht="12.75" customHeight="1" x14ac:dyDescent="0.25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  <c r="BH627" s="107"/>
    </row>
    <row r="628" spans="1:60" ht="12.75" customHeight="1" x14ac:dyDescent="0.25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  <c r="BH628" s="107"/>
    </row>
    <row r="629" spans="1:60" ht="12.75" customHeight="1" x14ac:dyDescent="0.25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  <c r="BH629" s="107"/>
    </row>
    <row r="630" spans="1:60" ht="12.75" customHeight="1" x14ac:dyDescent="0.25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  <c r="BH630" s="107"/>
    </row>
    <row r="631" spans="1:60" ht="12.75" customHeight="1" x14ac:dyDescent="0.25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</row>
    <row r="632" spans="1:60" ht="12.75" customHeight="1" x14ac:dyDescent="0.25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  <c r="BH632" s="107"/>
    </row>
    <row r="633" spans="1:60" ht="12.75" customHeight="1" x14ac:dyDescent="0.25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</row>
    <row r="634" spans="1:60" ht="12.75" customHeight="1" x14ac:dyDescent="0.25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  <c r="BH634" s="107"/>
    </row>
    <row r="635" spans="1:60" ht="12.75" customHeight="1" x14ac:dyDescent="0.2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  <c r="BH635" s="107"/>
    </row>
    <row r="636" spans="1:60" ht="12.75" customHeight="1" x14ac:dyDescent="0.25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  <c r="BH636" s="107"/>
    </row>
    <row r="637" spans="1:60" ht="12.75" customHeight="1" x14ac:dyDescent="0.25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  <c r="BH637" s="107"/>
    </row>
    <row r="638" spans="1:60" ht="12.75" customHeight="1" x14ac:dyDescent="0.25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  <c r="BH638" s="107"/>
    </row>
    <row r="639" spans="1:60" ht="12.75" customHeight="1" x14ac:dyDescent="0.25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  <c r="BH639" s="107"/>
    </row>
    <row r="640" spans="1:60" ht="12.75" customHeight="1" x14ac:dyDescent="0.25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</row>
    <row r="641" spans="1:60" ht="12.75" customHeight="1" x14ac:dyDescent="0.25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  <c r="BH641" s="107"/>
    </row>
    <row r="642" spans="1:60" ht="12.75" customHeight="1" x14ac:dyDescent="0.25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</row>
    <row r="643" spans="1:60" ht="12.75" customHeight="1" x14ac:dyDescent="0.25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  <c r="BH643" s="107"/>
    </row>
    <row r="644" spans="1:60" ht="12.75" customHeight="1" x14ac:dyDescent="0.25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</row>
    <row r="645" spans="1:60" ht="12.75" customHeight="1" x14ac:dyDescent="0.2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  <c r="BH645" s="107"/>
    </row>
    <row r="646" spans="1:60" ht="12.75" customHeight="1" x14ac:dyDescent="0.25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  <c r="BH646" s="107"/>
    </row>
    <row r="647" spans="1:60" ht="12.75" customHeight="1" x14ac:dyDescent="0.25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  <c r="BH647" s="107"/>
    </row>
    <row r="648" spans="1:60" ht="12.75" customHeight="1" x14ac:dyDescent="0.25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  <c r="BH648" s="107"/>
    </row>
    <row r="649" spans="1:60" ht="12.75" customHeight="1" x14ac:dyDescent="0.25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  <c r="BH649" s="107"/>
    </row>
    <row r="650" spans="1:60" ht="12.75" customHeight="1" x14ac:dyDescent="0.25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  <c r="BH650" s="107"/>
    </row>
    <row r="651" spans="1:60" ht="12.75" customHeight="1" x14ac:dyDescent="0.25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  <c r="BH651" s="107"/>
    </row>
    <row r="652" spans="1:60" ht="12.75" customHeight="1" x14ac:dyDescent="0.25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  <c r="BH652" s="107"/>
    </row>
    <row r="653" spans="1:60" ht="12.75" customHeight="1" x14ac:dyDescent="0.25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  <c r="BH653" s="107"/>
    </row>
    <row r="654" spans="1:60" ht="12.75" customHeight="1" x14ac:dyDescent="0.25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/>
      <c r="AK654" s="107"/>
      <c r="AL654" s="107"/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</row>
    <row r="655" spans="1:60" ht="12.75" customHeight="1" x14ac:dyDescent="0.2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  <c r="BH655" s="107"/>
    </row>
    <row r="656" spans="1:60" ht="12.75" customHeight="1" x14ac:dyDescent="0.25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/>
      <c r="AK656" s="107"/>
      <c r="AL656" s="107"/>
      <c r="AM656" s="107"/>
      <c r="AN656" s="107"/>
      <c r="AO656" s="107"/>
      <c r="AP656" s="107"/>
      <c r="AQ656" s="107"/>
      <c r="AR656" s="107"/>
      <c r="AS656" s="107"/>
      <c r="AT656" s="107"/>
      <c r="AU656" s="107"/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  <c r="BH656" s="107"/>
    </row>
    <row r="657" spans="1:60" ht="12.75" customHeight="1" x14ac:dyDescent="0.25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/>
      <c r="AK657" s="107"/>
      <c r="AL657" s="107"/>
      <c r="AM657" s="107"/>
      <c r="AN657" s="107"/>
      <c r="AO657" s="107"/>
      <c r="AP657" s="107"/>
      <c r="AQ657" s="107"/>
      <c r="AR657" s="107"/>
      <c r="AS657" s="107"/>
      <c r="AT657" s="107"/>
      <c r="AU657" s="107"/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  <c r="BH657" s="107"/>
    </row>
    <row r="658" spans="1:60" ht="12.75" customHeight="1" x14ac:dyDescent="0.25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/>
      <c r="AK658" s="107"/>
      <c r="AL658" s="107"/>
      <c r="AM658" s="107"/>
      <c r="AN658" s="107"/>
      <c r="AO658" s="107"/>
      <c r="AP658" s="107"/>
      <c r="AQ658" s="107"/>
      <c r="AR658" s="107"/>
      <c r="AS658" s="107"/>
      <c r="AT658" s="107"/>
      <c r="AU658" s="107"/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  <c r="BH658" s="107"/>
    </row>
    <row r="659" spans="1:60" ht="12.75" customHeight="1" x14ac:dyDescent="0.25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/>
      <c r="AK659" s="107"/>
      <c r="AL659" s="107"/>
      <c r="AM659" s="107"/>
      <c r="AN659" s="107"/>
      <c r="AO659" s="107"/>
      <c r="AP659" s="107"/>
      <c r="AQ659" s="107"/>
      <c r="AR659" s="107"/>
      <c r="AS659" s="107"/>
      <c r="AT659" s="107"/>
      <c r="AU659" s="107"/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  <c r="BH659" s="107"/>
    </row>
    <row r="660" spans="1:60" ht="12.75" customHeight="1" x14ac:dyDescent="0.25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  <c r="BH660" s="107"/>
    </row>
    <row r="661" spans="1:60" ht="12.75" customHeight="1" x14ac:dyDescent="0.25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  <c r="BH661" s="107"/>
    </row>
    <row r="662" spans="1:60" ht="12.75" customHeight="1" x14ac:dyDescent="0.25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  <c r="BH662" s="107"/>
    </row>
    <row r="663" spans="1:60" ht="12.75" customHeight="1" x14ac:dyDescent="0.25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/>
      <c r="AK663" s="107"/>
      <c r="AL663" s="107"/>
      <c r="AM663" s="107"/>
      <c r="AN663" s="107"/>
      <c r="AO663" s="107"/>
      <c r="AP663" s="107"/>
      <c r="AQ663" s="107"/>
      <c r="AR663" s="107"/>
      <c r="AS663" s="107"/>
      <c r="AT663" s="107"/>
      <c r="AU663" s="107"/>
      <c r="AV663" s="107"/>
      <c r="AW663" s="107"/>
      <c r="AX663" s="107"/>
      <c r="AY663" s="107"/>
      <c r="AZ663" s="107"/>
      <c r="BA663" s="107"/>
      <c r="BB663" s="107"/>
      <c r="BC663" s="107"/>
      <c r="BD663" s="107"/>
      <c r="BE663" s="107"/>
      <c r="BF663" s="107"/>
      <c r="BG663" s="107"/>
      <c r="BH663" s="107"/>
    </row>
    <row r="664" spans="1:60" ht="12.75" customHeight="1" x14ac:dyDescent="0.25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/>
      <c r="AK664" s="107"/>
      <c r="AL664" s="107"/>
      <c r="AM664" s="107"/>
      <c r="AN664" s="107"/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/>
      <c r="AY664" s="107"/>
      <c r="AZ664" s="107"/>
      <c r="BA664" s="107"/>
      <c r="BB664" s="107"/>
      <c r="BC664" s="107"/>
      <c r="BD664" s="107"/>
      <c r="BE664" s="107"/>
      <c r="BF664" s="107"/>
      <c r="BG664" s="107"/>
      <c r="BH664" s="107"/>
    </row>
    <row r="665" spans="1:60" ht="12.75" customHeight="1" x14ac:dyDescent="0.2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/>
      <c r="AK665" s="107"/>
      <c r="AL665" s="107"/>
      <c r="AM665" s="107"/>
      <c r="AN665" s="107"/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  <c r="BH665" s="107"/>
    </row>
    <row r="666" spans="1:60" ht="12.75" customHeight="1" x14ac:dyDescent="0.25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  <c r="BH666" s="107"/>
    </row>
    <row r="667" spans="1:60" ht="12.75" customHeight="1" x14ac:dyDescent="0.25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/>
      <c r="AY667" s="107"/>
      <c r="AZ667" s="107"/>
      <c r="BA667" s="107"/>
      <c r="BB667" s="107"/>
      <c r="BC667" s="107"/>
      <c r="BD667" s="107"/>
      <c r="BE667" s="107"/>
      <c r="BF667" s="107"/>
      <c r="BG667" s="107"/>
      <c r="BH667" s="107"/>
    </row>
    <row r="668" spans="1:60" ht="12.75" customHeight="1" x14ac:dyDescent="0.25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  <c r="BH668" s="107"/>
    </row>
    <row r="669" spans="1:60" ht="12.75" customHeight="1" x14ac:dyDescent="0.25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/>
      <c r="AR669" s="107"/>
      <c r="AS669" s="107"/>
      <c r="AT669" s="107"/>
      <c r="AU669" s="107"/>
      <c r="AV669" s="107"/>
      <c r="AW669" s="107"/>
      <c r="AX669" s="107"/>
      <c r="AY669" s="107"/>
      <c r="AZ669" s="107"/>
      <c r="BA669" s="107"/>
      <c r="BB669" s="107"/>
      <c r="BC669" s="107"/>
      <c r="BD669" s="107"/>
      <c r="BE669" s="107"/>
      <c r="BF669" s="107"/>
      <c r="BG669" s="107"/>
      <c r="BH669" s="107"/>
    </row>
    <row r="670" spans="1:60" ht="12.75" customHeight="1" x14ac:dyDescent="0.25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/>
      <c r="AR670" s="107"/>
      <c r="AS670" s="107"/>
      <c r="AT670" s="107"/>
      <c r="AU670" s="107"/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</row>
    <row r="671" spans="1:60" ht="12.75" customHeight="1" x14ac:dyDescent="0.25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/>
      <c r="AR671" s="107"/>
      <c r="AS671" s="107"/>
      <c r="AT671" s="107"/>
      <c r="AU671" s="107"/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  <c r="BH671" s="107"/>
    </row>
    <row r="672" spans="1:60" ht="12.75" customHeight="1" x14ac:dyDescent="0.25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/>
      <c r="AR672" s="107"/>
      <c r="AS672" s="107"/>
      <c r="AT672" s="107"/>
      <c r="AU672" s="107"/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  <c r="BH672" s="107"/>
    </row>
    <row r="673" spans="1:60" ht="12.75" customHeight="1" x14ac:dyDescent="0.25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/>
      <c r="AR673" s="107"/>
      <c r="AS673" s="107"/>
      <c r="AT673" s="107"/>
      <c r="AU673" s="107"/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  <c r="BH673" s="107"/>
    </row>
    <row r="674" spans="1:60" ht="12.75" customHeight="1" x14ac:dyDescent="0.25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/>
      <c r="AR674" s="107"/>
      <c r="AS674" s="107"/>
      <c r="AT674" s="107"/>
      <c r="AU674" s="107"/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  <c r="BH674" s="107"/>
    </row>
    <row r="675" spans="1:60" ht="12.75" customHeight="1" x14ac:dyDescent="0.2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/>
      <c r="AR675" s="107"/>
      <c r="AS675" s="107"/>
      <c r="AT675" s="107"/>
      <c r="AU675" s="107"/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  <c r="BH675" s="107"/>
    </row>
    <row r="676" spans="1:60" ht="12.75" customHeight="1" x14ac:dyDescent="0.25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/>
      <c r="BF676" s="107"/>
      <c r="BG676" s="107"/>
      <c r="BH676" s="107"/>
    </row>
    <row r="677" spans="1:60" ht="12.75" customHeight="1" x14ac:dyDescent="0.25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/>
      <c r="BF677" s="107"/>
      <c r="BG677" s="107"/>
      <c r="BH677" s="107"/>
    </row>
    <row r="678" spans="1:60" ht="12.75" customHeight="1" x14ac:dyDescent="0.25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/>
      <c r="BF678" s="107"/>
      <c r="BG678" s="107"/>
      <c r="BH678" s="107"/>
    </row>
    <row r="679" spans="1:60" ht="12.75" customHeight="1" x14ac:dyDescent="0.25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  <c r="BH679" s="107"/>
    </row>
    <row r="680" spans="1:60" ht="12.75" customHeight="1" x14ac:dyDescent="0.25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  <c r="BH680" s="107"/>
    </row>
    <row r="681" spans="1:60" ht="12.75" customHeight="1" x14ac:dyDescent="0.25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  <c r="BH681" s="107"/>
    </row>
    <row r="682" spans="1:60" ht="12.75" customHeight="1" x14ac:dyDescent="0.25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  <c r="BH682" s="107"/>
    </row>
    <row r="683" spans="1:60" ht="12.75" customHeight="1" x14ac:dyDescent="0.25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  <c r="BH683" s="107"/>
    </row>
    <row r="684" spans="1:60" ht="12.75" customHeight="1" x14ac:dyDescent="0.25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  <c r="BH684" s="107"/>
    </row>
    <row r="685" spans="1:60" ht="12.75" customHeight="1" x14ac:dyDescent="0.2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  <c r="BH685" s="107"/>
    </row>
    <row r="686" spans="1:60" ht="12.75" customHeight="1" x14ac:dyDescent="0.25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  <c r="BH686" s="107"/>
    </row>
    <row r="687" spans="1:60" ht="12.75" customHeight="1" x14ac:dyDescent="0.25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  <c r="BH687" s="107"/>
    </row>
    <row r="688" spans="1:60" ht="12.75" customHeight="1" x14ac:dyDescent="0.25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  <c r="BH688" s="107"/>
    </row>
    <row r="689" spans="1:60" ht="12.75" customHeight="1" x14ac:dyDescent="0.25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  <c r="BH689" s="107"/>
    </row>
    <row r="690" spans="1:60" ht="12.75" customHeight="1" x14ac:dyDescent="0.25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  <c r="BH690" s="107"/>
    </row>
    <row r="691" spans="1:60" ht="12.75" customHeight="1" x14ac:dyDescent="0.25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  <c r="BH691" s="107"/>
    </row>
    <row r="692" spans="1:60" ht="12.75" customHeight="1" x14ac:dyDescent="0.25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  <c r="BH692" s="107"/>
    </row>
    <row r="693" spans="1:60" ht="12.75" customHeight="1" x14ac:dyDescent="0.25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  <c r="BH693" s="107"/>
    </row>
    <row r="694" spans="1:60" ht="12.75" customHeight="1" x14ac:dyDescent="0.25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  <c r="BG694" s="107"/>
      <c r="BH694" s="107"/>
    </row>
    <row r="695" spans="1:60" ht="12.75" customHeight="1" x14ac:dyDescent="0.2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  <c r="BH695" s="107"/>
    </row>
    <row r="696" spans="1:60" ht="12.75" customHeight="1" x14ac:dyDescent="0.25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</row>
    <row r="697" spans="1:60" ht="12.75" customHeight="1" x14ac:dyDescent="0.25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</row>
    <row r="698" spans="1:60" ht="12.75" customHeight="1" x14ac:dyDescent="0.25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  <c r="BH698" s="107"/>
    </row>
    <row r="699" spans="1:60" ht="12.75" customHeight="1" x14ac:dyDescent="0.25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  <c r="BH699" s="107"/>
    </row>
    <row r="700" spans="1:60" ht="12.75" customHeight="1" x14ac:dyDescent="0.25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  <c r="BH700" s="107"/>
    </row>
    <row r="701" spans="1:60" ht="12.75" customHeight="1" x14ac:dyDescent="0.25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  <c r="BH701" s="107"/>
    </row>
    <row r="702" spans="1:60" ht="12.75" customHeight="1" x14ac:dyDescent="0.25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  <c r="BH702" s="107"/>
    </row>
    <row r="703" spans="1:60" ht="12.75" customHeight="1" x14ac:dyDescent="0.25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  <c r="BH703" s="107"/>
    </row>
    <row r="704" spans="1:60" ht="12.75" customHeight="1" x14ac:dyDescent="0.25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  <c r="BH704" s="107"/>
    </row>
    <row r="705" spans="1:60" ht="12.75" customHeight="1" x14ac:dyDescent="0.2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  <c r="BH705" s="107"/>
    </row>
    <row r="706" spans="1:60" ht="12.75" customHeight="1" x14ac:dyDescent="0.25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  <c r="BH706" s="107"/>
    </row>
    <row r="707" spans="1:60" ht="12.75" customHeight="1" x14ac:dyDescent="0.25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/>
      <c r="AK707" s="107"/>
      <c r="AL707" s="107"/>
      <c r="AM707" s="107"/>
      <c r="AN707" s="107"/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/>
      <c r="AY707" s="107"/>
      <c r="AZ707" s="107"/>
      <c r="BA707" s="107"/>
      <c r="BB707" s="107"/>
      <c r="BC707" s="107"/>
      <c r="BD707" s="107"/>
      <c r="BE707" s="107"/>
      <c r="BF707" s="107"/>
      <c r="BG707" s="107"/>
      <c r="BH707" s="107"/>
    </row>
    <row r="708" spans="1:60" ht="12.75" customHeight="1" x14ac:dyDescent="0.25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</row>
    <row r="709" spans="1:60" ht="12.75" customHeight="1" x14ac:dyDescent="0.25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/>
      <c r="AY709" s="107"/>
      <c r="AZ709" s="107"/>
      <c r="BA709" s="107"/>
      <c r="BB709" s="107"/>
      <c r="BC709" s="107"/>
      <c r="BD709" s="107"/>
      <c r="BE709" s="107"/>
      <c r="BF709" s="107"/>
      <c r="BG709" s="107"/>
      <c r="BH709" s="107"/>
    </row>
    <row r="710" spans="1:60" ht="12.75" customHeight="1" x14ac:dyDescent="0.25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  <c r="BH710" s="107"/>
    </row>
    <row r="711" spans="1:60" ht="12.75" customHeight="1" x14ac:dyDescent="0.25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  <c r="BH711" s="107"/>
    </row>
    <row r="712" spans="1:60" ht="12.75" customHeight="1" x14ac:dyDescent="0.25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  <c r="BH712" s="107"/>
    </row>
    <row r="713" spans="1:60" ht="12.75" customHeight="1" x14ac:dyDescent="0.25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/>
      <c r="AY713" s="107"/>
      <c r="AZ713" s="107"/>
      <c r="BA713" s="107"/>
      <c r="BB713" s="107"/>
      <c r="BC713" s="107"/>
      <c r="BD713" s="107"/>
      <c r="BE713" s="107"/>
      <c r="BF713" s="107"/>
      <c r="BG713" s="107"/>
      <c r="BH713" s="107"/>
    </row>
    <row r="714" spans="1:60" ht="12.75" customHeight="1" x14ac:dyDescent="0.25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  <c r="BH714" s="107"/>
    </row>
    <row r="715" spans="1:60" ht="12.75" customHeight="1" x14ac:dyDescent="0.2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  <c r="BH715" s="107"/>
    </row>
    <row r="716" spans="1:60" ht="12.75" customHeight="1" x14ac:dyDescent="0.25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  <c r="BG716" s="107"/>
      <c r="BH716" s="107"/>
    </row>
    <row r="717" spans="1:60" ht="12.75" customHeight="1" x14ac:dyDescent="0.25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  <c r="BH717" s="107"/>
    </row>
    <row r="718" spans="1:60" ht="12.75" customHeight="1" x14ac:dyDescent="0.25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</row>
    <row r="719" spans="1:60" ht="12.75" customHeight="1" x14ac:dyDescent="0.25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</row>
    <row r="720" spans="1:60" ht="12.75" customHeight="1" x14ac:dyDescent="0.25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  <c r="BH720" s="107"/>
    </row>
    <row r="721" spans="1:60" ht="12.75" customHeight="1" x14ac:dyDescent="0.25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  <c r="BH721" s="107"/>
    </row>
    <row r="722" spans="1:60" ht="12.75" customHeight="1" x14ac:dyDescent="0.25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  <c r="BH722" s="107"/>
    </row>
    <row r="723" spans="1:60" ht="12.75" customHeight="1" x14ac:dyDescent="0.25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  <c r="BH723" s="107"/>
    </row>
    <row r="724" spans="1:60" ht="12.75" customHeight="1" x14ac:dyDescent="0.25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  <c r="BH724" s="107"/>
    </row>
    <row r="725" spans="1:60" ht="12.75" customHeight="1" x14ac:dyDescent="0.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  <c r="BH725" s="107"/>
    </row>
    <row r="726" spans="1:60" ht="12.75" customHeight="1" x14ac:dyDescent="0.25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  <c r="BH726" s="107"/>
    </row>
    <row r="727" spans="1:60" ht="12.75" customHeight="1" x14ac:dyDescent="0.25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  <c r="BH727" s="107"/>
    </row>
    <row r="728" spans="1:60" ht="12.75" customHeight="1" x14ac:dyDescent="0.25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  <c r="BH728" s="107"/>
    </row>
    <row r="729" spans="1:60" ht="12.75" customHeight="1" x14ac:dyDescent="0.25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/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/>
      <c r="BF729" s="107"/>
      <c r="BG729" s="107"/>
      <c r="BH729" s="107"/>
    </row>
    <row r="730" spans="1:60" ht="12.75" customHeight="1" x14ac:dyDescent="0.25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  <c r="BH730" s="107"/>
    </row>
    <row r="731" spans="1:60" ht="12.75" customHeight="1" x14ac:dyDescent="0.25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/>
      <c r="AY731" s="107"/>
      <c r="AZ731" s="107"/>
      <c r="BA731" s="107"/>
      <c r="BB731" s="107"/>
      <c r="BC731" s="107"/>
      <c r="BD731" s="107"/>
      <c r="BE731" s="107"/>
      <c r="BF731" s="107"/>
      <c r="BG731" s="107"/>
      <c r="BH731" s="107"/>
    </row>
    <row r="732" spans="1:60" ht="12.75" customHeight="1" x14ac:dyDescent="0.25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  <c r="BH732" s="107"/>
    </row>
    <row r="733" spans="1:60" ht="12.75" customHeight="1" x14ac:dyDescent="0.25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  <c r="BH733" s="107"/>
    </row>
    <row r="734" spans="1:60" ht="12.75" customHeight="1" x14ac:dyDescent="0.25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  <c r="BH734" s="107"/>
    </row>
    <row r="735" spans="1:60" ht="12.75" customHeight="1" x14ac:dyDescent="0.2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  <c r="BH735" s="107"/>
    </row>
    <row r="736" spans="1:60" ht="12.75" customHeight="1" x14ac:dyDescent="0.25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  <c r="BH736" s="107"/>
    </row>
    <row r="737" spans="1:60" ht="12.75" customHeight="1" x14ac:dyDescent="0.25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/>
      <c r="AR737" s="107"/>
      <c r="AS737" s="107"/>
      <c r="AT737" s="107"/>
      <c r="AU737" s="107"/>
      <c r="AV737" s="107"/>
      <c r="AW737" s="107"/>
      <c r="AX737" s="107"/>
      <c r="AY737" s="107"/>
      <c r="AZ737" s="107"/>
      <c r="BA737" s="107"/>
      <c r="BB737" s="107"/>
      <c r="BC737" s="107"/>
      <c r="BD737" s="107"/>
      <c r="BE737" s="107"/>
      <c r="BF737" s="107"/>
      <c r="BG737" s="107"/>
      <c r="BH737" s="107"/>
    </row>
    <row r="738" spans="1:60" ht="12.75" customHeight="1" x14ac:dyDescent="0.25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/>
      <c r="AM738" s="107"/>
      <c r="AN738" s="107"/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  <c r="BH738" s="107"/>
    </row>
    <row r="739" spans="1:60" ht="12.75" customHeight="1" x14ac:dyDescent="0.25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/>
      <c r="AY739" s="107"/>
      <c r="AZ739" s="107"/>
      <c r="BA739" s="107"/>
      <c r="BB739" s="107"/>
      <c r="BC739" s="107"/>
      <c r="BD739" s="107"/>
      <c r="BE739" s="107"/>
      <c r="BF739" s="107"/>
      <c r="BG739" s="107"/>
      <c r="BH739" s="107"/>
    </row>
    <row r="740" spans="1:60" ht="12.75" customHeight="1" x14ac:dyDescent="0.25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/>
      <c r="AY740" s="107"/>
      <c r="AZ740" s="107"/>
      <c r="BA740" s="107"/>
      <c r="BB740" s="107"/>
      <c r="BC740" s="107"/>
      <c r="BD740" s="107"/>
      <c r="BE740" s="107"/>
      <c r="BF740" s="107"/>
      <c r="BG740" s="107"/>
      <c r="BH740" s="107"/>
    </row>
    <row r="741" spans="1:60" ht="12.75" customHeight="1" x14ac:dyDescent="0.25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/>
      <c r="AY741" s="107"/>
      <c r="AZ741" s="107"/>
      <c r="BA741" s="107"/>
      <c r="BB741" s="107"/>
      <c r="BC741" s="107"/>
      <c r="BD741" s="107"/>
      <c r="BE741" s="107"/>
      <c r="BF741" s="107"/>
      <c r="BG741" s="107"/>
      <c r="BH741" s="107"/>
    </row>
    <row r="742" spans="1:60" ht="12.75" customHeight="1" x14ac:dyDescent="0.25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  <c r="BH742" s="107"/>
    </row>
    <row r="743" spans="1:60" ht="12.75" customHeight="1" x14ac:dyDescent="0.25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  <c r="BH743" s="107"/>
    </row>
    <row r="744" spans="1:60" ht="12.75" customHeight="1" x14ac:dyDescent="0.25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  <c r="BH744" s="107"/>
    </row>
    <row r="745" spans="1:60" ht="12.75" customHeight="1" x14ac:dyDescent="0.2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  <c r="BH745" s="107"/>
    </row>
    <row r="746" spans="1:60" ht="12.75" customHeight="1" x14ac:dyDescent="0.25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  <c r="BH746" s="107"/>
    </row>
    <row r="747" spans="1:60" ht="12.75" customHeight="1" x14ac:dyDescent="0.25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/>
      <c r="AY747" s="107"/>
      <c r="AZ747" s="107"/>
      <c r="BA747" s="107"/>
      <c r="BB747" s="107"/>
      <c r="BC747" s="107"/>
      <c r="BD747" s="107"/>
      <c r="BE747" s="107"/>
      <c r="BF747" s="107"/>
      <c r="BG747" s="107"/>
      <c r="BH747" s="107"/>
    </row>
    <row r="748" spans="1:60" ht="12.75" customHeight="1" x14ac:dyDescent="0.25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  <c r="BH748" s="107"/>
    </row>
    <row r="749" spans="1:60" ht="12.75" customHeight="1" x14ac:dyDescent="0.25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  <c r="BH749" s="107"/>
    </row>
    <row r="750" spans="1:60" ht="12.75" customHeight="1" x14ac:dyDescent="0.25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  <c r="BH750" s="107"/>
    </row>
    <row r="751" spans="1:60" ht="12.75" customHeight="1" x14ac:dyDescent="0.25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  <c r="BH751" s="107"/>
    </row>
    <row r="752" spans="1:60" ht="12.75" customHeight="1" x14ac:dyDescent="0.25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/>
      <c r="AY752" s="107"/>
      <c r="AZ752" s="107"/>
      <c r="BA752" s="107"/>
      <c r="BB752" s="107"/>
      <c r="BC752" s="107"/>
      <c r="BD752" s="107"/>
      <c r="BE752" s="107"/>
      <c r="BF752" s="107"/>
      <c r="BG752" s="107"/>
      <c r="BH752" s="107"/>
    </row>
    <row r="753" spans="1:60" ht="12.75" customHeight="1" x14ac:dyDescent="0.25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  <c r="BH753" s="107"/>
    </row>
    <row r="754" spans="1:60" ht="12.75" customHeight="1" x14ac:dyDescent="0.25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  <c r="BH754" s="107"/>
    </row>
    <row r="755" spans="1:60" ht="12.75" customHeight="1" x14ac:dyDescent="0.2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  <c r="BH755" s="107"/>
    </row>
    <row r="756" spans="1:60" ht="12.75" customHeight="1" x14ac:dyDescent="0.25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  <c r="BH756" s="107"/>
    </row>
    <row r="757" spans="1:60" ht="12.75" customHeight="1" x14ac:dyDescent="0.25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  <c r="BH757" s="107"/>
    </row>
    <row r="758" spans="1:60" ht="12.75" customHeight="1" x14ac:dyDescent="0.25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  <c r="BH758" s="107"/>
    </row>
    <row r="759" spans="1:60" ht="12.75" customHeight="1" x14ac:dyDescent="0.25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  <c r="BH759" s="107"/>
    </row>
    <row r="760" spans="1:60" ht="12.75" customHeight="1" x14ac:dyDescent="0.25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  <c r="BH760" s="107"/>
    </row>
    <row r="761" spans="1:60" ht="12.75" customHeight="1" x14ac:dyDescent="0.25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  <c r="BH761" s="107"/>
    </row>
    <row r="762" spans="1:60" ht="12.75" customHeight="1" x14ac:dyDescent="0.25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  <c r="BH762" s="107"/>
    </row>
    <row r="763" spans="1:60" ht="12.75" customHeight="1" x14ac:dyDescent="0.25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  <c r="BH763" s="107"/>
    </row>
    <row r="764" spans="1:60" ht="12.75" customHeight="1" x14ac:dyDescent="0.25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  <c r="BH764" s="107"/>
    </row>
    <row r="765" spans="1:60" ht="12.75" customHeight="1" x14ac:dyDescent="0.2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  <c r="BH765" s="107"/>
    </row>
    <row r="766" spans="1:60" ht="12.75" customHeight="1" x14ac:dyDescent="0.25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  <c r="BH766" s="107"/>
    </row>
    <row r="767" spans="1:60" ht="12.75" customHeight="1" x14ac:dyDescent="0.25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/>
      <c r="AK767" s="107"/>
      <c r="AL767" s="107"/>
      <c r="AM767" s="107"/>
      <c r="AN767" s="107"/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  <c r="BH767" s="107"/>
    </row>
    <row r="768" spans="1:60" ht="12.75" customHeight="1" x14ac:dyDescent="0.25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  <c r="BH768" s="107"/>
    </row>
    <row r="769" spans="1:60" ht="12.75" customHeight="1" x14ac:dyDescent="0.25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  <c r="BH769" s="107"/>
    </row>
    <row r="770" spans="1:60" ht="12.75" customHeight="1" x14ac:dyDescent="0.25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  <c r="BH770" s="107"/>
    </row>
    <row r="771" spans="1:60" ht="12.75" customHeight="1" x14ac:dyDescent="0.25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  <c r="BH771" s="107"/>
    </row>
    <row r="772" spans="1:60" ht="12.75" customHeight="1" x14ac:dyDescent="0.25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  <c r="BH772" s="107"/>
    </row>
    <row r="773" spans="1:60" ht="12.75" customHeight="1" x14ac:dyDescent="0.25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  <c r="BH773" s="107"/>
    </row>
    <row r="774" spans="1:60" ht="12.75" customHeight="1" x14ac:dyDescent="0.25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  <c r="BH774" s="107"/>
    </row>
    <row r="775" spans="1:60" ht="12.75" customHeight="1" x14ac:dyDescent="0.2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  <c r="BH775" s="107"/>
    </row>
    <row r="776" spans="1:60" ht="12.75" customHeight="1" x14ac:dyDescent="0.25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  <c r="BH776" s="107"/>
    </row>
    <row r="777" spans="1:60" ht="12.75" customHeight="1" x14ac:dyDescent="0.25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  <c r="BH777" s="107"/>
    </row>
    <row r="778" spans="1:60" ht="12.75" customHeight="1" x14ac:dyDescent="0.25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  <c r="BH778" s="107"/>
    </row>
    <row r="779" spans="1:60" ht="12.75" customHeight="1" x14ac:dyDescent="0.25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  <c r="BH779" s="107"/>
    </row>
    <row r="780" spans="1:60" ht="12.75" customHeight="1" x14ac:dyDescent="0.25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  <c r="BH780" s="107"/>
    </row>
    <row r="781" spans="1:60" ht="12.75" customHeight="1" x14ac:dyDescent="0.25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  <c r="BH781" s="107"/>
    </row>
    <row r="782" spans="1:60" ht="12.75" customHeight="1" x14ac:dyDescent="0.25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  <c r="BH782" s="107"/>
    </row>
    <row r="783" spans="1:60" ht="12.75" customHeight="1" x14ac:dyDescent="0.25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  <c r="BH783" s="107"/>
    </row>
    <row r="784" spans="1:60" ht="12.75" customHeight="1" x14ac:dyDescent="0.25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  <c r="BH784" s="107"/>
    </row>
    <row r="785" spans="1:60" ht="12.75" customHeight="1" x14ac:dyDescent="0.2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  <c r="BH785" s="107"/>
    </row>
    <row r="786" spans="1:60" ht="12.75" customHeight="1" x14ac:dyDescent="0.25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  <c r="BH786" s="107"/>
    </row>
    <row r="787" spans="1:60" ht="12.75" customHeight="1" x14ac:dyDescent="0.25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  <c r="BH787" s="107"/>
    </row>
    <row r="788" spans="1:60" ht="12.75" customHeight="1" x14ac:dyDescent="0.25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  <c r="BH788" s="107"/>
    </row>
    <row r="789" spans="1:60" ht="12.75" customHeight="1" x14ac:dyDescent="0.25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  <c r="BH789" s="107"/>
    </row>
    <row r="790" spans="1:60" ht="12.75" customHeight="1" x14ac:dyDescent="0.25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  <c r="BH790" s="107"/>
    </row>
    <row r="791" spans="1:60" ht="12.75" customHeight="1" x14ac:dyDescent="0.25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  <c r="BH791" s="107"/>
    </row>
    <row r="792" spans="1:60" ht="12.75" customHeight="1" x14ac:dyDescent="0.25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  <c r="BH792" s="107"/>
    </row>
    <row r="793" spans="1:60" ht="12.75" customHeight="1" x14ac:dyDescent="0.25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  <c r="BH793" s="107"/>
    </row>
    <row r="794" spans="1:60" ht="12.75" customHeight="1" x14ac:dyDescent="0.25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  <c r="BH794" s="107"/>
    </row>
    <row r="795" spans="1:60" ht="12.75" customHeight="1" x14ac:dyDescent="0.2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  <c r="BH795" s="107"/>
    </row>
    <row r="796" spans="1:60" ht="12.75" customHeight="1" x14ac:dyDescent="0.25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  <c r="BH796" s="107"/>
    </row>
    <row r="797" spans="1:60" ht="12.75" customHeight="1" x14ac:dyDescent="0.25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  <c r="BH797" s="107"/>
    </row>
    <row r="798" spans="1:60" ht="12.75" customHeight="1" x14ac:dyDescent="0.25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  <c r="BH798" s="107"/>
    </row>
    <row r="799" spans="1:60" ht="12.75" customHeight="1" x14ac:dyDescent="0.25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  <c r="BH799" s="107"/>
    </row>
    <row r="800" spans="1:60" ht="12.75" customHeight="1" x14ac:dyDescent="0.25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  <c r="BH800" s="107"/>
    </row>
    <row r="801" spans="1:60" ht="12.75" customHeight="1" x14ac:dyDescent="0.25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  <c r="BH801" s="107"/>
    </row>
    <row r="802" spans="1:60" ht="12.75" customHeight="1" x14ac:dyDescent="0.25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  <c r="BH802" s="107"/>
    </row>
    <row r="803" spans="1:60" ht="12.75" customHeight="1" x14ac:dyDescent="0.25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  <c r="BH803" s="107"/>
    </row>
    <row r="804" spans="1:60" ht="12.75" customHeight="1" x14ac:dyDescent="0.25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</row>
    <row r="805" spans="1:60" ht="12.75" customHeight="1" x14ac:dyDescent="0.2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  <c r="BH805" s="107"/>
    </row>
    <row r="806" spans="1:60" ht="12.75" customHeight="1" x14ac:dyDescent="0.25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  <c r="BH806" s="107"/>
    </row>
    <row r="807" spans="1:60" ht="12.75" customHeight="1" x14ac:dyDescent="0.25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  <c r="BH807" s="107"/>
    </row>
    <row r="808" spans="1:60" ht="12.75" customHeight="1" x14ac:dyDescent="0.25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  <c r="BH808" s="107"/>
    </row>
    <row r="809" spans="1:60" ht="12.75" customHeight="1" x14ac:dyDescent="0.25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  <c r="BH809" s="107"/>
    </row>
    <row r="810" spans="1:60" ht="12.75" customHeight="1" x14ac:dyDescent="0.25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  <c r="BH810" s="107"/>
    </row>
    <row r="811" spans="1:60" ht="12.75" customHeight="1" x14ac:dyDescent="0.25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  <c r="BH811" s="107"/>
    </row>
    <row r="812" spans="1:60" ht="12.75" customHeight="1" x14ac:dyDescent="0.25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  <c r="BH812" s="107"/>
    </row>
    <row r="813" spans="1:60" ht="12.75" customHeight="1" x14ac:dyDescent="0.25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/>
      <c r="AK813" s="107"/>
      <c r="AL813" s="107"/>
      <c r="AM813" s="107"/>
      <c r="AN813" s="107"/>
      <c r="AO813" s="107"/>
      <c r="AP813" s="107"/>
      <c r="AQ813" s="107"/>
      <c r="AR813" s="107"/>
      <c r="AS813" s="107"/>
      <c r="AT813" s="107"/>
      <c r="AU813" s="107"/>
      <c r="AV813" s="107"/>
      <c r="AW813" s="107"/>
      <c r="AX813" s="107"/>
      <c r="AY813" s="107"/>
      <c r="AZ813" s="107"/>
      <c r="BA813" s="107"/>
      <c r="BB813" s="107"/>
      <c r="BC813" s="107"/>
      <c r="BD813" s="107"/>
      <c r="BE813" s="107"/>
      <c r="BF813" s="107"/>
      <c r="BG813" s="107"/>
      <c r="BH813" s="107"/>
    </row>
    <row r="814" spans="1:60" ht="12.75" customHeight="1" x14ac:dyDescent="0.25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/>
      <c r="AK814" s="107"/>
      <c r="AL814" s="107"/>
      <c r="AM814" s="107"/>
      <c r="AN814" s="107"/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  <c r="BH814" s="107"/>
    </row>
    <row r="815" spans="1:60" ht="12.75" customHeight="1" x14ac:dyDescent="0.2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</row>
    <row r="816" spans="1:60" ht="12.75" customHeight="1" x14ac:dyDescent="0.25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  <c r="BH816" s="107"/>
    </row>
    <row r="817" spans="1:60" ht="12.75" customHeight="1" x14ac:dyDescent="0.25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  <c r="BH817" s="107"/>
    </row>
    <row r="818" spans="1:60" ht="12.75" customHeight="1" x14ac:dyDescent="0.25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  <c r="BH818" s="107"/>
    </row>
    <row r="819" spans="1:60" ht="12.75" customHeight="1" x14ac:dyDescent="0.25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  <c r="BH819" s="107"/>
    </row>
    <row r="820" spans="1:60" ht="12.75" customHeight="1" x14ac:dyDescent="0.25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  <c r="BH820" s="107"/>
    </row>
    <row r="821" spans="1:60" ht="12.75" customHeight="1" x14ac:dyDescent="0.25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  <c r="BH821" s="107"/>
    </row>
    <row r="822" spans="1:60" ht="12.75" customHeight="1" x14ac:dyDescent="0.25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  <c r="BH822" s="107"/>
    </row>
    <row r="823" spans="1:60" ht="12.75" customHeight="1" x14ac:dyDescent="0.25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  <c r="BH823" s="107"/>
    </row>
    <row r="824" spans="1:60" ht="12.75" customHeight="1" x14ac:dyDescent="0.25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  <c r="BH824" s="107"/>
    </row>
    <row r="825" spans="1:60" ht="12.75" customHeight="1" x14ac:dyDescent="0.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  <c r="BH825" s="107"/>
    </row>
    <row r="826" spans="1:60" ht="12.75" customHeight="1" x14ac:dyDescent="0.25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  <c r="BH826" s="107"/>
    </row>
    <row r="827" spans="1:60" ht="12.75" customHeight="1" x14ac:dyDescent="0.25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  <c r="BH827" s="107"/>
    </row>
    <row r="828" spans="1:60" ht="12.75" customHeight="1" x14ac:dyDescent="0.25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  <c r="BH828" s="107"/>
    </row>
    <row r="829" spans="1:60" ht="12.75" customHeight="1" x14ac:dyDescent="0.25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  <c r="BH829" s="107"/>
    </row>
    <row r="830" spans="1:60" ht="12.75" customHeight="1" x14ac:dyDescent="0.25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  <c r="BH830" s="107"/>
    </row>
    <row r="831" spans="1:60" ht="12.75" customHeight="1" x14ac:dyDescent="0.25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  <c r="BH831" s="107"/>
    </row>
    <row r="832" spans="1:60" ht="12.75" customHeight="1" x14ac:dyDescent="0.25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  <c r="BH832" s="107"/>
    </row>
    <row r="833" spans="1:60" ht="12.75" customHeight="1" x14ac:dyDescent="0.25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  <c r="BH833" s="107"/>
    </row>
    <row r="834" spans="1:60" ht="12.75" customHeight="1" x14ac:dyDescent="0.25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  <c r="BH834" s="107"/>
    </row>
    <row r="835" spans="1:60" ht="12.75" customHeight="1" x14ac:dyDescent="0.2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  <c r="BH835" s="107"/>
    </row>
    <row r="836" spans="1:60" ht="12.75" customHeight="1" x14ac:dyDescent="0.25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/>
      <c r="AK836" s="107"/>
      <c r="AL836" s="107"/>
      <c r="AM836" s="107"/>
      <c r="AN836" s="107"/>
      <c r="AO836" s="107"/>
      <c r="AP836" s="107"/>
      <c r="AQ836" s="107"/>
      <c r="AR836" s="107"/>
      <c r="AS836" s="107"/>
      <c r="AT836" s="107"/>
      <c r="AU836" s="107"/>
      <c r="AV836" s="107"/>
      <c r="AW836" s="107"/>
      <c r="AX836" s="107"/>
      <c r="AY836" s="107"/>
      <c r="AZ836" s="107"/>
      <c r="BA836" s="107"/>
      <c r="BB836" s="107"/>
      <c r="BC836" s="107"/>
      <c r="BD836" s="107"/>
      <c r="BE836" s="107"/>
      <c r="BF836" s="107"/>
      <c r="BG836" s="107"/>
      <c r="BH836" s="107"/>
    </row>
    <row r="837" spans="1:60" ht="12.75" customHeight="1" x14ac:dyDescent="0.25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  <c r="BH837" s="107"/>
    </row>
    <row r="838" spans="1:60" ht="12.75" customHeight="1" x14ac:dyDescent="0.25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  <c r="BH838" s="107"/>
    </row>
    <row r="839" spans="1:60" ht="12.75" customHeight="1" x14ac:dyDescent="0.25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  <c r="BH839" s="107"/>
    </row>
    <row r="840" spans="1:60" ht="12.75" customHeight="1" x14ac:dyDescent="0.25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  <c r="BH840" s="107"/>
    </row>
    <row r="841" spans="1:60" ht="12.75" customHeight="1" x14ac:dyDescent="0.25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  <c r="BH841" s="107"/>
    </row>
    <row r="842" spans="1:60" ht="12.75" customHeight="1" x14ac:dyDescent="0.25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  <c r="BH842" s="107"/>
    </row>
    <row r="843" spans="1:60" ht="12.75" customHeight="1" x14ac:dyDescent="0.25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/>
      <c r="AK843" s="107"/>
      <c r="AL843" s="107"/>
      <c r="AM843" s="107"/>
      <c r="AN843" s="107"/>
      <c r="AO843" s="107"/>
      <c r="AP843" s="107"/>
      <c r="AQ843" s="107"/>
      <c r="AR843" s="107"/>
      <c r="AS843" s="107"/>
      <c r="AT843" s="107"/>
      <c r="AU843" s="107"/>
      <c r="AV843" s="107"/>
      <c r="AW843" s="107"/>
      <c r="AX843" s="107"/>
      <c r="AY843" s="107"/>
      <c r="AZ843" s="107"/>
      <c r="BA843" s="107"/>
      <c r="BB843" s="107"/>
      <c r="BC843" s="107"/>
      <c r="BD843" s="107"/>
      <c r="BE843" s="107"/>
      <c r="BF843" s="107"/>
      <c r="BG843" s="107"/>
      <c r="BH843" s="107"/>
    </row>
    <row r="844" spans="1:60" ht="12.75" customHeight="1" x14ac:dyDescent="0.25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  <c r="BH844" s="107"/>
    </row>
    <row r="845" spans="1:60" ht="12.75" customHeight="1" x14ac:dyDescent="0.2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  <c r="BH845" s="107"/>
    </row>
    <row r="846" spans="1:60" ht="12.75" customHeight="1" x14ac:dyDescent="0.25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  <c r="BH846" s="107"/>
    </row>
    <row r="847" spans="1:60" ht="12.75" customHeight="1" x14ac:dyDescent="0.25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  <c r="BH847" s="107"/>
    </row>
    <row r="848" spans="1:60" ht="12.75" customHeight="1" x14ac:dyDescent="0.25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  <c r="BH848" s="107"/>
    </row>
    <row r="849" spans="1:60" ht="12.75" customHeight="1" x14ac:dyDescent="0.25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</row>
    <row r="850" spans="1:60" ht="12.75" customHeight="1" x14ac:dyDescent="0.25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/>
      <c r="AK850" s="107"/>
      <c r="AL850" s="107"/>
      <c r="AM850" s="107"/>
      <c r="AN850" s="107"/>
      <c r="AO850" s="107"/>
      <c r="AP850" s="107"/>
      <c r="AQ850" s="107"/>
      <c r="AR850" s="107"/>
      <c r="AS850" s="107"/>
      <c r="AT850" s="107"/>
      <c r="AU850" s="107"/>
      <c r="AV850" s="107"/>
      <c r="AW850" s="107"/>
      <c r="AX850" s="107"/>
      <c r="AY850" s="107"/>
      <c r="AZ850" s="107"/>
      <c r="BA850" s="107"/>
      <c r="BB850" s="107"/>
      <c r="BC850" s="107"/>
      <c r="BD850" s="107"/>
      <c r="BE850" s="107"/>
      <c r="BF850" s="107"/>
      <c r="BG850" s="107"/>
      <c r="BH850" s="107"/>
    </row>
    <row r="851" spans="1:60" ht="12.75" customHeight="1" x14ac:dyDescent="0.25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  <c r="BH851" s="107"/>
    </row>
    <row r="852" spans="1:60" ht="12.75" customHeight="1" x14ac:dyDescent="0.25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  <c r="BH852" s="107"/>
    </row>
    <row r="853" spans="1:60" ht="12.75" customHeight="1" x14ac:dyDescent="0.25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  <c r="BH853" s="107"/>
    </row>
    <row r="854" spans="1:60" ht="12.75" customHeight="1" x14ac:dyDescent="0.25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  <c r="BH854" s="107"/>
    </row>
    <row r="855" spans="1:60" ht="12.75" customHeight="1" x14ac:dyDescent="0.2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  <c r="BH855" s="107"/>
    </row>
    <row r="856" spans="1:60" ht="12.75" customHeight="1" x14ac:dyDescent="0.25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  <c r="BH856" s="107"/>
    </row>
    <row r="857" spans="1:60" ht="12.75" customHeight="1" x14ac:dyDescent="0.25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/>
      <c r="AK857" s="107"/>
      <c r="AL857" s="107"/>
      <c r="AM857" s="107"/>
      <c r="AN857" s="107"/>
      <c r="AO857" s="107"/>
      <c r="AP857" s="107"/>
      <c r="AQ857" s="107"/>
      <c r="AR857" s="107"/>
      <c r="AS857" s="107"/>
      <c r="AT857" s="107"/>
      <c r="AU857" s="107"/>
      <c r="AV857" s="107"/>
      <c r="AW857" s="107"/>
      <c r="AX857" s="107"/>
      <c r="AY857" s="107"/>
      <c r="AZ857" s="107"/>
      <c r="BA857" s="107"/>
      <c r="BB857" s="107"/>
      <c r="BC857" s="107"/>
      <c r="BD857" s="107"/>
      <c r="BE857" s="107"/>
      <c r="BF857" s="107"/>
      <c r="BG857" s="107"/>
      <c r="BH857" s="107"/>
    </row>
    <row r="858" spans="1:60" ht="12.75" customHeight="1" x14ac:dyDescent="0.25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  <c r="BH858" s="107"/>
    </row>
    <row r="859" spans="1:60" ht="12.75" customHeight="1" x14ac:dyDescent="0.25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  <c r="BH859" s="107"/>
    </row>
    <row r="860" spans="1:60" ht="12.75" customHeight="1" x14ac:dyDescent="0.25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  <c r="BH860" s="107"/>
    </row>
    <row r="861" spans="1:60" ht="12.75" customHeight="1" x14ac:dyDescent="0.25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  <c r="BH861" s="107"/>
    </row>
    <row r="862" spans="1:60" ht="12.75" customHeight="1" x14ac:dyDescent="0.25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  <c r="BH862" s="107"/>
    </row>
    <row r="863" spans="1:60" ht="12.75" customHeight="1" x14ac:dyDescent="0.25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  <c r="BH863" s="107"/>
    </row>
    <row r="864" spans="1:60" ht="12.75" customHeight="1" x14ac:dyDescent="0.25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/>
      <c r="AK864" s="107"/>
      <c r="AL864" s="107"/>
      <c r="AM864" s="107"/>
      <c r="AN864" s="107"/>
      <c r="AO864" s="107"/>
      <c r="AP864" s="107"/>
      <c r="AQ864" s="107"/>
      <c r="AR864" s="107"/>
      <c r="AS864" s="107"/>
      <c r="AT864" s="107"/>
      <c r="AU864" s="107"/>
      <c r="AV864" s="107"/>
      <c r="AW864" s="107"/>
      <c r="AX864" s="107"/>
      <c r="AY864" s="107"/>
      <c r="AZ864" s="107"/>
      <c r="BA864" s="107"/>
      <c r="BB864" s="107"/>
      <c r="BC864" s="107"/>
      <c r="BD864" s="107"/>
      <c r="BE864" s="107"/>
      <c r="BF864" s="107"/>
      <c r="BG864" s="107"/>
      <c r="BH864" s="107"/>
    </row>
    <row r="865" spans="1:60" ht="12.75" customHeight="1" x14ac:dyDescent="0.2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  <c r="BH865" s="107"/>
    </row>
    <row r="866" spans="1:60" ht="12.75" customHeight="1" x14ac:dyDescent="0.25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  <c r="BH866" s="107"/>
    </row>
    <row r="867" spans="1:60" ht="12.75" customHeight="1" x14ac:dyDescent="0.25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  <c r="BH867" s="107"/>
    </row>
    <row r="868" spans="1:60" ht="12.75" customHeight="1" x14ac:dyDescent="0.25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  <c r="BH868" s="107"/>
    </row>
    <row r="869" spans="1:60" ht="12.75" customHeight="1" x14ac:dyDescent="0.25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  <c r="BH869" s="107"/>
    </row>
    <row r="870" spans="1:60" ht="12.75" customHeight="1" x14ac:dyDescent="0.25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  <c r="BH870" s="107"/>
    </row>
    <row r="871" spans="1:60" ht="12.75" customHeight="1" x14ac:dyDescent="0.25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</row>
    <row r="872" spans="1:60" ht="12.75" customHeight="1" x14ac:dyDescent="0.25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  <c r="BH872" s="107"/>
    </row>
    <row r="873" spans="1:60" ht="12.75" customHeight="1" x14ac:dyDescent="0.25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  <c r="BH873" s="107"/>
    </row>
    <row r="874" spans="1:60" ht="12.75" customHeight="1" x14ac:dyDescent="0.25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  <c r="BH874" s="107"/>
    </row>
    <row r="875" spans="1:60" ht="12.75" customHeight="1" x14ac:dyDescent="0.2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  <c r="BH875" s="107"/>
    </row>
    <row r="876" spans="1:60" ht="12.75" customHeight="1" x14ac:dyDescent="0.25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  <c r="BH876" s="107"/>
    </row>
    <row r="877" spans="1:60" ht="12.75" customHeight="1" x14ac:dyDescent="0.25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  <c r="BH877" s="107"/>
    </row>
    <row r="878" spans="1:60" ht="12.75" customHeight="1" x14ac:dyDescent="0.25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  <c r="BH878" s="107"/>
    </row>
    <row r="879" spans="1:60" ht="12.75" customHeight="1" x14ac:dyDescent="0.25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  <c r="BH879" s="107"/>
    </row>
    <row r="880" spans="1:60" ht="12.75" customHeight="1" x14ac:dyDescent="0.25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  <c r="BH880" s="107"/>
    </row>
    <row r="881" spans="1:60" ht="12.75" customHeight="1" x14ac:dyDescent="0.25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  <c r="BH881" s="107"/>
    </row>
    <row r="882" spans="1:60" ht="12.75" customHeight="1" x14ac:dyDescent="0.25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  <c r="BH882" s="107"/>
    </row>
    <row r="883" spans="1:60" ht="12.75" customHeight="1" x14ac:dyDescent="0.25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</row>
    <row r="884" spans="1:60" ht="12.75" customHeight="1" x14ac:dyDescent="0.25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  <c r="BH884" s="107"/>
    </row>
    <row r="885" spans="1:60" ht="12.75" customHeight="1" x14ac:dyDescent="0.2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  <c r="BH885" s="107"/>
    </row>
    <row r="886" spans="1:60" ht="12.75" customHeight="1" x14ac:dyDescent="0.25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  <c r="BH886" s="107"/>
    </row>
    <row r="887" spans="1:60" ht="12.75" customHeight="1" x14ac:dyDescent="0.25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</row>
    <row r="888" spans="1:60" ht="12.75" customHeight="1" x14ac:dyDescent="0.25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</row>
    <row r="889" spans="1:60" ht="12.75" customHeight="1" x14ac:dyDescent="0.25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  <c r="BH889" s="107"/>
    </row>
    <row r="890" spans="1:60" ht="12.75" customHeight="1" x14ac:dyDescent="0.25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  <c r="BH890" s="107"/>
    </row>
    <row r="891" spans="1:60" ht="12.75" customHeight="1" x14ac:dyDescent="0.25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  <c r="BH891" s="107"/>
    </row>
    <row r="892" spans="1:60" ht="12.75" customHeight="1" x14ac:dyDescent="0.25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  <c r="BH892" s="107"/>
    </row>
    <row r="893" spans="1:60" ht="12.75" customHeight="1" x14ac:dyDescent="0.25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  <c r="BH893" s="107"/>
    </row>
    <row r="894" spans="1:60" ht="12.75" customHeight="1" x14ac:dyDescent="0.25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  <c r="BH894" s="107"/>
    </row>
    <row r="895" spans="1:60" ht="12.75" customHeight="1" x14ac:dyDescent="0.2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  <c r="BH895" s="107"/>
    </row>
    <row r="896" spans="1:60" ht="12.75" customHeight="1" x14ac:dyDescent="0.25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  <c r="BH896" s="107"/>
    </row>
    <row r="897" spans="1:60" ht="12.75" customHeight="1" x14ac:dyDescent="0.25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  <c r="BH897" s="107"/>
    </row>
    <row r="898" spans="1:60" ht="12.75" customHeight="1" x14ac:dyDescent="0.25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  <c r="BH898" s="107"/>
    </row>
    <row r="899" spans="1:60" ht="12.75" customHeight="1" x14ac:dyDescent="0.25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  <c r="BH899" s="107"/>
    </row>
    <row r="900" spans="1:60" ht="12.75" customHeight="1" x14ac:dyDescent="0.25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  <c r="BH900" s="107"/>
    </row>
    <row r="901" spans="1:60" ht="12.75" customHeight="1" x14ac:dyDescent="0.25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  <c r="BH901" s="107"/>
    </row>
    <row r="902" spans="1:60" ht="12.75" customHeight="1" x14ac:dyDescent="0.25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  <c r="BH902" s="107"/>
    </row>
    <row r="903" spans="1:60" ht="12.75" customHeight="1" x14ac:dyDescent="0.25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  <c r="BH903" s="107"/>
    </row>
    <row r="904" spans="1:60" ht="12.75" customHeight="1" x14ac:dyDescent="0.25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</row>
    <row r="905" spans="1:60" ht="12.75" customHeight="1" x14ac:dyDescent="0.2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</row>
    <row r="906" spans="1:60" ht="12.75" customHeight="1" x14ac:dyDescent="0.25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</row>
    <row r="907" spans="1:60" ht="12.75" customHeight="1" x14ac:dyDescent="0.25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</row>
    <row r="908" spans="1:60" ht="12.75" customHeight="1" x14ac:dyDescent="0.25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</row>
    <row r="909" spans="1:60" ht="12.75" customHeight="1" x14ac:dyDescent="0.25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</row>
    <row r="910" spans="1:60" ht="12.75" customHeight="1" x14ac:dyDescent="0.25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</row>
    <row r="911" spans="1:60" ht="12.75" customHeight="1" x14ac:dyDescent="0.25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</row>
    <row r="912" spans="1:60" ht="12.75" customHeight="1" x14ac:dyDescent="0.25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</row>
    <row r="913" spans="1:60" ht="12.75" customHeight="1" x14ac:dyDescent="0.25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</row>
    <row r="914" spans="1:60" ht="12.75" customHeight="1" x14ac:dyDescent="0.25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</row>
    <row r="915" spans="1:60" ht="12.75" customHeight="1" x14ac:dyDescent="0.2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</row>
    <row r="916" spans="1:60" ht="12.75" customHeight="1" x14ac:dyDescent="0.25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  <c r="BH916" s="107"/>
    </row>
    <row r="917" spans="1:60" ht="12.75" customHeight="1" x14ac:dyDescent="0.25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  <c r="BH917" s="107"/>
    </row>
    <row r="918" spans="1:60" ht="12.75" customHeight="1" x14ac:dyDescent="0.25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</row>
    <row r="919" spans="1:60" ht="12.75" customHeight="1" x14ac:dyDescent="0.25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  <c r="BH919" s="107"/>
    </row>
    <row r="920" spans="1:60" ht="12.75" customHeight="1" x14ac:dyDescent="0.25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  <c r="BH920" s="107"/>
    </row>
    <row r="921" spans="1:60" ht="12.75" customHeight="1" x14ac:dyDescent="0.25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  <c r="BH921" s="107"/>
    </row>
    <row r="922" spans="1:60" ht="12.75" customHeight="1" x14ac:dyDescent="0.25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/>
      <c r="AY922" s="107"/>
      <c r="AZ922" s="107"/>
      <c r="BA922" s="107"/>
      <c r="BB922" s="107"/>
      <c r="BC922" s="107"/>
      <c r="BD922" s="107"/>
      <c r="BE922" s="107"/>
      <c r="BF922" s="107"/>
      <c r="BG922" s="107"/>
      <c r="BH922" s="107"/>
    </row>
    <row r="923" spans="1:60" ht="12.75" customHeight="1" x14ac:dyDescent="0.25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/>
      <c r="AY923" s="107"/>
      <c r="AZ923" s="107"/>
      <c r="BA923" s="107"/>
      <c r="BB923" s="107"/>
      <c r="BC923" s="107"/>
      <c r="BD923" s="107"/>
      <c r="BE923" s="107"/>
      <c r="BF923" s="107"/>
      <c r="BG923" s="107"/>
      <c r="BH923" s="107"/>
    </row>
    <row r="924" spans="1:60" ht="12.75" customHeight="1" x14ac:dyDescent="0.25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  <c r="BH924" s="107"/>
    </row>
    <row r="925" spans="1:60" ht="12.75" customHeight="1" x14ac:dyDescent="0.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  <c r="BH925" s="107"/>
    </row>
    <row r="926" spans="1:60" ht="12.75" customHeight="1" x14ac:dyDescent="0.25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/>
      <c r="AY926" s="107"/>
      <c r="AZ926" s="107"/>
      <c r="BA926" s="107"/>
      <c r="BB926" s="107"/>
      <c r="BC926" s="107"/>
      <c r="BD926" s="107"/>
      <c r="BE926" s="107"/>
      <c r="BF926" s="107"/>
      <c r="BG926" s="107"/>
      <c r="BH926" s="107"/>
    </row>
    <row r="927" spans="1:60" ht="12.75" customHeight="1" x14ac:dyDescent="0.25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  <c r="BH927" s="107"/>
    </row>
    <row r="928" spans="1:60" ht="12.75" customHeight="1" x14ac:dyDescent="0.25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  <c r="BH928" s="107"/>
    </row>
    <row r="929" spans="1:60" ht="12.75" customHeight="1" x14ac:dyDescent="0.25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/>
      <c r="AK929" s="107"/>
      <c r="AL929" s="107"/>
      <c r="AM929" s="107"/>
      <c r="AN929" s="107"/>
      <c r="AO929" s="107"/>
      <c r="AP929" s="107"/>
      <c r="AQ929" s="107"/>
      <c r="AR929" s="107"/>
      <c r="AS929" s="107"/>
      <c r="AT929" s="107"/>
      <c r="AU929" s="107"/>
      <c r="AV929" s="107"/>
      <c r="AW929" s="107"/>
      <c r="AX929" s="107"/>
      <c r="AY929" s="107"/>
      <c r="AZ929" s="107"/>
      <c r="BA929" s="107"/>
      <c r="BB929" s="107"/>
      <c r="BC929" s="107"/>
      <c r="BD929" s="107"/>
      <c r="BE929" s="107"/>
      <c r="BF929" s="107"/>
      <c r="BG929" s="107"/>
      <c r="BH929" s="107"/>
    </row>
    <row r="930" spans="1:60" ht="12.75" customHeight="1" x14ac:dyDescent="0.25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  <c r="BH930" s="107"/>
    </row>
    <row r="931" spans="1:60" ht="12.75" customHeight="1" x14ac:dyDescent="0.25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  <c r="BH931" s="107"/>
    </row>
    <row r="932" spans="1:60" ht="12.75" customHeight="1" x14ac:dyDescent="0.25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  <c r="BH932" s="107"/>
    </row>
    <row r="933" spans="1:60" ht="12.75" customHeight="1" x14ac:dyDescent="0.25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  <c r="BH933" s="107"/>
    </row>
    <row r="934" spans="1:60" ht="12.75" customHeight="1" x14ac:dyDescent="0.25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/>
      <c r="AK934" s="107"/>
      <c r="AL934" s="107"/>
      <c r="AM934" s="107"/>
      <c r="AN934" s="107"/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/>
      <c r="AY934" s="107"/>
      <c r="AZ934" s="107"/>
      <c r="BA934" s="107"/>
      <c r="BB934" s="107"/>
      <c r="BC934" s="107"/>
      <c r="BD934" s="107"/>
      <c r="BE934" s="107"/>
      <c r="BF934" s="107"/>
      <c r="BG934" s="107"/>
      <c r="BH934" s="107"/>
    </row>
    <row r="935" spans="1:60" ht="12.75" customHeight="1" x14ac:dyDescent="0.2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</row>
    <row r="936" spans="1:60" ht="12.75" customHeight="1" x14ac:dyDescent="0.25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</row>
    <row r="937" spans="1:60" ht="12.75" customHeight="1" x14ac:dyDescent="0.25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</row>
    <row r="938" spans="1:60" ht="12.75" customHeight="1" x14ac:dyDescent="0.25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</row>
    <row r="939" spans="1:60" ht="12.75" customHeight="1" x14ac:dyDescent="0.25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/>
      <c r="AR939" s="107"/>
      <c r="AS939" s="107"/>
      <c r="AT939" s="107"/>
      <c r="AU939" s="107"/>
      <c r="AV939" s="107"/>
      <c r="AW939" s="107"/>
      <c r="AX939" s="107"/>
      <c r="AY939" s="107"/>
      <c r="AZ939" s="107"/>
      <c r="BA939" s="107"/>
      <c r="BB939" s="107"/>
      <c r="BC939" s="107"/>
      <c r="BD939" s="107"/>
      <c r="BE939" s="107"/>
      <c r="BF939" s="107"/>
      <c r="BG939" s="107"/>
      <c r="BH939" s="107"/>
    </row>
    <row r="940" spans="1:60" ht="12.75" customHeight="1" x14ac:dyDescent="0.25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</row>
    <row r="941" spans="1:60" ht="12.75" customHeight="1" x14ac:dyDescent="0.25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</row>
    <row r="942" spans="1:60" ht="12.75" customHeight="1" x14ac:dyDescent="0.25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/>
      <c r="AR942" s="107"/>
      <c r="AS942" s="107"/>
      <c r="AT942" s="107"/>
      <c r="AU942" s="107"/>
      <c r="AV942" s="107"/>
      <c r="AW942" s="107"/>
      <c r="AX942" s="107"/>
      <c r="AY942" s="107"/>
      <c r="AZ942" s="107"/>
      <c r="BA942" s="107"/>
      <c r="BB942" s="107"/>
      <c r="BC942" s="107"/>
      <c r="BD942" s="107"/>
      <c r="BE942" s="107"/>
      <c r="BF942" s="107"/>
      <c r="BG942" s="107"/>
      <c r="BH942" s="107"/>
    </row>
    <row r="943" spans="1:60" ht="12.75" customHeight="1" x14ac:dyDescent="0.25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</row>
    <row r="944" spans="1:60" ht="12.75" customHeight="1" x14ac:dyDescent="0.25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</row>
    <row r="945" spans="1:60" ht="12.75" customHeight="1" x14ac:dyDescent="0.2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</row>
    <row r="946" spans="1:60" ht="12.75" customHeight="1" x14ac:dyDescent="0.25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/>
      <c r="AR946" s="107"/>
      <c r="AS946" s="107"/>
      <c r="AT946" s="107"/>
      <c r="AU946" s="107"/>
      <c r="AV946" s="107"/>
      <c r="AW946" s="107"/>
      <c r="AX946" s="107"/>
      <c r="AY946" s="107"/>
      <c r="AZ946" s="107"/>
      <c r="BA946" s="107"/>
      <c r="BB946" s="107"/>
      <c r="BC946" s="107"/>
      <c r="BD946" s="107"/>
      <c r="BE946" s="107"/>
      <c r="BF946" s="107"/>
      <c r="BG946" s="107"/>
      <c r="BH946" s="107"/>
    </row>
    <row r="947" spans="1:60" ht="12.75" customHeight="1" x14ac:dyDescent="0.25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  <c r="BH947" s="107"/>
    </row>
    <row r="948" spans="1:60" ht="12.75" customHeight="1" x14ac:dyDescent="0.25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  <c r="BH948" s="107"/>
    </row>
    <row r="949" spans="1:60" ht="12.75" customHeight="1" x14ac:dyDescent="0.25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/>
      <c r="AK949" s="107"/>
      <c r="AL949" s="107"/>
      <c r="AM949" s="107"/>
      <c r="AN949" s="107"/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/>
      <c r="AY949" s="107"/>
      <c r="AZ949" s="107"/>
      <c r="BA949" s="107"/>
      <c r="BB949" s="107"/>
      <c r="BC949" s="107"/>
      <c r="BD949" s="107"/>
      <c r="BE949" s="107"/>
      <c r="BF949" s="107"/>
      <c r="BG949" s="107"/>
      <c r="BH949" s="107"/>
    </row>
    <row r="950" spans="1:60" ht="12.75" customHeight="1" x14ac:dyDescent="0.25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  <c r="BH950" s="107"/>
    </row>
    <row r="951" spans="1:60" ht="12.75" customHeight="1" x14ac:dyDescent="0.25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  <c r="BH951" s="107"/>
    </row>
    <row r="952" spans="1:60" ht="12.75" customHeight="1" x14ac:dyDescent="0.25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/>
      <c r="AY952" s="107"/>
      <c r="AZ952" s="107"/>
      <c r="BA952" s="107"/>
      <c r="BB952" s="107"/>
      <c r="BC952" s="107"/>
      <c r="BD952" s="107"/>
      <c r="BE952" s="107"/>
      <c r="BF952" s="107"/>
      <c r="BG952" s="107"/>
      <c r="BH952" s="107"/>
    </row>
    <row r="953" spans="1:60" ht="12.75" customHeight="1" x14ac:dyDescent="0.25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/>
      <c r="AY953" s="107"/>
      <c r="AZ953" s="107"/>
      <c r="BA953" s="107"/>
      <c r="BB953" s="107"/>
      <c r="BC953" s="107"/>
      <c r="BD953" s="107"/>
      <c r="BE953" s="107"/>
      <c r="BF953" s="107"/>
      <c r="BG953" s="107"/>
      <c r="BH953" s="107"/>
    </row>
    <row r="954" spans="1:60" ht="12.75" customHeight="1" x14ac:dyDescent="0.25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</row>
    <row r="955" spans="1:60" ht="12.75" customHeight="1" x14ac:dyDescent="0.2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/>
      <c r="AK955" s="107"/>
      <c r="AL955" s="107"/>
      <c r="AM955" s="107"/>
      <c r="AN955" s="107"/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/>
      <c r="AY955" s="107"/>
      <c r="AZ955" s="107"/>
      <c r="BA955" s="107"/>
      <c r="BB955" s="107"/>
      <c r="BC955" s="107"/>
      <c r="BD955" s="107"/>
      <c r="BE955" s="107"/>
      <c r="BF955" s="107"/>
      <c r="BG955" s="107"/>
      <c r="BH955" s="107"/>
    </row>
    <row r="956" spans="1:60" ht="12.75" customHeight="1" x14ac:dyDescent="0.25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</row>
    <row r="957" spans="1:60" ht="12.75" customHeight="1" x14ac:dyDescent="0.25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</row>
    <row r="958" spans="1:60" ht="12.75" customHeight="1" x14ac:dyDescent="0.25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/>
      <c r="AK958" s="107"/>
      <c r="AL958" s="107"/>
      <c r="AM958" s="107"/>
      <c r="AN958" s="107"/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/>
      <c r="AY958" s="107"/>
      <c r="AZ958" s="107"/>
      <c r="BA958" s="107"/>
      <c r="BB958" s="107"/>
      <c r="BC958" s="107"/>
      <c r="BD958" s="107"/>
      <c r="BE958" s="107"/>
      <c r="BF958" s="107"/>
      <c r="BG958" s="107"/>
      <c r="BH958" s="107"/>
    </row>
    <row r="959" spans="1:60" ht="12.75" customHeight="1" x14ac:dyDescent="0.25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</row>
    <row r="960" spans="1:60" ht="12.75" customHeight="1" x14ac:dyDescent="0.25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</row>
    <row r="961" spans="1:60" ht="12.75" customHeight="1" x14ac:dyDescent="0.25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</row>
    <row r="962" spans="1:60" ht="12.75" customHeight="1" x14ac:dyDescent="0.25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/>
      <c r="AK962" s="107"/>
      <c r="AL962" s="107"/>
      <c r="AM962" s="107"/>
      <c r="AN962" s="107"/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/>
      <c r="AY962" s="107"/>
      <c r="AZ962" s="107"/>
      <c r="BA962" s="107"/>
      <c r="BB962" s="107"/>
      <c r="BC962" s="107"/>
      <c r="BD962" s="107"/>
      <c r="BE962" s="107"/>
      <c r="BF962" s="107"/>
      <c r="BG962" s="107"/>
      <c r="BH962" s="107"/>
    </row>
    <row r="963" spans="1:60" ht="12.75" customHeight="1" x14ac:dyDescent="0.25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/>
      <c r="AR963" s="107"/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</row>
    <row r="964" spans="1:60" ht="12.75" customHeight="1" x14ac:dyDescent="0.25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/>
      <c r="AR964" s="107"/>
      <c r="AS964" s="107"/>
      <c r="AT964" s="107"/>
      <c r="AU964" s="107"/>
      <c r="AV964" s="107"/>
      <c r="AW964" s="107"/>
      <c r="AX964" s="107"/>
      <c r="AY964" s="107"/>
      <c r="AZ964" s="107"/>
      <c r="BA964" s="107"/>
      <c r="BB964" s="107"/>
      <c r="BC964" s="107"/>
      <c r="BD964" s="107"/>
      <c r="BE964" s="107"/>
      <c r="BF964" s="107"/>
      <c r="BG964" s="107"/>
      <c r="BH964" s="107"/>
    </row>
    <row r="965" spans="1:60" ht="12.75" customHeight="1" x14ac:dyDescent="0.2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  <c r="BH965" s="107"/>
    </row>
    <row r="966" spans="1:60" ht="12.75" customHeight="1" x14ac:dyDescent="0.25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  <c r="BH966" s="107"/>
    </row>
    <row r="967" spans="1:60" ht="12.75" customHeight="1" x14ac:dyDescent="0.25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/>
      <c r="AR967" s="107"/>
      <c r="AS967" s="107"/>
      <c r="AT967" s="107"/>
      <c r="AU967" s="107"/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  <c r="BH967" s="107"/>
    </row>
    <row r="968" spans="1:60" ht="12.75" customHeight="1" x14ac:dyDescent="0.25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  <c r="BH968" s="107"/>
    </row>
    <row r="969" spans="1:60" ht="12.75" customHeight="1" x14ac:dyDescent="0.25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  <c r="BH969" s="107"/>
    </row>
    <row r="970" spans="1:60" ht="12.75" customHeight="1" x14ac:dyDescent="0.25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  <c r="BH970" s="107"/>
    </row>
    <row r="971" spans="1:60" ht="12.75" customHeight="1" x14ac:dyDescent="0.25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</row>
    <row r="972" spans="1:60" ht="12.75" customHeight="1" x14ac:dyDescent="0.25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  <c r="BH972" s="107"/>
    </row>
    <row r="973" spans="1:60" ht="12.75" customHeight="1" x14ac:dyDescent="0.25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  <c r="BH973" s="107"/>
    </row>
    <row r="974" spans="1:60" ht="12.75" customHeight="1" x14ac:dyDescent="0.25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  <c r="BH974" s="107"/>
    </row>
    <row r="975" spans="1:60" ht="12.75" customHeight="1" x14ac:dyDescent="0.2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  <c r="BH975" s="107"/>
    </row>
    <row r="976" spans="1:60" ht="12.75" customHeight="1" x14ac:dyDescent="0.25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/>
      <c r="AK976" s="107"/>
      <c r="AL976" s="107"/>
      <c r="AM976" s="107"/>
      <c r="AN976" s="107"/>
      <c r="AO976" s="107"/>
      <c r="AP976" s="107"/>
      <c r="AQ976" s="107"/>
      <c r="AR976" s="107"/>
      <c r="AS976" s="107"/>
      <c r="AT976" s="107"/>
      <c r="AU976" s="107"/>
      <c r="AV976" s="107"/>
      <c r="AW976" s="107"/>
      <c r="AX976" s="107"/>
      <c r="AY976" s="107"/>
      <c r="AZ976" s="107"/>
      <c r="BA976" s="107"/>
      <c r="BB976" s="107"/>
      <c r="BC976" s="107"/>
      <c r="BD976" s="107"/>
      <c r="BE976" s="107"/>
      <c r="BF976" s="107"/>
      <c r="BG976" s="107"/>
      <c r="BH976" s="107"/>
    </row>
    <row r="977" spans="1:60" ht="12.75" customHeight="1" x14ac:dyDescent="0.25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  <c r="BH977" s="107"/>
    </row>
    <row r="978" spans="1:60" ht="12.75" customHeight="1" x14ac:dyDescent="0.25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  <c r="BH978" s="107"/>
    </row>
    <row r="979" spans="1:60" ht="12.75" customHeight="1" x14ac:dyDescent="0.25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  <c r="BH979" s="107"/>
    </row>
    <row r="980" spans="1:60" ht="12.75" customHeight="1" x14ac:dyDescent="0.25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  <c r="BH980" s="107"/>
    </row>
    <row r="981" spans="1:60" ht="12.75" customHeight="1" x14ac:dyDescent="0.25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  <c r="BH981" s="107"/>
    </row>
    <row r="982" spans="1:60" ht="12.75" customHeight="1" x14ac:dyDescent="0.25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/>
      <c r="AK982" s="107"/>
      <c r="AL982" s="107"/>
      <c r="AM982" s="107"/>
      <c r="AN982" s="107"/>
      <c r="AO982" s="107"/>
      <c r="AP982" s="107"/>
      <c r="AQ982" s="107"/>
      <c r="AR982" s="107"/>
      <c r="AS982" s="107"/>
      <c r="AT982" s="107"/>
      <c r="AU982" s="107"/>
      <c r="AV982" s="107"/>
      <c r="AW982" s="107"/>
      <c r="AX982" s="107"/>
      <c r="AY982" s="107"/>
      <c r="AZ982" s="107"/>
      <c r="BA982" s="107"/>
      <c r="BB982" s="107"/>
      <c r="BC982" s="107"/>
      <c r="BD982" s="107"/>
      <c r="BE982" s="107"/>
      <c r="BF982" s="107"/>
      <c r="BG982" s="107"/>
      <c r="BH982" s="107"/>
    </row>
    <row r="983" spans="1:60" ht="12.75" customHeight="1" x14ac:dyDescent="0.25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  <c r="BH983" s="107"/>
    </row>
    <row r="984" spans="1:60" ht="12.75" customHeight="1" x14ac:dyDescent="0.25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  <c r="BH984" s="107"/>
    </row>
    <row r="985" spans="1:60" ht="12.75" customHeight="1" x14ac:dyDescent="0.2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  <c r="BH985" s="107"/>
    </row>
    <row r="986" spans="1:60" ht="12.75" customHeight="1" x14ac:dyDescent="0.25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  <c r="BH986" s="107"/>
    </row>
    <row r="987" spans="1:60" ht="12.75" customHeight="1" x14ac:dyDescent="0.25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</row>
    <row r="988" spans="1:60" ht="12.75" customHeight="1" x14ac:dyDescent="0.25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</row>
    <row r="989" spans="1:60" ht="12.75" customHeight="1" x14ac:dyDescent="0.25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</row>
    <row r="990" spans="1:60" ht="12.75" customHeight="1" x14ac:dyDescent="0.25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</row>
    <row r="991" spans="1:60" ht="12.75" customHeight="1" x14ac:dyDescent="0.25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</row>
    <row r="992" spans="1:60" ht="12.75" customHeight="1" x14ac:dyDescent="0.25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</row>
    <row r="993" spans="1:60" ht="12.75" customHeight="1" x14ac:dyDescent="0.25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</row>
    <row r="994" spans="1:60" ht="12.75" customHeight="1" x14ac:dyDescent="0.25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/>
      <c r="AK994" s="107"/>
      <c r="AL994" s="107"/>
      <c r="AM994" s="107"/>
      <c r="AN994" s="107"/>
      <c r="AO994" s="107"/>
      <c r="AP994" s="107"/>
      <c r="AQ994" s="107"/>
      <c r="AR994" s="107"/>
      <c r="AS994" s="107"/>
      <c r="AT994" s="107"/>
      <c r="AU994" s="107"/>
      <c r="AV994" s="107"/>
      <c r="AW994" s="107"/>
      <c r="AX994" s="107"/>
      <c r="AY994" s="107"/>
      <c r="AZ994" s="107"/>
      <c r="BA994" s="107"/>
      <c r="BB994" s="107"/>
      <c r="BC994" s="107"/>
      <c r="BD994" s="107"/>
      <c r="BE994" s="107"/>
      <c r="BF994" s="107"/>
      <c r="BG994" s="107"/>
      <c r="BH994" s="107"/>
    </row>
    <row r="995" spans="1:60" ht="12.75" customHeight="1" x14ac:dyDescent="0.2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</row>
    <row r="996" spans="1:60" ht="12.75" customHeight="1" x14ac:dyDescent="0.25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</row>
    <row r="997" spans="1:60" ht="12.75" customHeight="1" x14ac:dyDescent="0.25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</row>
    <row r="998" spans="1:60" ht="12.75" customHeight="1" x14ac:dyDescent="0.25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</row>
    <row r="999" spans="1:60" ht="12.75" customHeight="1" x14ac:dyDescent="0.25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  <c r="BH999" s="107"/>
    </row>
    <row r="1000" spans="1:60" ht="12.75" customHeight="1" x14ac:dyDescent="0.25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/>
      <c r="AK1000" s="107"/>
      <c r="AL1000" s="107"/>
      <c r="AM1000" s="107"/>
      <c r="AN1000" s="107"/>
      <c r="AO1000" s="107"/>
      <c r="AP1000" s="107"/>
      <c r="AQ1000" s="107"/>
      <c r="AR1000" s="107"/>
      <c r="AS1000" s="107"/>
      <c r="AT1000" s="107"/>
      <c r="AU1000" s="107"/>
      <c r="AV1000" s="107"/>
      <c r="AW1000" s="107"/>
      <c r="AX1000" s="107"/>
      <c r="AY1000" s="107"/>
      <c r="AZ1000" s="107"/>
      <c r="BA1000" s="107"/>
      <c r="BB1000" s="107"/>
      <c r="BC1000" s="107"/>
      <c r="BD1000" s="107"/>
      <c r="BE1000" s="107"/>
      <c r="BF1000" s="107"/>
      <c r="BG1000" s="107"/>
      <c r="BH1000" s="10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Review by Pack size</vt:lpstr>
      <vt:lpstr>Review by Brand</vt:lpstr>
      <vt:lpstr>N_Region_SBs_SKUs</vt:lpstr>
      <vt:lpstr>S_Region_SBs_R</vt:lpstr>
      <vt:lpstr>S_Region_SBs_PET</vt:lpstr>
      <vt:lpstr>Harare Maheu</vt:lpstr>
      <vt:lpstr>dpnorth</vt:lpstr>
      <vt:lpstr>dpsouth</vt:lpstr>
      <vt:lpstr>maheunorth</vt:lpstr>
      <vt:lpstr>maheusouth</vt:lpstr>
      <vt:lpstr>onlinestocksheet</vt:lpstr>
      <vt:lpstr>landing</vt:lpstr>
      <vt:lpstr>North sku</vt:lpstr>
      <vt:lpstr>South sku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Chikosi</dc:creator>
  <cp:lastModifiedBy>Albert Chikosi</cp:lastModifiedBy>
  <dcterms:created xsi:type="dcterms:W3CDTF">2018-10-08T07:07:37Z</dcterms:created>
  <dcterms:modified xsi:type="dcterms:W3CDTF">2018-11-12T09:00:40Z</dcterms:modified>
</cp:coreProperties>
</file>