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fileSharing readOnlyRecommended="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ima\OneDrive\Downloads\"/>
    </mc:Choice>
  </mc:AlternateContent>
  <xr:revisionPtr revIDLastSave="552" documentId="11_08DE351B5C623BF405E8BBB141266AF2E21C9E38" xr6:coauthVersionLast="44" xr6:coauthVersionMax="44" xr10:uidLastSave="{89D00596-2762-4AD0-91E7-484E8949C9C1}"/>
  <bookViews>
    <workbookView xWindow="-120" yWindow="-120" windowWidth="28110" windowHeight="16440" xr2:uid="{00000000-000D-0000-FFFF-FFFF00000000}"/>
  </bookViews>
  <sheets>
    <sheet name="ŠIMARA_R19584" sheetId="1" r:id="rId1"/>
  </sheets>
  <definedNames>
    <definedName name="_xlnm._FilterDatabase" localSheetId="0" hidden="1">ŠIMARA_R19584!$A$1:$H$44</definedName>
    <definedName name="_xlchart.v1.0" hidden="1">ŠIMARA_R19584!$E$2:$E$44</definedName>
    <definedName name="_xlnm.Criteria" localSheetId="0">ŠIMARA_R19584!$A$1:$G$1</definedName>
    <definedName name="_xlnm.Print_Titles">#REF!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1" l="1"/>
  <c r="G38" i="1"/>
  <c r="G17" i="1"/>
  <c r="G32" i="1"/>
  <c r="G15" i="1"/>
  <c r="G23" i="1"/>
  <c r="G13" i="1"/>
  <c r="G27" i="1"/>
  <c r="G7" i="1"/>
  <c r="G31" i="1"/>
  <c r="G28" i="1"/>
  <c r="G6" i="1"/>
  <c r="G43" i="1"/>
  <c r="G16" i="1"/>
  <c r="G20" i="1"/>
  <c r="G22" i="1"/>
  <c r="G21" i="1"/>
  <c r="G33" i="1"/>
  <c r="G24" i="1"/>
  <c r="G29" i="1"/>
  <c r="G9" i="1"/>
  <c r="G41" i="1"/>
  <c r="G26" i="1"/>
  <c r="G42" i="1"/>
  <c r="G4" i="1"/>
  <c r="G12" i="1"/>
  <c r="G19" i="1"/>
  <c r="G10" i="1"/>
  <c r="G30" i="1"/>
  <c r="G8" i="1"/>
  <c r="G36" i="1"/>
  <c r="G34" i="1"/>
  <c r="G25" i="1"/>
  <c r="G35" i="1"/>
  <c r="G39" i="1"/>
  <c r="G37" i="1"/>
  <c r="G2" i="1"/>
  <c r="G14" i="1"/>
  <c r="G40" i="1"/>
  <c r="G3" i="1"/>
  <c r="G5" i="1"/>
  <c r="G44" i="1"/>
  <c r="G11" i="1"/>
  <c r="G18" i="1"/>
  <c r="G50" i="1" l="1"/>
  <c r="C52" i="1"/>
  <c r="G51" i="1"/>
  <c r="C50" i="1"/>
  <c r="C51" i="1"/>
</calcChain>
</file>

<file path=xl/sharedStrings.xml><?xml version="1.0" encoding="utf-8"?>
<sst xmlns="http://schemas.openxmlformats.org/spreadsheetml/2006/main" count="167" uniqueCount="41">
  <si>
    <t>Binder</t>
  </si>
  <si>
    <t>Andrews</t>
  </si>
  <si>
    <t>Central</t>
  </si>
  <si>
    <t>Jardine</t>
  </si>
  <si>
    <t>Pencil</t>
  </si>
  <si>
    <t>Thompson</t>
  </si>
  <si>
    <t>West</t>
  </si>
  <si>
    <t>Pen</t>
  </si>
  <si>
    <t>Sorvino</t>
  </si>
  <si>
    <t>Gill</t>
  </si>
  <si>
    <t>Desk</t>
  </si>
  <si>
    <t>Pen Set</t>
  </si>
  <si>
    <t>Kivell</t>
  </si>
  <si>
    <t>Morgan</t>
  </si>
  <si>
    <t>Jones</t>
  </si>
  <si>
    <t>East</t>
  </si>
  <si>
    <t>Howard</t>
  </si>
  <si>
    <t>Smith</t>
  </si>
  <si>
    <t>Parent</t>
  </si>
  <si>
    <t>date</t>
  </si>
  <si>
    <t>area</t>
  </si>
  <si>
    <t>store</t>
  </si>
  <si>
    <t>tool</t>
  </si>
  <si>
    <t>count</t>
  </si>
  <si>
    <t>price</t>
  </si>
  <si>
    <t>total</t>
  </si>
  <si>
    <t>Cena celkem:</t>
  </si>
  <si>
    <t>Průměr:</t>
  </si>
  <si>
    <t>Medián:</t>
  </si>
  <si>
    <t>Maximum:</t>
  </si>
  <si>
    <t>Minimum:</t>
  </si>
  <si>
    <t>Popisná statistika</t>
  </si>
  <si>
    <t>Můj email:</t>
  </si>
  <si>
    <t>R19584@student.osu.cz</t>
  </si>
  <si>
    <t>Percent</t>
  </si>
  <si>
    <t>Sum of total</t>
  </si>
  <si>
    <t>Row Labels</t>
  </si>
  <si>
    <t>Grand Total</t>
  </si>
  <si>
    <t>Směrodatná odchylka</t>
  </si>
  <si>
    <t>kontingenční</t>
  </si>
  <si>
    <t>tabulka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</si>
</sst>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m/d/yy;@"/>
    <numFmt numFmtId="165" formatCode="_-* #,##0_-;\-* #,##0_-;_-* &quot;-&quot;??_-;_-@_-"/>
  </numFmts>
  <fonts count="13" x14ac:knownFonts="1">
    <font>
      <sz val="11"/>
      <color theme="1"/>
      <name val="Calibri"/>
      <family val="2"/>
      <charset val="238"/>
      <scheme val="minor"/>
    </font>
    <font>
      <sz val="12"/>
      <name val="Arial Narrow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charset val="238"/>
      <scheme val="minor"/>
    </font>
    <font>
      <b/>
      <u/>
      <sz val="12"/>
      <color theme="10"/>
      <name val="Arial"/>
      <family val="2"/>
    </font>
    <font>
      <b/>
      <i/>
      <sz val="12"/>
      <color theme="1"/>
      <name val="Arial"/>
      <family val="2"/>
    </font>
    <font>
      <sz val="11"/>
      <color rgb="FFFFFF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5" xfId="2" applyNumberFormat="1" applyFont="1" applyFill="1" applyBorder="1" applyAlignment="1" applyProtection="1">
      <alignment vertical="center"/>
    </xf>
    <xf numFmtId="0" fontId="4" fillId="0" borderId="0" xfId="2" applyFont="1" applyFill="1" applyBorder="1" applyAlignment="1" applyProtection="1">
      <alignment vertical="center"/>
    </xf>
    <xf numFmtId="0" fontId="4" fillId="0" borderId="0" xfId="2" applyFont="1" applyFill="1" applyBorder="1" applyAlignment="1" applyProtection="1">
      <alignment horizontal="left" vertical="center"/>
    </xf>
    <xf numFmtId="0" fontId="4" fillId="0" borderId="0" xfId="2" applyFont="1" applyFill="1" applyBorder="1" applyAlignment="1" applyProtection="1">
      <alignment vertical="center"/>
      <protection locked="0"/>
    </xf>
    <xf numFmtId="43" fontId="4" fillId="0" borderId="0" xfId="1" applyFont="1" applyFill="1" applyBorder="1" applyAlignment="1" applyProtection="1">
      <alignment horizontal="left" vertical="center"/>
    </xf>
    <xf numFmtId="43" fontId="4" fillId="0" borderId="6" xfId="1" applyFont="1" applyFill="1" applyBorder="1" applyAlignment="1" applyProtection="1">
      <alignment vertical="center"/>
    </xf>
    <xf numFmtId="0" fontId="3" fillId="0" borderId="0" xfId="0" applyFont="1" applyAlignment="1"/>
    <xf numFmtId="164" fontId="4" fillId="0" borderId="7" xfId="2" applyNumberFormat="1" applyFont="1" applyFill="1" applyBorder="1" applyAlignment="1" applyProtection="1">
      <alignment vertical="center"/>
    </xf>
    <xf numFmtId="0" fontId="4" fillId="0" borderId="8" xfId="2" applyFont="1" applyFill="1" applyBorder="1" applyAlignment="1" applyProtection="1">
      <alignment vertical="center"/>
    </xf>
    <xf numFmtId="0" fontId="4" fillId="0" borderId="8" xfId="2" applyFont="1" applyFill="1" applyBorder="1" applyAlignment="1" applyProtection="1">
      <alignment horizontal="left" vertical="center"/>
    </xf>
    <xf numFmtId="0" fontId="4" fillId="0" borderId="8" xfId="2" applyFont="1" applyFill="1" applyBorder="1" applyAlignment="1" applyProtection="1">
      <alignment vertical="center"/>
      <protection locked="0"/>
    </xf>
    <xf numFmtId="43" fontId="4" fillId="0" borderId="8" xfId="1" applyFont="1" applyFill="1" applyBorder="1" applyAlignment="1" applyProtection="1">
      <alignment horizontal="left" vertical="center"/>
    </xf>
    <xf numFmtId="43" fontId="4" fillId="0" borderId="9" xfId="1" applyFont="1" applyFill="1" applyBorder="1" applyAlignment="1" applyProtection="1">
      <alignment vertical="center"/>
    </xf>
    <xf numFmtId="165" fontId="3" fillId="0" borderId="0" xfId="0" applyNumberFormat="1" applyFont="1"/>
    <xf numFmtId="43" fontId="3" fillId="0" borderId="0" xfId="0" applyNumberFormat="1" applyFont="1"/>
    <xf numFmtId="0" fontId="3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/>
    </xf>
    <xf numFmtId="10" fontId="3" fillId="0" borderId="0" xfId="0" applyNumberFormat="1" applyFont="1" applyFill="1" applyBorder="1" applyAlignment="1"/>
    <xf numFmtId="10" fontId="3" fillId="0" borderId="1" xfId="0" applyNumberFormat="1" applyFont="1" applyFill="1" applyBorder="1" applyAlignment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 applyAlignment="1">
      <alignment horizontal="left" indent="1"/>
    </xf>
    <xf numFmtId="0" fontId="8" fillId="0" borderId="0" xfId="0" applyNumberFormat="1" applyFont="1"/>
    <xf numFmtId="0" fontId="9" fillId="0" borderId="0" xfId="0" applyFont="1" applyAlignment="1">
      <alignment horizontal="left" indent="1"/>
    </xf>
    <xf numFmtId="0" fontId="9" fillId="0" borderId="0" xfId="0" applyNumberFormat="1" applyFont="1"/>
    <xf numFmtId="0" fontId="10" fillId="0" borderId="0" xfId="0" applyFont="1" applyAlignment="1">
      <alignment horizontal="left" indent="1"/>
    </xf>
    <xf numFmtId="0" fontId="10" fillId="0" borderId="0" xfId="0" applyNumberFormat="1" applyFont="1"/>
    <xf numFmtId="0" fontId="11" fillId="0" borderId="0" xfId="0" applyFont="1" applyAlignment="1">
      <alignment horizontal="left" indent="1"/>
    </xf>
    <xf numFmtId="0" fontId="11" fillId="0" borderId="0" xfId="0" applyNumberFormat="1" applyFont="1"/>
    <xf numFmtId="0" fontId="12" fillId="0" borderId="0" xfId="0" applyFont="1" applyAlignment="1">
      <alignment horizontal="left" indent="1"/>
    </xf>
    <xf numFmtId="0" fontId="12" fillId="0" borderId="0" xfId="0" applyNumberFormat="1" applyFont="1"/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6" fillId="0" borderId="0" xfId="3" applyFont="1" applyAlignment="1">
      <alignment horizontal="center"/>
    </xf>
  </cellXfs>
  <cellStyles count="4">
    <cellStyle name="Čárka 2" xfId="1" xr:uid="{00000000-0005-0000-0000-000000000000}"/>
    <cellStyle name="Hyperlink" xfId="3" builtinId="8"/>
    <cellStyle name="Normal" xfId="0" builtinId="0"/>
    <cellStyle name="Normální 5" xfId="2" xr:uid="{00000000-0005-0000-0000-000002000000}"/>
  </cellStyles>
  <dxfs count="28"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1" defaultTableStyle="TableStyleMedium2" defaultPivotStyle="PivotStyleLight16">
    <tableStyle name="PivotTable Style 1" table="0" count="1" xr9:uid="{0AA8E01B-095D-4DA4-87B1-DAC5723480EE}">
      <tableStyleElement type="wholeTabl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ŠIMARA_R19584!$A$57</c:f>
              <c:strCache>
                <c:ptCount val="1"/>
                <c:pt idx="0">
                  <c:v>Central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19-43A1-9A9A-C8FCF0B465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19-43A1-9A9A-C8FCF0B465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19-43A1-9A9A-C8FCF0B465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19-43A1-9A9A-C8FCF0B465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19-43A1-9A9A-C8FCF0B465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ŠIMARA_R19584!$A$58:$A$62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ŠIMARA_R19584!$B$58:$B$62</c:f>
              <c:numCache>
                <c:formatCode>General</c:formatCode>
                <c:ptCount val="5"/>
                <c:pt idx="0">
                  <c:v>5762.63</c:v>
                </c:pt>
                <c:pt idx="1">
                  <c:v>875</c:v>
                </c:pt>
                <c:pt idx="2">
                  <c:v>539.7299999999999</c:v>
                </c:pt>
                <c:pt idx="3">
                  <c:v>2421.39</c:v>
                </c:pt>
                <c:pt idx="4">
                  <c:v>1540.3200000000002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4-4ACE-B640-AF501560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ŠIMARA_R19584!$A$63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7B-4DF2-9C1B-A93AB2117C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7B-4DF2-9C1B-A93AB2117C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7B-4DF2-9C1B-A93AB2117C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7B-4DF2-9C1B-A93AB2117C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ŠIMARA_R19584!$A$64:$A$67</c:f>
              <c:strCache>
                <c:ptCount val="4"/>
                <c:pt idx="0">
                  <c:v>Binder</c:v>
                </c:pt>
                <c:pt idx="1">
                  <c:v>Pen</c:v>
                </c:pt>
                <c:pt idx="2">
                  <c:v>Pen Set</c:v>
                </c:pt>
                <c:pt idx="3">
                  <c:v>Pencil</c:v>
                </c:pt>
              </c:strCache>
            </c:strRef>
          </c:cat>
          <c:val>
            <c:numRef>
              <c:f>ŠIMARA_R19584!$B$64:$B$67</c:f>
              <c:numCache>
                <c:formatCode>General</c:formatCode>
                <c:ptCount val="4"/>
                <c:pt idx="0">
                  <c:v>2535.66</c:v>
                </c:pt>
                <c:pt idx="1">
                  <c:v>1354.25</c:v>
                </c:pt>
                <c:pt idx="2">
                  <c:v>1748.48</c:v>
                </c:pt>
                <c:pt idx="3">
                  <c:v>363.70000000000005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7B-4DF2-9C1B-A93AB211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ŠIMARA_R19584!$A$68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BC-4D03-85D3-2EDD0315315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BC-4D03-85D3-2EDD0315315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BC-4D03-85D3-2EDD0315315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BC-4D03-85D3-2EDD031531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ŠIMARA_R19584!$A$69:$A$72</c:f>
              <c:strCache>
                <c:ptCount val="4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Pencil</c:v>
                </c:pt>
              </c:strCache>
            </c:strRef>
          </c:cat>
          <c:val>
            <c:numRef>
              <c:f>ŠIMARA_R19584!$B$69:$B$72</c:f>
              <c:numCache>
                <c:formatCode>General</c:formatCode>
                <c:ptCount val="4"/>
                <c:pt idx="0">
                  <c:v>1279.3599999999999</c:v>
                </c:pt>
                <c:pt idx="1">
                  <c:v>825</c:v>
                </c:pt>
                <c:pt idx="2">
                  <c:v>151.24</c:v>
                </c:pt>
                <c:pt idx="3">
                  <c:v>231.12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BC-4D03-85D3-2EDD031531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Blinder</a:t>
            </a:r>
          </a:p>
        </c:rich>
      </c:tx>
      <c:layout>
        <c:manualLayout>
          <c:xMode val="edge"/>
          <c:yMode val="edge"/>
          <c:x val="0.45334437401602001"/>
          <c:y val="2.30122212410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ŠIMARA_R19584!$D$3</c:f>
              <c:strCache>
                <c:ptCount val="1"/>
                <c:pt idx="0">
                  <c:v>Pencil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(ŠIMARA_R19584!$A$3,ŠIMARA_R19584!$A$7,ŠIMARA_R19584!$A$11,ŠIMARA_R19584!$A$13,ŠIMARA_R19584!$A$14,ŠIMARA_R19584!$A$18,ŠIMARA_R19584!$A$24,ŠIMARA_R19584!$A$25,ŠIMARA_R19584!$A$26,ŠIMARA_R19584!$A$27,ŠIMARA_R19584!$A$32,ŠIMARA_R19584!$A$40,ŠIMARA_R19584!$A$42,ŠIMARA_R19584!$A$43,ŠIMARA_R19584!$A$44)</c:f>
              <c:numCache>
                <c:formatCode>m/d/yy;@</c:formatCode>
                <c:ptCount val="15"/>
                <c:pt idx="0">
                  <c:v>43769</c:v>
                </c:pt>
                <c:pt idx="1">
                  <c:v>43242</c:v>
                </c:pt>
                <c:pt idx="2">
                  <c:v>43820</c:v>
                </c:pt>
                <c:pt idx="3">
                  <c:v>43208</c:v>
                </c:pt>
                <c:pt idx="4">
                  <c:v>43735</c:v>
                </c:pt>
                <c:pt idx="5">
                  <c:v>43106</c:v>
                </c:pt>
                <c:pt idx="6">
                  <c:v>43412</c:v>
                </c:pt>
                <c:pt idx="7">
                  <c:v>43650</c:v>
                </c:pt>
                <c:pt idx="8">
                  <c:v>43480</c:v>
                </c:pt>
                <c:pt idx="9">
                  <c:v>43225</c:v>
                </c:pt>
                <c:pt idx="10">
                  <c:v>43157</c:v>
                </c:pt>
                <c:pt idx="11">
                  <c:v>43752</c:v>
                </c:pt>
                <c:pt idx="12">
                  <c:v>43497</c:v>
                </c:pt>
                <c:pt idx="13">
                  <c:v>43310</c:v>
                </c:pt>
                <c:pt idx="14">
                  <c:v>43803</c:v>
                </c:pt>
              </c:numCache>
            </c:numRef>
          </c:cat>
          <c:val>
            <c:numRef>
              <c:f>(ŠIMARA_R19584!$F$3,ŠIMARA_R19584!$F$7,ŠIMARA_R19584!$F$11,ŠIMARA_R19584!$F$13,ŠIMARA_R19584!$F$14,ŠIMARA_R19584!$F$18,ŠIMARA_R19584!$F$24,ŠIMARA_R19584!$F$25,ŠIMARA_R19584!$F$26,ŠIMARA_R19584!$F$27,ŠIMARA_R19584!$F$32,ŠIMARA_R19584!$F$40,ŠIMARA_R19584!$F$42,ŠIMARA_R19584!$F$43,ŠIMARA_R19584!$F$44)</c:f>
              <c:numCache>
                <c:formatCode>_(* #,##0.00_);_(* \(#,##0.00\);_(* "-"??_);_(@_)</c:formatCode>
                <c:ptCount val="15"/>
                <c:pt idx="0">
                  <c:v>1.29</c:v>
                </c:pt>
                <c:pt idx="1">
                  <c:v>1.99</c:v>
                </c:pt>
                <c:pt idx="2">
                  <c:v>4.99</c:v>
                </c:pt>
                <c:pt idx="3">
                  <c:v>1.99</c:v>
                </c:pt>
                <c:pt idx="4">
                  <c:v>1.99</c:v>
                </c:pt>
                <c:pt idx="5">
                  <c:v>1.99</c:v>
                </c:pt>
                <c:pt idx="6">
                  <c:v>19.989999999999998</c:v>
                </c:pt>
                <c:pt idx="7">
                  <c:v>4.99</c:v>
                </c:pt>
                <c:pt idx="8">
                  <c:v>8.99</c:v>
                </c:pt>
                <c:pt idx="9">
                  <c:v>4.99</c:v>
                </c:pt>
                <c:pt idx="10">
                  <c:v>19.989999999999998</c:v>
                </c:pt>
                <c:pt idx="11">
                  <c:v>19.989999999999998</c:v>
                </c:pt>
                <c:pt idx="12">
                  <c:v>15</c:v>
                </c:pt>
                <c:pt idx="13">
                  <c:v>19.989999999999998</c:v>
                </c:pt>
                <c:pt idx="14">
                  <c:v>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0-4462-986A-E5B5A170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999224"/>
        <c:axId val="867992008"/>
      </c:lineChart>
      <c:dateAx>
        <c:axId val="867999224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2008"/>
        <c:crosses val="autoZero"/>
        <c:auto val="1"/>
        <c:lblOffset val="100"/>
        <c:baseTimeUnit val="days"/>
      </c:dateAx>
      <c:valAx>
        <c:axId val="86799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Desk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ŠIMARA_R19584!$D$16</c:f>
              <c:strCache>
                <c:ptCount val="1"/>
                <c:pt idx="0">
                  <c:v>Pencil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2F-4B3E-BA62-4D4601712AAA}"/>
              </c:ext>
            </c:extLst>
          </c:dPt>
          <c:trendline>
            <c:spPr>
              <a:ln w="508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(ŠIMARA_R19584!$A$16,ŠIMARA_R19584!$A$33,ŠIMARA_R19584!$A$37)</c:f>
              <c:numCache>
                <c:formatCode>m/d/yy;@</c:formatCode>
                <c:ptCount val="3"/>
                <c:pt idx="0">
                  <c:v>43327</c:v>
                </c:pt>
                <c:pt idx="1">
                  <c:v>43395</c:v>
                </c:pt>
                <c:pt idx="2">
                  <c:v>43701</c:v>
                </c:pt>
              </c:numCache>
            </c:numRef>
          </c:cat>
          <c:val>
            <c:numRef>
              <c:f>(ŠIMARA_R19584!$F$16,ŠIMARA_R19584!$F$33,ŠIMARA_R19584!$F$37)</c:f>
              <c:numCache>
                <c:formatCode>_(* #,##0.00_);_(* \(#,##0.00\);_(* "-"??_);_(@_)</c:formatCode>
                <c:ptCount val="3"/>
                <c:pt idx="0">
                  <c:v>4.99</c:v>
                </c:pt>
                <c:pt idx="1">
                  <c:v>8.99</c:v>
                </c:pt>
                <c:pt idx="2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D-440A-AEAC-7A40FF70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999224"/>
        <c:axId val="867992008"/>
      </c:lineChart>
      <c:dateAx>
        <c:axId val="867999224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2008"/>
        <c:crosses val="autoZero"/>
        <c:auto val="1"/>
        <c:lblOffset val="100"/>
        <c:baseTimeUnit val="months"/>
      </c:dateAx>
      <c:valAx>
        <c:axId val="867992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ŠIMARA_R19584!$D$5</c:f>
              <c:strCache>
                <c:ptCount val="1"/>
                <c:pt idx="0">
                  <c:v>Binder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(ŠIMARA_R19584!$A$5,ŠIMARA_R19584!$A$19,ŠIMARA_R19584!$A$20,ŠIMARA_R19584!$A$30,ŠIMARA_R19584!$A$39)</c:f>
              <c:numCache>
                <c:formatCode>m/d/yy;@</c:formatCode>
                <c:ptCount val="5"/>
                <c:pt idx="0">
                  <c:v>43786</c:v>
                </c:pt>
                <c:pt idx="1">
                  <c:v>43548</c:v>
                </c:pt>
                <c:pt idx="2">
                  <c:v>43344</c:v>
                </c:pt>
                <c:pt idx="3">
                  <c:v>43582</c:v>
                </c:pt>
                <c:pt idx="4">
                  <c:v>43684</c:v>
                </c:pt>
              </c:numCache>
            </c:numRef>
          </c:cat>
          <c:val>
            <c:numRef>
              <c:f>(ŠIMARA_R19584!$F$5,ŠIMARA_R19584!$F$19,ŠIMARA_R19584!$F$20,ŠIMARA_R19584!$F$30,ŠIMARA_R19584!$F$39)</c:f>
              <c:numCache>
                <c:formatCode>_(* #,##0.00_);_(* \(#,##0.00\);_(* "-"??_);_(@_)</c:formatCode>
                <c:ptCount val="5"/>
                <c:pt idx="0">
                  <c:v>4.99</c:v>
                </c:pt>
                <c:pt idx="1">
                  <c:v>4.99</c:v>
                </c:pt>
                <c:pt idx="2">
                  <c:v>125</c:v>
                </c:pt>
                <c:pt idx="3">
                  <c:v>4.99</c:v>
                </c:pt>
                <c:pt idx="4">
                  <c:v>23.95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9-4A8A-94FF-CFE01113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99224"/>
        <c:axId val="867992008"/>
      </c:lineChart>
      <c:dateAx>
        <c:axId val="867999224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2008"/>
        <c:crosses val="autoZero"/>
        <c:auto val="1"/>
        <c:lblOffset val="100"/>
        <c:baseTimeUnit val="months"/>
      </c:dateAx>
      <c:valAx>
        <c:axId val="867992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Pen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ŠIMARA_R19584!$D$17</c:f>
              <c:strCache>
                <c:ptCount val="1"/>
                <c:pt idx="0">
                  <c:v>Pencil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(ŠIMARA_R19584!$A$17,ŠIMARA_R19584!$A$21,ŠIMARA_R19584!$A$23,ŠIMARA_R19584!$A$28,ŠIMARA_R19584!$A$34,ŠIMARA_R19584!$A$35,ŠIMARA_R19584!$A$36)</c:f>
              <c:numCache>
                <c:formatCode>m/d/yy;@</c:formatCode>
                <c:ptCount val="7"/>
                <c:pt idx="0">
                  <c:v>43140</c:v>
                </c:pt>
                <c:pt idx="1">
                  <c:v>43378</c:v>
                </c:pt>
                <c:pt idx="2">
                  <c:v>43191</c:v>
                </c:pt>
                <c:pt idx="3">
                  <c:v>43276</c:v>
                </c:pt>
                <c:pt idx="4">
                  <c:v>43633</c:v>
                </c:pt>
                <c:pt idx="5">
                  <c:v>43667</c:v>
                </c:pt>
                <c:pt idx="6">
                  <c:v>43616</c:v>
                </c:pt>
              </c:numCache>
            </c:numRef>
          </c:cat>
          <c:val>
            <c:numRef>
              <c:f>(ŠIMARA_R19584!$F$17,ŠIMARA_R19584!$F$21,ŠIMARA_R19584!$F$23,ŠIMARA_R19584!$F$28,ŠIMARA_R19584!$F$34,ŠIMARA_R19584!$F$35,ŠIMARA_R19584!$F$36)</c:f>
              <c:numCache>
                <c:formatCode>_(* #,##0.00_);_(* \(#,##0.00\);_(* "-"??_);_(@_)</c:formatCode>
                <c:ptCount val="7"/>
                <c:pt idx="0">
                  <c:v>4.99</c:v>
                </c:pt>
                <c:pt idx="1">
                  <c:v>8.99</c:v>
                </c:pt>
                <c:pt idx="2">
                  <c:v>4.99</c:v>
                </c:pt>
                <c:pt idx="3">
                  <c:v>4.99</c:v>
                </c:pt>
                <c:pt idx="4">
                  <c:v>125</c:v>
                </c:pt>
                <c:pt idx="5">
                  <c:v>12.49</c:v>
                </c:pt>
                <c:pt idx="6">
                  <c:v>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4269-9065-B3C34788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99224"/>
        <c:axId val="867992008"/>
      </c:lineChart>
      <c:dateAx>
        <c:axId val="867999224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2008"/>
        <c:crosses val="autoZero"/>
        <c:auto val="1"/>
        <c:lblOffset val="100"/>
        <c:baseTimeUnit val="days"/>
      </c:dateAx>
      <c:valAx>
        <c:axId val="867992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ŠIMARA_R19584!$D$2</c:f>
              <c:strCache>
                <c:ptCount val="1"/>
                <c:pt idx="0">
                  <c:v>Pencil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(ŠIMARA_R19584!$A$2,ŠIMARA_R19584!$A$4,ŠIMARA_R19584!$A$6,ŠIMARA_R19584!$A$8,ŠIMARA_R19584!$A$9,ŠIMARA_R19584!$A$10,ŠIMARA_R19584!$A$12,ŠIMARA_R19584!$A$15,ŠIMARA_R19584!$A$22,ŠIMARA_R19584!$A$29,ŠIMARA_R19584!$A$31,ŠIMARA_R19584!$A$38,ŠIMARA_R19584!$A$41)</c:f>
              <c:numCache>
                <c:formatCode>m/d/yy;@</c:formatCode>
                <c:ptCount val="13"/>
                <c:pt idx="0">
                  <c:v>43718</c:v>
                </c:pt>
                <c:pt idx="1">
                  <c:v>43514</c:v>
                </c:pt>
                <c:pt idx="2">
                  <c:v>43293</c:v>
                </c:pt>
                <c:pt idx="3">
                  <c:v>43599</c:v>
                </c:pt>
                <c:pt idx="4">
                  <c:v>43446</c:v>
                </c:pt>
                <c:pt idx="5">
                  <c:v>43565</c:v>
                </c:pt>
                <c:pt idx="6">
                  <c:v>43531</c:v>
                </c:pt>
                <c:pt idx="7">
                  <c:v>43174</c:v>
                </c:pt>
                <c:pt idx="8">
                  <c:v>43361</c:v>
                </c:pt>
                <c:pt idx="9">
                  <c:v>43429</c:v>
                </c:pt>
                <c:pt idx="10">
                  <c:v>43259</c:v>
                </c:pt>
                <c:pt idx="11">
                  <c:v>43123</c:v>
                </c:pt>
                <c:pt idx="12">
                  <c:v>43463</c:v>
                </c:pt>
              </c:numCache>
            </c:numRef>
          </c:cat>
          <c:val>
            <c:numRef>
              <c:f>(ŠIMARA_R19584!$F$2,ŠIMARA_R19584!$F$4,ŠIMARA_R19584!$F$6,ŠIMARA_R19584!$F$8,ŠIMARA_R19584!$F$9,ŠIMARA_R19584!$F$10,ŠIMARA_R19584!$F$12,ŠIMARA_R19584!$F$15,ŠIMARA_R19584!$F$22,ŠIMARA_R19584!$F$29,ŠIMARA_R19584!$F$31,ŠIMARA_R19584!$F$38,ŠIMARA_R19584!$F$41)</c:f>
              <c:numCache>
                <c:formatCode>_(* #,##0.00_);_(* \(#,##0.00\);_(* "-"??_);_(@_)</c:formatCode>
                <c:ptCount val="13"/>
                <c:pt idx="0">
                  <c:v>1.29</c:v>
                </c:pt>
                <c:pt idx="1">
                  <c:v>4.99</c:v>
                </c:pt>
                <c:pt idx="2">
                  <c:v>1.99</c:v>
                </c:pt>
                <c:pt idx="3">
                  <c:v>1.29</c:v>
                </c:pt>
                <c:pt idx="4">
                  <c:v>1.29</c:v>
                </c:pt>
                <c:pt idx="5">
                  <c:v>1.99</c:v>
                </c:pt>
                <c:pt idx="6">
                  <c:v>19.989999999999998</c:v>
                </c:pt>
                <c:pt idx="7">
                  <c:v>2.99</c:v>
                </c:pt>
                <c:pt idx="8">
                  <c:v>15.99</c:v>
                </c:pt>
                <c:pt idx="9">
                  <c:v>4.99</c:v>
                </c:pt>
                <c:pt idx="10">
                  <c:v>8.99</c:v>
                </c:pt>
                <c:pt idx="11">
                  <c:v>19.989999999999998</c:v>
                </c:pt>
                <c:pt idx="12">
                  <c:v>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F-4E6F-BA83-B8754FE9B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99224"/>
        <c:axId val="867992008"/>
      </c:lineChart>
      <c:dateAx>
        <c:axId val="867999224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2008"/>
        <c:crosses val="autoZero"/>
        <c:auto val="1"/>
        <c:lblOffset val="100"/>
        <c:baseTimeUnit val="days"/>
      </c:dateAx>
      <c:valAx>
        <c:axId val="86799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Parreto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Parreto</a:t>
          </a:r>
        </a:p>
      </cx:txPr>
    </cx:title>
    <cx:plotArea>
      <cx:plotAreaRegion>
        <cx:series layoutId="clusteredColumn" uniqueId="{C49E0B28-38B3-4972-963E-C0633F9E58C9}">
          <cx:dataId val="0"/>
          <cx:layoutPr>
            <cx:binning intervalClosed="r"/>
          </cx:layoutPr>
          <cx:axisId val="1"/>
        </cx:series>
        <cx:series layoutId="paretoLine" ownerIdx="0" uniqueId="{5267DBFE-93A7-4914-A4BB-5AA4D1E57F2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249976</xdr:colOff>
      <xdr:row>52</xdr:row>
      <xdr:rowOff>94690</xdr:rowOff>
    </xdr:from>
    <xdr:to>
      <xdr:col>7</xdr:col>
      <xdr:colOff>561498</xdr:colOff>
      <xdr:row>66</xdr:row>
      <xdr:rowOff>37539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068187-163B-4C74-AEED-E6D2EB8F74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3001" y="10381690"/>
              <a:ext cx="4026272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640027</xdr:colOff>
      <xdr:row>68</xdr:row>
      <xdr:rowOff>50428</xdr:rowOff>
    </xdr:from>
    <xdr:to>
      <xdr:col>7</xdr:col>
      <xdr:colOff>348673</xdr:colOff>
      <xdr:row>80</xdr:row>
      <xdr:rowOff>61633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52E90C-73E7-4D66-A7F2-9E167969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598224</xdr:colOff>
      <xdr:row>81</xdr:row>
      <xdr:rowOff>90510</xdr:rowOff>
    </xdr:from>
    <xdr:to>
      <xdr:col>7</xdr:col>
      <xdr:colOff>306869</xdr:colOff>
      <xdr:row>93</xdr:row>
      <xdr:rowOff>100595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7E1E67-B074-4B32-9425-29A7EEF83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29739</xdr:colOff>
      <xdr:row>81</xdr:row>
      <xdr:rowOff>75855</xdr:rowOff>
    </xdr:from>
    <xdr:to>
      <xdr:col>3</xdr:col>
      <xdr:colOff>265062</xdr:colOff>
      <xdr:row>93</xdr:row>
      <xdr:rowOff>85942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D7F3FC-22CB-4182-9FBB-D8C654D26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589170</xdr:colOff>
      <xdr:row>95</xdr:row>
      <xdr:rowOff>15776</xdr:rowOff>
    </xdr:from>
    <xdr:to>
      <xdr:col>7</xdr:col>
      <xdr:colOff>104300</xdr:colOff>
      <xdr:row>111</xdr:row>
      <xdr:rowOff>146539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54BFBB-E54D-4EA2-858E-9F3D5DB53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636579</xdr:colOff>
      <xdr:row>113</xdr:row>
      <xdr:rowOff>80596</xdr:rowOff>
    </xdr:from>
    <xdr:to>
      <xdr:col>7</xdr:col>
      <xdr:colOff>151709</xdr:colOff>
      <xdr:row>126</xdr:row>
      <xdr:rowOff>152315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C46A21-19D2-4731-BB7F-504362456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643045</xdr:colOff>
      <xdr:row>128</xdr:row>
      <xdr:rowOff>102577</xdr:rowOff>
    </xdr:from>
    <xdr:to>
      <xdr:col>7</xdr:col>
      <xdr:colOff>158175</xdr:colOff>
      <xdr:row>141</xdr:row>
      <xdr:rowOff>121713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701FEE-1637-4D5B-BA0C-9E420B0C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643478</xdr:colOff>
      <xdr:row>142</xdr:row>
      <xdr:rowOff>22840</xdr:rowOff>
    </xdr:from>
    <xdr:to>
      <xdr:col>7</xdr:col>
      <xdr:colOff>160332</xdr:colOff>
      <xdr:row>158</xdr:row>
      <xdr:rowOff>49733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7CA27B-A152-4E78-BBCA-3948181F9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633994</xdr:colOff>
      <xdr:row>158</xdr:row>
      <xdr:rowOff>98696</xdr:rowOff>
    </xdr:from>
    <xdr:to>
      <xdr:col>7</xdr:col>
      <xdr:colOff>150848</xdr:colOff>
      <xdr:row>171</xdr:row>
      <xdr:rowOff>103179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CEE51B-DE57-45C6-9B57-38396B83C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Šimara" refreshedDate="43928.845205439815" createdVersion="6" refreshedVersion="6" minRefreshableVersion="3" recordCount="43" xr:uid="{4B5ACE1F-8DA6-4501-9691-CEC0238049FB}">
  <cacheSource type="worksheet">
    <worksheetSource ref="A1:G44" sheet="ŠIMARA_R19584"/>
  </cacheSource>
  <cacheFields count="7">
    <cacheField name="date" numFmtId="164">
      <sharedItems containsSemiMixedTypes="0" containsNonDate="0" containsDate="1" containsString="0" minDate="2018-01-06T00:00:00" maxDate="2019-12-22T00:00:00"/>
    </cacheField>
    <cacheField name="area" numFmtId="0">
      <sharedItems count="3">
        <s v="Central"/>
        <s v="East"/>
        <s v="West"/>
      </sharedItems>
    </cacheField>
    <cacheField name="store" numFmtId="0">
      <sharedItems/>
    </cacheField>
    <cacheField name="tool" numFmtId="0">
      <sharedItems count="5">
        <s v="Pencil"/>
        <s v="Binder"/>
        <s v="Pen"/>
        <s v="Pen Set"/>
        <s v="Desk"/>
      </sharedItems>
    </cacheField>
    <cacheField name="count" numFmtId="0">
      <sharedItems containsSemiMixedTypes="0" containsString="0" containsNumber="1" containsInteger="1" minValue="2" maxValue="96"/>
    </cacheField>
    <cacheField name="price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9-10T00:00:00"/>
    <x v="0"/>
    <s v="Gill"/>
    <x v="0"/>
    <n v="7"/>
    <n v="1.29"/>
    <n v="9.0300000000000011"/>
  </r>
  <r>
    <d v="2019-10-31T00:00:00"/>
    <x v="0"/>
    <s v="Andrews"/>
    <x v="0"/>
    <n v="14"/>
    <n v="1.29"/>
    <n v="18.060000000000002"/>
  </r>
  <r>
    <d v="2019-02-18T00:00:00"/>
    <x v="1"/>
    <s v="Jones"/>
    <x v="1"/>
    <n v="4"/>
    <n v="4.99"/>
    <n v="19.96"/>
  </r>
  <r>
    <d v="2019-11-17T00:00:00"/>
    <x v="0"/>
    <s v="Jardine"/>
    <x v="1"/>
    <n v="11"/>
    <n v="4.99"/>
    <n v="54.89"/>
  </r>
  <r>
    <d v="2018-07-12T00:00:00"/>
    <x v="1"/>
    <s v="Howard"/>
    <x v="1"/>
    <n v="29"/>
    <n v="1.99"/>
    <n v="57.71"/>
  </r>
  <r>
    <d v="2018-05-22T00:00:00"/>
    <x v="2"/>
    <s v="Thompson"/>
    <x v="0"/>
    <n v="32"/>
    <n v="1.99"/>
    <n v="63.68"/>
  </r>
  <r>
    <d v="2019-05-14T00:00:00"/>
    <x v="0"/>
    <s v="Gill"/>
    <x v="0"/>
    <n v="53"/>
    <n v="1.29"/>
    <n v="68.37"/>
  </r>
  <r>
    <d v="2018-12-12T00:00:00"/>
    <x v="0"/>
    <s v="Smith"/>
    <x v="0"/>
    <n v="67"/>
    <n v="1.29"/>
    <n v="86.43"/>
  </r>
  <r>
    <d v="2019-04-10T00:00:00"/>
    <x v="0"/>
    <s v="Andrews"/>
    <x v="0"/>
    <n v="66"/>
    <n v="1.99"/>
    <n v="131.34"/>
  </r>
  <r>
    <d v="2019-12-21T00:00:00"/>
    <x v="0"/>
    <s v="Andrews"/>
    <x v="1"/>
    <n v="28"/>
    <n v="4.99"/>
    <n v="139.72"/>
  </r>
  <r>
    <d v="2019-03-07T00:00:00"/>
    <x v="2"/>
    <s v="Sorvino"/>
    <x v="1"/>
    <n v="7"/>
    <n v="19.989999999999998"/>
    <n v="139.92999999999998"/>
  </r>
  <r>
    <d v="2018-04-18T00:00:00"/>
    <x v="0"/>
    <s v="Andrews"/>
    <x v="0"/>
    <n v="75"/>
    <n v="1.99"/>
    <n v="149.25"/>
  </r>
  <r>
    <d v="2019-09-27T00:00:00"/>
    <x v="2"/>
    <s v="Sorvino"/>
    <x v="2"/>
    <n v="76"/>
    <n v="1.99"/>
    <n v="151.24"/>
  </r>
  <r>
    <d v="2018-03-15T00:00:00"/>
    <x v="2"/>
    <s v="Sorvino"/>
    <x v="0"/>
    <n v="56"/>
    <n v="2.99"/>
    <n v="167.44"/>
  </r>
  <r>
    <d v="2018-08-15T00:00:00"/>
    <x v="1"/>
    <s v="Jones"/>
    <x v="0"/>
    <n v="35"/>
    <n v="4.99"/>
    <n v="174.65"/>
  </r>
  <r>
    <d v="2018-02-09T00:00:00"/>
    <x v="0"/>
    <s v="Jardine"/>
    <x v="0"/>
    <n v="36"/>
    <n v="4.99"/>
    <n v="179.64000000000001"/>
  </r>
  <r>
    <d v="2018-01-06T00:00:00"/>
    <x v="1"/>
    <s v="Jones"/>
    <x v="0"/>
    <n v="95"/>
    <n v="1.99"/>
    <n v="189.05"/>
  </r>
  <r>
    <d v="2019-03-24T00:00:00"/>
    <x v="0"/>
    <s v="Jardine"/>
    <x v="3"/>
    <n v="50"/>
    <n v="4.99"/>
    <n v="249.5"/>
  </r>
  <r>
    <d v="2018-09-01T00:00:00"/>
    <x v="0"/>
    <s v="Smith"/>
    <x v="4"/>
    <n v="2"/>
    <n v="125"/>
    <n v="250"/>
  </r>
  <r>
    <d v="2018-10-05T00:00:00"/>
    <x v="0"/>
    <s v="Morgan"/>
    <x v="1"/>
    <n v="28"/>
    <n v="8.99"/>
    <n v="251.72"/>
  </r>
  <r>
    <d v="2018-09-18T00:00:00"/>
    <x v="1"/>
    <s v="Jones"/>
    <x v="3"/>
    <n v="16"/>
    <n v="15.99"/>
    <n v="255.84"/>
  </r>
  <r>
    <d v="2018-04-01T00:00:00"/>
    <x v="1"/>
    <s v="Jones"/>
    <x v="1"/>
    <n v="60"/>
    <n v="4.99"/>
    <n v="299.40000000000003"/>
  </r>
  <r>
    <d v="2018-11-08T00:00:00"/>
    <x v="1"/>
    <s v="Parent"/>
    <x v="2"/>
    <n v="15"/>
    <n v="19.989999999999998"/>
    <n v="299.84999999999997"/>
  </r>
  <r>
    <d v="2019-07-04T00:00:00"/>
    <x v="1"/>
    <s v="Jones"/>
    <x v="3"/>
    <n v="62"/>
    <n v="4.99"/>
    <n v="309.38"/>
  </r>
  <r>
    <d v="2019-01-15T00:00:00"/>
    <x v="0"/>
    <s v="Gill"/>
    <x v="1"/>
    <n v="46"/>
    <n v="8.99"/>
    <n v="413.54"/>
  </r>
  <r>
    <d v="2018-05-05T00:00:00"/>
    <x v="0"/>
    <s v="Jardine"/>
    <x v="0"/>
    <n v="90"/>
    <n v="4.99"/>
    <n v="449.1"/>
  </r>
  <r>
    <d v="2018-06-25T00:00:00"/>
    <x v="0"/>
    <s v="Morgan"/>
    <x v="0"/>
    <n v="90"/>
    <n v="4.99"/>
    <n v="449.1"/>
  </r>
  <r>
    <d v="2018-11-25T00:00:00"/>
    <x v="0"/>
    <s v="Kivell"/>
    <x v="3"/>
    <n v="96"/>
    <n v="4.99"/>
    <n v="479.04"/>
  </r>
  <r>
    <d v="2019-04-27T00:00:00"/>
    <x v="1"/>
    <s v="Howard"/>
    <x v="2"/>
    <n v="96"/>
    <n v="4.99"/>
    <n v="479.04"/>
  </r>
  <r>
    <d v="2018-06-08T00:00:00"/>
    <x v="1"/>
    <s v="Jones"/>
    <x v="1"/>
    <n v="60"/>
    <n v="8.99"/>
    <n v="539.4"/>
  </r>
  <r>
    <d v="2018-02-26T00:00:00"/>
    <x v="0"/>
    <s v="Gill"/>
    <x v="2"/>
    <n v="27"/>
    <n v="19.989999999999998"/>
    <n v="539.7299999999999"/>
  </r>
  <r>
    <d v="2018-10-22T00:00:00"/>
    <x v="1"/>
    <s v="Jones"/>
    <x v="2"/>
    <n v="64"/>
    <n v="8.99"/>
    <n v="575.36"/>
  </r>
  <r>
    <d v="2019-06-17T00:00:00"/>
    <x v="0"/>
    <s v="Kivell"/>
    <x v="4"/>
    <n v="5"/>
    <n v="125"/>
    <n v="625"/>
  </r>
  <r>
    <d v="2019-07-21T00:00:00"/>
    <x v="0"/>
    <s v="Morgan"/>
    <x v="3"/>
    <n v="55"/>
    <n v="12.49"/>
    <n v="686.95"/>
  </r>
  <r>
    <d v="2019-05-31T00:00:00"/>
    <x v="0"/>
    <s v="Gill"/>
    <x v="1"/>
    <n v="80"/>
    <n v="8.99"/>
    <n v="719.2"/>
  </r>
  <r>
    <d v="2019-08-24T00:00:00"/>
    <x v="2"/>
    <s v="Sorvino"/>
    <x v="4"/>
    <n v="3"/>
    <n v="275"/>
    <n v="825"/>
  </r>
  <r>
    <d v="2018-01-23T00:00:00"/>
    <x v="0"/>
    <s v="Kivell"/>
    <x v="1"/>
    <n v="50"/>
    <n v="19.989999999999998"/>
    <n v="999.49999999999989"/>
  </r>
  <r>
    <d v="2019-08-07T00:00:00"/>
    <x v="0"/>
    <s v="Kivell"/>
    <x v="3"/>
    <n v="42"/>
    <n v="23.95"/>
    <n v="1005.9"/>
  </r>
  <r>
    <d v="2019-10-14T00:00:00"/>
    <x v="2"/>
    <s v="Thompson"/>
    <x v="1"/>
    <n v="57"/>
    <n v="19.989999999999998"/>
    <n v="1139.4299999999998"/>
  </r>
  <r>
    <d v="2018-12-29T00:00:00"/>
    <x v="1"/>
    <s v="Parent"/>
    <x v="3"/>
    <n v="74"/>
    <n v="15.99"/>
    <n v="1183.26"/>
  </r>
  <r>
    <d v="2019-02-01T00:00:00"/>
    <x v="0"/>
    <s v="Smith"/>
    <x v="1"/>
    <n v="87"/>
    <n v="15"/>
    <n v="1305"/>
  </r>
  <r>
    <d v="2018-07-29T00:00:00"/>
    <x v="1"/>
    <s v="Parent"/>
    <x v="1"/>
    <n v="81"/>
    <n v="19.989999999999998"/>
    <n v="1619.1899999999998"/>
  </r>
  <r>
    <d v="2019-12-04T00:00:00"/>
    <x v="0"/>
    <s v="Jardine"/>
    <x v="1"/>
    <n v="94"/>
    <n v="19.989999999999998"/>
    <n v="1879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9619A-1319-4AD2-9A97-519AEE96C69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56:B73" firstHeaderRow="1" firstDataRow="1" firstDataCol="1"/>
  <pivotFields count="7">
    <pivotField numFmtId="164"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1"/>
        <item x="4"/>
        <item x="2"/>
        <item x="3"/>
        <item x="0"/>
        <item t="default"/>
      </items>
    </pivotField>
    <pivotField showAll="0"/>
    <pivotField numFmtId="43" showAll="0"/>
    <pivotField dataField="1" numFmtId="43" showAll="0"/>
  </pivotFields>
  <rowFields count="2">
    <field x="1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 t="grand">
      <x/>
    </i>
  </rowItems>
  <colItems count="1">
    <i/>
  </colItems>
  <dataFields count="1">
    <dataField name="Sum of total" fld="6" baseField="0" baseItem="0"/>
  </dataFields>
  <formats count="26">
    <format dxfId="25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24">
      <pivotArea dataOnly="0" labelOnly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23">
      <pivotArea collapsedLevelsAreSubtotals="1" fieldPosition="0">
        <references count="2">
          <reference field="1" count="1" selected="0">
            <x v="1"/>
          </reference>
          <reference field="3" count="1">
            <x v="0"/>
          </reference>
        </references>
      </pivotArea>
    </format>
    <format dxfId="22">
      <pivotArea dataOnly="0" labelOnly="1" fieldPosition="0">
        <references count="2">
          <reference field="1" count="1" selected="0">
            <x v="1"/>
          </reference>
          <reference field="3" count="1">
            <x v="0"/>
          </reference>
        </references>
      </pivotArea>
    </format>
    <format dxfId="21">
      <pivotArea collapsedLevelsAreSubtotals="1" fieldPosition="0">
        <references count="2">
          <reference field="1" count="1" selected="0">
            <x v="2"/>
          </reference>
          <reference field="3" count="1">
            <x v="0"/>
          </reference>
        </references>
      </pivotArea>
    </format>
    <format dxfId="20">
      <pivotArea dataOnly="0" labelOnly="1" fieldPosition="0">
        <references count="2">
          <reference field="1" count="1" selected="0">
            <x v="2"/>
          </reference>
          <reference field="3" count="1">
            <x v="0"/>
          </reference>
        </references>
      </pivotArea>
    </format>
    <format dxfId="19">
      <pivotArea collapsedLevelsAreSubtotals="1" fieldPosition="0">
        <references count="2">
          <reference field="1" count="1" selected="0">
            <x v="1"/>
          </reference>
          <reference field="3" count="1">
            <x v="2"/>
          </reference>
        </references>
      </pivotArea>
    </format>
    <format dxfId="18">
      <pivotArea dataOnly="0" labelOnly="1" fieldPosition="0">
        <references count="2">
          <reference field="1" count="1" selected="0">
            <x v="1"/>
          </reference>
          <reference field="3" count="1">
            <x v="2"/>
          </reference>
        </references>
      </pivotArea>
    </format>
    <format dxfId="17">
      <pivotArea collapsedLevelsAreSubtotals="1" fieldPosition="0">
        <references count="2">
          <reference field="1" count="1" selected="0">
            <x v="0"/>
          </reference>
          <reference field="3" count="1">
            <x v="2"/>
          </reference>
        </references>
      </pivotArea>
    </format>
    <format dxfId="16">
      <pivotArea dataOnly="0" labelOnly="1" fieldPosition="0">
        <references count="2">
          <reference field="1" count="1" selected="0">
            <x v="0"/>
          </reference>
          <reference field="3" count="1">
            <x v="2"/>
          </reference>
        </references>
      </pivotArea>
    </format>
    <format dxfId="15">
      <pivotArea collapsedLevelsAreSubtotals="1" fieldPosition="0">
        <references count="2">
          <reference field="1" count="1" selected="0">
            <x v="2"/>
          </reference>
          <reference field="3" count="1">
            <x v="2"/>
          </reference>
        </references>
      </pivotArea>
    </format>
    <format dxfId="14">
      <pivotArea dataOnly="0" labelOnly="1" fieldPosition="0">
        <references count="2">
          <reference field="1" count="1" selected="0">
            <x v="2"/>
          </reference>
          <reference field="3" count="1">
            <x v="2"/>
          </reference>
        </references>
      </pivotArea>
    </format>
    <format dxfId="13">
      <pivotArea collapsedLevelsAreSubtotals="1" fieldPosition="0">
        <references count="2">
          <reference field="1" count="1" selected="0">
            <x v="0"/>
          </reference>
          <reference field="3" count="1">
            <x v="4"/>
          </reference>
        </references>
      </pivotArea>
    </format>
    <format dxfId="12">
      <pivotArea dataOnly="0" labelOnly="1" fieldPosition="0">
        <references count="2">
          <reference field="1" count="1" selected="0">
            <x v="0"/>
          </reference>
          <reference field="3" count="1">
            <x v="4"/>
          </reference>
        </references>
      </pivotArea>
    </format>
    <format dxfId="11">
      <pivotArea collapsedLevelsAreSubtotals="1" fieldPosition="0">
        <references count="2">
          <reference field="1" count="1" selected="0">
            <x v="1"/>
          </reference>
          <reference field="3" count="1">
            <x v="4"/>
          </reference>
        </references>
      </pivotArea>
    </format>
    <format dxfId="10">
      <pivotArea dataOnly="0" labelOnly="1" fieldPosition="0">
        <references count="2">
          <reference field="1" count="1" selected="0">
            <x v="1"/>
          </reference>
          <reference field="3" count="1">
            <x v="4"/>
          </reference>
        </references>
      </pivotArea>
    </format>
    <format dxfId="9">
      <pivotArea collapsedLevelsAreSubtotals="1" fieldPosition="0">
        <references count="2">
          <reference field="1" count="1" selected="0">
            <x v="2"/>
          </reference>
          <reference field="3" count="1">
            <x v="4"/>
          </reference>
        </references>
      </pivotArea>
    </format>
    <format dxfId="8">
      <pivotArea dataOnly="0" labelOnly="1" fieldPosition="0">
        <references count="2">
          <reference field="1" count="1" selected="0">
            <x v="2"/>
          </reference>
          <reference field="3" count="1">
            <x v="4"/>
          </reference>
        </references>
      </pivotArea>
    </format>
    <format dxfId="7">
      <pivotArea collapsedLevelsAreSubtotals="1" fieldPosition="0">
        <references count="2">
          <reference field="1" count="1" selected="0">
            <x v="0"/>
          </reference>
          <reference field="3" count="1">
            <x v="3"/>
          </reference>
        </references>
      </pivotArea>
    </format>
    <format dxfId="6">
      <pivotArea dataOnly="0" labelOnly="1" fieldPosition="0">
        <references count="2">
          <reference field="1" count="1" selected="0">
            <x v="0"/>
          </reference>
          <reference field="3" count="1">
            <x v="3"/>
          </reference>
        </references>
      </pivotArea>
    </format>
    <format dxfId="5">
      <pivotArea collapsedLevelsAreSubtotals="1" fieldPosition="0">
        <references count="2">
          <reference field="1" count="1" selected="0">
            <x v="1"/>
          </reference>
          <reference field="3" count="1">
            <x v="3"/>
          </reference>
        </references>
      </pivotArea>
    </format>
    <format dxfId="4">
      <pivotArea dataOnly="0" labelOnly="1" fieldPosition="0">
        <references count="2">
          <reference field="1" count="1" selected="0">
            <x v="1"/>
          </reference>
          <reference field="3" count="1">
            <x v="3"/>
          </reference>
        </references>
      </pivotArea>
    </format>
    <format dxfId="3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2">
      <pivotArea dataOnly="0" labelOnly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1">
      <pivotArea collapsedLevelsAreSubtotals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0">
      <pivotArea dataOnly="0" labelOnly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</formats>
  <chartFormats count="28"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1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1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2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</references>
      </pivotArea>
    </chartFormat>
    <chartFormat chart="1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1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13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13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13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3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3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13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13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3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3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3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</references>
      </pivotArea>
    </chartFormat>
  </chartFormats>
  <pivotTableStyleInfo name="PivotStyleDark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19584@student.osu.cz?subject=Link%20from%20excel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"/>
  <sheetViews>
    <sheetView tabSelected="1" showRuler="0" zoomScale="115" zoomScaleNormal="115" workbookViewId="0">
      <selection activeCell="N149" sqref="N149"/>
    </sheetView>
  </sheetViews>
  <sheetFormatPr defaultColWidth="9.140625" defaultRowHeight="15.75" x14ac:dyDescent="0.25"/>
  <cols>
    <col min="1" max="1" width="10.42578125" style="4" customWidth="1"/>
    <col min="2" max="2" width="9.7109375" style="4" customWidth="1"/>
    <col min="3" max="3" width="13.7109375" style="4" customWidth="1"/>
    <col min="4" max="4" width="11" style="4" customWidth="1"/>
    <col min="5" max="5" width="7.42578125" style="4" customWidth="1"/>
    <col min="6" max="6" width="11.5703125" style="4" bestFit="1" customWidth="1"/>
    <col min="7" max="7" width="12" style="4" customWidth="1"/>
    <col min="8" max="8" width="10.5703125" style="4" customWidth="1"/>
    <col min="9" max="9" width="9.140625" style="4"/>
    <col min="10" max="12" width="9.140625" style="4" customWidth="1"/>
    <col min="13" max="13" width="9.140625" style="4"/>
    <col min="14" max="14" width="9.140625" style="4" customWidth="1"/>
    <col min="15" max="15" width="9.140625" style="21"/>
    <col min="16" max="17" width="9.140625" style="4" customWidth="1"/>
    <col min="18" max="16384" width="9.140625" style="4"/>
  </cols>
  <sheetData>
    <row r="1" spans="1:25" ht="16.5" thickTop="1" x14ac:dyDescent="0.25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3" t="s">
        <v>25</v>
      </c>
      <c r="H1" s="22" t="s">
        <v>34</v>
      </c>
      <c r="I1"/>
      <c r="J1" s="39"/>
      <c r="K1" s="39"/>
      <c r="L1" s="39"/>
    </row>
    <row r="2" spans="1:25" ht="15" customHeight="1" x14ac:dyDescent="0.25">
      <c r="A2" s="6">
        <v>43718</v>
      </c>
      <c r="B2" s="7" t="s">
        <v>2</v>
      </c>
      <c r="C2" s="7" t="s">
        <v>9</v>
      </c>
      <c r="D2" s="8" t="s">
        <v>4</v>
      </c>
      <c r="E2" s="9">
        <v>7</v>
      </c>
      <c r="F2" s="10">
        <v>1.29</v>
      </c>
      <c r="G2" s="11">
        <f t="shared" ref="G2:G44" si="0">E2*F2</f>
        <v>9.0300000000000011</v>
      </c>
      <c r="H2" s="23">
        <v>0</v>
      </c>
      <c r="I2"/>
      <c r="J2" s="39"/>
      <c r="K2" s="39"/>
      <c r="L2" s="39"/>
    </row>
    <row r="3" spans="1:25" ht="15" customHeight="1" x14ac:dyDescent="0.25">
      <c r="A3" s="6">
        <v>43769</v>
      </c>
      <c r="B3" s="7" t="s">
        <v>2</v>
      </c>
      <c r="C3" s="7" t="s">
        <v>1</v>
      </c>
      <c r="D3" s="8" t="s">
        <v>4</v>
      </c>
      <c r="E3" s="9">
        <v>14</v>
      </c>
      <c r="F3" s="10">
        <v>1.29</v>
      </c>
      <c r="G3" s="11">
        <f t="shared" si="0"/>
        <v>18.060000000000002</v>
      </c>
      <c r="H3" s="23">
        <v>2.3E-2</v>
      </c>
      <c r="I3"/>
      <c r="J3" s="39"/>
      <c r="K3" s="39"/>
      <c r="L3" s="39"/>
    </row>
    <row r="4" spans="1:25" ht="15" customHeight="1" x14ac:dyDescent="0.25">
      <c r="A4" s="6">
        <v>43514</v>
      </c>
      <c r="B4" s="7" t="s">
        <v>15</v>
      </c>
      <c r="C4" s="7" t="s">
        <v>14</v>
      </c>
      <c r="D4" s="8" t="s">
        <v>0</v>
      </c>
      <c r="E4" s="9">
        <v>4</v>
      </c>
      <c r="F4" s="10">
        <v>4.99</v>
      </c>
      <c r="G4" s="11">
        <f t="shared" si="0"/>
        <v>19.96</v>
      </c>
      <c r="H4" s="23">
        <v>4.7E-2</v>
      </c>
      <c r="I4"/>
      <c r="J4" s="39"/>
      <c r="K4" s="39"/>
      <c r="L4" s="39"/>
    </row>
    <row r="5" spans="1:25" ht="15" customHeight="1" x14ac:dyDescent="0.25">
      <c r="A5" s="6">
        <v>43786</v>
      </c>
      <c r="B5" s="7" t="s">
        <v>2</v>
      </c>
      <c r="C5" s="7" t="s">
        <v>3</v>
      </c>
      <c r="D5" s="8" t="s">
        <v>0</v>
      </c>
      <c r="E5" s="9">
        <v>11</v>
      </c>
      <c r="F5" s="10">
        <v>4.99</v>
      </c>
      <c r="G5" s="11">
        <f t="shared" si="0"/>
        <v>54.89</v>
      </c>
      <c r="H5" s="23">
        <v>7.0999999999999994E-2</v>
      </c>
      <c r="I5"/>
      <c r="J5" s="39"/>
      <c r="K5" s="39"/>
      <c r="L5" s="39"/>
      <c r="R5" s="12"/>
      <c r="S5" s="12"/>
      <c r="T5" s="12"/>
      <c r="U5" s="12"/>
      <c r="V5" s="12"/>
      <c r="W5" s="12"/>
      <c r="X5" s="12"/>
    </row>
    <row r="6" spans="1:25" ht="15" customHeight="1" x14ac:dyDescent="0.25">
      <c r="A6" s="6">
        <v>43293</v>
      </c>
      <c r="B6" s="7" t="s">
        <v>15</v>
      </c>
      <c r="C6" s="7" t="s">
        <v>16</v>
      </c>
      <c r="D6" s="8" t="s">
        <v>0</v>
      </c>
      <c r="E6" s="9">
        <v>29</v>
      </c>
      <c r="F6" s="10">
        <v>1.99</v>
      </c>
      <c r="G6" s="11">
        <f t="shared" si="0"/>
        <v>57.71</v>
      </c>
      <c r="H6" s="23">
        <v>9.5000000000000001E-2</v>
      </c>
      <c r="I6"/>
      <c r="J6" s="39"/>
      <c r="K6" s="39"/>
      <c r="L6" s="39"/>
    </row>
    <row r="7" spans="1:25" ht="15" customHeight="1" x14ac:dyDescent="0.25">
      <c r="A7" s="6">
        <v>43242</v>
      </c>
      <c r="B7" s="7" t="s">
        <v>6</v>
      </c>
      <c r="C7" s="7" t="s">
        <v>5</v>
      </c>
      <c r="D7" s="8" t="s">
        <v>4</v>
      </c>
      <c r="E7" s="9">
        <v>32</v>
      </c>
      <c r="F7" s="10">
        <v>1.99</v>
      </c>
      <c r="G7" s="11">
        <f t="shared" si="0"/>
        <v>63.68</v>
      </c>
      <c r="H7" s="23">
        <v>0.11899999999999999</v>
      </c>
      <c r="I7"/>
      <c r="J7" s="39"/>
      <c r="K7" s="39"/>
      <c r="L7" s="39"/>
      <c r="R7" s="12"/>
      <c r="S7" s="12"/>
      <c r="T7" s="12"/>
      <c r="U7" s="12"/>
      <c r="V7" s="12"/>
      <c r="W7" s="12"/>
      <c r="X7" s="12"/>
      <c r="Y7" s="12"/>
    </row>
    <row r="8" spans="1:25" ht="15" customHeight="1" x14ac:dyDescent="0.25">
      <c r="A8" s="6">
        <v>43599</v>
      </c>
      <c r="B8" s="7" t="s">
        <v>2</v>
      </c>
      <c r="C8" s="7" t="s">
        <v>9</v>
      </c>
      <c r="D8" s="8" t="s">
        <v>4</v>
      </c>
      <c r="E8" s="9">
        <v>53</v>
      </c>
      <c r="F8" s="10">
        <v>1.29</v>
      </c>
      <c r="G8" s="11">
        <f t="shared" si="0"/>
        <v>68.37</v>
      </c>
      <c r="H8" s="23">
        <v>0.14199999999999999</v>
      </c>
      <c r="I8"/>
      <c r="J8" s="39"/>
      <c r="K8" s="39"/>
      <c r="L8" s="39"/>
      <c r="R8" s="12"/>
      <c r="S8" s="12"/>
      <c r="T8" s="12"/>
      <c r="U8" s="12"/>
      <c r="V8" s="12"/>
      <c r="W8" s="12"/>
      <c r="X8" s="12"/>
    </row>
    <row r="9" spans="1:25" ht="15" customHeight="1" x14ac:dyDescent="0.25">
      <c r="A9" s="6">
        <v>43446</v>
      </c>
      <c r="B9" s="7" t="s">
        <v>2</v>
      </c>
      <c r="C9" s="7" t="s">
        <v>17</v>
      </c>
      <c r="D9" s="8" t="s">
        <v>4</v>
      </c>
      <c r="E9" s="9">
        <v>67</v>
      </c>
      <c r="F9" s="10">
        <v>1.29</v>
      </c>
      <c r="G9" s="11">
        <f t="shared" si="0"/>
        <v>86.43</v>
      </c>
      <c r="H9" s="23">
        <v>0.16600000000000001</v>
      </c>
      <c r="I9"/>
      <c r="J9" s="39"/>
      <c r="K9" s="39"/>
      <c r="L9" s="39"/>
      <c r="R9" s="12"/>
      <c r="S9" s="12"/>
      <c r="T9" s="12"/>
      <c r="U9" s="12"/>
      <c r="V9" s="12"/>
      <c r="W9" s="12"/>
      <c r="X9" s="12"/>
    </row>
    <row r="10" spans="1:25" ht="15" customHeight="1" x14ac:dyDescent="0.25">
      <c r="A10" s="6">
        <v>43565</v>
      </c>
      <c r="B10" s="7" t="s">
        <v>2</v>
      </c>
      <c r="C10" s="7" t="s">
        <v>1</v>
      </c>
      <c r="D10" s="8" t="s">
        <v>4</v>
      </c>
      <c r="E10" s="9">
        <v>66</v>
      </c>
      <c r="F10" s="10">
        <v>1.99</v>
      </c>
      <c r="G10" s="11">
        <f t="shared" si="0"/>
        <v>131.34</v>
      </c>
      <c r="H10" s="23">
        <v>0.19</v>
      </c>
      <c r="I10"/>
      <c r="J10" s="39"/>
      <c r="K10" s="39"/>
      <c r="L10" s="39"/>
      <c r="R10" s="21"/>
      <c r="S10" s="21"/>
      <c r="T10" s="21"/>
      <c r="U10" s="21"/>
      <c r="V10" s="5"/>
      <c r="W10" s="5"/>
      <c r="X10" s="5"/>
    </row>
    <row r="11" spans="1:25" ht="15" customHeight="1" x14ac:dyDescent="0.25">
      <c r="A11" s="6">
        <v>43820</v>
      </c>
      <c r="B11" s="7" t="s">
        <v>2</v>
      </c>
      <c r="C11" s="7" t="s">
        <v>1</v>
      </c>
      <c r="D11" s="8" t="s">
        <v>0</v>
      </c>
      <c r="E11" s="9">
        <v>28</v>
      </c>
      <c r="F11" s="10">
        <v>4.99</v>
      </c>
      <c r="G11" s="11">
        <f t="shared" si="0"/>
        <v>139.72</v>
      </c>
      <c r="H11" s="23">
        <v>0.214</v>
      </c>
      <c r="I11"/>
      <c r="J11" s="39"/>
      <c r="K11" s="39"/>
      <c r="L11" s="39"/>
    </row>
    <row r="12" spans="1:25" ht="15" customHeight="1" x14ac:dyDescent="0.25">
      <c r="A12" s="6">
        <v>43531</v>
      </c>
      <c r="B12" s="7" t="s">
        <v>6</v>
      </c>
      <c r="C12" s="7" t="s">
        <v>8</v>
      </c>
      <c r="D12" s="8" t="s">
        <v>0</v>
      </c>
      <c r="E12" s="9">
        <v>7</v>
      </c>
      <c r="F12" s="10">
        <v>19.989999999999998</v>
      </c>
      <c r="G12" s="11">
        <f t="shared" si="0"/>
        <v>139.92999999999998</v>
      </c>
      <c r="H12" s="23">
        <v>0.23799999999999999</v>
      </c>
      <c r="I12"/>
      <c r="J12" s="39"/>
      <c r="K12" s="39"/>
      <c r="L12" s="39"/>
    </row>
    <row r="13" spans="1:25" ht="15.75" customHeight="1" x14ac:dyDescent="0.25">
      <c r="A13" s="6">
        <v>43208</v>
      </c>
      <c r="B13" s="7" t="s">
        <v>2</v>
      </c>
      <c r="C13" s="7" t="s">
        <v>1</v>
      </c>
      <c r="D13" s="8" t="s">
        <v>4</v>
      </c>
      <c r="E13" s="9">
        <v>75</v>
      </c>
      <c r="F13" s="10">
        <v>1.99</v>
      </c>
      <c r="G13" s="11">
        <f t="shared" si="0"/>
        <v>149.25</v>
      </c>
      <c r="H13" s="23">
        <v>0.26100000000000001</v>
      </c>
      <c r="I13"/>
      <c r="J13" s="39"/>
      <c r="K13" s="39"/>
      <c r="L13" s="39"/>
    </row>
    <row r="14" spans="1:25" ht="15" customHeight="1" x14ac:dyDescent="0.25">
      <c r="A14" s="6">
        <v>43735</v>
      </c>
      <c r="B14" s="7" t="s">
        <v>6</v>
      </c>
      <c r="C14" s="7" t="s">
        <v>8</v>
      </c>
      <c r="D14" s="8" t="s">
        <v>7</v>
      </c>
      <c r="E14" s="9">
        <v>76</v>
      </c>
      <c r="F14" s="10">
        <v>1.99</v>
      </c>
      <c r="G14" s="11">
        <f t="shared" si="0"/>
        <v>151.24</v>
      </c>
      <c r="H14" s="23">
        <v>0.28499999999999998</v>
      </c>
      <c r="I14"/>
      <c r="J14" s="39"/>
      <c r="K14" s="39"/>
      <c r="L14" s="39"/>
    </row>
    <row r="15" spans="1:25" ht="15" customHeight="1" x14ac:dyDescent="0.25">
      <c r="A15" s="6">
        <v>43174</v>
      </c>
      <c r="B15" s="7" t="s">
        <v>6</v>
      </c>
      <c r="C15" s="7" t="s">
        <v>8</v>
      </c>
      <c r="D15" s="8" t="s">
        <v>4</v>
      </c>
      <c r="E15" s="9">
        <v>56</v>
      </c>
      <c r="F15" s="10">
        <v>2.99</v>
      </c>
      <c r="G15" s="11">
        <f t="shared" si="0"/>
        <v>167.44</v>
      </c>
      <c r="H15" s="23">
        <v>0.309</v>
      </c>
      <c r="I15"/>
      <c r="J15" s="39"/>
      <c r="K15" s="39"/>
      <c r="L15" s="39"/>
    </row>
    <row r="16" spans="1:25" ht="15" customHeight="1" x14ac:dyDescent="0.25">
      <c r="A16" s="6">
        <v>43327</v>
      </c>
      <c r="B16" s="7" t="s">
        <v>15</v>
      </c>
      <c r="C16" s="7" t="s">
        <v>14</v>
      </c>
      <c r="D16" s="8" t="s">
        <v>4</v>
      </c>
      <c r="E16" s="9">
        <v>35</v>
      </c>
      <c r="F16" s="10">
        <v>4.99</v>
      </c>
      <c r="G16" s="11">
        <f t="shared" si="0"/>
        <v>174.65</v>
      </c>
      <c r="H16" s="23">
        <v>0.33300000000000002</v>
      </c>
      <c r="I16"/>
      <c r="J16" s="39"/>
      <c r="K16" s="39"/>
      <c r="L16" s="39"/>
    </row>
    <row r="17" spans="1:15" ht="15" customHeight="1" x14ac:dyDescent="0.25">
      <c r="A17" s="6">
        <v>43140</v>
      </c>
      <c r="B17" s="7" t="s">
        <v>2</v>
      </c>
      <c r="C17" s="7" t="s">
        <v>3</v>
      </c>
      <c r="D17" s="8" t="s">
        <v>4</v>
      </c>
      <c r="E17" s="9">
        <v>36</v>
      </c>
      <c r="F17" s="10">
        <v>4.99</v>
      </c>
      <c r="G17" s="11">
        <f t="shared" si="0"/>
        <v>179.64000000000001</v>
      </c>
      <c r="H17" s="23">
        <v>0.35699999999999998</v>
      </c>
      <c r="I17"/>
      <c r="J17" s="39"/>
      <c r="K17" s="39"/>
      <c r="L17" s="39"/>
      <c r="O17" s="4"/>
    </row>
    <row r="18" spans="1:15" x14ac:dyDescent="0.25">
      <c r="A18" s="6">
        <v>43106</v>
      </c>
      <c r="B18" s="7" t="s">
        <v>15</v>
      </c>
      <c r="C18" s="7" t="s">
        <v>14</v>
      </c>
      <c r="D18" s="8" t="s">
        <v>4</v>
      </c>
      <c r="E18" s="9">
        <v>95</v>
      </c>
      <c r="F18" s="10">
        <v>1.99</v>
      </c>
      <c r="G18" s="11">
        <f t="shared" si="0"/>
        <v>189.05</v>
      </c>
      <c r="H18" s="23">
        <v>0.38</v>
      </c>
      <c r="I18"/>
      <c r="J18" s="39"/>
      <c r="K18" s="39"/>
      <c r="L18" s="39"/>
      <c r="O18" s="4"/>
    </row>
    <row r="19" spans="1:15" x14ac:dyDescent="0.25">
      <c r="A19" s="6">
        <v>43548</v>
      </c>
      <c r="B19" s="7" t="s">
        <v>2</v>
      </c>
      <c r="C19" s="7" t="s">
        <v>3</v>
      </c>
      <c r="D19" s="8" t="s">
        <v>11</v>
      </c>
      <c r="E19" s="9">
        <v>50</v>
      </c>
      <c r="F19" s="10">
        <v>4.99</v>
      </c>
      <c r="G19" s="11">
        <f t="shared" si="0"/>
        <v>249.5</v>
      </c>
      <c r="H19" s="23">
        <v>0.40400000000000003</v>
      </c>
      <c r="I19"/>
      <c r="J19" s="25"/>
      <c r="K19" s="25"/>
      <c r="L19" s="25"/>
      <c r="O19" s="4"/>
    </row>
    <row r="20" spans="1:15" x14ac:dyDescent="0.25">
      <c r="A20" s="6">
        <v>43344</v>
      </c>
      <c r="B20" s="7" t="s">
        <v>2</v>
      </c>
      <c r="C20" s="7" t="s">
        <v>17</v>
      </c>
      <c r="D20" s="8" t="s">
        <v>10</v>
      </c>
      <c r="E20" s="9">
        <v>2</v>
      </c>
      <c r="F20" s="10">
        <v>125</v>
      </c>
      <c r="G20" s="11">
        <f t="shared" si="0"/>
        <v>250</v>
      </c>
      <c r="H20" s="23">
        <v>0.42799999999999999</v>
      </c>
      <c r="I20"/>
      <c r="J20" s="25"/>
      <c r="K20" s="25"/>
      <c r="L20" s="25"/>
      <c r="O20" s="4"/>
    </row>
    <row r="21" spans="1:15" x14ac:dyDescent="0.25">
      <c r="A21" s="6">
        <v>43378</v>
      </c>
      <c r="B21" s="7" t="s">
        <v>2</v>
      </c>
      <c r="C21" s="7" t="s">
        <v>13</v>
      </c>
      <c r="D21" s="8" t="s">
        <v>0</v>
      </c>
      <c r="E21" s="9">
        <v>28</v>
      </c>
      <c r="F21" s="10">
        <v>8.99</v>
      </c>
      <c r="G21" s="11">
        <f t="shared" si="0"/>
        <v>251.72</v>
      </c>
      <c r="H21" s="23">
        <v>0.45200000000000001</v>
      </c>
      <c r="I21"/>
      <c r="J21" s="25"/>
      <c r="K21" s="25"/>
      <c r="L21" s="25"/>
      <c r="O21" s="4"/>
    </row>
    <row r="22" spans="1:15" x14ac:dyDescent="0.25">
      <c r="A22" s="6">
        <v>43361</v>
      </c>
      <c r="B22" s="7" t="s">
        <v>15</v>
      </c>
      <c r="C22" s="7" t="s">
        <v>14</v>
      </c>
      <c r="D22" s="8" t="s">
        <v>11</v>
      </c>
      <c r="E22" s="9">
        <v>16</v>
      </c>
      <c r="F22" s="10">
        <v>15.99</v>
      </c>
      <c r="G22" s="11">
        <f t="shared" si="0"/>
        <v>255.84</v>
      </c>
      <c r="H22" s="23">
        <v>0.47599999999999998</v>
      </c>
      <c r="O22" s="4"/>
    </row>
    <row r="23" spans="1:15" x14ac:dyDescent="0.25">
      <c r="A23" s="6">
        <v>43191</v>
      </c>
      <c r="B23" s="7" t="s">
        <v>15</v>
      </c>
      <c r="C23" s="7" t="s">
        <v>14</v>
      </c>
      <c r="D23" s="8" t="s">
        <v>0</v>
      </c>
      <c r="E23" s="9">
        <v>60</v>
      </c>
      <c r="F23" s="10">
        <v>4.99</v>
      </c>
      <c r="G23" s="11">
        <f t="shared" si="0"/>
        <v>299.40000000000003</v>
      </c>
      <c r="H23" s="23">
        <v>0.5</v>
      </c>
      <c r="O23" s="4"/>
    </row>
    <row r="24" spans="1:15" x14ac:dyDescent="0.25">
      <c r="A24" s="6">
        <v>43412</v>
      </c>
      <c r="B24" s="7" t="s">
        <v>15</v>
      </c>
      <c r="C24" s="7" t="s">
        <v>18</v>
      </c>
      <c r="D24" s="8" t="s">
        <v>7</v>
      </c>
      <c r="E24" s="9">
        <v>15</v>
      </c>
      <c r="F24" s="10">
        <v>19.989999999999998</v>
      </c>
      <c r="G24" s="11">
        <f t="shared" si="0"/>
        <v>299.84999999999997</v>
      </c>
      <c r="H24" s="23">
        <v>0.52300000000000002</v>
      </c>
      <c r="O24" s="4"/>
    </row>
    <row r="25" spans="1:15" x14ac:dyDescent="0.25">
      <c r="A25" s="6">
        <v>43650</v>
      </c>
      <c r="B25" s="7" t="s">
        <v>15</v>
      </c>
      <c r="C25" s="7" t="s">
        <v>14</v>
      </c>
      <c r="D25" s="8" t="s">
        <v>11</v>
      </c>
      <c r="E25" s="9">
        <v>62</v>
      </c>
      <c r="F25" s="10">
        <v>4.99</v>
      </c>
      <c r="G25" s="11">
        <f t="shared" si="0"/>
        <v>309.38</v>
      </c>
      <c r="H25" s="23">
        <v>0.54700000000000004</v>
      </c>
      <c r="O25" s="4"/>
    </row>
    <row r="26" spans="1:15" x14ac:dyDescent="0.25">
      <c r="A26" s="6">
        <v>43480</v>
      </c>
      <c r="B26" s="7" t="s">
        <v>2</v>
      </c>
      <c r="C26" s="7" t="s">
        <v>9</v>
      </c>
      <c r="D26" s="8" t="s">
        <v>0</v>
      </c>
      <c r="E26" s="9">
        <v>46</v>
      </c>
      <c r="F26" s="10">
        <v>8.99</v>
      </c>
      <c r="G26" s="11">
        <f t="shared" si="0"/>
        <v>413.54</v>
      </c>
      <c r="H26" s="23">
        <v>0.57099999999999995</v>
      </c>
      <c r="O26" s="4"/>
    </row>
    <row r="27" spans="1:15" x14ac:dyDescent="0.25">
      <c r="A27" s="6">
        <v>43225</v>
      </c>
      <c r="B27" s="7" t="s">
        <v>2</v>
      </c>
      <c r="C27" s="7" t="s">
        <v>3</v>
      </c>
      <c r="D27" s="8" t="s">
        <v>4</v>
      </c>
      <c r="E27" s="9">
        <v>90</v>
      </c>
      <c r="F27" s="10">
        <v>4.99</v>
      </c>
      <c r="G27" s="11">
        <f t="shared" si="0"/>
        <v>449.1</v>
      </c>
      <c r="H27" s="23">
        <v>0.59499999999999997</v>
      </c>
      <c r="O27" s="4"/>
    </row>
    <row r="28" spans="1:15" x14ac:dyDescent="0.25">
      <c r="A28" s="6">
        <v>43276</v>
      </c>
      <c r="B28" s="7" t="s">
        <v>2</v>
      </c>
      <c r="C28" s="7" t="s">
        <v>13</v>
      </c>
      <c r="D28" s="8" t="s">
        <v>4</v>
      </c>
      <c r="E28" s="9">
        <v>90</v>
      </c>
      <c r="F28" s="10">
        <v>4.99</v>
      </c>
      <c r="G28" s="11">
        <f t="shared" si="0"/>
        <v>449.1</v>
      </c>
      <c r="H28" s="23">
        <v>0.59499999999999997</v>
      </c>
      <c r="O28" s="4"/>
    </row>
    <row r="29" spans="1:15" x14ac:dyDescent="0.25">
      <c r="A29" s="6">
        <v>43429</v>
      </c>
      <c r="B29" s="7" t="s">
        <v>2</v>
      </c>
      <c r="C29" s="7" t="s">
        <v>12</v>
      </c>
      <c r="D29" s="8" t="s">
        <v>11</v>
      </c>
      <c r="E29" s="9">
        <v>96</v>
      </c>
      <c r="F29" s="10">
        <v>4.99</v>
      </c>
      <c r="G29" s="11">
        <f t="shared" si="0"/>
        <v>479.04</v>
      </c>
      <c r="H29" s="23">
        <v>0.64200000000000002</v>
      </c>
      <c r="O29" s="4"/>
    </row>
    <row r="30" spans="1:15" x14ac:dyDescent="0.25">
      <c r="A30" s="6">
        <v>43582</v>
      </c>
      <c r="B30" s="7" t="s">
        <v>15</v>
      </c>
      <c r="C30" s="7" t="s">
        <v>16</v>
      </c>
      <c r="D30" s="8" t="s">
        <v>7</v>
      </c>
      <c r="E30" s="9">
        <v>96</v>
      </c>
      <c r="F30" s="10">
        <v>4.99</v>
      </c>
      <c r="G30" s="11">
        <f t="shared" si="0"/>
        <v>479.04</v>
      </c>
      <c r="H30" s="23">
        <v>0.64200000000000002</v>
      </c>
      <c r="O30" s="4"/>
    </row>
    <row r="31" spans="1:15" x14ac:dyDescent="0.25">
      <c r="A31" s="6">
        <v>43259</v>
      </c>
      <c r="B31" s="7" t="s">
        <v>15</v>
      </c>
      <c r="C31" s="7" t="s">
        <v>14</v>
      </c>
      <c r="D31" s="8" t="s">
        <v>0</v>
      </c>
      <c r="E31" s="9">
        <v>60</v>
      </c>
      <c r="F31" s="10">
        <v>8.99</v>
      </c>
      <c r="G31" s="11">
        <f t="shared" si="0"/>
        <v>539.4</v>
      </c>
      <c r="H31" s="23">
        <v>0.69</v>
      </c>
      <c r="O31" s="4"/>
    </row>
    <row r="32" spans="1:15" x14ac:dyDescent="0.25">
      <c r="A32" s="6">
        <v>43157</v>
      </c>
      <c r="B32" s="7" t="s">
        <v>2</v>
      </c>
      <c r="C32" s="7" t="s">
        <v>9</v>
      </c>
      <c r="D32" s="8" t="s">
        <v>7</v>
      </c>
      <c r="E32" s="9">
        <v>27</v>
      </c>
      <c r="F32" s="10">
        <v>19.989999999999998</v>
      </c>
      <c r="G32" s="11">
        <f t="shared" si="0"/>
        <v>539.7299999999999</v>
      </c>
      <c r="H32" s="23">
        <v>0.71399999999999997</v>
      </c>
      <c r="O32" s="4"/>
    </row>
    <row r="33" spans="1:15" x14ac:dyDescent="0.25">
      <c r="A33" s="6">
        <v>43395</v>
      </c>
      <c r="B33" s="7" t="s">
        <v>15</v>
      </c>
      <c r="C33" s="7" t="s">
        <v>14</v>
      </c>
      <c r="D33" s="8" t="s">
        <v>7</v>
      </c>
      <c r="E33" s="9">
        <v>64</v>
      </c>
      <c r="F33" s="10">
        <v>8.99</v>
      </c>
      <c r="G33" s="11">
        <f t="shared" si="0"/>
        <v>575.36</v>
      </c>
      <c r="H33" s="23">
        <v>0.73799999999999999</v>
      </c>
      <c r="O33" s="4"/>
    </row>
    <row r="34" spans="1:15" x14ac:dyDescent="0.25">
      <c r="A34" s="6">
        <v>43633</v>
      </c>
      <c r="B34" s="7" t="s">
        <v>2</v>
      </c>
      <c r="C34" s="7" t="s">
        <v>12</v>
      </c>
      <c r="D34" s="8" t="s">
        <v>10</v>
      </c>
      <c r="E34" s="9">
        <v>5</v>
      </c>
      <c r="F34" s="10">
        <v>125</v>
      </c>
      <c r="G34" s="11">
        <f t="shared" si="0"/>
        <v>625</v>
      </c>
      <c r="H34" s="23">
        <v>0.76100000000000001</v>
      </c>
      <c r="O34" s="4"/>
    </row>
    <row r="35" spans="1:15" x14ac:dyDescent="0.25">
      <c r="A35" s="6">
        <v>43667</v>
      </c>
      <c r="B35" s="7" t="s">
        <v>2</v>
      </c>
      <c r="C35" s="7" t="s">
        <v>13</v>
      </c>
      <c r="D35" s="8" t="s">
        <v>11</v>
      </c>
      <c r="E35" s="9">
        <v>55</v>
      </c>
      <c r="F35" s="10">
        <v>12.49</v>
      </c>
      <c r="G35" s="11">
        <f t="shared" si="0"/>
        <v>686.95</v>
      </c>
      <c r="H35" s="23">
        <v>0.78500000000000003</v>
      </c>
      <c r="O35" s="4"/>
    </row>
    <row r="36" spans="1:15" x14ac:dyDescent="0.25">
      <c r="A36" s="6">
        <v>43616</v>
      </c>
      <c r="B36" s="7" t="s">
        <v>2</v>
      </c>
      <c r="C36" s="7" t="s">
        <v>9</v>
      </c>
      <c r="D36" s="8" t="s">
        <v>0</v>
      </c>
      <c r="E36" s="9">
        <v>80</v>
      </c>
      <c r="F36" s="10">
        <v>8.99</v>
      </c>
      <c r="G36" s="11">
        <f t="shared" si="0"/>
        <v>719.2</v>
      </c>
      <c r="H36" s="23">
        <v>0.80900000000000005</v>
      </c>
      <c r="O36" s="4"/>
    </row>
    <row r="37" spans="1:15" x14ac:dyDescent="0.25">
      <c r="A37" s="6">
        <v>43701</v>
      </c>
      <c r="B37" s="7" t="s">
        <v>6</v>
      </c>
      <c r="C37" s="7" t="s">
        <v>8</v>
      </c>
      <c r="D37" s="8" t="s">
        <v>10</v>
      </c>
      <c r="E37" s="9">
        <v>3</v>
      </c>
      <c r="F37" s="10">
        <v>275</v>
      </c>
      <c r="G37" s="11">
        <f t="shared" si="0"/>
        <v>825</v>
      </c>
      <c r="H37" s="23">
        <v>0.83299999999999996</v>
      </c>
      <c r="O37" s="4"/>
    </row>
    <row r="38" spans="1:15" x14ac:dyDescent="0.25">
      <c r="A38" s="6">
        <v>43123</v>
      </c>
      <c r="B38" s="7" t="s">
        <v>2</v>
      </c>
      <c r="C38" s="7" t="s">
        <v>12</v>
      </c>
      <c r="D38" s="8" t="s">
        <v>0</v>
      </c>
      <c r="E38" s="9">
        <v>50</v>
      </c>
      <c r="F38" s="10">
        <v>19.989999999999998</v>
      </c>
      <c r="G38" s="11">
        <f t="shared" si="0"/>
        <v>999.49999999999989</v>
      </c>
      <c r="H38" s="23">
        <v>0.85699999999999998</v>
      </c>
      <c r="O38" s="4"/>
    </row>
    <row r="39" spans="1:15" x14ac:dyDescent="0.25">
      <c r="A39" s="6">
        <v>43684</v>
      </c>
      <c r="B39" s="7" t="s">
        <v>2</v>
      </c>
      <c r="C39" s="7" t="s">
        <v>12</v>
      </c>
      <c r="D39" s="8" t="s">
        <v>11</v>
      </c>
      <c r="E39" s="9">
        <v>42</v>
      </c>
      <c r="F39" s="10">
        <v>23.95</v>
      </c>
      <c r="G39" s="11">
        <f t="shared" si="0"/>
        <v>1005.9</v>
      </c>
      <c r="H39" s="23">
        <v>0.88</v>
      </c>
      <c r="O39" s="4"/>
    </row>
    <row r="40" spans="1:15" x14ac:dyDescent="0.25">
      <c r="A40" s="6">
        <v>43752</v>
      </c>
      <c r="B40" s="7" t="s">
        <v>6</v>
      </c>
      <c r="C40" s="7" t="s">
        <v>5</v>
      </c>
      <c r="D40" s="8" t="s">
        <v>0</v>
      </c>
      <c r="E40" s="9">
        <v>57</v>
      </c>
      <c r="F40" s="10">
        <v>19.989999999999998</v>
      </c>
      <c r="G40" s="11">
        <f t="shared" si="0"/>
        <v>1139.4299999999998</v>
      </c>
      <c r="H40" s="23">
        <v>0.90400000000000003</v>
      </c>
      <c r="O40" s="4"/>
    </row>
    <row r="41" spans="1:15" x14ac:dyDescent="0.25">
      <c r="A41" s="6">
        <v>43463</v>
      </c>
      <c r="B41" s="7" t="s">
        <v>15</v>
      </c>
      <c r="C41" s="7" t="s">
        <v>18</v>
      </c>
      <c r="D41" s="8" t="s">
        <v>11</v>
      </c>
      <c r="E41" s="9">
        <v>74</v>
      </c>
      <c r="F41" s="10">
        <v>15.99</v>
      </c>
      <c r="G41" s="11">
        <f t="shared" si="0"/>
        <v>1183.26</v>
      </c>
      <c r="H41" s="23">
        <v>0.92800000000000005</v>
      </c>
      <c r="O41" s="4"/>
    </row>
    <row r="42" spans="1:15" x14ac:dyDescent="0.25">
      <c r="A42" s="6">
        <v>43497</v>
      </c>
      <c r="B42" s="7" t="s">
        <v>2</v>
      </c>
      <c r="C42" s="7" t="s">
        <v>17</v>
      </c>
      <c r="D42" s="8" t="s">
        <v>0</v>
      </c>
      <c r="E42" s="9">
        <v>87</v>
      </c>
      <c r="F42" s="10">
        <v>15</v>
      </c>
      <c r="G42" s="11">
        <f t="shared" si="0"/>
        <v>1305</v>
      </c>
      <c r="H42" s="23">
        <v>0.95199999999999996</v>
      </c>
      <c r="O42" s="4"/>
    </row>
    <row r="43" spans="1:15" x14ac:dyDescent="0.25">
      <c r="A43" s="6">
        <v>43310</v>
      </c>
      <c r="B43" s="7" t="s">
        <v>15</v>
      </c>
      <c r="C43" s="7" t="s">
        <v>18</v>
      </c>
      <c r="D43" s="8" t="s">
        <v>0</v>
      </c>
      <c r="E43" s="9">
        <v>81</v>
      </c>
      <c r="F43" s="10">
        <v>19.989999999999998</v>
      </c>
      <c r="G43" s="11">
        <f t="shared" si="0"/>
        <v>1619.1899999999998</v>
      </c>
      <c r="H43" s="23">
        <v>0.97599999999999998</v>
      </c>
      <c r="O43" s="4"/>
    </row>
    <row r="44" spans="1:15" ht="16.5" thickBot="1" x14ac:dyDescent="0.3">
      <c r="A44" s="13">
        <v>43803</v>
      </c>
      <c r="B44" s="14" t="s">
        <v>2</v>
      </c>
      <c r="C44" s="14" t="s">
        <v>3</v>
      </c>
      <c r="D44" s="15" t="s">
        <v>0</v>
      </c>
      <c r="E44" s="16">
        <v>94</v>
      </c>
      <c r="F44" s="17">
        <v>19.989999999999998</v>
      </c>
      <c r="G44" s="18">
        <f t="shared" si="0"/>
        <v>1879.06</v>
      </c>
      <c r="H44" s="24">
        <v>1</v>
      </c>
      <c r="O44" s="4"/>
    </row>
    <row r="45" spans="1:15" ht="16.5" thickTop="1" x14ac:dyDescent="0.25">
      <c r="O45" s="4"/>
    </row>
    <row r="46" spans="1:15" x14ac:dyDescent="0.25">
      <c r="B46" s="41" t="s">
        <v>38</v>
      </c>
      <c r="C46" s="41"/>
      <c r="D46" s="41"/>
      <c r="E46" s="41" t="s">
        <v>32</v>
      </c>
      <c r="F46" s="41"/>
      <c r="G46" s="41"/>
    </row>
    <row r="47" spans="1:15" x14ac:dyDescent="0.25">
      <c r="B47" s="41">
        <f>STDEVA(E2:E44)</f>
        <v>30.078247899067208</v>
      </c>
      <c r="C47" s="41"/>
      <c r="D47" s="41"/>
      <c r="E47" s="43" t="s">
        <v>33</v>
      </c>
      <c r="F47" s="43"/>
      <c r="G47" s="43"/>
    </row>
    <row r="49" spans="1:15" x14ac:dyDescent="0.25">
      <c r="A49" s="40" t="s">
        <v>31</v>
      </c>
      <c r="B49" s="40"/>
      <c r="C49" s="40"/>
      <c r="D49" s="40"/>
      <c r="E49" s="40"/>
      <c r="F49" s="40"/>
      <c r="G49" s="40"/>
      <c r="H49" s="40"/>
      <c r="O49" s="4"/>
    </row>
    <row r="50" spans="1:15" x14ac:dyDescent="0.25">
      <c r="A50" s="42" t="s">
        <v>26</v>
      </c>
      <c r="B50" s="42"/>
      <c r="C50" s="19">
        <f>SUM(G2:G44)</f>
        <v>19627.88</v>
      </c>
      <c r="E50" s="42" t="s">
        <v>29</v>
      </c>
      <c r="F50" s="42"/>
      <c r="G50" s="20">
        <f>MAX(G2:G44)</f>
        <v>1879.06</v>
      </c>
      <c r="O50" s="4"/>
    </row>
    <row r="51" spans="1:15" x14ac:dyDescent="0.25">
      <c r="A51" s="42" t="s">
        <v>27</v>
      </c>
      <c r="B51" s="42"/>
      <c r="C51" s="20">
        <f>AVERAGE(G2:G44)</f>
        <v>456.46232558139536</v>
      </c>
      <c r="E51" s="42" t="s">
        <v>30</v>
      </c>
      <c r="F51" s="42"/>
      <c r="G51" s="20">
        <f>MIN(G2:G44)</f>
        <v>9.0300000000000011</v>
      </c>
      <c r="O51" s="4"/>
    </row>
    <row r="52" spans="1:15" x14ac:dyDescent="0.25">
      <c r="A52" s="42" t="s">
        <v>28</v>
      </c>
      <c r="B52" s="42"/>
      <c r="C52" s="20">
        <f>MEDIAN(G2:G44)</f>
        <v>299.40000000000003</v>
      </c>
      <c r="O52" s="4"/>
    </row>
    <row r="53" spans="1:15" x14ac:dyDescent="0.25">
      <c r="O53" s="4"/>
    </row>
    <row r="54" spans="1:15" x14ac:dyDescent="0.25">
      <c r="A54" s="41" t="s">
        <v>39</v>
      </c>
      <c r="B54" s="41"/>
      <c r="O54" s="4"/>
    </row>
    <row r="55" spans="1:15" x14ac:dyDescent="0.25">
      <c r="A55" s="41" t="s">
        <v>40</v>
      </c>
      <c r="B55" s="41"/>
    </row>
    <row r="56" spans="1:15" x14ac:dyDescent="0.25">
      <c r="A56" s="27" t="s">
        <v>36</v>
      </c>
      <c r="B56" t="s">
        <v>35</v>
      </c>
    </row>
    <row r="57" spans="1:15" x14ac:dyDescent="0.25">
      <c r="A57" s="28" t="s">
        <v>2</v>
      </c>
      <c r="B57" s="26">
        <v>11139.07</v>
      </c>
    </row>
    <row r="58" spans="1:15" x14ac:dyDescent="0.25">
      <c r="A58" s="29" t="s">
        <v>0</v>
      </c>
      <c r="B58" s="30">
        <v>5762.63</v>
      </c>
    </row>
    <row r="59" spans="1:15" x14ac:dyDescent="0.25">
      <c r="A59" s="37" t="s">
        <v>10</v>
      </c>
      <c r="B59" s="38">
        <v>875</v>
      </c>
    </row>
    <row r="60" spans="1:15" x14ac:dyDescent="0.25">
      <c r="A60" s="31" t="s">
        <v>7</v>
      </c>
      <c r="B60" s="32">
        <v>539.7299999999999</v>
      </c>
    </row>
    <row r="61" spans="1:15" x14ac:dyDescent="0.25">
      <c r="A61" s="35" t="s">
        <v>11</v>
      </c>
      <c r="B61" s="36">
        <v>2421.39</v>
      </c>
    </row>
    <row r="62" spans="1:15" x14ac:dyDescent="0.25">
      <c r="A62" s="33" t="s">
        <v>4</v>
      </c>
      <c r="B62" s="34">
        <v>1540.3200000000002</v>
      </c>
    </row>
    <row r="63" spans="1:15" x14ac:dyDescent="0.25">
      <c r="A63" s="28" t="s">
        <v>15</v>
      </c>
      <c r="B63" s="26">
        <v>6002.0899999999992</v>
      </c>
    </row>
    <row r="64" spans="1:15" x14ac:dyDescent="0.25">
      <c r="A64" s="29" t="s">
        <v>0</v>
      </c>
      <c r="B64" s="30">
        <v>2535.66</v>
      </c>
    </row>
    <row r="65" spans="1:2" x14ac:dyDescent="0.25">
      <c r="A65" s="31" t="s">
        <v>7</v>
      </c>
      <c r="B65" s="32">
        <v>1354.25</v>
      </c>
    </row>
    <row r="66" spans="1:2" x14ac:dyDescent="0.25">
      <c r="A66" s="35" t="s">
        <v>11</v>
      </c>
      <c r="B66" s="36">
        <v>1748.48</v>
      </c>
    </row>
    <row r="67" spans="1:2" x14ac:dyDescent="0.25">
      <c r="A67" s="33" t="s">
        <v>4</v>
      </c>
      <c r="B67" s="34">
        <v>363.70000000000005</v>
      </c>
    </row>
    <row r="68" spans="1:2" x14ac:dyDescent="0.25">
      <c r="A68" s="28" t="s">
        <v>6</v>
      </c>
      <c r="B68" s="26">
        <v>2486.7199999999993</v>
      </c>
    </row>
    <row r="69" spans="1:2" x14ac:dyDescent="0.25">
      <c r="A69" s="29" t="s">
        <v>0</v>
      </c>
      <c r="B69" s="30">
        <v>1279.3599999999999</v>
      </c>
    </row>
    <row r="70" spans="1:2" x14ac:dyDescent="0.25">
      <c r="A70" s="37" t="s">
        <v>10</v>
      </c>
      <c r="B70" s="38">
        <v>825</v>
      </c>
    </row>
    <row r="71" spans="1:2" x14ac:dyDescent="0.25">
      <c r="A71" s="31" t="s">
        <v>7</v>
      </c>
      <c r="B71" s="32">
        <v>151.24</v>
      </c>
    </row>
    <row r="72" spans="1:2" x14ac:dyDescent="0.25">
      <c r="A72" s="33" t="s">
        <v>4</v>
      </c>
      <c r="B72" s="34">
        <v>231.12</v>
      </c>
    </row>
    <row r="73" spans="1:2" x14ac:dyDescent="0.25">
      <c r="A73" s="28" t="s">
        <v>37</v>
      </c>
      <c r="B73" s="26">
        <v>19627.88</v>
      </c>
    </row>
  </sheetData>
  <autoFilter ref="A1:H44" xr:uid="{E93A39A1-23DB-4DAD-8C54-F2511457BD87}">
    <sortState xmlns:xlrd2="http://schemas.microsoft.com/office/spreadsheetml/2017/richdata2" ref="A2:H44">
      <sortCondition ref="G1:G44"/>
    </sortState>
  </autoFilter>
  <sortState xmlns:xlrd2="http://schemas.microsoft.com/office/spreadsheetml/2017/richdata2" ref="A2:H44">
    <sortCondition ref="A2:A44"/>
  </sortState>
  <mergeCells count="12">
    <mergeCell ref="A49:H49"/>
    <mergeCell ref="A54:B54"/>
    <mergeCell ref="A55:B55"/>
    <mergeCell ref="B46:D46"/>
    <mergeCell ref="B47:D47"/>
    <mergeCell ref="A52:B52"/>
    <mergeCell ref="E51:F51"/>
    <mergeCell ref="E50:F50"/>
    <mergeCell ref="E46:G46"/>
    <mergeCell ref="E47:G47"/>
    <mergeCell ref="A50:B50"/>
    <mergeCell ref="A51:B51"/>
  </mergeCells>
  <conditionalFormatting sqref="E2:E44">
    <cfRule type="cellIs" dxfId="26" priority="1" operator="greaterThan">
      <formula>50</formula>
    </cfRule>
  </conditionalFormatting>
  <hyperlinks>
    <hyperlink ref="E47:G47" r:id="rId2" display="R19584@student.osu.cz" xr:uid="{2CADAFC0-DD1E-4A53-9281-38676CE08710}"/>
  </hyperlinks>
  <pageMargins left="0.7" right="0.7" top="0.78740157499999996" bottom="0.78740157499999996" header="0.3" footer="0.3"/>
  <pageSetup paperSize="9" orientation="portrait" r:id="rId3"/>
  <headerFooter>
    <oddHeader xml:space="preserve">&amp;CŠimara
R19584
</oddHeader>
    <oddFooter>&amp;C&amp;D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ŠIMARA_R19584</vt:lpstr>
      <vt:lpstr>ŠIMARA_R19584!Criteria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Martin Šimara</cp:lastModifiedBy>
  <cp:lastPrinted>2020-04-07T19:02:58Z</cp:lastPrinted>
  <dcterms:created xsi:type="dcterms:W3CDTF">2020-02-28T07:57:58Z</dcterms:created>
  <dcterms:modified xsi:type="dcterms:W3CDTF">2020-04-07T19:03:23Z</dcterms:modified>
</cp:coreProperties>
</file>