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iCloudDrive\Documents\Developer\BBC_Micro\Programs\Game_01\"/>
    </mc:Choice>
  </mc:AlternateContent>
  <xr:revisionPtr revIDLastSave="0" documentId="13_ncr:1_{F32CA53C-3B7F-4E83-997E-BDA8B2502165}" xr6:coauthVersionLast="47" xr6:coauthVersionMax="47" xr10:uidLastSave="{00000000-0000-0000-0000-000000000000}"/>
  <bookViews>
    <workbookView xWindow="-110" yWindow="-110" windowWidth="38620" windowHeight="21100" activeTab="1" xr2:uid="{E881977C-AD55-4380-9786-6EB6D25147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" i="2" l="1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H2" i="2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G2" i="2"/>
  <c r="D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D41" i="2" s="1"/>
  <c r="C4" i="1"/>
  <c r="D4" i="1"/>
  <c r="G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K27" i="1"/>
  <c r="F5" i="1"/>
  <c r="G5" i="1"/>
  <c r="F4" i="1"/>
  <c r="D7" i="1"/>
  <c r="D28" i="1" s="1"/>
  <c r="C7" i="1"/>
  <c r="C28" i="1" s="1"/>
  <c r="X2" i="2" l="1"/>
  <c r="D20" i="2"/>
  <c r="D21" i="2"/>
  <c r="D23" i="2"/>
  <c r="D25" i="2"/>
  <c r="D39" i="2"/>
  <c r="D22" i="2"/>
  <c r="D24" i="2"/>
  <c r="D40" i="2"/>
  <c r="D4" i="2"/>
  <c r="D29" i="2"/>
  <c r="D30" i="2"/>
  <c r="D7" i="2"/>
  <c r="D8" i="2"/>
  <c r="D33" i="2"/>
  <c r="D10" i="2"/>
  <c r="D35" i="2"/>
  <c r="D36" i="2"/>
  <c r="D13" i="2"/>
  <c r="D38" i="2"/>
  <c r="D17" i="2"/>
  <c r="D18" i="2"/>
  <c r="D26" i="2"/>
  <c r="D27" i="2"/>
  <c r="D28" i="2"/>
  <c r="D5" i="2"/>
  <c r="D6" i="2"/>
  <c r="D31" i="2"/>
  <c r="D32" i="2"/>
  <c r="D9" i="2"/>
  <c r="D34" i="2"/>
  <c r="D11" i="2"/>
  <c r="D12" i="2"/>
  <c r="D37" i="2"/>
  <c r="D14" i="2"/>
  <c r="D15" i="2"/>
  <c r="D16" i="2"/>
  <c r="D19" i="2"/>
  <c r="L18" i="1"/>
  <c r="L14" i="1"/>
  <c r="L12" i="1"/>
  <c r="L26" i="1"/>
  <c r="L20" i="1"/>
  <c r="L10" i="1"/>
  <c r="N27" i="1"/>
  <c r="L8" i="1"/>
  <c r="N4" i="1"/>
  <c r="L16" i="1"/>
  <c r="D6" i="1"/>
  <c r="L24" i="1"/>
  <c r="L22" i="1"/>
  <c r="L27" i="1"/>
  <c r="C6" i="1"/>
  <c r="L4" i="1"/>
  <c r="C27" i="1"/>
  <c r="D27" i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  <c r="AL2" i="2" l="1"/>
  <c r="AM2" i="2" l="1"/>
  <c r="AN2" i="2" l="1"/>
  <c r="AO2" i="2" l="1"/>
  <c r="AP2" i="2" l="1"/>
  <c r="AQ2" i="2" l="1"/>
  <c r="AR2" i="2" l="1"/>
  <c r="AS2" i="2" l="1"/>
  <c r="AT2" i="2" l="1"/>
  <c r="AU2" i="2" l="1"/>
  <c r="AV2" i="2" l="1"/>
  <c r="AW2" i="2" l="1"/>
  <c r="AX2" i="2" l="1"/>
  <c r="AY2" i="2" l="1"/>
  <c r="AZ2" i="2" l="1"/>
  <c r="BA2" i="2" l="1"/>
  <c r="BB2" i="2" l="1"/>
  <c r="BC2" i="2" l="1"/>
  <c r="BD2" i="2" l="1"/>
  <c r="BE2" i="2" l="1"/>
  <c r="BF2" i="2" l="1"/>
  <c r="BG2" i="2" l="1"/>
  <c r="BH2" i="2" l="1"/>
  <c r="BI2" i="2" l="1"/>
  <c r="BJ2" i="2" l="1"/>
  <c r="BK2" i="2" l="1"/>
  <c r="BL2" i="2" l="1"/>
  <c r="BM2" i="2" l="1"/>
  <c r="BN2" i="2" l="1"/>
  <c r="BO2" i="2" l="1"/>
  <c r="BP2" i="2" l="1"/>
  <c r="BQ2" i="2" l="1"/>
</calcChain>
</file>

<file path=xl/sharedStrings.xml><?xml version="1.0" encoding="utf-8"?>
<sst xmlns="http://schemas.openxmlformats.org/spreadsheetml/2006/main" count="228" uniqueCount="73">
  <si>
    <t>6845 CRTC Vertical Rupture Worksheet</t>
  </si>
  <si>
    <t>Register</t>
  </si>
  <si>
    <t>Function</t>
  </si>
  <si>
    <t>Mode 1</t>
  </si>
  <si>
    <t>Mode X</t>
  </si>
  <si>
    <t>Horizontal sync position</t>
  </si>
  <si>
    <t>Vertical total adjust</t>
  </si>
  <si>
    <t>Vertical displayed characters</t>
  </si>
  <si>
    <t>Vertical sync position</t>
  </si>
  <si>
    <t>Cursor end</t>
  </si>
  <si>
    <t>Screen start address</t>
  </si>
  <si>
    <t>Scanlines per character - 1</t>
  </si>
  <si>
    <t>Horizontal sync width (bits 0-3)</t>
  </si>
  <si>
    <t>Vertical sync time (bits 4-7)</t>
  </si>
  <si>
    <t>Interlace mode (bits 0,1)</t>
  </si>
  <si>
    <t>Display delay (bits 4,5)</t>
  </si>
  <si>
    <t>Cursor delay (bits 6,7)</t>
  </si>
  <si>
    <t>Cursor start (bits 0-4)</t>
  </si>
  <si>
    <t>Cursor type (bit 5)</t>
  </si>
  <si>
    <t>Cursor blink (bit 6)</t>
  </si>
  <si>
    <t>Vertical total - 1</t>
  </si>
  <si>
    <t>Horizontal displayed</t>
  </si>
  <si>
    <t>Vertical Refresh Rate (Hz):</t>
  </si>
  <si>
    <t>Screen start address (HEX):</t>
  </si>
  <si>
    <t>(Bytes):</t>
  </si>
  <si>
    <t>Horizontal period (µs):</t>
  </si>
  <si>
    <t>Horizontal total - 1</t>
  </si>
  <si>
    <t>Scanlines per frame:</t>
  </si>
  <si>
    <t>Character clock (MHz):</t>
  </si>
  <si>
    <t>Line</t>
  </si>
  <si>
    <t>Addr</t>
  </si>
  <si>
    <t>Column</t>
  </si>
  <si>
    <t>Rupture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</si>
  <si>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</si>
  <si>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</si>
  <si>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</si>
  <si>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</si>
  <si>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</si>
  <si>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</si>
  <si>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</si>
  <si>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</si>
  <si>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</si>
  <si>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</si>
  <si>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Logs</t>
  </si>
  <si>
    <t>Turtles</t>
  </si>
  <si>
    <t>Lorries</t>
  </si>
  <si>
    <t>Cars</t>
  </si>
  <si>
    <t>Tractor</t>
  </si>
  <si>
    <t>Grass Bank</t>
  </si>
  <si>
    <t>Frog Home</t>
  </si>
  <si>
    <t>River Bank</t>
  </si>
  <si>
    <t>"</t>
  </si>
  <si>
    <t>Start of vertical blanking period</t>
  </si>
  <si>
    <t>Status Line</t>
  </si>
  <si>
    <t>Description</t>
  </si>
  <si>
    <t>Scroll</t>
  </si>
  <si>
    <t>N</t>
  </si>
  <si>
    <t>L</t>
  </si>
  <si>
    <t>R</t>
  </si>
  <si>
    <t>Palette Change</t>
  </si>
  <si>
    <t>Black</t>
  </si>
  <si>
    <t>Blue</t>
  </si>
  <si>
    <t>Y</t>
  </si>
  <si>
    <t>V.Blank</t>
  </si>
  <si>
    <t>Green</t>
  </si>
  <si>
    <t>Yellow</t>
  </si>
  <si>
    <t>White</t>
  </si>
  <si>
    <t>Red</t>
  </si>
  <si>
    <t>Magenta</t>
  </si>
  <si>
    <t>Cyan</t>
  </si>
  <si>
    <t>R10</t>
  </si>
  <si>
    <t>Data</t>
  </si>
  <si>
    <t>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</si>
</sst>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1" borderId="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9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5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302E-5AFF-4C7C-BE6D-5E778B0F08E7}">
  <dimension ref="A1:W28"/>
  <sheetViews>
    <sheetView workbookViewId="0">
      <selection activeCell="F18" sqref="F18"/>
    </sheetView>
  </sheetViews>
  <sheetFormatPr defaultRowHeight="14.5" x14ac:dyDescent="0.35"/>
  <cols>
    <col min="1" max="1" width="8.90625" style="4"/>
    <col min="2" max="2" width="25.6328125" bestFit="1" customWidth="1"/>
    <col min="3" max="3" width="6.81640625" style="4" customWidth="1"/>
    <col min="4" max="4" width="6.81640625" customWidth="1"/>
    <col min="5" max="5" width="18.81640625" style="5" bestFit="1" customWidth="1"/>
    <col min="6" max="9" width="6.81640625" style="4" customWidth="1"/>
    <col min="10" max="10" width="6.81640625" customWidth="1"/>
    <col min="11" max="13" width="6.81640625" style="4" customWidth="1"/>
    <col min="14" max="15" width="6.81640625" customWidth="1"/>
    <col min="16" max="16" width="6.81640625" style="4" customWidth="1"/>
    <col min="17" max="17" width="10.1796875" style="4" bestFit="1" customWidth="1"/>
    <col min="18" max="18" width="6.81640625" style="4" customWidth="1"/>
    <col min="19" max="19" width="13.54296875" style="9" bestFit="1" customWidth="1"/>
    <col min="20" max="23" width="7.81640625" customWidth="1"/>
    <col min="24" max="26" width="6.81640625" customWidth="1"/>
  </cols>
  <sheetData>
    <row r="1" spans="1:23" s="2" customFormat="1" ht="21" x14ac:dyDescent="0.5">
      <c r="A1" s="1" t="s">
        <v>0</v>
      </c>
      <c r="C1" s="3"/>
      <c r="E1" s="10"/>
      <c r="F1" s="3"/>
      <c r="G1" s="3"/>
      <c r="H1" s="3"/>
      <c r="I1" s="3"/>
      <c r="K1" s="3"/>
      <c r="L1" s="3"/>
      <c r="M1" s="3"/>
      <c r="P1" s="3"/>
      <c r="Q1" s="3"/>
      <c r="R1" s="3"/>
      <c r="S1" s="12"/>
    </row>
    <row r="2" spans="1:23" x14ac:dyDescent="0.35">
      <c r="I2" s="3" t="s">
        <v>32</v>
      </c>
      <c r="J2" s="12" t="s">
        <v>30</v>
      </c>
      <c r="K2" s="13" t="s">
        <v>29</v>
      </c>
      <c r="P2" s="3" t="s">
        <v>29</v>
      </c>
      <c r="Q2" s="3" t="s">
        <v>54</v>
      </c>
      <c r="R2" s="3" t="s">
        <v>55</v>
      </c>
      <c r="S2" s="12" t="s">
        <v>59</v>
      </c>
      <c r="T2" s="2"/>
      <c r="U2" s="10"/>
      <c r="V2" s="2"/>
      <c r="W2" s="2"/>
    </row>
    <row r="3" spans="1:23" x14ac:dyDescent="0.35">
      <c r="C3" s="3" t="s">
        <v>3</v>
      </c>
      <c r="D3" s="2" t="s">
        <v>4</v>
      </c>
      <c r="J3" s="13" t="s">
        <v>31</v>
      </c>
      <c r="K3" s="13"/>
      <c r="L3" s="8">
        <v>0</v>
      </c>
      <c r="M3" s="8"/>
      <c r="N3" s="8">
        <v>63</v>
      </c>
      <c r="S3" s="12"/>
      <c r="T3" s="3">
        <v>0</v>
      </c>
      <c r="U3" s="3">
        <v>1</v>
      </c>
      <c r="V3" s="3">
        <v>2</v>
      </c>
      <c r="W3" s="3">
        <v>3</v>
      </c>
    </row>
    <row r="4" spans="1:23" x14ac:dyDescent="0.35">
      <c r="B4" s="5" t="s">
        <v>22</v>
      </c>
      <c r="C4" s="7">
        <f>1000000/(F5*F4)</f>
        <v>50</v>
      </c>
      <c r="D4" s="7">
        <f>1000000/(G5*G4)</f>
        <v>50.080128205128204</v>
      </c>
      <c r="E4" s="5" t="s">
        <v>25</v>
      </c>
      <c r="F4" s="4">
        <f>(C10+1)/C5</f>
        <v>64</v>
      </c>
      <c r="G4" s="4">
        <f>(D10+1)/D5</f>
        <v>64</v>
      </c>
      <c r="I4" s="22" t="s">
        <v>33</v>
      </c>
      <c r="K4" s="8">
        <v>0</v>
      </c>
      <c r="L4" s="4" t="str">
        <f>DEC2HEX($D$7+$K4*8*$D$11+L$3*8)</f>
        <v>5000</v>
      </c>
      <c r="N4" s="4" t="str">
        <f>DEC2HEX($D$7+$K4*8*$D$11+N$3*8)</f>
        <v>51F8</v>
      </c>
      <c r="O4" s="4"/>
      <c r="P4" s="4">
        <v>0</v>
      </c>
      <c r="Q4" s="4" t="s">
        <v>53</v>
      </c>
      <c r="R4" s="22" t="s">
        <v>56</v>
      </c>
      <c r="S4" s="9" t="s">
        <v>56</v>
      </c>
      <c r="T4" s="14" t="s">
        <v>60</v>
      </c>
      <c r="U4" s="4" t="s">
        <v>64</v>
      </c>
      <c r="V4" s="16" t="s">
        <v>65</v>
      </c>
      <c r="W4" s="4" t="s">
        <v>66</v>
      </c>
    </row>
    <row r="5" spans="1:23" x14ac:dyDescent="0.35">
      <c r="B5" s="5" t="s">
        <v>28</v>
      </c>
      <c r="C5" s="6">
        <v>2</v>
      </c>
      <c r="D5" s="6">
        <v>2</v>
      </c>
      <c r="E5" s="5" t="s">
        <v>27</v>
      </c>
      <c r="F5" s="4">
        <f>(C15+1)*(C22+1)+C16+0.5*C$19</f>
        <v>312.5</v>
      </c>
      <c r="G5" s="4">
        <f>(D15+1)*(D22+1)+D16+0.5*D$19</f>
        <v>312</v>
      </c>
      <c r="K5" s="8"/>
      <c r="P5" s="4">
        <f>P4+1</f>
        <v>1</v>
      </c>
      <c r="Q5" s="4" t="s">
        <v>49</v>
      </c>
      <c r="R5" s="4" t="s">
        <v>56</v>
      </c>
      <c r="S5" s="21" t="s">
        <v>62</v>
      </c>
      <c r="T5" s="15" t="s">
        <v>61</v>
      </c>
      <c r="U5" s="4" t="s">
        <v>64</v>
      </c>
      <c r="V5" s="17" t="s">
        <v>67</v>
      </c>
      <c r="W5" s="4" t="s">
        <v>66</v>
      </c>
    </row>
    <row r="6" spans="1:23" x14ac:dyDescent="0.35">
      <c r="B6" s="5" t="s">
        <v>23</v>
      </c>
      <c r="C6" s="4" t="str">
        <f>DEC2HEX(C7)</f>
        <v>3000</v>
      </c>
      <c r="D6" s="4" t="str">
        <f>DEC2HEX(D7)</f>
        <v>5000</v>
      </c>
      <c r="K6" s="8"/>
      <c r="P6" s="4">
        <f t="shared" ref="P6:P28" si="0">P5+1</f>
        <v>2</v>
      </c>
      <c r="Q6" s="4" t="s">
        <v>51</v>
      </c>
      <c r="R6" s="4" t="s">
        <v>56</v>
      </c>
      <c r="S6" s="9" t="s">
        <v>56</v>
      </c>
      <c r="T6" s="4" t="s">
        <v>61</v>
      </c>
      <c r="U6" s="4" t="s">
        <v>64</v>
      </c>
      <c r="V6" s="4" t="s">
        <v>67</v>
      </c>
      <c r="W6" s="4" t="s">
        <v>66</v>
      </c>
    </row>
    <row r="7" spans="1:23" x14ac:dyDescent="0.35">
      <c r="B7" s="5" t="s">
        <v>24</v>
      </c>
      <c r="C7" s="4">
        <f>1024*12</f>
        <v>12288</v>
      </c>
      <c r="D7" s="4">
        <f>1024*20</f>
        <v>20480</v>
      </c>
      <c r="K7" s="8"/>
      <c r="P7" s="4">
        <f t="shared" si="0"/>
        <v>3</v>
      </c>
      <c r="Q7" s="4" t="s">
        <v>51</v>
      </c>
      <c r="R7" s="4" t="s">
        <v>56</v>
      </c>
      <c r="S7" s="9" t="s">
        <v>56</v>
      </c>
      <c r="T7" s="4" t="s">
        <v>61</v>
      </c>
      <c r="U7" s="4" t="s">
        <v>64</v>
      </c>
      <c r="V7" s="4" t="s">
        <v>67</v>
      </c>
      <c r="W7" s="4" t="s">
        <v>66</v>
      </c>
    </row>
    <row r="8" spans="1:23" x14ac:dyDescent="0.35">
      <c r="I8" s="22" t="s">
        <v>34</v>
      </c>
      <c r="K8" s="8">
        <v>4</v>
      </c>
      <c r="L8" s="4" t="str">
        <f>DEC2HEX($D$7+$K8*8*$D$11+L$3*8)</f>
        <v>5800</v>
      </c>
      <c r="P8" s="4">
        <f t="shared" si="0"/>
        <v>4</v>
      </c>
      <c r="Q8" s="4" t="s">
        <v>43</v>
      </c>
      <c r="R8" s="22" t="s">
        <v>58</v>
      </c>
      <c r="S8" s="9" t="s">
        <v>56</v>
      </c>
      <c r="T8" s="4" t="s">
        <v>61</v>
      </c>
      <c r="U8" s="4" t="s">
        <v>64</v>
      </c>
      <c r="V8" s="4" t="s">
        <v>67</v>
      </c>
      <c r="W8" s="4" t="s">
        <v>66</v>
      </c>
    </row>
    <row r="9" spans="1:23" x14ac:dyDescent="0.35">
      <c r="A9" s="3" t="s">
        <v>1</v>
      </c>
      <c r="B9" s="3" t="s">
        <v>2</v>
      </c>
      <c r="C9" s="3" t="s">
        <v>71</v>
      </c>
      <c r="D9" s="3" t="s">
        <v>71</v>
      </c>
      <c r="K9" s="8"/>
      <c r="P9" s="4">
        <f t="shared" si="0"/>
        <v>5</v>
      </c>
      <c r="Q9" s="4" t="s">
        <v>51</v>
      </c>
      <c r="R9" s="4" t="s">
        <v>58</v>
      </c>
      <c r="S9" s="9" t="s">
        <v>56</v>
      </c>
      <c r="T9" s="4" t="s">
        <v>61</v>
      </c>
      <c r="U9" s="4" t="s">
        <v>64</v>
      </c>
      <c r="V9" s="4" t="s">
        <v>67</v>
      </c>
      <c r="W9" s="4" t="s">
        <v>66</v>
      </c>
    </row>
    <row r="10" spans="1:23" x14ac:dyDescent="0.35">
      <c r="A10" s="4">
        <v>0</v>
      </c>
      <c r="B10" t="s">
        <v>26</v>
      </c>
      <c r="C10" s="4">
        <v>127</v>
      </c>
      <c r="D10" s="4">
        <v>127</v>
      </c>
      <c r="I10" s="22" t="s">
        <v>35</v>
      </c>
      <c r="K10" s="8">
        <v>6</v>
      </c>
      <c r="L10" s="4" t="str">
        <f>DEC2HEX($D$7+$K10*8*$D$11+L$3*8)</f>
        <v>5C00</v>
      </c>
      <c r="P10" s="4">
        <f t="shared" si="0"/>
        <v>6</v>
      </c>
      <c r="Q10" s="4" t="s">
        <v>44</v>
      </c>
      <c r="R10" s="22" t="s">
        <v>57</v>
      </c>
      <c r="S10" s="9" t="s">
        <v>56</v>
      </c>
      <c r="T10" s="4" t="s">
        <v>61</v>
      </c>
      <c r="U10" s="4" t="s">
        <v>64</v>
      </c>
      <c r="V10" s="4" t="s">
        <v>67</v>
      </c>
      <c r="W10" s="4" t="s">
        <v>66</v>
      </c>
    </row>
    <row r="11" spans="1:23" x14ac:dyDescent="0.35">
      <c r="A11" s="4">
        <v>1</v>
      </c>
      <c r="B11" t="s">
        <v>21</v>
      </c>
      <c r="C11" s="4">
        <v>80</v>
      </c>
      <c r="D11" s="4">
        <v>64</v>
      </c>
      <c r="K11" s="8"/>
      <c r="P11" s="4">
        <f t="shared" si="0"/>
        <v>7</v>
      </c>
      <c r="Q11" s="4" t="s">
        <v>51</v>
      </c>
      <c r="R11" s="4" t="s">
        <v>57</v>
      </c>
      <c r="S11" s="9" t="s">
        <v>56</v>
      </c>
      <c r="T11" s="4" t="s">
        <v>61</v>
      </c>
      <c r="U11" s="4" t="s">
        <v>64</v>
      </c>
      <c r="V11" s="4" t="s">
        <v>67</v>
      </c>
      <c r="W11" s="4" t="s">
        <v>66</v>
      </c>
    </row>
    <row r="12" spans="1:23" x14ac:dyDescent="0.35">
      <c r="A12" s="4">
        <v>2</v>
      </c>
      <c r="B12" t="s">
        <v>5</v>
      </c>
      <c r="C12" s="4">
        <v>98</v>
      </c>
      <c r="D12" s="4">
        <v>90</v>
      </c>
      <c r="I12" s="22" t="s">
        <v>36</v>
      </c>
      <c r="K12" s="8">
        <v>8</v>
      </c>
      <c r="L12" s="4" t="str">
        <f>DEC2HEX($D$7+$K12*8*$D$11+L$3*8)</f>
        <v>6000</v>
      </c>
      <c r="P12" s="4">
        <f t="shared" si="0"/>
        <v>8</v>
      </c>
      <c r="Q12" s="4" t="s">
        <v>43</v>
      </c>
      <c r="R12" s="22" t="s">
        <v>58</v>
      </c>
      <c r="S12" s="9" t="s">
        <v>56</v>
      </c>
      <c r="T12" s="4" t="s">
        <v>61</v>
      </c>
      <c r="U12" s="4" t="s">
        <v>64</v>
      </c>
      <c r="V12" s="4" t="s">
        <v>67</v>
      </c>
      <c r="W12" s="4" t="s">
        <v>66</v>
      </c>
    </row>
    <row r="13" spans="1:23" x14ac:dyDescent="0.35">
      <c r="A13" s="4">
        <v>3</v>
      </c>
      <c r="B13" t="s">
        <v>12</v>
      </c>
      <c r="C13" s="4">
        <v>8</v>
      </c>
      <c r="D13" s="4">
        <v>8</v>
      </c>
      <c r="K13" s="8"/>
      <c r="P13" s="4">
        <f t="shared" si="0"/>
        <v>9</v>
      </c>
      <c r="Q13" s="4" t="s">
        <v>51</v>
      </c>
      <c r="R13" s="4" t="s">
        <v>58</v>
      </c>
      <c r="S13" s="9" t="s">
        <v>56</v>
      </c>
      <c r="T13" s="4" t="s">
        <v>61</v>
      </c>
      <c r="U13" s="4" t="s">
        <v>64</v>
      </c>
      <c r="V13" s="4" t="s">
        <v>67</v>
      </c>
      <c r="W13" s="4" t="s">
        <v>66</v>
      </c>
    </row>
    <row r="14" spans="1:23" x14ac:dyDescent="0.35">
      <c r="B14" t="s">
        <v>13</v>
      </c>
      <c r="C14" s="4">
        <v>2</v>
      </c>
      <c r="D14" s="4">
        <v>2</v>
      </c>
      <c r="I14" s="22" t="s">
        <v>37</v>
      </c>
      <c r="K14" s="8">
        <v>10</v>
      </c>
      <c r="L14" s="4" t="str">
        <f>DEC2HEX($D$7+$K14*8*$D$11+L$3*8)</f>
        <v>6400</v>
      </c>
      <c r="P14" s="4">
        <f t="shared" si="0"/>
        <v>10</v>
      </c>
      <c r="Q14" s="4" t="s">
        <v>44</v>
      </c>
      <c r="R14" s="22" t="s">
        <v>57</v>
      </c>
      <c r="S14" s="9" t="s">
        <v>56</v>
      </c>
      <c r="T14" s="4" t="s">
        <v>61</v>
      </c>
      <c r="U14" s="4" t="s">
        <v>64</v>
      </c>
      <c r="V14" s="4" t="s">
        <v>67</v>
      </c>
      <c r="W14" s="4" t="s">
        <v>66</v>
      </c>
    </row>
    <row r="15" spans="1:23" x14ac:dyDescent="0.35">
      <c r="A15" s="4">
        <v>4</v>
      </c>
      <c r="B15" t="s">
        <v>20</v>
      </c>
      <c r="C15" s="4">
        <v>38</v>
      </c>
      <c r="D15" s="4">
        <v>38</v>
      </c>
      <c r="K15" s="8"/>
      <c r="P15" s="4">
        <f t="shared" si="0"/>
        <v>11</v>
      </c>
      <c r="Q15" s="4" t="s">
        <v>51</v>
      </c>
      <c r="R15" s="4" t="s">
        <v>57</v>
      </c>
      <c r="S15" s="9" t="s">
        <v>56</v>
      </c>
      <c r="T15" s="15" t="s">
        <v>61</v>
      </c>
      <c r="U15" s="4" t="s">
        <v>64</v>
      </c>
      <c r="V15" s="17" t="s">
        <v>67</v>
      </c>
      <c r="W15" s="19" t="s">
        <v>66</v>
      </c>
    </row>
    <row r="16" spans="1:23" x14ac:dyDescent="0.35">
      <c r="A16" s="4">
        <v>5</v>
      </c>
      <c r="B16" t="s">
        <v>6</v>
      </c>
      <c r="C16" s="4">
        <v>0</v>
      </c>
      <c r="D16" s="4">
        <v>0</v>
      </c>
      <c r="I16" s="22" t="s">
        <v>38</v>
      </c>
      <c r="K16" s="8">
        <v>12</v>
      </c>
      <c r="L16" s="4" t="str">
        <f>DEC2HEX($D$7+$K16*8*$D$11+L$3*8)</f>
        <v>6800</v>
      </c>
      <c r="P16" s="4">
        <f t="shared" si="0"/>
        <v>12</v>
      </c>
      <c r="Q16" s="4" t="s">
        <v>50</v>
      </c>
      <c r="R16" s="22" t="s">
        <v>56</v>
      </c>
      <c r="S16" s="21" t="s">
        <v>62</v>
      </c>
      <c r="T16" s="14" t="s">
        <v>60</v>
      </c>
      <c r="U16" s="4" t="s">
        <v>64</v>
      </c>
      <c r="V16" s="18" t="s">
        <v>68</v>
      </c>
      <c r="W16" s="20" t="s">
        <v>69</v>
      </c>
    </row>
    <row r="17" spans="1:23" x14ac:dyDescent="0.35">
      <c r="A17" s="4">
        <v>6</v>
      </c>
      <c r="B17" t="s">
        <v>7</v>
      </c>
      <c r="C17" s="4">
        <v>32</v>
      </c>
      <c r="D17" s="4">
        <v>24</v>
      </c>
      <c r="K17" s="8"/>
      <c r="P17" s="4">
        <f t="shared" si="0"/>
        <v>13</v>
      </c>
      <c r="Q17" s="4" t="s">
        <v>51</v>
      </c>
      <c r="R17" s="4" t="s">
        <v>56</v>
      </c>
      <c r="S17" s="9" t="s">
        <v>56</v>
      </c>
      <c r="T17" s="4" t="s">
        <v>60</v>
      </c>
      <c r="U17" s="4" t="s">
        <v>64</v>
      </c>
      <c r="V17" s="18" t="s">
        <v>68</v>
      </c>
      <c r="W17" s="20" t="s">
        <v>69</v>
      </c>
    </row>
    <row r="18" spans="1:23" x14ac:dyDescent="0.35">
      <c r="A18" s="4">
        <v>7</v>
      </c>
      <c r="B18" t="s">
        <v>8</v>
      </c>
      <c r="C18" s="4">
        <v>34</v>
      </c>
      <c r="D18" s="4">
        <v>31</v>
      </c>
      <c r="I18" s="22" t="s">
        <v>39</v>
      </c>
      <c r="K18" s="8">
        <v>14</v>
      </c>
      <c r="L18" s="4" t="str">
        <f>DEC2HEX($D$7+$K18*8*$D$11+L$3*8)</f>
        <v>6C00</v>
      </c>
      <c r="P18" s="4">
        <f t="shared" si="0"/>
        <v>14</v>
      </c>
      <c r="Q18" s="4" t="s">
        <v>45</v>
      </c>
      <c r="R18" s="22" t="s">
        <v>57</v>
      </c>
      <c r="S18" s="21" t="s">
        <v>62</v>
      </c>
      <c r="T18" s="4" t="s">
        <v>60</v>
      </c>
      <c r="U18" s="4" t="s">
        <v>64</v>
      </c>
      <c r="V18" s="17" t="s">
        <v>67</v>
      </c>
      <c r="W18" s="19" t="s">
        <v>66</v>
      </c>
    </row>
    <row r="19" spans="1:23" x14ac:dyDescent="0.35">
      <c r="A19" s="4">
        <v>8</v>
      </c>
      <c r="B19" t="s">
        <v>14</v>
      </c>
      <c r="C19" s="4">
        <v>1</v>
      </c>
      <c r="D19" s="4">
        <v>0</v>
      </c>
      <c r="K19" s="8"/>
      <c r="P19" s="4">
        <f t="shared" si="0"/>
        <v>15</v>
      </c>
      <c r="Q19" s="4" t="s">
        <v>51</v>
      </c>
      <c r="R19" s="4" t="s">
        <v>57</v>
      </c>
      <c r="S19" s="9" t="s">
        <v>56</v>
      </c>
      <c r="T19" s="4" t="s">
        <v>60</v>
      </c>
      <c r="U19" s="4" t="s">
        <v>64</v>
      </c>
      <c r="V19" s="4" t="s">
        <v>67</v>
      </c>
      <c r="W19" s="4" t="s">
        <v>66</v>
      </c>
    </row>
    <row r="20" spans="1:23" x14ac:dyDescent="0.35">
      <c r="B20" t="s">
        <v>15</v>
      </c>
      <c r="C20" s="4">
        <v>0</v>
      </c>
      <c r="D20" s="4">
        <v>0</v>
      </c>
      <c r="I20" s="22" t="s">
        <v>40</v>
      </c>
      <c r="K20" s="8">
        <v>16</v>
      </c>
      <c r="L20" s="4" t="str">
        <f>DEC2HEX($D$7+$K20*8*$D$11+L$3*8)</f>
        <v>7000</v>
      </c>
      <c r="P20" s="4">
        <f t="shared" si="0"/>
        <v>16</v>
      </c>
      <c r="Q20" s="4" t="s">
        <v>46</v>
      </c>
      <c r="R20" s="22" t="s">
        <v>58</v>
      </c>
      <c r="S20" s="9" t="s">
        <v>56</v>
      </c>
      <c r="T20" s="4" t="s">
        <v>60</v>
      </c>
      <c r="U20" s="4" t="s">
        <v>64</v>
      </c>
      <c r="V20" s="4" t="s">
        <v>67</v>
      </c>
      <c r="W20" s="4" t="s">
        <v>66</v>
      </c>
    </row>
    <row r="21" spans="1:23" x14ac:dyDescent="0.35">
      <c r="B21" t="s">
        <v>16</v>
      </c>
      <c r="C21" s="4">
        <v>0</v>
      </c>
      <c r="D21" s="4">
        <v>0</v>
      </c>
      <c r="K21" s="8"/>
      <c r="P21" s="4">
        <f t="shared" si="0"/>
        <v>17</v>
      </c>
      <c r="Q21" s="4" t="s">
        <v>51</v>
      </c>
      <c r="R21" s="4" t="s">
        <v>58</v>
      </c>
      <c r="S21" s="9" t="s">
        <v>56</v>
      </c>
      <c r="T21" s="4" t="s">
        <v>60</v>
      </c>
      <c r="U21" s="4" t="s">
        <v>64</v>
      </c>
      <c r="V21" s="17" t="s">
        <v>67</v>
      </c>
      <c r="W21" s="19" t="s">
        <v>66</v>
      </c>
    </row>
    <row r="22" spans="1:23" x14ac:dyDescent="0.35">
      <c r="A22" s="4">
        <v>9</v>
      </c>
      <c r="B22" t="s">
        <v>11</v>
      </c>
      <c r="C22" s="4">
        <v>7</v>
      </c>
      <c r="D22" s="4">
        <v>7</v>
      </c>
      <c r="I22" s="22" t="s">
        <v>41</v>
      </c>
      <c r="K22" s="8">
        <v>18</v>
      </c>
      <c r="L22" s="4" t="str">
        <f>DEC2HEX($D$7+$K22*8*$D$11+L$3*8)</f>
        <v>7400</v>
      </c>
      <c r="P22" s="4">
        <f t="shared" si="0"/>
        <v>18</v>
      </c>
      <c r="Q22" s="4" t="s">
        <v>46</v>
      </c>
      <c r="R22" s="22" t="s">
        <v>57</v>
      </c>
      <c r="S22" s="21" t="s">
        <v>62</v>
      </c>
      <c r="T22" s="4" t="s">
        <v>60</v>
      </c>
      <c r="U22" s="4" t="s">
        <v>64</v>
      </c>
      <c r="V22" s="18" t="s">
        <v>68</v>
      </c>
      <c r="W22" s="20" t="s">
        <v>69</v>
      </c>
    </row>
    <row r="23" spans="1:23" x14ac:dyDescent="0.35">
      <c r="A23" s="4">
        <v>10</v>
      </c>
      <c r="B23" t="s">
        <v>17</v>
      </c>
      <c r="C23" s="4">
        <v>7</v>
      </c>
      <c r="D23" s="4">
        <v>7</v>
      </c>
      <c r="K23" s="8"/>
      <c r="P23" s="4">
        <f t="shared" si="0"/>
        <v>19</v>
      </c>
      <c r="Q23" s="4" t="s">
        <v>51</v>
      </c>
      <c r="R23" s="4" t="s">
        <v>57</v>
      </c>
      <c r="S23" s="9" t="s">
        <v>56</v>
      </c>
      <c r="T23" s="4" t="s">
        <v>60</v>
      </c>
      <c r="U23" s="4" t="s">
        <v>64</v>
      </c>
      <c r="V23" s="4" t="s">
        <v>68</v>
      </c>
      <c r="W23" s="20" t="s">
        <v>69</v>
      </c>
    </row>
    <row r="24" spans="1:23" x14ac:dyDescent="0.35">
      <c r="B24" t="s">
        <v>18</v>
      </c>
      <c r="C24" s="4">
        <v>1</v>
      </c>
      <c r="D24" s="4">
        <v>1</v>
      </c>
      <c r="I24" s="22" t="s">
        <v>42</v>
      </c>
      <c r="K24" s="8">
        <v>20</v>
      </c>
      <c r="L24" s="4" t="str">
        <f>DEC2HEX($D$7+$K24*8*$D$11+L$3*8)</f>
        <v>7800</v>
      </c>
      <c r="P24" s="4">
        <f t="shared" si="0"/>
        <v>20</v>
      </c>
      <c r="Q24" s="4" t="s">
        <v>47</v>
      </c>
      <c r="R24" s="22" t="s">
        <v>57</v>
      </c>
      <c r="S24" s="21" t="s">
        <v>62</v>
      </c>
      <c r="T24" s="4" t="s">
        <v>60</v>
      </c>
      <c r="U24" s="4" t="s">
        <v>64</v>
      </c>
      <c r="V24" s="4" t="s">
        <v>67</v>
      </c>
      <c r="W24" s="19" t="s">
        <v>66</v>
      </c>
    </row>
    <row r="25" spans="1:23" x14ac:dyDescent="0.35">
      <c r="B25" t="s">
        <v>19</v>
      </c>
      <c r="C25" s="4">
        <v>1</v>
      </c>
      <c r="D25" s="4">
        <v>1</v>
      </c>
      <c r="K25" s="8"/>
      <c r="P25" s="4">
        <f t="shared" si="0"/>
        <v>21</v>
      </c>
      <c r="Q25" s="4" t="s">
        <v>51</v>
      </c>
      <c r="R25" s="4" t="s">
        <v>57</v>
      </c>
      <c r="S25" s="9" t="s">
        <v>56</v>
      </c>
      <c r="T25" s="4" t="s">
        <v>60</v>
      </c>
      <c r="U25" s="4" t="s">
        <v>64</v>
      </c>
      <c r="V25" s="17" t="s">
        <v>67</v>
      </c>
      <c r="W25" s="4" t="s">
        <v>66</v>
      </c>
    </row>
    <row r="26" spans="1:23" x14ac:dyDescent="0.35">
      <c r="A26" s="4">
        <v>11</v>
      </c>
      <c r="B26" t="s">
        <v>9</v>
      </c>
      <c r="C26" s="4">
        <v>8</v>
      </c>
      <c r="D26" s="4">
        <v>8</v>
      </c>
      <c r="I26" s="22" t="s">
        <v>70</v>
      </c>
      <c r="K26" s="8">
        <v>22</v>
      </c>
      <c r="L26" s="4" t="str">
        <f>DEC2HEX($D$7+$K26*8*$D$11+L$3*8)</f>
        <v>7C00</v>
      </c>
      <c r="P26" s="4">
        <f t="shared" si="0"/>
        <v>22</v>
      </c>
      <c r="Q26" s="4" t="s">
        <v>48</v>
      </c>
      <c r="R26" s="22" t="s">
        <v>56</v>
      </c>
      <c r="S26" s="21" t="s">
        <v>62</v>
      </c>
      <c r="T26" s="4" t="s">
        <v>60</v>
      </c>
      <c r="U26" s="4" t="s">
        <v>64</v>
      </c>
      <c r="V26" s="16" t="s">
        <v>65</v>
      </c>
      <c r="W26" s="4" t="s">
        <v>66</v>
      </c>
    </row>
    <row r="27" spans="1:23" x14ac:dyDescent="0.35">
      <c r="A27" s="4">
        <v>12</v>
      </c>
      <c r="B27" t="s">
        <v>10</v>
      </c>
      <c r="C27" s="4" t="str">
        <f>DEC2HEX(C7/(8*256))</f>
        <v>6</v>
      </c>
      <c r="D27" s="4" t="str">
        <f>DEC2HEX(D7/(8*256))</f>
        <v>A</v>
      </c>
      <c r="K27" s="8">
        <f>D17-1</f>
        <v>23</v>
      </c>
      <c r="L27" s="4" t="str">
        <f>DEC2HEX($D$7+$K27*8*$D$11+L$3*8)</f>
        <v>7E00</v>
      </c>
      <c r="N27" s="4" t="str">
        <f>DEC2HEX($D$7+$K27*8*$D$11+N$3*8)</f>
        <v>7FF8</v>
      </c>
      <c r="O27" s="4"/>
      <c r="P27" s="4">
        <f t="shared" si="0"/>
        <v>23</v>
      </c>
      <c r="Q27" s="4" t="s">
        <v>51</v>
      </c>
      <c r="R27" s="4" t="s">
        <v>56</v>
      </c>
      <c r="S27" s="9" t="s">
        <v>56</v>
      </c>
      <c r="T27" s="4" t="s">
        <v>60</v>
      </c>
      <c r="U27" s="4" t="s">
        <v>64</v>
      </c>
      <c r="V27" s="4" t="s">
        <v>65</v>
      </c>
      <c r="W27" s="4" t="s">
        <v>66</v>
      </c>
    </row>
    <row r="28" spans="1:23" x14ac:dyDescent="0.35">
      <c r="A28" s="4">
        <v>13</v>
      </c>
      <c r="B28" t="s">
        <v>10</v>
      </c>
      <c r="C28" s="4" t="str">
        <f>DEC2HEX(_xlfn.BITAND(C7/8,256))</f>
        <v>0</v>
      </c>
      <c r="D28" s="4" t="str">
        <f>DEC2HEX(_xlfn.BITAND(D7/8,256))</f>
        <v>0</v>
      </c>
      <c r="L28" s="11" t="s">
        <v>52</v>
      </c>
      <c r="P28" s="4">
        <f t="shared" si="0"/>
        <v>24</v>
      </c>
      <c r="Q28" s="4" t="s">
        <v>63</v>
      </c>
      <c r="R28" s="4" t="s">
        <v>62</v>
      </c>
      <c r="S28" s="9" t="s">
        <v>56</v>
      </c>
      <c r="T28" s="4" t="s">
        <v>60</v>
      </c>
      <c r="U28" s="4" t="s">
        <v>64</v>
      </c>
      <c r="V28" s="4" t="s">
        <v>65</v>
      </c>
      <c r="W28" s="4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565D-C8C0-41CF-B4FA-F791AA87DEFC}">
  <dimension ref="A1:BQ41"/>
  <sheetViews>
    <sheetView tabSelected="1" topLeftCell="C1" workbookViewId="0">
      <selection activeCell="F41" sqref="F41"/>
    </sheetView>
  </sheetViews>
  <sheetFormatPr defaultRowHeight="14.5" x14ac:dyDescent="0.35"/>
  <cols>
    <col min="4" max="5" width="5.6328125" style="4" customWidth="1"/>
    <col min="6" max="69" width="4.7265625" customWidth="1"/>
    <col min="70" max="133" width="8.7265625" customWidth="1"/>
  </cols>
  <sheetData>
    <row r="1" spans="1:69" s="4" customFormat="1" x14ac:dyDescent="0.35">
      <c r="A1" s="11" t="s">
        <v>72</v>
      </c>
      <c r="F1" s="48" t="str">
        <f>DEC2HEX(F2,2)</f>
        <v>00</v>
      </c>
      <c r="G1" s="49" t="str">
        <f t="shared" ref="G1:BQ1" si="0">DEC2HEX(G2,2)</f>
        <v>02</v>
      </c>
      <c r="H1" s="49" t="str">
        <f t="shared" si="0"/>
        <v>04</v>
      </c>
      <c r="I1" s="49" t="str">
        <f t="shared" si="0"/>
        <v>06</v>
      </c>
      <c r="J1" s="49" t="str">
        <f t="shared" si="0"/>
        <v>08</v>
      </c>
      <c r="K1" s="49" t="str">
        <f t="shared" si="0"/>
        <v>0A</v>
      </c>
      <c r="L1" s="49" t="str">
        <f t="shared" si="0"/>
        <v>0C</v>
      </c>
      <c r="M1" s="49" t="str">
        <f t="shared" si="0"/>
        <v>0E</v>
      </c>
      <c r="N1" s="49" t="str">
        <f t="shared" si="0"/>
        <v>10</v>
      </c>
      <c r="O1" s="49" t="str">
        <f t="shared" si="0"/>
        <v>12</v>
      </c>
      <c r="P1" s="49" t="str">
        <f t="shared" si="0"/>
        <v>14</v>
      </c>
      <c r="Q1" s="49" t="str">
        <f t="shared" si="0"/>
        <v>16</v>
      </c>
      <c r="R1" s="49" t="str">
        <f t="shared" si="0"/>
        <v>18</v>
      </c>
      <c r="S1" s="49" t="str">
        <f t="shared" si="0"/>
        <v>1A</v>
      </c>
      <c r="T1" s="49" t="str">
        <f t="shared" si="0"/>
        <v>1C</v>
      </c>
      <c r="U1" s="49" t="str">
        <f t="shared" si="0"/>
        <v>1E</v>
      </c>
      <c r="V1" s="49" t="str">
        <f t="shared" si="0"/>
        <v>20</v>
      </c>
      <c r="W1" s="49" t="str">
        <f t="shared" si="0"/>
        <v>22</v>
      </c>
      <c r="X1" s="49" t="str">
        <f t="shared" si="0"/>
        <v>24</v>
      </c>
      <c r="Y1" s="49" t="str">
        <f t="shared" si="0"/>
        <v>26</v>
      </c>
      <c r="Z1" s="49" t="str">
        <f t="shared" si="0"/>
        <v>28</v>
      </c>
      <c r="AA1" s="49" t="str">
        <f t="shared" si="0"/>
        <v>2A</v>
      </c>
      <c r="AB1" s="49" t="str">
        <f t="shared" si="0"/>
        <v>2C</v>
      </c>
      <c r="AC1" s="49" t="str">
        <f t="shared" si="0"/>
        <v>2E</v>
      </c>
      <c r="AD1" s="49" t="str">
        <f t="shared" si="0"/>
        <v>30</v>
      </c>
      <c r="AE1" s="49" t="str">
        <f t="shared" si="0"/>
        <v>32</v>
      </c>
      <c r="AF1" s="49" t="str">
        <f t="shared" si="0"/>
        <v>34</v>
      </c>
      <c r="AG1" s="49" t="str">
        <f t="shared" si="0"/>
        <v>36</v>
      </c>
      <c r="AH1" s="49" t="str">
        <f t="shared" si="0"/>
        <v>38</v>
      </c>
      <c r="AI1" s="49" t="str">
        <f t="shared" si="0"/>
        <v>3A</v>
      </c>
      <c r="AJ1" s="49" t="str">
        <f t="shared" si="0"/>
        <v>3C</v>
      </c>
      <c r="AK1" s="50" t="str">
        <f t="shared" si="0"/>
        <v>3E</v>
      </c>
      <c r="AL1" s="49" t="str">
        <f t="shared" si="0"/>
        <v>40</v>
      </c>
      <c r="AM1" s="49" t="str">
        <f t="shared" si="0"/>
        <v>42</v>
      </c>
      <c r="AN1" s="49" t="str">
        <f t="shared" si="0"/>
        <v>44</v>
      </c>
      <c r="AO1" s="49" t="str">
        <f t="shared" si="0"/>
        <v>46</v>
      </c>
      <c r="AP1" s="49" t="str">
        <f t="shared" si="0"/>
        <v>48</v>
      </c>
      <c r="AQ1" s="49" t="str">
        <f t="shared" si="0"/>
        <v>4A</v>
      </c>
      <c r="AR1" s="49" t="str">
        <f t="shared" si="0"/>
        <v>4C</v>
      </c>
      <c r="AS1" s="49" t="str">
        <f t="shared" si="0"/>
        <v>4E</v>
      </c>
      <c r="AT1" s="49" t="str">
        <f t="shared" si="0"/>
        <v>50</v>
      </c>
      <c r="AU1" s="49" t="str">
        <f t="shared" si="0"/>
        <v>52</v>
      </c>
      <c r="AV1" s="49" t="str">
        <f t="shared" si="0"/>
        <v>54</v>
      </c>
      <c r="AW1" s="49" t="str">
        <f t="shared" si="0"/>
        <v>56</v>
      </c>
      <c r="AX1" s="49" t="str">
        <f t="shared" si="0"/>
        <v>58</v>
      </c>
      <c r="AY1" s="48" t="str">
        <f t="shared" si="0"/>
        <v>5A</v>
      </c>
      <c r="AZ1" s="50" t="str">
        <f t="shared" si="0"/>
        <v>5C</v>
      </c>
      <c r="BA1" s="49" t="str">
        <f t="shared" si="0"/>
        <v>5E</v>
      </c>
      <c r="BB1" s="49" t="str">
        <f t="shared" si="0"/>
        <v>60</v>
      </c>
      <c r="BC1" s="49" t="str">
        <f t="shared" si="0"/>
        <v>62</v>
      </c>
      <c r="BD1" s="49" t="str">
        <f t="shared" si="0"/>
        <v>64</v>
      </c>
      <c r="BE1" s="49" t="str">
        <f t="shared" si="0"/>
        <v>66</v>
      </c>
      <c r="BF1" s="49" t="str">
        <f t="shared" si="0"/>
        <v>68</v>
      </c>
      <c r="BG1" s="49" t="str">
        <f t="shared" si="0"/>
        <v>6A</v>
      </c>
      <c r="BH1" s="49" t="str">
        <f t="shared" si="0"/>
        <v>6C</v>
      </c>
      <c r="BI1" s="49" t="str">
        <f t="shared" si="0"/>
        <v>6E</v>
      </c>
      <c r="BJ1" s="49" t="str">
        <f t="shared" si="0"/>
        <v>70</v>
      </c>
      <c r="BK1" s="49" t="str">
        <f t="shared" si="0"/>
        <v>72</v>
      </c>
      <c r="BL1" s="49" t="str">
        <f t="shared" si="0"/>
        <v>74</v>
      </c>
      <c r="BM1" s="49" t="str">
        <f t="shared" si="0"/>
        <v>76</v>
      </c>
      <c r="BN1" s="49" t="str">
        <f t="shared" si="0"/>
        <v>78</v>
      </c>
      <c r="BO1" s="49" t="str">
        <f t="shared" si="0"/>
        <v>7A</v>
      </c>
      <c r="BP1" s="49" t="str">
        <f t="shared" si="0"/>
        <v>7C</v>
      </c>
      <c r="BQ1" s="50" t="str">
        <f t="shared" si="0"/>
        <v>7E</v>
      </c>
    </row>
    <row r="2" spans="1:69" s="23" customFormat="1" x14ac:dyDescent="0.35">
      <c r="D2" s="28"/>
      <c r="E2" s="29"/>
      <c r="F2" s="39">
        <v>0</v>
      </c>
      <c r="G2" s="40">
        <f>F2+2</f>
        <v>2</v>
      </c>
      <c r="H2" s="40">
        <f t="shared" ref="H2:BQ2" si="1">G2+2</f>
        <v>4</v>
      </c>
      <c r="I2" s="40">
        <f t="shared" si="1"/>
        <v>6</v>
      </c>
      <c r="J2" s="40">
        <f t="shared" si="1"/>
        <v>8</v>
      </c>
      <c r="K2" s="40">
        <f t="shared" si="1"/>
        <v>10</v>
      </c>
      <c r="L2" s="40">
        <f t="shared" si="1"/>
        <v>12</v>
      </c>
      <c r="M2" s="40">
        <f t="shared" si="1"/>
        <v>14</v>
      </c>
      <c r="N2" s="40">
        <f t="shared" si="1"/>
        <v>16</v>
      </c>
      <c r="O2" s="40">
        <f t="shared" si="1"/>
        <v>18</v>
      </c>
      <c r="P2" s="40">
        <f t="shared" si="1"/>
        <v>20</v>
      </c>
      <c r="Q2" s="40">
        <f t="shared" si="1"/>
        <v>22</v>
      </c>
      <c r="R2" s="40">
        <f t="shared" si="1"/>
        <v>24</v>
      </c>
      <c r="S2" s="40">
        <f t="shared" si="1"/>
        <v>26</v>
      </c>
      <c r="T2" s="40">
        <f t="shared" si="1"/>
        <v>28</v>
      </c>
      <c r="U2" s="40">
        <f t="shared" si="1"/>
        <v>30</v>
      </c>
      <c r="V2" s="40">
        <f t="shared" si="1"/>
        <v>32</v>
      </c>
      <c r="W2" s="40">
        <f t="shared" si="1"/>
        <v>34</v>
      </c>
      <c r="X2" s="40">
        <f t="shared" si="1"/>
        <v>36</v>
      </c>
      <c r="Y2" s="40">
        <f t="shared" si="1"/>
        <v>38</v>
      </c>
      <c r="Z2" s="40">
        <f t="shared" si="1"/>
        <v>40</v>
      </c>
      <c r="AA2" s="40">
        <f t="shared" si="1"/>
        <v>42</v>
      </c>
      <c r="AB2" s="40">
        <f t="shared" si="1"/>
        <v>44</v>
      </c>
      <c r="AC2" s="40">
        <f t="shared" si="1"/>
        <v>46</v>
      </c>
      <c r="AD2" s="40">
        <f t="shared" si="1"/>
        <v>48</v>
      </c>
      <c r="AE2" s="40">
        <f t="shared" si="1"/>
        <v>50</v>
      </c>
      <c r="AF2" s="40">
        <f t="shared" si="1"/>
        <v>52</v>
      </c>
      <c r="AG2" s="40">
        <f t="shared" si="1"/>
        <v>54</v>
      </c>
      <c r="AH2" s="40">
        <f t="shared" si="1"/>
        <v>56</v>
      </c>
      <c r="AI2" s="40">
        <f t="shared" si="1"/>
        <v>58</v>
      </c>
      <c r="AJ2" s="40">
        <f t="shared" si="1"/>
        <v>60</v>
      </c>
      <c r="AK2" s="41">
        <f t="shared" si="1"/>
        <v>62</v>
      </c>
      <c r="AL2" s="40">
        <f t="shared" si="1"/>
        <v>64</v>
      </c>
      <c r="AM2" s="40">
        <f t="shared" si="1"/>
        <v>66</v>
      </c>
      <c r="AN2" s="40">
        <f t="shared" si="1"/>
        <v>68</v>
      </c>
      <c r="AO2" s="40">
        <f t="shared" si="1"/>
        <v>70</v>
      </c>
      <c r="AP2" s="40">
        <f t="shared" si="1"/>
        <v>72</v>
      </c>
      <c r="AQ2" s="40">
        <f t="shared" si="1"/>
        <v>74</v>
      </c>
      <c r="AR2" s="40">
        <f t="shared" si="1"/>
        <v>76</v>
      </c>
      <c r="AS2" s="40">
        <f t="shared" si="1"/>
        <v>78</v>
      </c>
      <c r="AT2" s="40">
        <f t="shared" si="1"/>
        <v>80</v>
      </c>
      <c r="AU2" s="40">
        <f t="shared" si="1"/>
        <v>82</v>
      </c>
      <c r="AV2" s="40">
        <f t="shared" si="1"/>
        <v>84</v>
      </c>
      <c r="AW2" s="40">
        <f t="shared" si="1"/>
        <v>86</v>
      </c>
      <c r="AX2" s="40">
        <f t="shared" si="1"/>
        <v>88</v>
      </c>
      <c r="AY2" s="39">
        <f t="shared" si="1"/>
        <v>90</v>
      </c>
      <c r="AZ2" s="41">
        <f t="shared" si="1"/>
        <v>92</v>
      </c>
      <c r="BA2" s="40">
        <f t="shared" si="1"/>
        <v>94</v>
      </c>
      <c r="BB2" s="40">
        <f t="shared" si="1"/>
        <v>96</v>
      </c>
      <c r="BC2" s="40">
        <f t="shared" si="1"/>
        <v>98</v>
      </c>
      <c r="BD2" s="40">
        <f t="shared" si="1"/>
        <v>100</v>
      </c>
      <c r="BE2" s="40">
        <f t="shared" si="1"/>
        <v>102</v>
      </c>
      <c r="BF2" s="40">
        <f t="shared" si="1"/>
        <v>104</v>
      </c>
      <c r="BG2" s="40">
        <f t="shared" si="1"/>
        <v>106</v>
      </c>
      <c r="BH2" s="40">
        <f t="shared" si="1"/>
        <v>108</v>
      </c>
      <c r="BI2" s="40">
        <f t="shared" si="1"/>
        <v>110</v>
      </c>
      <c r="BJ2" s="40">
        <f t="shared" si="1"/>
        <v>112</v>
      </c>
      <c r="BK2" s="40">
        <f t="shared" si="1"/>
        <v>114</v>
      </c>
      <c r="BL2" s="40">
        <f t="shared" si="1"/>
        <v>116</v>
      </c>
      <c r="BM2" s="40">
        <f t="shared" si="1"/>
        <v>118</v>
      </c>
      <c r="BN2" s="40">
        <f t="shared" si="1"/>
        <v>120</v>
      </c>
      <c r="BO2" s="40">
        <f t="shared" si="1"/>
        <v>122</v>
      </c>
      <c r="BP2" s="40">
        <f t="shared" si="1"/>
        <v>124</v>
      </c>
      <c r="BQ2" s="41">
        <f t="shared" si="1"/>
        <v>126</v>
      </c>
    </row>
    <row r="3" spans="1:69" ht="20" customHeight="1" x14ac:dyDescent="0.35">
      <c r="D3" s="24" t="str">
        <f>DEC2HEX(E3,2)</f>
        <v>00</v>
      </c>
      <c r="E3" s="26">
        <v>0</v>
      </c>
      <c r="F3" s="55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7"/>
      <c r="AL3" s="61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42"/>
      <c r="AZ3" s="45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5"/>
    </row>
    <row r="4" spans="1:69" ht="20" customHeight="1" x14ac:dyDescent="0.35">
      <c r="D4" s="25" t="str">
        <f t="shared" ref="D4:D41" si="2">DEC2HEX(E4,2)</f>
        <v>01</v>
      </c>
      <c r="E4" s="27">
        <f>E3+1</f>
        <v>1</v>
      </c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0"/>
      <c r="AL4" s="63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43"/>
      <c r="AZ4" s="46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6"/>
    </row>
    <row r="5" spans="1:69" ht="20" customHeight="1" x14ac:dyDescent="0.35">
      <c r="D5" s="25" t="str">
        <f t="shared" si="2"/>
        <v>02</v>
      </c>
      <c r="E5" s="27">
        <f>E4+1</f>
        <v>2</v>
      </c>
      <c r="F5" s="5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60"/>
      <c r="AL5" s="63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43"/>
      <c r="AZ5" s="46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6"/>
    </row>
    <row r="6" spans="1:69" ht="20" customHeight="1" x14ac:dyDescent="0.35">
      <c r="D6" s="25" t="str">
        <f t="shared" si="2"/>
        <v>03</v>
      </c>
      <c r="E6" s="27">
        <f>E5+1</f>
        <v>3</v>
      </c>
      <c r="F6" s="58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60"/>
      <c r="AL6" s="63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43"/>
      <c r="AZ6" s="46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6"/>
    </row>
    <row r="7" spans="1:69" ht="20" customHeight="1" x14ac:dyDescent="0.35">
      <c r="D7" s="25" t="str">
        <f t="shared" si="2"/>
        <v>04</v>
      </c>
      <c r="E7" s="27">
        <f>E6+1</f>
        <v>4</v>
      </c>
      <c r="F7" s="5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60"/>
      <c r="AL7" s="63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43"/>
      <c r="AZ7" s="46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6"/>
    </row>
    <row r="8" spans="1:69" ht="20" customHeight="1" x14ac:dyDescent="0.35">
      <c r="D8" s="25" t="str">
        <f t="shared" si="2"/>
        <v>05</v>
      </c>
      <c r="E8" s="27">
        <f>E7+1</f>
        <v>5</v>
      </c>
      <c r="F8" s="58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60"/>
      <c r="AL8" s="63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43"/>
      <c r="AZ8" s="46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6"/>
    </row>
    <row r="9" spans="1:69" ht="20" customHeight="1" x14ac:dyDescent="0.35">
      <c r="D9" s="25" t="str">
        <f t="shared" si="2"/>
        <v>06</v>
      </c>
      <c r="E9" s="27">
        <f>E8+1</f>
        <v>6</v>
      </c>
      <c r="F9" s="5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60"/>
      <c r="AL9" s="63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43"/>
      <c r="AZ9" s="46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6"/>
    </row>
    <row r="10" spans="1:69" ht="20" customHeight="1" x14ac:dyDescent="0.35">
      <c r="D10" s="25" t="str">
        <f t="shared" si="2"/>
        <v>07</v>
      </c>
      <c r="E10" s="27">
        <f t="shared" ref="E10:E41" si="3">E9+1</f>
        <v>7</v>
      </c>
      <c r="F10" s="58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60"/>
      <c r="AL10" s="63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43"/>
      <c r="AZ10" s="46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6"/>
    </row>
    <row r="11" spans="1:69" ht="20" customHeight="1" x14ac:dyDescent="0.35">
      <c r="D11" s="25" t="str">
        <f t="shared" si="2"/>
        <v>08</v>
      </c>
      <c r="E11" s="27">
        <f t="shared" si="3"/>
        <v>8</v>
      </c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60"/>
      <c r="AL11" s="63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43"/>
      <c r="AZ11" s="46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6"/>
    </row>
    <row r="12" spans="1:69" ht="20" customHeight="1" x14ac:dyDescent="0.35">
      <c r="D12" s="25" t="str">
        <f t="shared" si="2"/>
        <v>09</v>
      </c>
      <c r="E12" s="27">
        <f t="shared" si="3"/>
        <v>9</v>
      </c>
      <c r="F12" s="58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60"/>
      <c r="AL12" s="63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43"/>
      <c r="AZ12" s="46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6"/>
    </row>
    <row r="13" spans="1:69" ht="20" customHeight="1" x14ac:dyDescent="0.35">
      <c r="D13" s="25" t="str">
        <f t="shared" si="2"/>
        <v>0A</v>
      </c>
      <c r="E13" s="27">
        <f t="shared" si="3"/>
        <v>10</v>
      </c>
      <c r="F13" s="58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60"/>
      <c r="AL13" s="63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43"/>
      <c r="AZ13" s="46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6"/>
    </row>
    <row r="14" spans="1:69" ht="20" customHeight="1" x14ac:dyDescent="0.35">
      <c r="D14" s="25" t="str">
        <f t="shared" si="2"/>
        <v>0B</v>
      </c>
      <c r="E14" s="27">
        <f t="shared" si="3"/>
        <v>11</v>
      </c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60"/>
      <c r="AL14" s="63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43"/>
      <c r="AZ14" s="46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6"/>
    </row>
    <row r="15" spans="1:69" ht="20" customHeight="1" x14ac:dyDescent="0.35">
      <c r="D15" s="25" t="str">
        <f t="shared" si="2"/>
        <v>0C</v>
      </c>
      <c r="E15" s="27">
        <f t="shared" si="3"/>
        <v>12</v>
      </c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60"/>
      <c r="AL15" s="63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43"/>
      <c r="AZ15" s="46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6"/>
    </row>
    <row r="16" spans="1:69" ht="20" customHeight="1" x14ac:dyDescent="0.35">
      <c r="D16" s="25" t="str">
        <f t="shared" si="2"/>
        <v>0D</v>
      </c>
      <c r="E16" s="27">
        <f t="shared" si="3"/>
        <v>13</v>
      </c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60"/>
      <c r="AL16" s="63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43"/>
      <c r="AZ16" s="46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6"/>
    </row>
    <row r="17" spans="4:69" ht="20" customHeight="1" x14ac:dyDescent="0.35">
      <c r="D17" s="25" t="str">
        <f t="shared" si="2"/>
        <v>0E</v>
      </c>
      <c r="E17" s="27">
        <f t="shared" si="3"/>
        <v>14</v>
      </c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60"/>
      <c r="AL17" s="63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43"/>
      <c r="AZ17" s="46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6"/>
    </row>
    <row r="18" spans="4:69" ht="20" customHeight="1" x14ac:dyDescent="0.35">
      <c r="D18" s="25" t="str">
        <f t="shared" si="2"/>
        <v>0F</v>
      </c>
      <c r="E18" s="27">
        <f t="shared" si="3"/>
        <v>15</v>
      </c>
      <c r="F18" s="58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60"/>
      <c r="AL18" s="63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43"/>
      <c r="AZ18" s="46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6"/>
    </row>
    <row r="19" spans="4:69" ht="20" customHeight="1" x14ac:dyDescent="0.35">
      <c r="D19" s="25" t="str">
        <f t="shared" si="2"/>
        <v>10</v>
      </c>
      <c r="E19" s="27">
        <f t="shared" si="3"/>
        <v>16</v>
      </c>
      <c r="F19" s="58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60"/>
      <c r="AL19" s="63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43"/>
      <c r="AZ19" s="46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6"/>
    </row>
    <row r="20" spans="4:69" ht="20" customHeight="1" x14ac:dyDescent="0.35">
      <c r="D20" s="25" t="str">
        <f t="shared" si="2"/>
        <v>11</v>
      </c>
      <c r="E20" s="27">
        <f t="shared" si="3"/>
        <v>17</v>
      </c>
      <c r="F20" s="58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60"/>
      <c r="AL20" s="63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43"/>
      <c r="AZ20" s="46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6"/>
    </row>
    <row r="21" spans="4:69" ht="20" customHeight="1" x14ac:dyDescent="0.35">
      <c r="D21" s="25" t="str">
        <f t="shared" si="2"/>
        <v>12</v>
      </c>
      <c r="E21" s="27">
        <f t="shared" si="3"/>
        <v>18</v>
      </c>
      <c r="F21" s="58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60"/>
      <c r="AL21" s="63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43"/>
      <c r="AZ21" s="46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6"/>
    </row>
    <row r="22" spans="4:69" ht="20" customHeight="1" x14ac:dyDescent="0.35">
      <c r="D22" s="25" t="str">
        <f t="shared" si="2"/>
        <v>13</v>
      </c>
      <c r="E22" s="27">
        <f t="shared" si="3"/>
        <v>19</v>
      </c>
      <c r="F22" s="58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60"/>
      <c r="AL22" s="63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43"/>
      <c r="AZ22" s="46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6"/>
    </row>
    <row r="23" spans="4:69" ht="20" customHeight="1" x14ac:dyDescent="0.35">
      <c r="D23" s="25" t="str">
        <f t="shared" si="2"/>
        <v>14</v>
      </c>
      <c r="E23" s="27">
        <f t="shared" si="3"/>
        <v>20</v>
      </c>
      <c r="F23" s="58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60"/>
      <c r="AL23" s="63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43"/>
      <c r="AZ23" s="46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6"/>
    </row>
    <row r="24" spans="4:69" ht="20" customHeight="1" x14ac:dyDescent="0.35">
      <c r="D24" s="25" t="str">
        <f t="shared" si="2"/>
        <v>15</v>
      </c>
      <c r="E24" s="27">
        <f t="shared" si="3"/>
        <v>21</v>
      </c>
      <c r="F24" s="58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60"/>
      <c r="AL24" s="63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43"/>
      <c r="AZ24" s="46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6"/>
    </row>
    <row r="25" spans="4:69" ht="20" customHeight="1" x14ac:dyDescent="0.35">
      <c r="D25" s="25" t="str">
        <f t="shared" si="2"/>
        <v>16</v>
      </c>
      <c r="E25" s="27">
        <f t="shared" si="3"/>
        <v>22</v>
      </c>
      <c r="F25" s="58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  <c r="AL25" s="63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43"/>
      <c r="AZ25" s="46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6"/>
    </row>
    <row r="26" spans="4:69" ht="20" customHeight="1" x14ac:dyDescent="0.35">
      <c r="D26" s="25" t="str">
        <f t="shared" si="2"/>
        <v>17</v>
      </c>
      <c r="E26" s="27">
        <f t="shared" si="3"/>
        <v>23</v>
      </c>
      <c r="F26" s="58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60"/>
      <c r="AL26" s="63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43"/>
      <c r="AZ26" s="46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6"/>
    </row>
    <row r="27" spans="4:69" ht="20" customHeight="1" x14ac:dyDescent="0.35">
      <c r="D27" s="24" t="str">
        <f t="shared" si="2"/>
        <v>18</v>
      </c>
      <c r="E27" s="26">
        <f t="shared" si="3"/>
        <v>24</v>
      </c>
      <c r="F27" s="61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5"/>
      <c r="AL27" s="61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42"/>
      <c r="AZ27" s="45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5"/>
    </row>
    <row r="28" spans="4:69" ht="20" customHeight="1" x14ac:dyDescent="0.35">
      <c r="D28" s="25" t="str">
        <f t="shared" si="2"/>
        <v>19</v>
      </c>
      <c r="E28" s="27">
        <f t="shared" si="3"/>
        <v>25</v>
      </c>
      <c r="F28" s="63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6"/>
      <c r="AL28" s="63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43"/>
      <c r="AZ28" s="46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6"/>
    </row>
    <row r="29" spans="4:69" ht="20" customHeight="1" x14ac:dyDescent="0.35">
      <c r="D29" s="25" t="str">
        <f t="shared" si="2"/>
        <v>1A</v>
      </c>
      <c r="E29" s="27">
        <f t="shared" si="3"/>
        <v>26</v>
      </c>
      <c r="F29" s="63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6"/>
      <c r="AL29" s="63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43"/>
      <c r="AZ29" s="46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6"/>
    </row>
    <row r="30" spans="4:69" ht="20" customHeight="1" x14ac:dyDescent="0.35">
      <c r="D30" s="25" t="str">
        <f t="shared" si="2"/>
        <v>1B</v>
      </c>
      <c r="E30" s="27">
        <f t="shared" si="3"/>
        <v>27</v>
      </c>
      <c r="F30" s="63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6"/>
      <c r="AL30" s="63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43"/>
      <c r="AZ30" s="46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6"/>
    </row>
    <row r="31" spans="4:69" ht="20" customHeight="1" x14ac:dyDescent="0.35">
      <c r="D31" s="25" t="str">
        <f t="shared" si="2"/>
        <v>1C</v>
      </c>
      <c r="E31" s="27">
        <f t="shared" si="3"/>
        <v>28</v>
      </c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6"/>
      <c r="AL31" s="63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43"/>
      <c r="AZ31" s="46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6"/>
    </row>
    <row r="32" spans="4:69" ht="20" customHeight="1" x14ac:dyDescent="0.35">
      <c r="D32" s="25" t="str">
        <f t="shared" si="2"/>
        <v>1D</v>
      </c>
      <c r="E32" s="27">
        <f t="shared" si="3"/>
        <v>29</v>
      </c>
      <c r="F32" s="63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6"/>
      <c r="AL32" s="63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43"/>
      <c r="AZ32" s="46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6"/>
    </row>
    <row r="33" spans="4:69" ht="20" customHeight="1" x14ac:dyDescent="0.35">
      <c r="D33" s="25" t="str">
        <f t="shared" si="2"/>
        <v>1E</v>
      </c>
      <c r="E33" s="27">
        <f t="shared" si="3"/>
        <v>30</v>
      </c>
      <c r="F33" s="63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6"/>
      <c r="AL33" s="63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43"/>
      <c r="AZ33" s="46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6"/>
    </row>
    <row r="34" spans="4:69" ht="20" customHeight="1" x14ac:dyDescent="0.35">
      <c r="D34" s="51" t="str">
        <f t="shared" si="2"/>
        <v>1F</v>
      </c>
      <c r="E34" s="26">
        <f t="shared" si="3"/>
        <v>31</v>
      </c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2"/>
      <c r="AL34" s="30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43"/>
      <c r="AZ34" s="46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2"/>
    </row>
    <row r="35" spans="4:69" ht="20" customHeight="1" x14ac:dyDescent="0.35">
      <c r="D35" s="52" t="str">
        <f t="shared" si="2"/>
        <v>20</v>
      </c>
      <c r="E35" s="27">
        <f t="shared" si="3"/>
        <v>32</v>
      </c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5"/>
      <c r="AL35" s="33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43"/>
      <c r="AZ35" s="46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5"/>
    </row>
    <row r="36" spans="4:69" ht="20" customHeight="1" x14ac:dyDescent="0.35">
      <c r="D36" s="53" t="str">
        <f t="shared" si="2"/>
        <v>21</v>
      </c>
      <c r="E36" s="54">
        <f t="shared" si="3"/>
        <v>33</v>
      </c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6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43"/>
      <c r="AZ36" s="46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8"/>
    </row>
    <row r="37" spans="4:69" ht="20" customHeight="1" x14ac:dyDescent="0.35">
      <c r="D37" s="25" t="str">
        <f t="shared" si="2"/>
        <v>22</v>
      </c>
      <c r="E37" s="27">
        <f t="shared" si="3"/>
        <v>34</v>
      </c>
      <c r="F37" s="63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6"/>
      <c r="AL37" s="63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43"/>
      <c r="AZ37" s="46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6"/>
    </row>
    <row r="38" spans="4:69" ht="20" customHeight="1" x14ac:dyDescent="0.35">
      <c r="D38" s="25" t="str">
        <f t="shared" si="2"/>
        <v>23</v>
      </c>
      <c r="E38" s="27">
        <f t="shared" si="3"/>
        <v>35</v>
      </c>
      <c r="F38" s="63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6"/>
      <c r="AL38" s="63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43"/>
      <c r="AZ38" s="46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6"/>
    </row>
    <row r="39" spans="4:69" ht="20" customHeight="1" x14ac:dyDescent="0.35">
      <c r="D39" s="25" t="str">
        <f t="shared" si="2"/>
        <v>24</v>
      </c>
      <c r="E39" s="27">
        <f t="shared" si="3"/>
        <v>36</v>
      </c>
      <c r="F39" s="63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6"/>
      <c r="AL39" s="63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43"/>
      <c r="AZ39" s="46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6"/>
    </row>
    <row r="40" spans="4:69" ht="20" customHeight="1" x14ac:dyDescent="0.35">
      <c r="D40" s="25" t="str">
        <f t="shared" si="2"/>
        <v>25</v>
      </c>
      <c r="E40" s="27">
        <f t="shared" si="3"/>
        <v>37</v>
      </c>
      <c r="F40" s="63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6"/>
      <c r="AL40" s="63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43"/>
      <c r="AZ40" s="46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6"/>
    </row>
    <row r="41" spans="4:69" ht="20" customHeight="1" x14ac:dyDescent="0.35">
      <c r="D41" s="25" t="str">
        <f t="shared" si="2"/>
        <v>26</v>
      </c>
      <c r="E41" s="27">
        <f t="shared" si="3"/>
        <v>38</v>
      </c>
      <c r="F41" s="69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8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44"/>
      <c r="AZ41" s="4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Moore</dc:creator>
  <cp:lastModifiedBy>Simon Moore</cp:lastModifiedBy>
  <dcterms:created xsi:type="dcterms:W3CDTF">2025-06-13T17:25:43Z</dcterms:created>
  <dcterms:modified xsi:type="dcterms:W3CDTF">2025-06-16T12:13:12Z</dcterms:modified>
</cp:coreProperties>
</file>