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iCloudDrive\Documents\Developer\BBC_Micro\Programs\Game_01\"/>
    </mc:Choice>
  </mc:AlternateContent>
  <xr:revisionPtr revIDLastSave="0" documentId="13_ncr:1_{7601B7DB-33C7-4F82-A7DC-05BB19A242AC}" xr6:coauthVersionLast="47" xr6:coauthVersionMax="47" xr10:uidLastSave="{00000000-0000-0000-0000-000000000000}"/>
  <bookViews>
    <workbookView xWindow="-108" yWindow="-108" windowWidth="23256" windowHeight="13176" activeTab="3" xr2:uid="{E881977C-AD55-4380-9786-6EB6D25147A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3" l="1" a="1"/>
  <c r="K24" i="3" s="1"/>
  <c r="K23" i="3" a="1"/>
  <c r="K23" i="3" s="1"/>
  <c r="K20" i="3" a="1"/>
  <c r="K20" i="3" s="1"/>
  <c r="K19" i="3" a="1"/>
  <c r="K19" i="3" s="1"/>
  <c r="K18" i="3" a="1"/>
  <c r="K18" i="3" s="1"/>
  <c r="K17" i="3" a="1"/>
  <c r="K17" i="3" s="1"/>
  <c r="K16" i="3" a="1"/>
  <c r="K16" i="3" s="1"/>
  <c r="K15" i="3" a="1"/>
  <c r="K15" i="3" s="1"/>
  <c r="K10" i="3" a="1"/>
  <c r="K10" i="3" s="1"/>
  <c r="K9" i="3" a="1"/>
  <c r="K9" i="3" s="1"/>
  <c r="K8" i="3" a="1"/>
  <c r="K8" i="3" s="1"/>
  <c r="K7" i="3" a="1"/>
  <c r="K7" i="3" s="1"/>
  <c r="K6" i="3" a="1"/>
  <c r="K6" i="3" s="1"/>
  <c r="K5" i="3" a="1"/>
  <c r="K5" i="3" s="1"/>
  <c r="K4" i="3" a="1"/>
  <c r="K4" i="3" s="1"/>
  <c r="AJ24" i="4"/>
  <c r="AM23" i="4"/>
  <c r="AL23" i="4"/>
  <c r="AK23" i="4"/>
  <c r="AJ23" i="4"/>
  <c r="AK22" i="4"/>
  <c r="AJ22" i="4"/>
  <c r="AK21" i="4"/>
  <c r="AJ21" i="4"/>
  <c r="AK20" i="4"/>
  <c r="AJ20" i="4"/>
  <c r="AO26" i="4"/>
  <c r="AO25" i="4"/>
  <c r="AO17" i="4"/>
  <c r="AO16" i="4"/>
  <c r="AO15" i="4"/>
  <c r="AO14" i="4"/>
  <c r="AO13" i="4"/>
  <c r="AO12" i="4"/>
  <c r="AO11" i="4"/>
  <c r="AO10" i="4"/>
  <c r="AO9" i="4"/>
  <c r="AO8" i="4"/>
  <c r="AO7" i="4"/>
  <c r="AO6" i="4"/>
  <c r="AO5" i="4"/>
  <c r="AO4" i="4"/>
  <c r="AO3" i="4"/>
  <c r="AM18" i="4"/>
  <c r="AL18" i="4"/>
  <c r="AK18" i="4"/>
  <c r="AK19" i="4" s="1"/>
  <c r="AJ18" i="4"/>
  <c r="AO18" i="4" s="1"/>
  <c r="K3" i="3" a="1"/>
  <c r="K3" i="3" s="1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E2" i="4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I3" i="3"/>
  <c r="I4" i="3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BQ1" i="2"/>
  <c r="BP1" i="2"/>
  <c r="BO1" i="2"/>
  <c r="BN1" i="2"/>
  <c r="BM1" i="2"/>
  <c r="BL1" i="2"/>
  <c r="BK1" i="2"/>
  <c r="BJ1" i="2"/>
  <c r="BI1" i="2"/>
  <c r="BH1" i="2"/>
  <c r="BG1" i="2"/>
  <c r="BF1" i="2"/>
  <c r="BE1" i="2"/>
  <c r="BD1" i="2"/>
  <c r="BC1" i="2"/>
  <c r="BB1" i="2"/>
  <c r="BA1" i="2"/>
  <c r="AZ1" i="2"/>
  <c r="AY1" i="2"/>
  <c r="AX1" i="2"/>
  <c r="AW1" i="2"/>
  <c r="AV1" i="2"/>
  <c r="AU1" i="2"/>
  <c r="AT1" i="2"/>
  <c r="AS1" i="2"/>
  <c r="AR1" i="2"/>
  <c r="AQ1" i="2"/>
  <c r="AP1" i="2"/>
  <c r="AO1" i="2"/>
  <c r="AN1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H2" i="2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G2" i="2"/>
  <c r="D3" i="2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D41" i="2" s="1"/>
  <c r="C4" i="1"/>
  <c r="D4" i="1"/>
  <c r="G4" i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K27" i="1"/>
  <c r="F5" i="1"/>
  <c r="G5" i="1"/>
  <c r="F4" i="1"/>
  <c r="D7" i="1"/>
  <c r="D28" i="1" s="1"/>
  <c r="C7" i="1"/>
  <c r="C28" i="1" s="1"/>
  <c r="K14" i="3" a="1"/>
  <c r="K26" i="3" a="1"/>
  <c r="K22" i="3" a="1"/>
  <c r="K13" i="3" a="1"/>
  <c r="K25" i="3" a="1"/>
  <c r="K12" i="3" a="1"/>
  <c r="K21" i="3" a="1"/>
  <c r="K21" i="3" l="1"/>
  <c r="K12" i="3"/>
  <c r="K25" i="3"/>
  <c r="K13" i="3"/>
  <c r="K22" i="3"/>
  <c r="K26" i="3"/>
  <c r="K14" i="3"/>
  <c r="AJ19" i="4"/>
  <c r="AO19" i="4" s="1"/>
  <c r="AL24" i="4"/>
  <c r="AM24" i="4"/>
  <c r="AK24" i="4"/>
  <c r="I5" i="3"/>
  <c r="L3" i="3"/>
  <c r="X2" i="2"/>
  <c r="D20" i="2"/>
  <c r="D21" i="2"/>
  <c r="D23" i="2"/>
  <c r="D25" i="2"/>
  <c r="D39" i="2"/>
  <c r="D22" i="2"/>
  <c r="D24" i="2"/>
  <c r="D40" i="2"/>
  <c r="D4" i="2"/>
  <c r="D29" i="2"/>
  <c r="D30" i="2"/>
  <c r="D7" i="2"/>
  <c r="D8" i="2"/>
  <c r="D33" i="2"/>
  <c r="D10" i="2"/>
  <c r="D35" i="2"/>
  <c r="D36" i="2"/>
  <c r="D13" i="2"/>
  <c r="D38" i="2"/>
  <c r="D17" i="2"/>
  <c r="D18" i="2"/>
  <c r="D26" i="2"/>
  <c r="D27" i="2"/>
  <c r="D28" i="2"/>
  <c r="D5" i="2"/>
  <c r="D6" i="2"/>
  <c r="D31" i="2"/>
  <c r="D32" i="2"/>
  <c r="D9" i="2"/>
  <c r="D34" i="2"/>
  <c r="D11" i="2"/>
  <c r="D12" i="2"/>
  <c r="D37" i="2"/>
  <c r="D14" i="2"/>
  <c r="D15" i="2"/>
  <c r="D16" i="2"/>
  <c r="D19" i="2"/>
  <c r="L18" i="1"/>
  <c r="L14" i="1"/>
  <c r="L12" i="1"/>
  <c r="L26" i="1"/>
  <c r="L20" i="1"/>
  <c r="L10" i="1"/>
  <c r="N27" i="1"/>
  <c r="L8" i="1"/>
  <c r="N4" i="1"/>
  <c r="L16" i="1"/>
  <c r="D6" i="1"/>
  <c r="L24" i="1"/>
  <c r="L22" i="1"/>
  <c r="L27" i="1"/>
  <c r="C6" i="1"/>
  <c r="L4" i="1"/>
  <c r="C27" i="1"/>
  <c r="D27" i="1"/>
  <c r="AO20" i="4" l="1"/>
  <c r="AO21" i="4"/>
  <c r="I6" i="3"/>
  <c r="Y2" i="2"/>
  <c r="AO22" i="4" l="1"/>
  <c r="I7" i="3"/>
  <c r="L4" i="3"/>
  <c r="Z2" i="2"/>
  <c r="AO23" i="4" l="1"/>
  <c r="I8" i="3"/>
  <c r="AA2" i="2"/>
  <c r="K11" i="3" a="1"/>
  <c r="K11" i="3" l="1"/>
  <c r="AO24" i="4"/>
  <c r="I9" i="3"/>
  <c r="L5" i="3"/>
  <c r="AB2" i="2"/>
  <c r="AI28" i="4" l="1"/>
  <c r="I10" i="3"/>
  <c r="AC2" i="2"/>
  <c r="I11" i="3" l="1"/>
  <c r="I12" i="3" s="1"/>
  <c r="I13" i="3" s="1"/>
  <c r="I14" i="3" s="1"/>
  <c r="I15" i="3" s="1"/>
  <c r="L6" i="3"/>
  <c r="AD2" i="2"/>
  <c r="I16" i="3" l="1"/>
  <c r="AE2" i="2"/>
  <c r="I17" i="3" l="1"/>
  <c r="L15" i="3"/>
  <c r="L7" i="3"/>
  <c r="AF2" i="2"/>
  <c r="I18" i="3" l="1"/>
  <c r="AG2" i="2"/>
  <c r="L25" i="3" l="1"/>
  <c r="I19" i="3"/>
  <c r="L16" i="3"/>
  <c r="L8" i="3"/>
  <c r="AH2" i="2"/>
  <c r="I20" i="3" l="1"/>
  <c r="AI2" i="2"/>
  <c r="L26" i="3" l="1"/>
  <c r="L12" i="3"/>
  <c r="I21" i="3"/>
  <c r="I22" i="3" s="1"/>
  <c r="I23" i="3" s="1"/>
  <c r="L17" i="3"/>
  <c r="L9" i="3"/>
  <c r="AJ2" i="2"/>
  <c r="I24" i="3" l="1"/>
  <c r="AK2" i="2"/>
  <c r="L13" i="3" l="1"/>
  <c r="I25" i="3"/>
  <c r="I26" i="3" s="1"/>
  <c r="L18" i="3"/>
  <c r="L10" i="3"/>
  <c r="AL2" i="2"/>
  <c r="L23" i="3" l="1"/>
  <c r="AM2" i="2"/>
  <c r="L14" i="3" l="1"/>
  <c r="L19" i="3"/>
  <c r="AN2" i="2"/>
  <c r="L24" i="3" l="1"/>
  <c r="AO2" i="2"/>
  <c r="L21" i="3" l="1"/>
  <c r="L20" i="3"/>
  <c r="AP2" i="2"/>
  <c r="AQ2" i="2" l="1"/>
  <c r="L22" i="3" l="1"/>
  <c r="AR2" i="2"/>
  <c r="AS2" i="2" l="1"/>
  <c r="AT2" i="2" l="1"/>
  <c r="AU2" i="2" l="1"/>
  <c r="AV2" i="2" l="1"/>
  <c r="AW2" i="2" l="1"/>
  <c r="AX2" i="2" l="1"/>
  <c r="AY2" i="2" l="1"/>
  <c r="AZ2" i="2" l="1"/>
  <c r="BA2" i="2" l="1"/>
  <c r="BB2" i="2" l="1"/>
  <c r="BC2" i="2" l="1"/>
  <c r="BD2" i="2" l="1"/>
  <c r="BE2" i="2" l="1"/>
  <c r="BF2" i="2" l="1"/>
  <c r="BG2" i="2" l="1"/>
  <c r="BH2" i="2" l="1"/>
  <c r="BI2" i="2" l="1"/>
  <c r="BJ2" i="2" l="1"/>
  <c r="BK2" i="2" l="1"/>
  <c r="BL2" i="2" l="1"/>
  <c r="BM2" i="2" l="1"/>
  <c r="BN2" i="2" l="1"/>
  <c r="BO2" i="2" l="1"/>
  <c r="BP2" i="2" l="1"/>
  <c r="BQ2" i="2" l="1"/>
  <c r="L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<sst xmlns="http://schemas.openxmlformats.org/spreadsheetml/2006/main" count="355" uniqueCount="98">
  <si>
    <t>6845 CRTC Vertical Rupture Worksheet</t>
  </si>
  <si>
    <t>Register</t>
  </si>
  <si>
    <t>Function</t>
  </si>
  <si>
    <t>Mode 1</t>
  </si>
  <si>
    <t>Mode X</t>
  </si>
  <si>
    <t>Horizontal sync position</t>
  </si>
  <si>
    <t>Vertical total adjust</t>
  </si>
  <si>
    <t>Vertical displayed characters</t>
  </si>
  <si>
    <t>Vertical sync position</t>
  </si>
  <si>
    <t>Cursor end</t>
  </si>
  <si>
    <t>Screen start address</t>
  </si>
  <si>
    <t>Scanlines per character - 1</t>
  </si>
  <si>
    <t>Horizontal sync width (bits 0-3)</t>
  </si>
  <si>
    <t>Vertical sync time (bits 4-7)</t>
  </si>
  <si>
    <t>Interlace mode (bits 0,1)</t>
  </si>
  <si>
    <t>Display delay (bits 4,5)</t>
  </si>
  <si>
    <t>Cursor delay (bits 6,7)</t>
  </si>
  <si>
    <t>Cursor start (bits 0-4)</t>
  </si>
  <si>
    <t>Cursor type (bit 5)</t>
  </si>
  <si>
    <t>Cursor blink (bit 6)</t>
  </si>
  <si>
    <t>Vertical total - 1</t>
  </si>
  <si>
    <t>Horizontal displayed</t>
  </si>
  <si>
    <t>Vertical Refresh Rate (Hz):</t>
  </si>
  <si>
    <t>Screen start address (HEX):</t>
  </si>
  <si>
    <t>(Bytes):</t>
  </si>
  <si>
    <t>Horizontal period (µs):</t>
  </si>
  <si>
    <t>Horizontal total - 1</t>
  </si>
  <si>
    <t>Scanlines per frame:</t>
  </si>
  <si>
    <t>Character clock (MHz):</t>
  </si>
  <si>
    <t>Line</t>
  </si>
  <si>
    <t>Addr</t>
  </si>
  <si>
    <t>Column</t>
  </si>
  <si>
    <t>Rupture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</si>
  <si>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</si>
  <si>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</si>
  <si>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</si>
  <si>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</si>
  <si>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</si>
  <si>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</si>
  <si>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</si>
  <si>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</si>
  <si>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</si>
  <si>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</si>
  <si>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Logs</t>
  </si>
  <si>
    <t>Turtles</t>
  </si>
  <si>
    <t>Lorries</t>
  </si>
  <si>
    <t>Cars</t>
  </si>
  <si>
    <t>Tractor</t>
  </si>
  <si>
    <t>Grass Bank</t>
  </si>
  <si>
    <t>Frog Home</t>
  </si>
  <si>
    <t>River Bank</t>
  </si>
  <si>
    <t>"</t>
  </si>
  <si>
    <t>Start of vertical blanking period</t>
  </si>
  <si>
    <t>Status Line</t>
  </si>
  <si>
    <t>Description</t>
  </si>
  <si>
    <t>Scroll</t>
  </si>
  <si>
    <t>N</t>
  </si>
  <si>
    <t>L</t>
  </si>
  <si>
    <t>R</t>
  </si>
  <si>
    <t>Palette Change</t>
  </si>
  <si>
    <t>Black</t>
  </si>
  <si>
    <t>Blue</t>
  </si>
  <si>
    <t>Y</t>
  </si>
  <si>
    <t>V.Blank</t>
  </si>
  <si>
    <t>Green</t>
  </si>
  <si>
    <t>Yellow</t>
  </si>
  <si>
    <t>White</t>
  </si>
  <si>
    <t>Red</t>
  </si>
  <si>
    <t>Magenta</t>
  </si>
  <si>
    <t>Cyan</t>
  </si>
  <si>
    <t>R10</t>
  </si>
  <si>
    <t>Data</t>
  </si>
  <si>
    <t>Screen Layout</t>
  </si>
  <si>
    <t>Length</t>
  </si>
  <si>
    <t>Repeat</t>
  </si>
  <si>
    <t>Address</t>
  </si>
  <si>
    <t>Start Address (Hex)</t>
  </si>
  <si>
    <t>Banks</t>
  </si>
  <si>
    <t>Row</t>
  </si>
  <si>
    <t>Bytes</t>
  </si>
  <si>
    <t>Start</t>
  </si>
  <si>
    <t>End</t>
  </si>
  <si>
    <t>o</t>
  </si>
  <si>
    <t>T</t>
  </si>
  <si>
    <t>O</t>
  </si>
  <si>
    <t>I</t>
  </si>
  <si>
    <t>M</t>
  </si>
  <si>
    <t>E</t>
  </si>
  <si>
    <t>S</t>
  </si>
  <si>
    <t>C</t>
  </si>
  <si>
    <t>:</t>
  </si>
  <si>
    <t>2C00</t>
  </si>
  <si>
    <t>V.Sync</t>
  </si>
  <si>
    <t>Bank</t>
  </si>
  <si>
    <t>Scroll Offset</t>
  </si>
  <si>
    <t>Min</t>
  </si>
  <si>
    <t>Max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</si>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</sst>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0" xfId="0" applyFill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6" borderId="2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9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14" borderId="2" xfId="0" applyFill="1" applyBorder="1"/>
    <xf numFmtId="0" fontId="0" fillId="14" borderId="3" xfId="0" applyFill="1" applyBorder="1"/>
    <xf numFmtId="0" fontId="0" fillId="14" borderId="5" xfId="0" applyFill="1" applyBorder="1"/>
    <xf numFmtId="0" fontId="0" fillId="14" borderId="0" xfId="0" applyFill="1"/>
    <xf numFmtId="0" fontId="0" fillId="14" borderId="4" xfId="0" applyFill="1" applyBorder="1"/>
    <xf numFmtId="0" fontId="0" fillId="14" borderId="6" xfId="0" applyFill="1" applyBorder="1"/>
    <xf numFmtId="0" fontId="0" fillId="14" borderId="8" xfId="0" applyFill="1" applyBorder="1"/>
    <xf numFmtId="0" fontId="0" fillId="14" borderId="9" xfId="0" applyFill="1" applyBorder="1"/>
    <xf numFmtId="0" fontId="0" fillId="14" borderId="7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9" xfId="0" applyFill="1" applyBorder="1"/>
    <xf numFmtId="0" fontId="0" fillId="13" borderId="13" xfId="0" applyFill="1" applyBorder="1"/>
    <xf numFmtId="0" fontId="0" fillId="13" borderId="14" xfId="0" applyFill="1" applyBorder="1"/>
    <xf numFmtId="0" fontId="0" fillId="13" borderId="15" xfId="0" applyFill="1" applyBorder="1"/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22" borderId="11" xfId="0" applyFill="1" applyBorder="1" applyAlignment="1">
      <alignment horizontal="center"/>
    </xf>
    <xf numFmtId="0" fontId="0" fillId="21" borderId="11" xfId="0" applyFill="1" applyBorder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22" borderId="10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22" borderId="12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11" fontId="4" fillId="24" borderId="2" xfId="0" applyNumberFormat="1" applyFont="1" applyFill="1" applyBorder="1" applyAlignment="1">
      <alignment horizontal="center"/>
    </xf>
    <xf numFmtId="11" fontId="4" fillId="24" borderId="7" xfId="0" applyNumberFormat="1" applyFont="1" applyFill="1" applyBorder="1" applyAlignment="1">
      <alignment horizontal="center"/>
    </xf>
    <xf numFmtId="11" fontId="0" fillId="25" borderId="2" xfId="0" applyNumberFormat="1" applyFill="1" applyBorder="1" applyAlignment="1">
      <alignment horizontal="center"/>
    </xf>
    <xf numFmtId="11" fontId="4" fillId="25" borderId="5" xfId="0" applyNumberFormat="1" applyFont="1" applyFill="1" applyBorder="1" applyAlignment="1">
      <alignment horizontal="center"/>
    </xf>
    <xf numFmtId="11" fontId="4" fillId="25" borderId="2" xfId="0" applyNumberFormat="1" applyFon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20" borderId="10" xfId="0" applyFill="1" applyBorder="1" applyAlignment="1">
      <alignment horizontal="center"/>
    </xf>
    <xf numFmtId="0" fontId="1" fillId="23" borderId="9" xfId="0" applyFont="1" applyFill="1" applyBorder="1" applyAlignment="1">
      <alignment horizontal="center"/>
    </xf>
    <xf numFmtId="0" fontId="1" fillId="23" borderId="8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1" borderId="6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0" fillId="22" borderId="8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26" borderId="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26" borderId="2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26" borderId="5" xfId="0" applyFill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26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7" borderId="5" xfId="0" applyFill="1" applyBorder="1" applyAlignment="1">
      <alignment horizontal="center" vertical="center"/>
    </xf>
    <xf numFmtId="0" fontId="0" fillId="27" borderId="0" xfId="0" applyFill="1" applyBorder="1" applyAlignment="1">
      <alignment horizontal="center" vertical="center"/>
    </xf>
    <xf numFmtId="0" fontId="0" fillId="27" borderId="2" xfId="0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8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8" xfId="0" applyFill="1" applyBorder="1" applyAlignment="1">
      <alignment horizontal="center" vertical="center"/>
    </xf>
    <xf numFmtId="0" fontId="0" fillId="26" borderId="9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1" fontId="0" fillId="25" borderId="10" xfId="0" applyNumberFormat="1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11" fontId="0" fillId="24" borderId="10" xfId="0" applyNumberFormat="1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11" fontId="0" fillId="25" borderId="11" xfId="0" applyNumberFormat="1" applyFill="1" applyBorder="1" applyAlignment="1">
      <alignment horizontal="center"/>
    </xf>
    <xf numFmtId="0" fontId="0" fillId="22" borderId="7" xfId="0" applyFill="1" applyBorder="1" applyAlignment="1">
      <alignment horizontal="center"/>
    </xf>
    <xf numFmtId="11" fontId="0" fillId="24" borderId="12" xfId="0" applyNumberFormat="1" applyFill="1" applyBorder="1" applyAlignment="1">
      <alignment horizontal="center"/>
    </xf>
    <xf numFmtId="11" fontId="0" fillId="25" borderId="10" xfId="0" applyNumberFormat="1" applyFont="1" applyFill="1" applyBorder="1" applyAlignment="1">
      <alignment horizontal="center"/>
    </xf>
    <xf numFmtId="11" fontId="0" fillId="24" borderId="12" xfId="0" applyNumberFormat="1" applyFont="1" applyFill="1" applyBorder="1" applyAlignment="1">
      <alignment horizontal="center"/>
    </xf>
    <xf numFmtId="11" fontId="4" fillId="25" borderId="10" xfId="0" applyNumberFormat="1" applyFont="1" applyFill="1" applyBorder="1" applyAlignment="1">
      <alignment horizontal="center"/>
    </xf>
    <xf numFmtId="11" fontId="4" fillId="24" borderId="12" xfId="0" applyNumberFormat="1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2" borderId="10" xfId="0" applyFont="1" applyFill="1" applyBorder="1" applyAlignment="1">
      <alignment horizontal="center"/>
    </xf>
    <xf numFmtId="0" fontId="1" fillId="22" borderId="4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/>
    <xf numFmtId="0" fontId="1" fillId="0" borderId="7" xfId="0" applyFont="1" applyBorder="1" applyAlignment="1">
      <alignment horizont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27" borderId="2" xfId="0" applyFont="1" applyFill="1" applyBorder="1" applyAlignment="1">
      <alignment horizontal="center" vertical="center"/>
    </xf>
    <xf numFmtId="0" fontId="2" fillId="27" borderId="3" xfId="0" applyFont="1" applyFill="1" applyBorder="1" applyAlignment="1">
      <alignment horizontal="center" vertical="center"/>
    </xf>
    <xf numFmtId="0" fontId="2" fillId="27" borderId="4" xfId="0" applyFont="1" applyFill="1" applyBorder="1" applyAlignment="1">
      <alignment horizontal="center" vertical="center"/>
    </xf>
    <xf numFmtId="0" fontId="2" fillId="27" borderId="5" xfId="0" applyFont="1" applyFill="1" applyBorder="1" applyAlignment="1">
      <alignment horizontal="center" vertical="center"/>
    </xf>
    <xf numFmtId="0" fontId="2" fillId="27" borderId="6" xfId="0" applyFont="1" applyFill="1" applyBorder="1" applyAlignment="1">
      <alignment horizontal="center" vertical="center"/>
    </xf>
    <xf numFmtId="0" fontId="2" fillId="27" borderId="7" xfId="0" applyFont="1" applyFill="1" applyBorder="1" applyAlignment="1">
      <alignment horizontal="center" vertical="center"/>
    </xf>
    <xf numFmtId="0" fontId="2" fillId="27" borderId="8" xfId="0" applyFont="1" applyFill="1" applyBorder="1" applyAlignment="1">
      <alignment horizontal="center" vertical="center"/>
    </xf>
    <xf numFmtId="0" fontId="2" fillId="27" borderId="9" xfId="0" applyFont="1" applyFill="1" applyBorder="1" applyAlignment="1">
      <alignment horizontal="center" vertical="center"/>
    </xf>
    <xf numFmtId="0" fontId="1" fillId="23" borderId="11" xfId="0" applyFont="1" applyFill="1" applyBorder="1" applyAlignment="1">
      <alignment horizontal="center"/>
    </xf>
    <xf numFmtId="0" fontId="1" fillId="23" borderId="12" xfId="0" applyFont="1" applyFill="1" applyBorder="1" applyAlignment="1">
      <alignment horizont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302E-5AFF-4C7C-BE6D-5E778B0F08E7}">
  <dimension ref="A1:W28"/>
  <sheetViews>
    <sheetView workbookViewId="0">
      <selection activeCell="Q4" sqref="Q4:Q28"/>
    </sheetView>
  </sheetViews>
  <sheetFormatPr defaultRowHeight="14.4" x14ac:dyDescent="0.3"/>
  <cols>
    <col min="1" max="1" width="8.88671875" style="4"/>
    <col min="2" max="2" width="25.6640625" bestFit="1" customWidth="1"/>
    <col min="3" max="3" width="6.77734375" style="4" customWidth="1"/>
    <col min="4" max="4" width="6.77734375" customWidth="1"/>
    <col min="5" max="5" width="18.77734375" style="5" bestFit="1" customWidth="1"/>
    <col min="6" max="9" width="6.77734375" style="4" customWidth="1"/>
    <col min="10" max="10" width="6.77734375" customWidth="1"/>
    <col min="11" max="13" width="6.77734375" style="4" customWidth="1"/>
    <col min="14" max="15" width="6.77734375" customWidth="1"/>
    <col min="16" max="16" width="6.77734375" style="4" customWidth="1"/>
    <col min="17" max="17" width="10.21875" style="4" bestFit="1" customWidth="1"/>
    <col min="18" max="18" width="6.77734375" style="4" customWidth="1"/>
    <col min="19" max="19" width="13.5546875" style="9" bestFit="1" customWidth="1"/>
    <col min="20" max="23" width="7.77734375" customWidth="1"/>
    <col min="24" max="26" width="6.77734375" customWidth="1"/>
  </cols>
  <sheetData>
    <row r="1" spans="1:23" s="2" customFormat="1" ht="21" x14ac:dyDescent="0.4">
      <c r="A1" s="1" t="s">
        <v>0</v>
      </c>
      <c r="C1" s="3"/>
      <c r="E1" s="10"/>
      <c r="F1" s="3"/>
      <c r="G1" s="3"/>
      <c r="H1" s="3"/>
      <c r="I1" s="3"/>
      <c r="K1" s="3"/>
      <c r="L1" s="3"/>
      <c r="M1" s="3"/>
      <c r="P1" s="3"/>
      <c r="Q1" s="3"/>
      <c r="R1" s="3"/>
      <c r="S1" s="12"/>
    </row>
    <row r="2" spans="1:23" x14ac:dyDescent="0.3">
      <c r="I2" s="3" t="s">
        <v>32</v>
      </c>
      <c r="J2" s="12" t="s">
        <v>30</v>
      </c>
      <c r="K2" s="13" t="s">
        <v>29</v>
      </c>
      <c r="P2" s="3" t="s">
        <v>29</v>
      </c>
      <c r="Q2" s="3" t="s">
        <v>54</v>
      </c>
      <c r="R2" s="3" t="s">
        <v>55</v>
      </c>
      <c r="S2" s="12" t="s">
        <v>59</v>
      </c>
      <c r="T2" s="2"/>
      <c r="U2" s="10"/>
      <c r="V2" s="2"/>
      <c r="W2" s="2"/>
    </row>
    <row r="3" spans="1:23" x14ac:dyDescent="0.3">
      <c r="C3" s="3" t="s">
        <v>3</v>
      </c>
      <c r="D3" s="2" t="s">
        <v>4</v>
      </c>
      <c r="J3" s="13" t="s">
        <v>31</v>
      </c>
      <c r="K3" s="13"/>
      <c r="L3" s="8">
        <v>0</v>
      </c>
      <c r="M3" s="8"/>
      <c r="N3" s="8">
        <v>63</v>
      </c>
      <c r="S3" s="12"/>
      <c r="T3" s="3">
        <v>0</v>
      </c>
      <c r="U3" s="3">
        <v>1</v>
      </c>
      <c r="V3" s="3">
        <v>2</v>
      </c>
      <c r="W3" s="3">
        <v>3</v>
      </c>
    </row>
    <row r="4" spans="1:23" x14ac:dyDescent="0.3">
      <c r="B4" s="5" t="s">
        <v>22</v>
      </c>
      <c r="C4" s="7">
        <f>1000000/(F5*F4)</f>
        <v>50</v>
      </c>
      <c r="D4" s="7">
        <f>1000000/(G5*G4)</f>
        <v>50.080128205128204</v>
      </c>
      <c r="E4" s="5" t="s">
        <v>25</v>
      </c>
      <c r="F4" s="4">
        <f>(C10+1)/C5</f>
        <v>64</v>
      </c>
      <c r="G4" s="4">
        <f>(D10+1)/D5</f>
        <v>64</v>
      </c>
      <c r="I4" s="22" t="s">
        <v>33</v>
      </c>
      <c r="K4" s="8">
        <v>0</v>
      </c>
      <c r="L4" s="4" t="str">
        <f>DEC2HEX($D$7+$K4*8*$D$11+L$3*8)</f>
        <v>5000</v>
      </c>
      <c r="N4" s="4" t="str">
        <f>DEC2HEX($D$7+$K4*8*$D$11+N$3*8)</f>
        <v>51F8</v>
      </c>
      <c r="O4" s="4"/>
      <c r="P4" s="4">
        <v>0</v>
      </c>
      <c r="Q4" s="4" t="s">
        <v>53</v>
      </c>
      <c r="R4" s="22" t="s">
        <v>56</v>
      </c>
      <c r="S4" s="9" t="s">
        <v>56</v>
      </c>
      <c r="T4" s="14" t="s">
        <v>60</v>
      </c>
      <c r="U4" s="4" t="s">
        <v>64</v>
      </c>
      <c r="V4" s="16" t="s">
        <v>65</v>
      </c>
      <c r="W4" s="4" t="s">
        <v>66</v>
      </c>
    </row>
    <row r="5" spans="1:23" x14ac:dyDescent="0.3">
      <c r="B5" s="5" t="s">
        <v>28</v>
      </c>
      <c r="C5" s="6">
        <v>2</v>
      </c>
      <c r="D5" s="6">
        <v>2</v>
      </c>
      <c r="E5" s="5" t="s">
        <v>27</v>
      </c>
      <c r="F5" s="4">
        <f>(C15+1)*(C22+1)+C16+0.5*C$19</f>
        <v>312.5</v>
      </c>
      <c r="G5" s="4">
        <f>(D15+1)*(D22+1)+D16+0.5*D$19</f>
        <v>312</v>
      </c>
      <c r="K5" s="8"/>
      <c r="P5" s="4">
        <f>P4+1</f>
        <v>1</v>
      </c>
      <c r="Q5" s="4" t="s">
        <v>49</v>
      </c>
      <c r="R5" s="4" t="s">
        <v>56</v>
      </c>
      <c r="S5" s="21" t="s">
        <v>62</v>
      </c>
      <c r="T5" s="15" t="s">
        <v>61</v>
      </c>
      <c r="U5" s="4" t="s">
        <v>64</v>
      </c>
      <c r="V5" s="17" t="s">
        <v>67</v>
      </c>
      <c r="W5" s="4" t="s">
        <v>66</v>
      </c>
    </row>
    <row r="6" spans="1:23" x14ac:dyDescent="0.3">
      <c r="B6" s="5" t="s">
        <v>23</v>
      </c>
      <c r="C6" s="4" t="str">
        <f>DEC2HEX(C7)</f>
        <v>3000</v>
      </c>
      <c r="D6" s="4" t="str">
        <f>DEC2HEX(D7)</f>
        <v>5000</v>
      </c>
      <c r="K6" s="8"/>
      <c r="P6" s="4">
        <f t="shared" ref="P6:P28" si="0">P5+1</f>
        <v>2</v>
      </c>
      <c r="Q6" s="4" t="s">
        <v>51</v>
      </c>
      <c r="R6" s="4" t="s">
        <v>56</v>
      </c>
      <c r="S6" s="9" t="s">
        <v>56</v>
      </c>
      <c r="T6" s="4" t="s">
        <v>61</v>
      </c>
      <c r="U6" s="4" t="s">
        <v>64</v>
      </c>
      <c r="V6" s="4" t="s">
        <v>67</v>
      </c>
      <c r="W6" s="4" t="s">
        <v>66</v>
      </c>
    </row>
    <row r="7" spans="1:23" x14ac:dyDescent="0.3">
      <c r="B7" s="5" t="s">
        <v>24</v>
      </c>
      <c r="C7" s="4">
        <f>1024*12</f>
        <v>12288</v>
      </c>
      <c r="D7" s="4">
        <f>1024*20</f>
        <v>20480</v>
      </c>
      <c r="K7" s="8"/>
      <c r="P7" s="4">
        <f t="shared" si="0"/>
        <v>3</v>
      </c>
      <c r="Q7" s="4" t="s">
        <v>51</v>
      </c>
      <c r="R7" s="4" t="s">
        <v>56</v>
      </c>
      <c r="S7" s="9" t="s">
        <v>56</v>
      </c>
      <c r="T7" s="4" t="s">
        <v>61</v>
      </c>
      <c r="U7" s="4" t="s">
        <v>64</v>
      </c>
      <c r="V7" s="4" t="s">
        <v>67</v>
      </c>
      <c r="W7" s="4" t="s">
        <v>66</v>
      </c>
    </row>
    <row r="8" spans="1:23" x14ac:dyDescent="0.3">
      <c r="I8" s="22" t="s">
        <v>34</v>
      </c>
      <c r="K8" s="8">
        <v>4</v>
      </c>
      <c r="L8" s="4" t="str">
        <f>DEC2HEX($D$7+$K8*8*$D$11+L$3*8)</f>
        <v>5800</v>
      </c>
      <c r="P8" s="4">
        <f t="shared" si="0"/>
        <v>4</v>
      </c>
      <c r="Q8" s="4" t="s">
        <v>43</v>
      </c>
      <c r="R8" s="22" t="s">
        <v>58</v>
      </c>
      <c r="S8" s="9" t="s">
        <v>56</v>
      </c>
      <c r="T8" s="4" t="s">
        <v>61</v>
      </c>
      <c r="U8" s="4" t="s">
        <v>64</v>
      </c>
      <c r="V8" s="4" t="s">
        <v>67</v>
      </c>
      <c r="W8" s="4" t="s">
        <v>66</v>
      </c>
    </row>
    <row r="9" spans="1:23" x14ac:dyDescent="0.3">
      <c r="A9" s="3" t="s">
        <v>1</v>
      </c>
      <c r="B9" s="3" t="s">
        <v>2</v>
      </c>
      <c r="C9" s="3" t="s">
        <v>71</v>
      </c>
      <c r="D9" s="3" t="s">
        <v>71</v>
      </c>
      <c r="K9" s="8"/>
      <c r="P9" s="4">
        <f t="shared" si="0"/>
        <v>5</v>
      </c>
      <c r="Q9" s="4" t="s">
        <v>51</v>
      </c>
      <c r="R9" s="4" t="s">
        <v>58</v>
      </c>
      <c r="S9" s="9" t="s">
        <v>56</v>
      </c>
      <c r="T9" s="4" t="s">
        <v>61</v>
      </c>
      <c r="U9" s="4" t="s">
        <v>64</v>
      </c>
      <c r="V9" s="4" t="s">
        <v>67</v>
      </c>
      <c r="W9" s="4" t="s">
        <v>66</v>
      </c>
    </row>
    <row r="10" spans="1:23" x14ac:dyDescent="0.3">
      <c r="A10" s="4">
        <v>0</v>
      </c>
      <c r="B10" t="s">
        <v>26</v>
      </c>
      <c r="C10" s="4">
        <v>127</v>
      </c>
      <c r="D10" s="4">
        <v>127</v>
      </c>
      <c r="I10" s="22" t="s">
        <v>35</v>
      </c>
      <c r="K10" s="8">
        <v>6</v>
      </c>
      <c r="L10" s="4" t="str">
        <f>DEC2HEX($D$7+$K10*8*$D$11+L$3*8)</f>
        <v>5C00</v>
      </c>
      <c r="P10" s="4">
        <f t="shared" si="0"/>
        <v>6</v>
      </c>
      <c r="Q10" s="4" t="s">
        <v>44</v>
      </c>
      <c r="R10" s="22" t="s">
        <v>57</v>
      </c>
      <c r="S10" s="9" t="s">
        <v>56</v>
      </c>
      <c r="T10" s="4" t="s">
        <v>61</v>
      </c>
      <c r="U10" s="4" t="s">
        <v>64</v>
      </c>
      <c r="V10" s="4" t="s">
        <v>67</v>
      </c>
      <c r="W10" s="4" t="s">
        <v>66</v>
      </c>
    </row>
    <row r="11" spans="1:23" x14ac:dyDescent="0.3">
      <c r="A11" s="4">
        <v>1</v>
      </c>
      <c r="B11" t="s">
        <v>21</v>
      </c>
      <c r="C11" s="4">
        <v>80</v>
      </c>
      <c r="D11" s="4">
        <v>64</v>
      </c>
      <c r="K11" s="8"/>
      <c r="P11" s="4">
        <f t="shared" si="0"/>
        <v>7</v>
      </c>
      <c r="Q11" s="4" t="s">
        <v>51</v>
      </c>
      <c r="R11" s="4" t="s">
        <v>57</v>
      </c>
      <c r="S11" s="9" t="s">
        <v>56</v>
      </c>
      <c r="T11" s="4" t="s">
        <v>61</v>
      </c>
      <c r="U11" s="4" t="s">
        <v>64</v>
      </c>
      <c r="V11" s="4" t="s">
        <v>67</v>
      </c>
      <c r="W11" s="4" t="s">
        <v>66</v>
      </c>
    </row>
    <row r="12" spans="1:23" x14ac:dyDescent="0.3">
      <c r="A12" s="4">
        <v>2</v>
      </c>
      <c r="B12" t="s">
        <v>5</v>
      </c>
      <c r="C12" s="4">
        <v>98</v>
      </c>
      <c r="D12" s="4">
        <v>90</v>
      </c>
      <c r="I12" s="22" t="s">
        <v>36</v>
      </c>
      <c r="K12" s="8">
        <v>8</v>
      </c>
      <c r="L12" s="4" t="str">
        <f>DEC2HEX($D$7+$K12*8*$D$11+L$3*8)</f>
        <v>6000</v>
      </c>
      <c r="P12" s="4">
        <f t="shared" si="0"/>
        <v>8</v>
      </c>
      <c r="Q12" s="4" t="s">
        <v>43</v>
      </c>
      <c r="R12" s="22" t="s">
        <v>58</v>
      </c>
      <c r="S12" s="9" t="s">
        <v>56</v>
      </c>
      <c r="T12" s="4" t="s">
        <v>61</v>
      </c>
      <c r="U12" s="4" t="s">
        <v>64</v>
      </c>
      <c r="V12" s="4" t="s">
        <v>67</v>
      </c>
      <c r="W12" s="4" t="s">
        <v>66</v>
      </c>
    </row>
    <row r="13" spans="1:23" x14ac:dyDescent="0.3">
      <c r="A13" s="4">
        <v>3</v>
      </c>
      <c r="B13" t="s">
        <v>12</v>
      </c>
      <c r="C13" s="4">
        <v>8</v>
      </c>
      <c r="D13" s="4">
        <v>8</v>
      </c>
      <c r="K13" s="8"/>
      <c r="P13" s="4">
        <f t="shared" si="0"/>
        <v>9</v>
      </c>
      <c r="Q13" s="4" t="s">
        <v>51</v>
      </c>
      <c r="R13" s="4" t="s">
        <v>58</v>
      </c>
      <c r="S13" s="9" t="s">
        <v>56</v>
      </c>
      <c r="T13" s="4" t="s">
        <v>61</v>
      </c>
      <c r="U13" s="4" t="s">
        <v>64</v>
      </c>
      <c r="V13" s="4" t="s">
        <v>67</v>
      </c>
      <c r="W13" s="4" t="s">
        <v>66</v>
      </c>
    </row>
    <row r="14" spans="1:23" x14ac:dyDescent="0.3">
      <c r="B14" t="s">
        <v>13</v>
      </c>
      <c r="C14" s="4">
        <v>2</v>
      </c>
      <c r="D14" s="4">
        <v>2</v>
      </c>
      <c r="I14" s="22" t="s">
        <v>37</v>
      </c>
      <c r="K14" s="8">
        <v>10</v>
      </c>
      <c r="L14" s="4" t="str">
        <f>DEC2HEX($D$7+$K14*8*$D$11+L$3*8)</f>
        <v>6400</v>
      </c>
      <c r="P14" s="4">
        <f t="shared" si="0"/>
        <v>10</v>
      </c>
      <c r="Q14" s="4" t="s">
        <v>44</v>
      </c>
      <c r="R14" s="22" t="s">
        <v>57</v>
      </c>
      <c r="S14" s="9" t="s">
        <v>56</v>
      </c>
      <c r="T14" s="4" t="s">
        <v>61</v>
      </c>
      <c r="U14" s="4" t="s">
        <v>64</v>
      </c>
      <c r="V14" s="4" t="s">
        <v>67</v>
      </c>
      <c r="W14" s="4" t="s">
        <v>66</v>
      </c>
    </row>
    <row r="15" spans="1:23" x14ac:dyDescent="0.3">
      <c r="A15" s="4">
        <v>4</v>
      </c>
      <c r="B15" t="s">
        <v>20</v>
      </c>
      <c r="C15" s="4">
        <v>38</v>
      </c>
      <c r="D15" s="4">
        <v>38</v>
      </c>
      <c r="K15" s="8"/>
      <c r="P15" s="4">
        <f t="shared" si="0"/>
        <v>11</v>
      </c>
      <c r="Q15" s="4" t="s">
        <v>51</v>
      </c>
      <c r="R15" s="4" t="s">
        <v>57</v>
      </c>
      <c r="S15" s="9" t="s">
        <v>56</v>
      </c>
      <c r="T15" s="15" t="s">
        <v>61</v>
      </c>
      <c r="U15" s="4" t="s">
        <v>64</v>
      </c>
      <c r="V15" s="17" t="s">
        <v>67</v>
      </c>
      <c r="W15" s="19" t="s">
        <v>66</v>
      </c>
    </row>
    <row r="16" spans="1:23" x14ac:dyDescent="0.3">
      <c r="A16" s="4">
        <v>5</v>
      </c>
      <c r="B16" t="s">
        <v>6</v>
      </c>
      <c r="C16" s="4">
        <v>0</v>
      </c>
      <c r="D16" s="4">
        <v>0</v>
      </c>
      <c r="I16" s="22" t="s">
        <v>38</v>
      </c>
      <c r="K16" s="8">
        <v>12</v>
      </c>
      <c r="L16" s="4" t="str">
        <f>DEC2HEX($D$7+$K16*8*$D$11+L$3*8)</f>
        <v>6800</v>
      </c>
      <c r="P16" s="4">
        <f t="shared" si="0"/>
        <v>12</v>
      </c>
      <c r="Q16" s="4" t="s">
        <v>50</v>
      </c>
      <c r="R16" s="22" t="s">
        <v>56</v>
      </c>
      <c r="S16" s="21" t="s">
        <v>62</v>
      </c>
      <c r="T16" s="14" t="s">
        <v>60</v>
      </c>
      <c r="U16" s="4" t="s">
        <v>64</v>
      </c>
      <c r="V16" s="18" t="s">
        <v>68</v>
      </c>
      <c r="W16" s="20" t="s">
        <v>69</v>
      </c>
    </row>
    <row r="17" spans="1:23" x14ac:dyDescent="0.3">
      <c r="A17" s="4">
        <v>6</v>
      </c>
      <c r="B17" t="s">
        <v>7</v>
      </c>
      <c r="C17" s="4">
        <v>32</v>
      </c>
      <c r="D17" s="4">
        <v>24</v>
      </c>
      <c r="K17" s="8"/>
      <c r="P17" s="4">
        <f t="shared" si="0"/>
        <v>13</v>
      </c>
      <c r="Q17" s="4" t="s">
        <v>51</v>
      </c>
      <c r="R17" s="4" t="s">
        <v>56</v>
      </c>
      <c r="S17" s="9" t="s">
        <v>56</v>
      </c>
      <c r="T17" s="4" t="s">
        <v>60</v>
      </c>
      <c r="U17" s="4" t="s">
        <v>64</v>
      </c>
      <c r="V17" s="18" t="s">
        <v>68</v>
      </c>
      <c r="W17" s="20" t="s">
        <v>69</v>
      </c>
    </row>
    <row r="18" spans="1:23" x14ac:dyDescent="0.3">
      <c r="A18" s="4">
        <v>7</v>
      </c>
      <c r="B18" t="s">
        <v>8</v>
      </c>
      <c r="C18" s="4">
        <v>34</v>
      </c>
      <c r="D18" s="4">
        <v>31</v>
      </c>
      <c r="I18" s="22" t="s">
        <v>39</v>
      </c>
      <c r="K18" s="8">
        <v>14</v>
      </c>
      <c r="L18" s="4" t="str">
        <f>DEC2HEX($D$7+$K18*8*$D$11+L$3*8)</f>
        <v>6C00</v>
      </c>
      <c r="P18" s="4">
        <f t="shared" si="0"/>
        <v>14</v>
      </c>
      <c r="Q18" s="4" t="s">
        <v>45</v>
      </c>
      <c r="R18" s="22" t="s">
        <v>57</v>
      </c>
      <c r="S18" s="21" t="s">
        <v>62</v>
      </c>
      <c r="T18" s="4" t="s">
        <v>60</v>
      </c>
      <c r="U18" s="4" t="s">
        <v>64</v>
      </c>
      <c r="V18" s="17" t="s">
        <v>67</v>
      </c>
      <c r="W18" s="19" t="s">
        <v>66</v>
      </c>
    </row>
    <row r="19" spans="1:23" x14ac:dyDescent="0.3">
      <c r="A19" s="4">
        <v>8</v>
      </c>
      <c r="B19" t="s">
        <v>14</v>
      </c>
      <c r="C19" s="4">
        <v>1</v>
      </c>
      <c r="D19" s="4">
        <v>0</v>
      </c>
      <c r="K19" s="8"/>
      <c r="P19" s="4">
        <f t="shared" si="0"/>
        <v>15</v>
      </c>
      <c r="Q19" s="4" t="s">
        <v>51</v>
      </c>
      <c r="R19" s="4" t="s">
        <v>57</v>
      </c>
      <c r="S19" s="9" t="s">
        <v>56</v>
      </c>
      <c r="T19" s="4" t="s">
        <v>60</v>
      </c>
      <c r="U19" s="4" t="s">
        <v>64</v>
      </c>
      <c r="V19" s="4" t="s">
        <v>67</v>
      </c>
      <c r="W19" s="4" t="s">
        <v>66</v>
      </c>
    </row>
    <row r="20" spans="1:23" x14ac:dyDescent="0.3">
      <c r="B20" t="s">
        <v>15</v>
      </c>
      <c r="C20" s="4">
        <v>0</v>
      </c>
      <c r="D20" s="4">
        <v>0</v>
      </c>
      <c r="I20" s="22" t="s">
        <v>40</v>
      </c>
      <c r="K20" s="8">
        <v>16</v>
      </c>
      <c r="L20" s="4" t="str">
        <f>DEC2HEX($D$7+$K20*8*$D$11+L$3*8)</f>
        <v>7000</v>
      </c>
      <c r="P20" s="4">
        <f t="shared" si="0"/>
        <v>16</v>
      </c>
      <c r="Q20" s="4" t="s">
        <v>46</v>
      </c>
      <c r="R20" s="22" t="s">
        <v>58</v>
      </c>
      <c r="S20" s="9" t="s">
        <v>56</v>
      </c>
      <c r="T20" s="4" t="s">
        <v>60</v>
      </c>
      <c r="U20" s="4" t="s">
        <v>64</v>
      </c>
      <c r="V20" s="4" t="s">
        <v>67</v>
      </c>
      <c r="W20" s="4" t="s">
        <v>66</v>
      </c>
    </row>
    <row r="21" spans="1:23" x14ac:dyDescent="0.3">
      <c r="B21" t="s">
        <v>16</v>
      </c>
      <c r="C21" s="4">
        <v>0</v>
      </c>
      <c r="D21" s="4">
        <v>0</v>
      </c>
      <c r="K21" s="8"/>
      <c r="P21" s="4">
        <f t="shared" si="0"/>
        <v>17</v>
      </c>
      <c r="Q21" s="4" t="s">
        <v>51</v>
      </c>
      <c r="R21" s="4" t="s">
        <v>58</v>
      </c>
      <c r="S21" s="9" t="s">
        <v>56</v>
      </c>
      <c r="T21" s="4" t="s">
        <v>60</v>
      </c>
      <c r="U21" s="4" t="s">
        <v>64</v>
      </c>
      <c r="V21" s="17" t="s">
        <v>67</v>
      </c>
      <c r="W21" s="19" t="s">
        <v>66</v>
      </c>
    </row>
    <row r="22" spans="1:23" x14ac:dyDescent="0.3">
      <c r="A22" s="4">
        <v>9</v>
      </c>
      <c r="B22" t="s">
        <v>11</v>
      </c>
      <c r="C22" s="4">
        <v>7</v>
      </c>
      <c r="D22" s="4">
        <v>7</v>
      </c>
      <c r="I22" s="22" t="s">
        <v>41</v>
      </c>
      <c r="K22" s="8">
        <v>18</v>
      </c>
      <c r="L22" s="4" t="str">
        <f>DEC2HEX($D$7+$K22*8*$D$11+L$3*8)</f>
        <v>7400</v>
      </c>
      <c r="P22" s="4">
        <f t="shared" si="0"/>
        <v>18</v>
      </c>
      <c r="Q22" s="4" t="s">
        <v>46</v>
      </c>
      <c r="R22" s="22" t="s">
        <v>57</v>
      </c>
      <c r="S22" s="21" t="s">
        <v>62</v>
      </c>
      <c r="T22" s="4" t="s">
        <v>60</v>
      </c>
      <c r="U22" s="4" t="s">
        <v>64</v>
      </c>
      <c r="V22" s="18" t="s">
        <v>68</v>
      </c>
      <c r="W22" s="20" t="s">
        <v>69</v>
      </c>
    </row>
    <row r="23" spans="1:23" x14ac:dyDescent="0.3">
      <c r="A23" s="4">
        <v>10</v>
      </c>
      <c r="B23" t="s">
        <v>17</v>
      </c>
      <c r="C23" s="4">
        <v>7</v>
      </c>
      <c r="D23" s="4">
        <v>7</v>
      </c>
      <c r="K23" s="8"/>
      <c r="P23" s="4">
        <f t="shared" si="0"/>
        <v>19</v>
      </c>
      <c r="Q23" s="4" t="s">
        <v>51</v>
      </c>
      <c r="R23" s="4" t="s">
        <v>57</v>
      </c>
      <c r="S23" s="9" t="s">
        <v>56</v>
      </c>
      <c r="T23" s="4" t="s">
        <v>60</v>
      </c>
      <c r="U23" s="4" t="s">
        <v>64</v>
      </c>
      <c r="V23" s="4" t="s">
        <v>68</v>
      </c>
      <c r="W23" s="20" t="s">
        <v>69</v>
      </c>
    </row>
    <row r="24" spans="1:23" x14ac:dyDescent="0.3">
      <c r="B24" t="s">
        <v>18</v>
      </c>
      <c r="C24" s="4">
        <v>1</v>
      </c>
      <c r="D24" s="4">
        <v>1</v>
      </c>
      <c r="I24" s="22" t="s">
        <v>42</v>
      </c>
      <c r="K24" s="8">
        <v>20</v>
      </c>
      <c r="L24" s="4" t="str">
        <f>DEC2HEX($D$7+$K24*8*$D$11+L$3*8)</f>
        <v>7800</v>
      </c>
      <c r="P24" s="4">
        <f t="shared" si="0"/>
        <v>20</v>
      </c>
      <c r="Q24" s="4" t="s">
        <v>47</v>
      </c>
      <c r="R24" s="22" t="s">
        <v>57</v>
      </c>
      <c r="S24" s="21" t="s">
        <v>62</v>
      </c>
      <c r="T24" s="4" t="s">
        <v>60</v>
      </c>
      <c r="U24" s="4" t="s">
        <v>64</v>
      </c>
      <c r="V24" s="4" t="s">
        <v>67</v>
      </c>
      <c r="W24" s="19" t="s">
        <v>66</v>
      </c>
    </row>
    <row r="25" spans="1:23" x14ac:dyDescent="0.3">
      <c r="B25" t="s">
        <v>19</v>
      </c>
      <c r="C25" s="4">
        <v>1</v>
      </c>
      <c r="D25" s="4">
        <v>1</v>
      </c>
      <c r="K25" s="8"/>
      <c r="P25" s="4">
        <f t="shared" si="0"/>
        <v>21</v>
      </c>
      <c r="Q25" s="4" t="s">
        <v>51</v>
      </c>
      <c r="R25" s="4" t="s">
        <v>57</v>
      </c>
      <c r="S25" s="9" t="s">
        <v>56</v>
      </c>
      <c r="T25" s="4" t="s">
        <v>60</v>
      </c>
      <c r="U25" s="4" t="s">
        <v>64</v>
      </c>
      <c r="V25" s="17" t="s">
        <v>67</v>
      </c>
      <c r="W25" s="4" t="s">
        <v>66</v>
      </c>
    </row>
    <row r="26" spans="1:23" x14ac:dyDescent="0.3">
      <c r="A26" s="4">
        <v>11</v>
      </c>
      <c r="B26" t="s">
        <v>9</v>
      </c>
      <c r="C26" s="4">
        <v>8</v>
      </c>
      <c r="D26" s="4">
        <v>8</v>
      </c>
      <c r="I26" s="22" t="s">
        <v>70</v>
      </c>
      <c r="K26" s="8">
        <v>22</v>
      </c>
      <c r="L26" s="4" t="str">
        <f>DEC2HEX($D$7+$K26*8*$D$11+L$3*8)</f>
        <v>7C00</v>
      </c>
      <c r="P26" s="4">
        <f t="shared" si="0"/>
        <v>22</v>
      </c>
      <c r="Q26" s="4" t="s">
        <v>48</v>
      </c>
      <c r="R26" s="22" t="s">
        <v>56</v>
      </c>
      <c r="S26" s="21" t="s">
        <v>62</v>
      </c>
      <c r="T26" s="4" t="s">
        <v>60</v>
      </c>
      <c r="U26" s="4" t="s">
        <v>64</v>
      </c>
      <c r="V26" s="16" t="s">
        <v>65</v>
      </c>
      <c r="W26" s="4" t="s">
        <v>66</v>
      </c>
    </row>
    <row r="27" spans="1:23" x14ac:dyDescent="0.3">
      <c r="A27" s="4">
        <v>12</v>
      </c>
      <c r="B27" t="s">
        <v>10</v>
      </c>
      <c r="C27" s="4" t="str">
        <f>DEC2HEX(C7/(8*256))</f>
        <v>6</v>
      </c>
      <c r="D27" s="4" t="str">
        <f>DEC2HEX(D7/(8*256))</f>
        <v>A</v>
      </c>
      <c r="K27" s="8">
        <f>D17-1</f>
        <v>23</v>
      </c>
      <c r="L27" s="4" t="str">
        <f>DEC2HEX($D$7+$K27*8*$D$11+L$3*8)</f>
        <v>7E00</v>
      </c>
      <c r="N27" s="4" t="str">
        <f>DEC2HEX($D$7+$K27*8*$D$11+N$3*8)</f>
        <v>7FF8</v>
      </c>
      <c r="O27" s="4"/>
      <c r="P27" s="4">
        <f t="shared" si="0"/>
        <v>23</v>
      </c>
      <c r="Q27" s="4" t="s">
        <v>51</v>
      </c>
      <c r="R27" s="4" t="s">
        <v>56</v>
      </c>
      <c r="S27" s="9" t="s">
        <v>56</v>
      </c>
      <c r="T27" s="4" t="s">
        <v>60</v>
      </c>
      <c r="U27" s="4" t="s">
        <v>64</v>
      </c>
      <c r="V27" s="4" t="s">
        <v>65</v>
      </c>
      <c r="W27" s="4" t="s">
        <v>66</v>
      </c>
    </row>
    <row r="28" spans="1:23" x14ac:dyDescent="0.3">
      <c r="A28" s="4">
        <v>13</v>
      </c>
      <c r="B28" t="s">
        <v>10</v>
      </c>
      <c r="C28" s="4" t="str">
        <f>DEC2HEX(_xlfn.BITAND(C7/8,256))</f>
        <v>0</v>
      </c>
      <c r="D28" s="4" t="str">
        <f>DEC2HEX(_xlfn.BITAND(D7/8,256))</f>
        <v>0</v>
      </c>
      <c r="L28" s="11" t="s">
        <v>52</v>
      </c>
      <c r="P28" s="4">
        <f t="shared" si="0"/>
        <v>24</v>
      </c>
      <c r="Q28" s="4" t="s">
        <v>63</v>
      </c>
      <c r="R28" s="4" t="s">
        <v>62</v>
      </c>
      <c r="S28" s="9" t="s">
        <v>56</v>
      </c>
      <c r="T28" s="4" t="s">
        <v>60</v>
      </c>
      <c r="U28" s="4" t="s">
        <v>64</v>
      </c>
      <c r="V28" s="4" t="s">
        <v>65</v>
      </c>
      <c r="W28" s="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565D-C8C0-41CF-B4FA-F791AA87DEFC}">
  <dimension ref="A1:BQ41"/>
  <sheetViews>
    <sheetView topLeftCell="A21" workbookViewId="0">
      <selection activeCell="F41" sqref="F41"/>
    </sheetView>
  </sheetViews>
  <sheetFormatPr defaultRowHeight="14.4" x14ac:dyDescent="0.3"/>
  <cols>
    <col min="4" max="5" width="5.6640625" style="4" customWidth="1"/>
    <col min="6" max="69" width="4.77734375" customWidth="1"/>
    <col min="70" max="133" width="8.77734375" customWidth="1"/>
  </cols>
  <sheetData>
    <row r="1" spans="1:69" s="4" customFormat="1" x14ac:dyDescent="0.3">
      <c r="A1" s="11" t="s">
        <v>72</v>
      </c>
      <c r="F1" s="46" t="str">
        <f>DEC2HEX(F2,2)</f>
        <v>00</v>
      </c>
      <c r="G1" s="47" t="str">
        <f t="shared" ref="G1:BQ1" si="0">DEC2HEX(G2,2)</f>
        <v>02</v>
      </c>
      <c r="H1" s="47" t="str">
        <f t="shared" si="0"/>
        <v>04</v>
      </c>
      <c r="I1" s="47" t="str">
        <f t="shared" si="0"/>
        <v>06</v>
      </c>
      <c r="J1" s="47" t="str">
        <f t="shared" si="0"/>
        <v>08</v>
      </c>
      <c r="K1" s="47" t="str">
        <f t="shared" si="0"/>
        <v>0A</v>
      </c>
      <c r="L1" s="47" t="str">
        <f t="shared" si="0"/>
        <v>0C</v>
      </c>
      <c r="M1" s="47" t="str">
        <f t="shared" si="0"/>
        <v>0E</v>
      </c>
      <c r="N1" s="47" t="str">
        <f t="shared" si="0"/>
        <v>10</v>
      </c>
      <c r="O1" s="47" t="str">
        <f t="shared" si="0"/>
        <v>12</v>
      </c>
      <c r="P1" s="47" t="str">
        <f t="shared" si="0"/>
        <v>14</v>
      </c>
      <c r="Q1" s="47" t="str">
        <f t="shared" si="0"/>
        <v>16</v>
      </c>
      <c r="R1" s="47" t="str">
        <f t="shared" si="0"/>
        <v>18</v>
      </c>
      <c r="S1" s="47" t="str">
        <f t="shared" si="0"/>
        <v>1A</v>
      </c>
      <c r="T1" s="47" t="str">
        <f t="shared" si="0"/>
        <v>1C</v>
      </c>
      <c r="U1" s="47" t="str">
        <f t="shared" si="0"/>
        <v>1E</v>
      </c>
      <c r="V1" s="47" t="str">
        <f t="shared" si="0"/>
        <v>20</v>
      </c>
      <c r="W1" s="47" t="str">
        <f t="shared" si="0"/>
        <v>22</v>
      </c>
      <c r="X1" s="47" t="str">
        <f t="shared" si="0"/>
        <v>24</v>
      </c>
      <c r="Y1" s="47" t="str">
        <f t="shared" si="0"/>
        <v>26</v>
      </c>
      <c r="Z1" s="47" t="str">
        <f t="shared" si="0"/>
        <v>28</v>
      </c>
      <c r="AA1" s="47" t="str">
        <f t="shared" si="0"/>
        <v>2A</v>
      </c>
      <c r="AB1" s="47" t="str">
        <f t="shared" si="0"/>
        <v>2C</v>
      </c>
      <c r="AC1" s="47" t="str">
        <f t="shared" si="0"/>
        <v>2E</v>
      </c>
      <c r="AD1" s="47" t="str">
        <f t="shared" si="0"/>
        <v>30</v>
      </c>
      <c r="AE1" s="47" t="str">
        <f t="shared" si="0"/>
        <v>32</v>
      </c>
      <c r="AF1" s="47" t="str">
        <f t="shared" si="0"/>
        <v>34</v>
      </c>
      <c r="AG1" s="47" t="str">
        <f t="shared" si="0"/>
        <v>36</v>
      </c>
      <c r="AH1" s="47" t="str">
        <f t="shared" si="0"/>
        <v>38</v>
      </c>
      <c r="AI1" s="47" t="str">
        <f t="shared" si="0"/>
        <v>3A</v>
      </c>
      <c r="AJ1" s="47" t="str">
        <f t="shared" si="0"/>
        <v>3C</v>
      </c>
      <c r="AK1" s="48" t="str">
        <f t="shared" si="0"/>
        <v>3E</v>
      </c>
      <c r="AL1" s="47" t="str">
        <f t="shared" si="0"/>
        <v>40</v>
      </c>
      <c r="AM1" s="47" t="str">
        <f t="shared" si="0"/>
        <v>42</v>
      </c>
      <c r="AN1" s="47" t="str">
        <f t="shared" si="0"/>
        <v>44</v>
      </c>
      <c r="AO1" s="47" t="str">
        <f t="shared" si="0"/>
        <v>46</v>
      </c>
      <c r="AP1" s="47" t="str">
        <f t="shared" si="0"/>
        <v>48</v>
      </c>
      <c r="AQ1" s="47" t="str">
        <f t="shared" si="0"/>
        <v>4A</v>
      </c>
      <c r="AR1" s="47" t="str">
        <f t="shared" si="0"/>
        <v>4C</v>
      </c>
      <c r="AS1" s="47" t="str">
        <f t="shared" si="0"/>
        <v>4E</v>
      </c>
      <c r="AT1" s="47" t="str">
        <f t="shared" si="0"/>
        <v>50</v>
      </c>
      <c r="AU1" s="47" t="str">
        <f t="shared" si="0"/>
        <v>52</v>
      </c>
      <c r="AV1" s="47" t="str">
        <f t="shared" si="0"/>
        <v>54</v>
      </c>
      <c r="AW1" s="47" t="str">
        <f t="shared" si="0"/>
        <v>56</v>
      </c>
      <c r="AX1" s="47" t="str">
        <f t="shared" si="0"/>
        <v>58</v>
      </c>
      <c r="AY1" s="46" t="str">
        <f t="shared" si="0"/>
        <v>5A</v>
      </c>
      <c r="AZ1" s="48" t="str">
        <f t="shared" si="0"/>
        <v>5C</v>
      </c>
      <c r="BA1" s="47" t="str">
        <f t="shared" si="0"/>
        <v>5E</v>
      </c>
      <c r="BB1" s="47" t="str">
        <f t="shared" si="0"/>
        <v>60</v>
      </c>
      <c r="BC1" s="47" t="str">
        <f t="shared" si="0"/>
        <v>62</v>
      </c>
      <c r="BD1" s="47" t="str">
        <f t="shared" si="0"/>
        <v>64</v>
      </c>
      <c r="BE1" s="47" t="str">
        <f t="shared" si="0"/>
        <v>66</v>
      </c>
      <c r="BF1" s="47" t="str">
        <f t="shared" si="0"/>
        <v>68</v>
      </c>
      <c r="BG1" s="47" t="str">
        <f t="shared" si="0"/>
        <v>6A</v>
      </c>
      <c r="BH1" s="47" t="str">
        <f t="shared" si="0"/>
        <v>6C</v>
      </c>
      <c r="BI1" s="47" t="str">
        <f t="shared" si="0"/>
        <v>6E</v>
      </c>
      <c r="BJ1" s="47" t="str">
        <f t="shared" si="0"/>
        <v>70</v>
      </c>
      <c r="BK1" s="47" t="str">
        <f t="shared" si="0"/>
        <v>72</v>
      </c>
      <c r="BL1" s="47" t="str">
        <f t="shared" si="0"/>
        <v>74</v>
      </c>
      <c r="BM1" s="47" t="str">
        <f t="shared" si="0"/>
        <v>76</v>
      </c>
      <c r="BN1" s="47" t="str">
        <f t="shared" si="0"/>
        <v>78</v>
      </c>
      <c r="BO1" s="47" t="str">
        <f t="shared" si="0"/>
        <v>7A</v>
      </c>
      <c r="BP1" s="47" t="str">
        <f t="shared" si="0"/>
        <v>7C</v>
      </c>
      <c r="BQ1" s="48" t="str">
        <f t="shared" si="0"/>
        <v>7E</v>
      </c>
    </row>
    <row r="2" spans="1:69" s="9" customFormat="1" x14ac:dyDescent="0.3">
      <c r="D2" s="26"/>
      <c r="E2" s="27"/>
      <c r="F2" s="37">
        <v>0</v>
      </c>
      <c r="G2" s="38">
        <f>F2+2</f>
        <v>2</v>
      </c>
      <c r="H2" s="38">
        <f t="shared" ref="H2:BQ2" si="1">G2+2</f>
        <v>4</v>
      </c>
      <c r="I2" s="38">
        <f t="shared" si="1"/>
        <v>6</v>
      </c>
      <c r="J2" s="38">
        <f t="shared" si="1"/>
        <v>8</v>
      </c>
      <c r="K2" s="38">
        <f t="shared" si="1"/>
        <v>10</v>
      </c>
      <c r="L2" s="38">
        <f t="shared" si="1"/>
        <v>12</v>
      </c>
      <c r="M2" s="38">
        <f t="shared" si="1"/>
        <v>14</v>
      </c>
      <c r="N2" s="38">
        <f t="shared" si="1"/>
        <v>16</v>
      </c>
      <c r="O2" s="38">
        <f t="shared" si="1"/>
        <v>18</v>
      </c>
      <c r="P2" s="38">
        <f t="shared" si="1"/>
        <v>20</v>
      </c>
      <c r="Q2" s="38">
        <f t="shared" si="1"/>
        <v>22</v>
      </c>
      <c r="R2" s="38">
        <f t="shared" si="1"/>
        <v>24</v>
      </c>
      <c r="S2" s="38">
        <f t="shared" si="1"/>
        <v>26</v>
      </c>
      <c r="T2" s="38">
        <f t="shared" si="1"/>
        <v>28</v>
      </c>
      <c r="U2" s="38">
        <f t="shared" si="1"/>
        <v>30</v>
      </c>
      <c r="V2" s="38">
        <f t="shared" si="1"/>
        <v>32</v>
      </c>
      <c r="W2" s="38">
        <f t="shared" si="1"/>
        <v>34</v>
      </c>
      <c r="X2" s="38">
        <f t="shared" si="1"/>
        <v>36</v>
      </c>
      <c r="Y2" s="38">
        <f t="shared" si="1"/>
        <v>38</v>
      </c>
      <c r="Z2" s="38">
        <f t="shared" si="1"/>
        <v>40</v>
      </c>
      <c r="AA2" s="38">
        <f t="shared" si="1"/>
        <v>42</v>
      </c>
      <c r="AB2" s="38">
        <f t="shared" si="1"/>
        <v>44</v>
      </c>
      <c r="AC2" s="38">
        <f t="shared" si="1"/>
        <v>46</v>
      </c>
      <c r="AD2" s="38">
        <f t="shared" si="1"/>
        <v>48</v>
      </c>
      <c r="AE2" s="38">
        <f t="shared" si="1"/>
        <v>50</v>
      </c>
      <c r="AF2" s="38">
        <f t="shared" si="1"/>
        <v>52</v>
      </c>
      <c r="AG2" s="38">
        <f t="shared" si="1"/>
        <v>54</v>
      </c>
      <c r="AH2" s="38">
        <f t="shared" si="1"/>
        <v>56</v>
      </c>
      <c r="AI2" s="38">
        <f t="shared" si="1"/>
        <v>58</v>
      </c>
      <c r="AJ2" s="38">
        <f t="shared" si="1"/>
        <v>60</v>
      </c>
      <c r="AK2" s="39">
        <f t="shared" si="1"/>
        <v>62</v>
      </c>
      <c r="AL2" s="38">
        <f t="shared" si="1"/>
        <v>64</v>
      </c>
      <c r="AM2" s="38">
        <f t="shared" si="1"/>
        <v>66</v>
      </c>
      <c r="AN2" s="38">
        <f t="shared" si="1"/>
        <v>68</v>
      </c>
      <c r="AO2" s="38">
        <f t="shared" si="1"/>
        <v>70</v>
      </c>
      <c r="AP2" s="38">
        <f t="shared" si="1"/>
        <v>72</v>
      </c>
      <c r="AQ2" s="38">
        <f t="shared" si="1"/>
        <v>74</v>
      </c>
      <c r="AR2" s="38">
        <f t="shared" si="1"/>
        <v>76</v>
      </c>
      <c r="AS2" s="38">
        <f t="shared" si="1"/>
        <v>78</v>
      </c>
      <c r="AT2" s="38">
        <f t="shared" si="1"/>
        <v>80</v>
      </c>
      <c r="AU2" s="38">
        <f t="shared" si="1"/>
        <v>82</v>
      </c>
      <c r="AV2" s="38">
        <f t="shared" si="1"/>
        <v>84</v>
      </c>
      <c r="AW2" s="38">
        <f t="shared" si="1"/>
        <v>86</v>
      </c>
      <c r="AX2" s="38">
        <f t="shared" si="1"/>
        <v>88</v>
      </c>
      <c r="AY2" s="37">
        <f t="shared" si="1"/>
        <v>90</v>
      </c>
      <c r="AZ2" s="39">
        <f t="shared" si="1"/>
        <v>92</v>
      </c>
      <c r="BA2" s="38">
        <f t="shared" si="1"/>
        <v>94</v>
      </c>
      <c r="BB2" s="38">
        <f t="shared" si="1"/>
        <v>96</v>
      </c>
      <c r="BC2" s="38">
        <f t="shared" si="1"/>
        <v>98</v>
      </c>
      <c r="BD2" s="38">
        <f t="shared" si="1"/>
        <v>100</v>
      </c>
      <c r="BE2" s="38">
        <f t="shared" si="1"/>
        <v>102</v>
      </c>
      <c r="BF2" s="38">
        <f t="shared" si="1"/>
        <v>104</v>
      </c>
      <c r="BG2" s="38">
        <f t="shared" si="1"/>
        <v>106</v>
      </c>
      <c r="BH2" s="38">
        <f t="shared" si="1"/>
        <v>108</v>
      </c>
      <c r="BI2" s="38">
        <f t="shared" si="1"/>
        <v>110</v>
      </c>
      <c r="BJ2" s="38">
        <f t="shared" si="1"/>
        <v>112</v>
      </c>
      <c r="BK2" s="38">
        <f t="shared" si="1"/>
        <v>114</v>
      </c>
      <c r="BL2" s="38">
        <f t="shared" si="1"/>
        <v>116</v>
      </c>
      <c r="BM2" s="38">
        <f t="shared" si="1"/>
        <v>118</v>
      </c>
      <c r="BN2" s="38">
        <f t="shared" si="1"/>
        <v>120</v>
      </c>
      <c r="BO2" s="38">
        <f t="shared" si="1"/>
        <v>122</v>
      </c>
      <c r="BP2" s="38">
        <f t="shared" si="1"/>
        <v>124</v>
      </c>
      <c r="BQ2" s="39">
        <f t="shared" si="1"/>
        <v>126</v>
      </c>
    </row>
    <row r="3" spans="1:69" ht="19.95" customHeight="1" x14ac:dyDescent="0.3">
      <c r="D3" s="23" t="str">
        <f>DEC2HEX(E3,2)</f>
        <v>00</v>
      </c>
      <c r="E3" s="24">
        <v>0</v>
      </c>
      <c r="F3" s="65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7"/>
      <c r="AL3" s="53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0"/>
      <c r="AZ3" s="43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7"/>
    </row>
    <row r="4" spans="1:69" ht="19.95" customHeight="1" x14ac:dyDescent="0.3">
      <c r="D4" s="8" t="str">
        <f t="shared" ref="D4:D41" si="2">DEC2HEX(E4,2)</f>
        <v>01</v>
      </c>
      <c r="E4" s="25">
        <f t="shared" ref="E4:E9" si="3">E3+1</f>
        <v>1</v>
      </c>
      <c r="F4" s="62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4"/>
      <c r="AL4" s="55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41"/>
      <c r="AZ4" s="44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8"/>
    </row>
    <row r="5" spans="1:69" ht="19.95" customHeight="1" x14ac:dyDescent="0.3">
      <c r="D5" s="8" t="str">
        <f t="shared" si="2"/>
        <v>02</v>
      </c>
      <c r="E5" s="25">
        <f t="shared" si="3"/>
        <v>2</v>
      </c>
      <c r="F5" s="65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7"/>
      <c r="AL5" s="55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41"/>
      <c r="AZ5" s="44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8"/>
    </row>
    <row r="6" spans="1:69" ht="19.95" customHeight="1" x14ac:dyDescent="0.3">
      <c r="D6" s="8" t="str">
        <f t="shared" si="2"/>
        <v>03</v>
      </c>
      <c r="E6" s="25">
        <f t="shared" si="3"/>
        <v>3</v>
      </c>
      <c r="F6" s="62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4"/>
      <c r="AL6" s="55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41"/>
      <c r="AZ6" s="44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8"/>
    </row>
    <row r="7" spans="1:69" ht="19.95" customHeight="1" x14ac:dyDescent="0.3">
      <c r="D7" s="8" t="str">
        <f t="shared" si="2"/>
        <v>04</v>
      </c>
      <c r="E7" s="25">
        <f t="shared" si="3"/>
        <v>4</v>
      </c>
      <c r="F7" s="65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7"/>
      <c r="AL7" s="55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41"/>
      <c r="AZ7" s="44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8"/>
    </row>
    <row r="8" spans="1:69" ht="19.95" customHeight="1" x14ac:dyDescent="0.3">
      <c r="D8" s="8" t="str">
        <f t="shared" si="2"/>
        <v>05</v>
      </c>
      <c r="E8" s="25">
        <f t="shared" si="3"/>
        <v>5</v>
      </c>
      <c r="F8" s="62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4"/>
      <c r="AL8" s="55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41"/>
      <c r="AZ8" s="44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8"/>
    </row>
    <row r="9" spans="1:69" ht="19.95" customHeight="1" x14ac:dyDescent="0.3">
      <c r="D9" s="8" t="str">
        <f t="shared" si="2"/>
        <v>06</v>
      </c>
      <c r="E9" s="25">
        <f t="shared" si="3"/>
        <v>6</v>
      </c>
      <c r="F9" s="65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7"/>
      <c r="AL9" s="55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41"/>
      <c r="AZ9" s="44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8"/>
    </row>
    <row r="10" spans="1:69" ht="19.95" customHeight="1" x14ac:dyDescent="0.3">
      <c r="D10" s="8" t="str">
        <f t="shared" si="2"/>
        <v>07</v>
      </c>
      <c r="E10" s="25">
        <f t="shared" ref="E10:E41" si="4">E9+1</f>
        <v>7</v>
      </c>
      <c r="F10" s="62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4"/>
      <c r="AL10" s="55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41"/>
      <c r="AZ10" s="44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8"/>
    </row>
    <row r="11" spans="1:69" ht="19.95" customHeight="1" x14ac:dyDescent="0.3">
      <c r="D11" s="8" t="str">
        <f t="shared" si="2"/>
        <v>08</v>
      </c>
      <c r="E11" s="25">
        <f t="shared" si="4"/>
        <v>8</v>
      </c>
      <c r="F11" s="65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7"/>
      <c r="AL11" s="55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41"/>
      <c r="AZ11" s="44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8"/>
    </row>
    <row r="12" spans="1:69" ht="19.95" customHeight="1" x14ac:dyDescent="0.3">
      <c r="D12" s="8" t="str">
        <f t="shared" si="2"/>
        <v>09</v>
      </c>
      <c r="E12" s="25">
        <f t="shared" si="4"/>
        <v>9</v>
      </c>
      <c r="F12" s="62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4"/>
      <c r="AL12" s="55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41"/>
      <c r="AZ12" s="44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8"/>
    </row>
    <row r="13" spans="1:69" ht="19.95" customHeight="1" x14ac:dyDescent="0.3">
      <c r="D13" s="8" t="str">
        <f t="shared" si="2"/>
        <v>0A</v>
      </c>
      <c r="E13" s="25">
        <f t="shared" si="4"/>
        <v>10</v>
      </c>
      <c r="F13" s="65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7"/>
      <c r="AL13" s="55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41"/>
      <c r="AZ13" s="44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8"/>
    </row>
    <row r="14" spans="1:69" ht="19.95" customHeight="1" x14ac:dyDescent="0.3">
      <c r="D14" s="8" t="str">
        <f t="shared" si="2"/>
        <v>0B</v>
      </c>
      <c r="E14" s="25">
        <f t="shared" si="4"/>
        <v>11</v>
      </c>
      <c r="F14" s="62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4"/>
      <c r="AL14" s="55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41"/>
      <c r="AZ14" s="44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8"/>
    </row>
    <row r="15" spans="1:69" ht="19.95" customHeight="1" x14ac:dyDescent="0.3">
      <c r="D15" s="8" t="str">
        <f t="shared" si="2"/>
        <v>0C</v>
      </c>
      <c r="E15" s="25">
        <f t="shared" si="4"/>
        <v>12</v>
      </c>
      <c r="F15" s="65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7"/>
      <c r="AL15" s="55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41"/>
      <c r="AZ15" s="44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8"/>
    </row>
    <row r="16" spans="1:69" ht="19.95" customHeight="1" x14ac:dyDescent="0.3">
      <c r="D16" s="8" t="str">
        <f t="shared" si="2"/>
        <v>0D</v>
      </c>
      <c r="E16" s="25">
        <f t="shared" si="4"/>
        <v>13</v>
      </c>
      <c r="F16" s="62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4"/>
      <c r="AL16" s="55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41"/>
      <c r="AZ16" s="44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8"/>
    </row>
    <row r="17" spans="4:69" ht="19.95" customHeight="1" x14ac:dyDescent="0.3">
      <c r="D17" s="8" t="str">
        <f t="shared" si="2"/>
        <v>0E</v>
      </c>
      <c r="E17" s="25">
        <f t="shared" si="4"/>
        <v>14</v>
      </c>
      <c r="F17" s="65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7"/>
      <c r="AL17" s="55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41"/>
      <c r="AZ17" s="44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8"/>
    </row>
    <row r="18" spans="4:69" ht="19.95" customHeight="1" x14ac:dyDescent="0.3">
      <c r="D18" s="8" t="str">
        <f t="shared" si="2"/>
        <v>0F</v>
      </c>
      <c r="E18" s="25">
        <f t="shared" si="4"/>
        <v>15</v>
      </c>
      <c r="F18" s="62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4"/>
      <c r="AL18" s="55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41"/>
      <c r="AZ18" s="44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8"/>
    </row>
    <row r="19" spans="4:69" ht="19.95" customHeight="1" x14ac:dyDescent="0.3">
      <c r="D19" s="8" t="str">
        <f t="shared" si="2"/>
        <v>10</v>
      </c>
      <c r="E19" s="25">
        <f t="shared" si="4"/>
        <v>16</v>
      </c>
      <c r="F19" s="65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7"/>
      <c r="AL19" s="55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41"/>
      <c r="AZ19" s="44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8"/>
    </row>
    <row r="20" spans="4:69" ht="19.95" customHeight="1" x14ac:dyDescent="0.3">
      <c r="D20" s="8" t="str">
        <f t="shared" si="2"/>
        <v>11</v>
      </c>
      <c r="E20" s="25">
        <f t="shared" si="4"/>
        <v>17</v>
      </c>
      <c r="F20" s="62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4"/>
      <c r="AL20" s="55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41"/>
      <c r="AZ20" s="44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8"/>
    </row>
    <row r="21" spans="4:69" ht="19.95" customHeight="1" x14ac:dyDescent="0.3">
      <c r="D21" s="8" t="str">
        <f t="shared" si="2"/>
        <v>12</v>
      </c>
      <c r="E21" s="25">
        <f t="shared" si="4"/>
        <v>18</v>
      </c>
      <c r="F21" s="65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7"/>
      <c r="AL21" s="55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41"/>
      <c r="AZ21" s="44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8"/>
    </row>
    <row r="22" spans="4:69" ht="19.95" customHeight="1" x14ac:dyDescent="0.3">
      <c r="D22" s="8" t="str">
        <f t="shared" si="2"/>
        <v>13</v>
      </c>
      <c r="E22" s="25">
        <f t="shared" si="4"/>
        <v>19</v>
      </c>
      <c r="F22" s="62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4"/>
      <c r="AL22" s="55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41"/>
      <c r="AZ22" s="44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8"/>
    </row>
    <row r="23" spans="4:69" ht="19.95" customHeight="1" x14ac:dyDescent="0.3">
      <c r="D23" s="8" t="str">
        <f t="shared" si="2"/>
        <v>14</v>
      </c>
      <c r="E23" s="25">
        <f t="shared" si="4"/>
        <v>20</v>
      </c>
      <c r="F23" s="65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7"/>
      <c r="AL23" s="55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41"/>
      <c r="AZ23" s="44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8"/>
    </row>
    <row r="24" spans="4:69" ht="19.95" customHeight="1" x14ac:dyDescent="0.3">
      <c r="D24" s="8" t="str">
        <f t="shared" si="2"/>
        <v>15</v>
      </c>
      <c r="E24" s="25">
        <f t="shared" si="4"/>
        <v>21</v>
      </c>
      <c r="F24" s="62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4"/>
      <c r="AL24" s="55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41"/>
      <c r="AZ24" s="44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8"/>
    </row>
    <row r="25" spans="4:69" ht="19.95" customHeight="1" x14ac:dyDescent="0.3">
      <c r="D25" s="8" t="str">
        <f t="shared" si="2"/>
        <v>16</v>
      </c>
      <c r="E25" s="25">
        <f t="shared" si="4"/>
        <v>22</v>
      </c>
      <c r="F25" s="65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7"/>
      <c r="AL25" s="55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41"/>
      <c r="AZ25" s="44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8"/>
    </row>
    <row r="26" spans="4:69" ht="19.95" customHeight="1" x14ac:dyDescent="0.3">
      <c r="D26" s="8" t="str">
        <f t="shared" si="2"/>
        <v>17</v>
      </c>
      <c r="E26" s="25">
        <f t="shared" si="4"/>
        <v>23</v>
      </c>
      <c r="F26" s="62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4"/>
      <c r="AL26" s="55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41"/>
      <c r="AZ26" s="44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8"/>
    </row>
    <row r="27" spans="4:69" ht="19.95" customHeight="1" x14ac:dyDescent="0.3">
      <c r="D27" s="23" t="str">
        <f t="shared" si="2"/>
        <v>18</v>
      </c>
      <c r="E27" s="24">
        <f t="shared" si="4"/>
        <v>24</v>
      </c>
      <c r="F27" s="53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7"/>
      <c r="AL27" s="53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40"/>
      <c r="AZ27" s="43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7"/>
    </row>
    <row r="28" spans="4:69" ht="19.95" customHeight="1" x14ac:dyDescent="0.3">
      <c r="D28" s="8" t="str">
        <f t="shared" si="2"/>
        <v>19</v>
      </c>
      <c r="E28" s="25">
        <f t="shared" si="4"/>
        <v>25</v>
      </c>
      <c r="F28" s="55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8"/>
      <c r="AL28" s="55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41"/>
      <c r="AZ28" s="44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8"/>
    </row>
    <row r="29" spans="4:69" ht="19.95" customHeight="1" x14ac:dyDescent="0.3">
      <c r="D29" s="8" t="str">
        <f t="shared" si="2"/>
        <v>1A</v>
      </c>
      <c r="E29" s="25">
        <f t="shared" si="4"/>
        <v>26</v>
      </c>
      <c r="F29" s="55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8"/>
      <c r="AL29" s="55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41"/>
      <c r="AZ29" s="44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8"/>
    </row>
    <row r="30" spans="4:69" ht="19.95" customHeight="1" x14ac:dyDescent="0.3">
      <c r="D30" s="8" t="str">
        <f t="shared" si="2"/>
        <v>1B</v>
      </c>
      <c r="E30" s="25">
        <f t="shared" si="4"/>
        <v>27</v>
      </c>
      <c r="F30" s="55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8"/>
      <c r="AL30" s="55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41"/>
      <c r="AZ30" s="44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8"/>
    </row>
    <row r="31" spans="4:69" ht="19.95" customHeight="1" x14ac:dyDescent="0.3">
      <c r="D31" s="8" t="str">
        <f t="shared" si="2"/>
        <v>1C</v>
      </c>
      <c r="E31" s="25">
        <f t="shared" si="4"/>
        <v>28</v>
      </c>
      <c r="F31" s="55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8"/>
      <c r="AL31" s="55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41"/>
      <c r="AZ31" s="44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8"/>
    </row>
    <row r="32" spans="4:69" ht="19.95" customHeight="1" x14ac:dyDescent="0.3">
      <c r="D32" s="8" t="str">
        <f t="shared" si="2"/>
        <v>1D</v>
      </c>
      <c r="E32" s="25">
        <f t="shared" si="4"/>
        <v>29</v>
      </c>
      <c r="F32" s="55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8"/>
      <c r="AL32" s="55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41"/>
      <c r="AZ32" s="44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8"/>
    </row>
    <row r="33" spans="4:69" ht="19.95" customHeight="1" x14ac:dyDescent="0.3">
      <c r="D33" s="8" t="str">
        <f t="shared" si="2"/>
        <v>1E</v>
      </c>
      <c r="E33" s="25">
        <f t="shared" si="4"/>
        <v>30</v>
      </c>
      <c r="F33" s="55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8"/>
      <c r="AL33" s="55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41"/>
      <c r="AZ33" s="44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8"/>
    </row>
    <row r="34" spans="4:69" ht="19.95" customHeight="1" x14ac:dyDescent="0.3">
      <c r="D34" s="49" t="str">
        <f t="shared" si="2"/>
        <v>1F</v>
      </c>
      <c r="E34" s="24">
        <f t="shared" si="4"/>
        <v>31</v>
      </c>
      <c r="F34" s="28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30"/>
      <c r="AL34" s="28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41"/>
      <c r="AZ34" s="44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30"/>
    </row>
    <row r="35" spans="4:69" ht="19.95" customHeight="1" x14ac:dyDescent="0.3">
      <c r="D35" s="50" t="str">
        <f t="shared" si="2"/>
        <v>20</v>
      </c>
      <c r="E35" s="25">
        <f t="shared" si="4"/>
        <v>32</v>
      </c>
      <c r="F35" s="31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3"/>
      <c r="AL35" s="31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41"/>
      <c r="AZ35" s="44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3"/>
    </row>
    <row r="36" spans="4:69" ht="19.95" customHeight="1" x14ac:dyDescent="0.3">
      <c r="D36" s="51" t="str">
        <f t="shared" si="2"/>
        <v>21</v>
      </c>
      <c r="E36" s="52">
        <f t="shared" si="4"/>
        <v>33</v>
      </c>
      <c r="F36" s="34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6"/>
      <c r="AL36" s="34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41"/>
      <c r="AZ36" s="44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6"/>
    </row>
    <row r="37" spans="4:69" ht="19.95" customHeight="1" x14ac:dyDescent="0.3">
      <c r="D37" s="8" t="str">
        <f t="shared" si="2"/>
        <v>22</v>
      </c>
      <c r="E37" s="25">
        <f t="shared" si="4"/>
        <v>34</v>
      </c>
      <c r="F37" s="55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8"/>
      <c r="AL37" s="55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41"/>
      <c r="AZ37" s="44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8"/>
    </row>
    <row r="38" spans="4:69" ht="19.95" customHeight="1" x14ac:dyDescent="0.3">
      <c r="D38" s="8" t="str">
        <f t="shared" si="2"/>
        <v>23</v>
      </c>
      <c r="E38" s="25">
        <f t="shared" si="4"/>
        <v>35</v>
      </c>
      <c r="F38" s="55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8"/>
      <c r="AL38" s="55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41"/>
      <c r="AZ38" s="44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8"/>
    </row>
    <row r="39" spans="4:69" ht="19.95" customHeight="1" x14ac:dyDescent="0.3">
      <c r="D39" s="8" t="str">
        <f t="shared" si="2"/>
        <v>24</v>
      </c>
      <c r="E39" s="25">
        <f t="shared" si="4"/>
        <v>36</v>
      </c>
      <c r="F39" s="55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8"/>
      <c r="AL39" s="55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41"/>
      <c r="AZ39" s="44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8"/>
    </row>
    <row r="40" spans="4:69" ht="19.95" customHeight="1" x14ac:dyDescent="0.3">
      <c r="D40" s="8" t="str">
        <f t="shared" si="2"/>
        <v>25</v>
      </c>
      <c r="E40" s="25">
        <f t="shared" si="4"/>
        <v>37</v>
      </c>
      <c r="F40" s="55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8"/>
      <c r="AL40" s="55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41"/>
      <c r="AZ40" s="44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8"/>
    </row>
    <row r="41" spans="4:69" ht="19.95" customHeight="1" x14ac:dyDescent="0.3">
      <c r="D41" s="8" t="str">
        <f t="shared" si="2"/>
        <v>26</v>
      </c>
      <c r="E41" s="25">
        <f t="shared" si="4"/>
        <v>38</v>
      </c>
      <c r="F41" s="61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60"/>
      <c r="AL41" s="61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42"/>
      <c r="AZ41" s="45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6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0A00-F3D8-4E56-9C95-A4A5E0390716}">
  <dimension ref="A1:Q42"/>
  <sheetViews>
    <sheetView workbookViewId="0">
      <selection activeCell="N2" sqref="N2"/>
    </sheetView>
  </sheetViews>
  <sheetFormatPr defaultRowHeight="14.4" x14ac:dyDescent="0.3"/>
  <cols>
    <col min="1" max="1" width="8.88671875" customWidth="1"/>
    <col min="3" max="3" width="8.88671875" style="4"/>
    <col min="4" max="4" width="10.21875" style="4" bestFit="1" customWidth="1"/>
    <col min="5" max="17" width="8.88671875" style="4"/>
  </cols>
  <sheetData>
    <row r="1" spans="1:17" x14ac:dyDescent="0.3">
      <c r="K1" s="168" t="s">
        <v>80</v>
      </c>
      <c r="L1" s="169" t="s">
        <v>81</v>
      </c>
    </row>
    <row r="2" spans="1:17" s="2" customFormat="1" x14ac:dyDescent="0.3">
      <c r="A2" s="180" t="s">
        <v>76</v>
      </c>
      <c r="C2" s="154" t="s">
        <v>29</v>
      </c>
      <c r="D2" s="155" t="s">
        <v>54</v>
      </c>
      <c r="E2" s="155" t="s">
        <v>55</v>
      </c>
      <c r="F2" s="155" t="s">
        <v>73</v>
      </c>
      <c r="G2" s="155" t="s">
        <v>74</v>
      </c>
      <c r="H2" s="155" t="s">
        <v>77</v>
      </c>
      <c r="I2" s="155" t="s">
        <v>78</v>
      </c>
      <c r="J2" s="167" t="s">
        <v>79</v>
      </c>
      <c r="K2" s="154" t="s">
        <v>75</v>
      </c>
      <c r="L2" s="155" t="s">
        <v>75</v>
      </c>
      <c r="M2" s="3"/>
      <c r="N2" s="3"/>
      <c r="O2" s="3"/>
      <c r="P2" s="3"/>
      <c r="Q2" s="3"/>
    </row>
    <row r="3" spans="1:17" x14ac:dyDescent="0.3">
      <c r="A3" s="83" t="s">
        <v>91</v>
      </c>
      <c r="C3" s="82">
        <v>0</v>
      </c>
      <c r="D3" s="71" t="s">
        <v>53</v>
      </c>
      <c r="E3" s="84" t="s">
        <v>56</v>
      </c>
      <c r="F3" s="84">
        <v>32</v>
      </c>
      <c r="G3" s="85">
        <v>0</v>
      </c>
      <c r="H3" s="86">
        <v>1</v>
      </c>
      <c r="I3" s="80">
        <f>C3</f>
        <v>0</v>
      </c>
      <c r="J3" s="80" t="str">
        <f>DEC2HEX(IF(G3=0,H3*F3*16,0),4)</f>
        <v>0200</v>
      </c>
      <c r="K3" s="93" t="str" cm="1">
        <f t="array" aca="1" ref="K3" ca="1">IF(G3=0,DEC2HEX(HEX2DEC($A$3)),INDIRECT("K"&amp;(G3+3)))</f>
        <v>2C00</v>
      </c>
      <c r="L3" s="156" t="str">
        <f ca="1">DEC2HEX(HEX2DEC(K3)+HEX2DEC(J3)-1)</f>
        <v>2DFF</v>
      </c>
    </row>
    <row r="4" spans="1:17" x14ac:dyDescent="0.3">
      <c r="C4" s="157">
        <f>C3+1</f>
        <v>1</v>
      </c>
      <c r="D4" s="99" t="s">
        <v>49</v>
      </c>
      <c r="E4" s="96" t="s">
        <v>56</v>
      </c>
      <c r="F4" s="96">
        <v>32</v>
      </c>
      <c r="G4" s="75">
        <v>0</v>
      </c>
      <c r="H4" s="77">
        <v>1</v>
      </c>
      <c r="I4" s="87">
        <f>I3+HEX2DEC(J3)/512</f>
        <v>1</v>
      </c>
      <c r="J4" s="87" t="str">
        <f t="shared" ref="J4:J26" si="0">DEC2HEX(IF(G4=0,H4*F4*16,0),4)</f>
        <v>0200</v>
      </c>
      <c r="K4" s="91" t="str" cm="1">
        <f t="array" aca="1" ref="K4" ca="1">IF(G4=0,DEC2HEX(HEX2DEC($A$3)+I4*512,4),INDIRECT("K"&amp;(G4+3)))</f>
        <v>2E00</v>
      </c>
      <c r="L4" s="158" t="str">
        <f t="shared" ref="L4:L26" ca="1" si="1">DEC2HEX(HEX2DEC(K4)+HEX2DEC(J4)-1)</f>
        <v>2FFF</v>
      </c>
    </row>
    <row r="5" spans="1:17" x14ac:dyDescent="0.3">
      <c r="C5" s="159">
        <f>C4+1</f>
        <v>2</v>
      </c>
      <c r="D5" s="72" t="s">
        <v>49</v>
      </c>
      <c r="E5" s="97" t="s">
        <v>56</v>
      </c>
      <c r="F5" s="97">
        <v>32</v>
      </c>
      <c r="G5" s="76">
        <v>0</v>
      </c>
      <c r="H5" s="78">
        <v>1</v>
      </c>
      <c r="I5" s="82">
        <f t="shared" ref="I5:I26" si="2">I4+HEX2DEC(J4)/512</f>
        <v>2</v>
      </c>
      <c r="J5" s="82" t="str">
        <f t="shared" si="0"/>
        <v>0200</v>
      </c>
      <c r="K5" s="94" t="str" cm="1">
        <f t="array" aca="1" ref="K5" ca="1">IF(G5=0,DEC2HEX(HEX2DEC($A$3)+I5*512,4),INDIRECT("K"&amp;(G5+3)))</f>
        <v>3000</v>
      </c>
      <c r="L5" s="160" t="str">
        <f t="shared" ca="1" si="1"/>
        <v>31FF</v>
      </c>
    </row>
    <row r="6" spans="1:17" x14ac:dyDescent="0.3">
      <c r="C6" s="161">
        <f>C5+1</f>
        <v>3</v>
      </c>
      <c r="D6" s="73" t="s">
        <v>49</v>
      </c>
      <c r="E6" s="98" t="s">
        <v>56</v>
      </c>
      <c r="F6" s="98">
        <v>32</v>
      </c>
      <c r="G6" s="88">
        <v>0</v>
      </c>
      <c r="H6" s="79">
        <v>1</v>
      </c>
      <c r="I6" s="89">
        <f t="shared" si="2"/>
        <v>3</v>
      </c>
      <c r="J6" s="89" t="str">
        <f t="shared" si="0"/>
        <v>0200</v>
      </c>
      <c r="K6" s="92" t="str" cm="1">
        <f t="array" aca="1" ref="K6" ca="1">IF(G6=0,DEC2HEX(HEX2DEC($A$3)+I6*512,4),INDIRECT("K"&amp;(G6+3)))</f>
        <v>3200</v>
      </c>
      <c r="L6" s="162" t="str">
        <f t="shared" ca="1" si="1"/>
        <v>33FF</v>
      </c>
    </row>
    <row r="7" spans="1:17" x14ac:dyDescent="0.3">
      <c r="C7" s="80">
        <f>C6+1</f>
        <v>4</v>
      </c>
      <c r="D7" s="71" t="s">
        <v>43</v>
      </c>
      <c r="E7" s="84" t="s">
        <v>62</v>
      </c>
      <c r="F7" s="84">
        <v>32</v>
      </c>
      <c r="G7" s="85">
        <v>0</v>
      </c>
      <c r="H7" s="86">
        <v>4</v>
      </c>
      <c r="I7" s="80">
        <f t="shared" si="2"/>
        <v>4</v>
      </c>
      <c r="J7" s="80" t="str">
        <f t="shared" si="0"/>
        <v>0800</v>
      </c>
      <c r="K7" s="95" t="str" cm="1">
        <f t="array" aca="1" ref="K7" ca="1">IF(G7=0,DEC2HEX(HEX2DEC($A$3)+I7*512,4),INDIRECT("K"&amp;(G7+3)))</f>
        <v>3400</v>
      </c>
      <c r="L7" s="163" t="str">
        <f t="shared" ca="1" si="1"/>
        <v>3BFF</v>
      </c>
    </row>
    <row r="8" spans="1:17" x14ac:dyDescent="0.3">
      <c r="C8" s="89">
        <f>C7+1</f>
        <v>5</v>
      </c>
      <c r="D8" s="73" t="s">
        <v>43</v>
      </c>
      <c r="E8" s="74" t="s">
        <v>62</v>
      </c>
      <c r="F8" s="74">
        <v>32</v>
      </c>
      <c r="G8" s="88">
        <v>0</v>
      </c>
      <c r="H8" s="79">
        <v>4</v>
      </c>
      <c r="I8" s="89">
        <f t="shared" si="2"/>
        <v>8</v>
      </c>
      <c r="J8" s="89" t="str">
        <f t="shared" si="0"/>
        <v>0800</v>
      </c>
      <c r="K8" s="92" t="str" cm="1">
        <f t="array" aca="1" ref="K8" ca="1">IF(G8=0,DEC2HEX(HEX2DEC($A$3)+I8*512,4),INDIRECT("K"&amp;(G8+3)))</f>
        <v>3C00</v>
      </c>
      <c r="L8" s="164" t="str">
        <f t="shared" ca="1" si="1"/>
        <v>43FF</v>
      </c>
    </row>
    <row r="9" spans="1:17" x14ac:dyDescent="0.3">
      <c r="C9" s="80">
        <f>C8+1</f>
        <v>6</v>
      </c>
      <c r="D9" s="71" t="s">
        <v>44</v>
      </c>
      <c r="E9" s="84" t="s">
        <v>62</v>
      </c>
      <c r="F9" s="84">
        <v>32</v>
      </c>
      <c r="G9" s="85">
        <v>0</v>
      </c>
      <c r="H9" s="86">
        <v>4</v>
      </c>
      <c r="I9" s="80">
        <f t="shared" si="2"/>
        <v>12</v>
      </c>
      <c r="J9" s="80" t="str">
        <f t="shared" si="0"/>
        <v>0800</v>
      </c>
      <c r="K9" s="95" t="str" cm="1">
        <f t="array" aca="1" ref="K9" ca="1">IF(G9=0,DEC2HEX(HEX2DEC($A$3)+I9*512,4),INDIRECT("K"&amp;(G9+3)))</f>
        <v>4400</v>
      </c>
      <c r="L9" s="163" t="str">
        <f t="shared" ca="1" si="1"/>
        <v>4BFF</v>
      </c>
    </row>
    <row r="10" spans="1:17" x14ac:dyDescent="0.3">
      <c r="C10" s="89">
        <f>C9+1</f>
        <v>7</v>
      </c>
      <c r="D10" s="73" t="s">
        <v>44</v>
      </c>
      <c r="E10" s="74" t="s">
        <v>62</v>
      </c>
      <c r="F10" s="74">
        <v>32</v>
      </c>
      <c r="G10" s="88">
        <v>0</v>
      </c>
      <c r="H10" s="79">
        <v>4</v>
      </c>
      <c r="I10" s="89">
        <f t="shared" si="2"/>
        <v>16</v>
      </c>
      <c r="J10" s="89" t="str">
        <f t="shared" si="0"/>
        <v>0800</v>
      </c>
      <c r="K10" s="92" t="str" cm="1">
        <f t="array" aca="1" ref="K10" ca="1">IF(G10=0,DEC2HEX(HEX2DEC($A$3)+I10*512,4),INDIRECT("K"&amp;(G10+3)))</f>
        <v>4C00</v>
      </c>
      <c r="L10" s="164" t="str">
        <f t="shared" ca="1" si="1"/>
        <v>53FF</v>
      </c>
    </row>
    <row r="11" spans="1:17" x14ac:dyDescent="0.3">
      <c r="C11" s="80">
        <f>C10+1</f>
        <v>8</v>
      </c>
      <c r="D11" s="71" t="s">
        <v>43</v>
      </c>
      <c r="E11" s="84" t="s">
        <v>62</v>
      </c>
      <c r="F11" s="84">
        <v>32</v>
      </c>
      <c r="G11" s="85">
        <v>4</v>
      </c>
      <c r="H11" s="86">
        <v>4</v>
      </c>
      <c r="I11" s="80">
        <f t="shared" si="2"/>
        <v>20</v>
      </c>
      <c r="J11" s="80" t="str">
        <f t="shared" si="0"/>
        <v>0000</v>
      </c>
      <c r="K11" s="95" t="str" cm="1">
        <f t="array" aca="1" ref="K11" ca="1">IF(G11=0,DEC2HEX(HEX2DEC($A$3)+I11*512,4),INDIRECT("K"&amp;(G11+3)))</f>
        <v>3400</v>
      </c>
      <c r="L11" s="165" t="str">
        <f t="shared" ca="1" si="1"/>
        <v>33FF</v>
      </c>
    </row>
    <row r="12" spans="1:17" x14ac:dyDescent="0.3">
      <c r="C12" s="89">
        <f>C11+1</f>
        <v>9</v>
      </c>
      <c r="D12" s="73" t="s">
        <v>43</v>
      </c>
      <c r="E12" s="74" t="s">
        <v>62</v>
      </c>
      <c r="F12" s="74">
        <v>32</v>
      </c>
      <c r="G12" s="88">
        <v>5</v>
      </c>
      <c r="H12" s="79">
        <v>4</v>
      </c>
      <c r="I12" s="89">
        <f t="shared" si="2"/>
        <v>20</v>
      </c>
      <c r="J12" s="89" t="str">
        <f t="shared" si="0"/>
        <v>0000</v>
      </c>
      <c r="K12" s="92" t="str" cm="1">
        <f t="array" aca="1" ref="K12" ca="1">IF(G12=0,DEC2HEX(HEX2DEC($A$3)+I12*512,4),INDIRECT("K"&amp;(G12+3)))</f>
        <v>3C00</v>
      </c>
      <c r="L12" s="166" t="str">
        <f t="shared" ca="1" si="1"/>
        <v>3BFF</v>
      </c>
    </row>
    <row r="13" spans="1:17" x14ac:dyDescent="0.3">
      <c r="C13" s="80">
        <f>C12+1</f>
        <v>10</v>
      </c>
      <c r="D13" s="71" t="s">
        <v>44</v>
      </c>
      <c r="E13" s="84" t="s">
        <v>62</v>
      </c>
      <c r="F13" s="84">
        <v>32</v>
      </c>
      <c r="G13" s="85">
        <v>6</v>
      </c>
      <c r="H13" s="86">
        <v>4</v>
      </c>
      <c r="I13" s="80">
        <f t="shared" si="2"/>
        <v>20</v>
      </c>
      <c r="J13" s="80" t="str">
        <f t="shared" si="0"/>
        <v>0000</v>
      </c>
      <c r="K13" s="95" t="str" cm="1">
        <f t="array" aca="1" ref="K13" ca="1">IF(G13=0,DEC2HEX(HEX2DEC($A$3)+I13*512,4),INDIRECT("K"&amp;(G13+3)))</f>
        <v>4400</v>
      </c>
      <c r="L13" s="165" t="str">
        <f t="shared" ca="1" si="1"/>
        <v>43FF</v>
      </c>
    </row>
    <row r="14" spans="1:17" x14ac:dyDescent="0.3">
      <c r="C14" s="89">
        <f>C13+1</f>
        <v>11</v>
      </c>
      <c r="D14" s="73" t="s">
        <v>44</v>
      </c>
      <c r="E14" s="74" t="s">
        <v>62</v>
      </c>
      <c r="F14" s="74">
        <v>32</v>
      </c>
      <c r="G14" s="88">
        <v>7</v>
      </c>
      <c r="H14" s="79">
        <v>4</v>
      </c>
      <c r="I14" s="89">
        <f t="shared" si="2"/>
        <v>20</v>
      </c>
      <c r="J14" s="89" t="str">
        <f t="shared" si="0"/>
        <v>0000</v>
      </c>
      <c r="K14" s="92" t="str" cm="1">
        <f t="array" aca="1" ref="K14" ca="1">IF(G14=0,DEC2HEX(HEX2DEC($A$3)+I14*512,4),INDIRECT("K"&amp;(G14+3)))</f>
        <v>4C00</v>
      </c>
      <c r="L14" s="166" t="str">
        <f t="shared" ca="1" si="1"/>
        <v>4BFF</v>
      </c>
    </row>
    <row r="15" spans="1:17" x14ac:dyDescent="0.3">
      <c r="C15" s="80">
        <f>C14+1</f>
        <v>12</v>
      </c>
      <c r="D15" s="71" t="s">
        <v>50</v>
      </c>
      <c r="E15" s="84" t="s">
        <v>56</v>
      </c>
      <c r="F15" s="84">
        <v>32</v>
      </c>
      <c r="G15" s="85">
        <v>0</v>
      </c>
      <c r="H15" s="86">
        <v>1</v>
      </c>
      <c r="I15" s="80">
        <f t="shared" si="2"/>
        <v>20</v>
      </c>
      <c r="J15" s="80" t="str">
        <f t="shared" si="0"/>
        <v>0200</v>
      </c>
      <c r="K15" s="95" t="str" cm="1">
        <f t="array" aca="1" ref="K15" ca="1">IF(G15=0,DEC2HEX(HEX2DEC($A$3)+I15*512,4),INDIRECT("K"&amp;(G15+3)))</f>
        <v>5400</v>
      </c>
      <c r="L15" s="163" t="str">
        <f t="shared" ca="1" si="1"/>
        <v>55FF</v>
      </c>
    </row>
    <row r="16" spans="1:17" x14ac:dyDescent="0.3">
      <c r="C16" s="89">
        <f>C15+1</f>
        <v>13</v>
      </c>
      <c r="D16" s="73" t="s">
        <v>50</v>
      </c>
      <c r="E16" s="74" t="s">
        <v>56</v>
      </c>
      <c r="F16" s="74">
        <v>32</v>
      </c>
      <c r="G16" s="88">
        <v>0</v>
      </c>
      <c r="H16" s="79">
        <v>1</v>
      </c>
      <c r="I16" s="89">
        <f t="shared" si="2"/>
        <v>21</v>
      </c>
      <c r="J16" s="89" t="str">
        <f t="shared" si="0"/>
        <v>0200</v>
      </c>
      <c r="K16" s="92" t="str" cm="1">
        <f t="array" aca="1" ref="K16" ca="1">IF(G16=0,DEC2HEX(HEX2DEC($A$3)+I16*512,4),INDIRECT("K"&amp;(G16+3)))</f>
        <v>5600</v>
      </c>
      <c r="L16" s="164" t="str">
        <f t="shared" ca="1" si="1"/>
        <v>57FF</v>
      </c>
    </row>
    <row r="17" spans="3:12" x14ac:dyDescent="0.3">
      <c r="C17" s="80">
        <f>C16+1</f>
        <v>14</v>
      </c>
      <c r="D17" s="71" t="s">
        <v>45</v>
      </c>
      <c r="E17" s="84" t="s">
        <v>62</v>
      </c>
      <c r="F17" s="84">
        <v>32</v>
      </c>
      <c r="G17" s="85">
        <v>0</v>
      </c>
      <c r="H17" s="86">
        <v>4</v>
      </c>
      <c r="I17" s="80">
        <f t="shared" si="2"/>
        <v>22</v>
      </c>
      <c r="J17" s="80" t="str">
        <f t="shared" si="0"/>
        <v>0800</v>
      </c>
      <c r="K17" s="95" t="str" cm="1">
        <f t="array" aca="1" ref="K17" ca="1">IF(G17=0,DEC2HEX(HEX2DEC($A$3)+I17*512,4),INDIRECT("K"&amp;(G17+3)))</f>
        <v>5800</v>
      </c>
      <c r="L17" s="156" t="str">
        <f t="shared" ca="1" si="1"/>
        <v>5FFF</v>
      </c>
    </row>
    <row r="18" spans="3:12" x14ac:dyDescent="0.3">
      <c r="C18" s="89">
        <f>C17+1</f>
        <v>15</v>
      </c>
      <c r="D18" s="73" t="s">
        <v>45</v>
      </c>
      <c r="E18" s="74" t="s">
        <v>62</v>
      </c>
      <c r="F18" s="74">
        <v>32</v>
      </c>
      <c r="G18" s="88">
        <v>0</v>
      </c>
      <c r="H18" s="79">
        <v>4</v>
      </c>
      <c r="I18" s="89">
        <f t="shared" si="2"/>
        <v>26</v>
      </c>
      <c r="J18" s="89" t="str">
        <f t="shared" si="0"/>
        <v>0800</v>
      </c>
      <c r="K18" s="92" t="str" cm="1">
        <f t="array" aca="1" ref="K18" ca="1">IF(G18=0,DEC2HEX(HEX2DEC($A$3)+I18*512,4),INDIRECT("K"&amp;(G18+3)))</f>
        <v>6000</v>
      </c>
      <c r="L18" s="162" t="str">
        <f t="shared" ca="1" si="1"/>
        <v>67FF</v>
      </c>
    </row>
    <row r="19" spans="3:12" x14ac:dyDescent="0.3">
      <c r="C19" s="80">
        <f>C18+1</f>
        <v>16</v>
      </c>
      <c r="D19" s="71" t="s">
        <v>46</v>
      </c>
      <c r="E19" s="84" t="s">
        <v>62</v>
      </c>
      <c r="F19" s="84">
        <v>32</v>
      </c>
      <c r="G19" s="85">
        <v>0</v>
      </c>
      <c r="H19" s="86">
        <v>2</v>
      </c>
      <c r="I19" s="80">
        <f t="shared" si="2"/>
        <v>30</v>
      </c>
      <c r="J19" s="80" t="str">
        <f t="shared" si="0"/>
        <v>0400</v>
      </c>
      <c r="K19" s="95" t="str" cm="1">
        <f t="array" aca="1" ref="K19" ca="1">IF(G19=0,DEC2HEX(HEX2DEC($A$3)+I19*512,4),INDIRECT("K"&amp;(G19+3)))</f>
        <v>6800</v>
      </c>
      <c r="L19" s="156" t="str">
        <f t="shared" ca="1" si="1"/>
        <v>6BFF</v>
      </c>
    </row>
    <row r="20" spans="3:12" x14ac:dyDescent="0.3">
      <c r="C20" s="89">
        <f>C19+1</f>
        <v>17</v>
      </c>
      <c r="D20" s="73" t="s">
        <v>46</v>
      </c>
      <c r="E20" s="74" t="s">
        <v>62</v>
      </c>
      <c r="F20" s="74">
        <v>32</v>
      </c>
      <c r="G20" s="88">
        <v>0</v>
      </c>
      <c r="H20" s="79">
        <v>2</v>
      </c>
      <c r="I20" s="89">
        <f t="shared" si="2"/>
        <v>32</v>
      </c>
      <c r="J20" s="89" t="str">
        <f t="shared" si="0"/>
        <v>0400</v>
      </c>
      <c r="K20" s="92" t="str" cm="1">
        <f t="array" aca="1" ref="K20" ca="1">IF(G20=0,DEC2HEX(HEX2DEC($A$3)+I20*512,4),INDIRECT("K"&amp;(G20+3)))</f>
        <v>6C00</v>
      </c>
      <c r="L20" s="166" t="str">
        <f t="shared" ca="1" si="1"/>
        <v>6FFF</v>
      </c>
    </row>
    <row r="21" spans="3:12" x14ac:dyDescent="0.3">
      <c r="C21" s="80">
        <f>C20+1</f>
        <v>18</v>
      </c>
      <c r="D21" s="71" t="s">
        <v>46</v>
      </c>
      <c r="E21" s="84" t="s">
        <v>62</v>
      </c>
      <c r="F21" s="84">
        <v>32</v>
      </c>
      <c r="G21" s="85">
        <v>16</v>
      </c>
      <c r="H21" s="86">
        <v>2</v>
      </c>
      <c r="I21" s="80">
        <f t="shared" si="2"/>
        <v>34</v>
      </c>
      <c r="J21" s="80" t="str">
        <f t="shared" si="0"/>
        <v>0000</v>
      </c>
      <c r="K21" s="95" t="str" cm="1">
        <f t="array" aca="1" ref="K21" ca="1">IF(G21=0,DEC2HEX(HEX2DEC($A$3)+I21*512,4),INDIRECT("K"&amp;(G21+3)))</f>
        <v>6800</v>
      </c>
      <c r="L21" s="165" t="str">
        <f t="shared" ca="1" si="1"/>
        <v>67FF</v>
      </c>
    </row>
    <row r="22" spans="3:12" x14ac:dyDescent="0.3">
      <c r="C22" s="89">
        <f>C21+1</f>
        <v>19</v>
      </c>
      <c r="D22" s="73" t="s">
        <v>46</v>
      </c>
      <c r="E22" s="74" t="s">
        <v>62</v>
      </c>
      <c r="F22" s="74">
        <v>32</v>
      </c>
      <c r="G22" s="88">
        <v>17</v>
      </c>
      <c r="H22" s="79">
        <v>2</v>
      </c>
      <c r="I22" s="89">
        <f t="shared" si="2"/>
        <v>34</v>
      </c>
      <c r="J22" s="89" t="str">
        <f t="shared" si="0"/>
        <v>0000</v>
      </c>
      <c r="K22" s="92" t="str" cm="1">
        <f t="array" aca="1" ref="K22" ca="1">IF(G22=0,DEC2HEX(HEX2DEC($A$3)+I22*512,4),INDIRECT("K"&amp;(G22+3)))</f>
        <v>6C00</v>
      </c>
      <c r="L22" s="166" t="str">
        <f t="shared" ca="1" si="1"/>
        <v>6BFF</v>
      </c>
    </row>
    <row r="23" spans="3:12" x14ac:dyDescent="0.3">
      <c r="C23" s="80">
        <f>C22+1</f>
        <v>20</v>
      </c>
      <c r="D23" s="71" t="s">
        <v>47</v>
      </c>
      <c r="E23" s="84" t="s">
        <v>62</v>
      </c>
      <c r="F23" s="84">
        <v>32</v>
      </c>
      <c r="G23" s="85">
        <v>0</v>
      </c>
      <c r="H23" s="86">
        <v>4</v>
      </c>
      <c r="I23" s="80">
        <f t="shared" si="2"/>
        <v>34</v>
      </c>
      <c r="J23" s="80" t="str">
        <f t="shared" si="0"/>
        <v>0800</v>
      </c>
      <c r="K23" s="95" t="str" cm="1">
        <f t="array" aca="1" ref="K23" ca="1">IF(G23=0,DEC2HEX(HEX2DEC($A$3)+I23*512,4),INDIRECT("K"&amp;(G23+3)))</f>
        <v>7000</v>
      </c>
      <c r="L23" s="165" t="str">
        <f t="shared" ca="1" si="1"/>
        <v>77FF</v>
      </c>
    </row>
    <row r="24" spans="3:12" x14ac:dyDescent="0.3">
      <c r="C24" s="89">
        <f>C23+1</f>
        <v>21</v>
      </c>
      <c r="D24" s="73" t="s">
        <v>47</v>
      </c>
      <c r="E24" s="74" t="s">
        <v>62</v>
      </c>
      <c r="F24" s="74">
        <v>32</v>
      </c>
      <c r="G24" s="88">
        <v>0</v>
      </c>
      <c r="H24" s="79">
        <v>4</v>
      </c>
      <c r="I24" s="89">
        <f t="shared" si="2"/>
        <v>38</v>
      </c>
      <c r="J24" s="89" t="str">
        <f t="shared" si="0"/>
        <v>0800</v>
      </c>
      <c r="K24" s="92" t="str" cm="1">
        <f t="array" aca="1" ref="K24" ca="1">IF(G24=0,DEC2HEX(HEX2DEC($A$3)+I24*512,4),INDIRECT("K"&amp;(G24+3)))</f>
        <v>7800</v>
      </c>
      <c r="L24" s="166" t="str">
        <f t="shared" ca="1" si="1"/>
        <v>7FFF</v>
      </c>
    </row>
    <row r="25" spans="3:12" x14ac:dyDescent="0.3">
      <c r="C25" s="80">
        <f>C24+1</f>
        <v>22</v>
      </c>
      <c r="D25" s="71" t="s">
        <v>48</v>
      </c>
      <c r="E25" s="84" t="s">
        <v>56</v>
      </c>
      <c r="F25" s="84">
        <v>32</v>
      </c>
      <c r="G25" s="85">
        <v>12</v>
      </c>
      <c r="H25" s="86">
        <v>1</v>
      </c>
      <c r="I25" s="80">
        <f t="shared" si="2"/>
        <v>42</v>
      </c>
      <c r="J25" s="80" t="str">
        <f t="shared" si="0"/>
        <v>0000</v>
      </c>
      <c r="K25" s="95" t="str" cm="1">
        <f t="array" aca="1" ref="K25" ca="1">IF(G25=0,DEC2HEX(HEX2DEC($A$3)+I25*512,4),INDIRECT("K"&amp;(G25+3)))</f>
        <v>5400</v>
      </c>
      <c r="L25" s="165" t="str">
        <f t="shared" ca="1" si="1"/>
        <v>53FF</v>
      </c>
    </row>
    <row r="26" spans="3:12" x14ac:dyDescent="0.3">
      <c r="C26" s="81">
        <f>C25+1</f>
        <v>23</v>
      </c>
      <c r="D26" s="73" t="s">
        <v>48</v>
      </c>
      <c r="E26" s="74" t="s">
        <v>56</v>
      </c>
      <c r="F26" s="74">
        <v>32</v>
      </c>
      <c r="G26" s="88">
        <v>13</v>
      </c>
      <c r="H26" s="79">
        <v>1</v>
      </c>
      <c r="I26" s="89">
        <f t="shared" si="2"/>
        <v>42</v>
      </c>
      <c r="J26" s="89" t="str">
        <f t="shared" si="0"/>
        <v>0000</v>
      </c>
      <c r="K26" s="92" t="str" cm="1">
        <f t="array" aca="1" ref="K26" ca="1">IF(G26=0,DEC2HEX(HEX2DEC($A$3)+I26*512,4),INDIRECT("K"&amp;(G26+3)))</f>
        <v>5600</v>
      </c>
      <c r="L26" s="166" t="str">
        <f t="shared" ca="1" si="1"/>
        <v>55FF</v>
      </c>
    </row>
    <row r="27" spans="3:12" x14ac:dyDescent="0.3">
      <c r="C27" s="80">
        <f>C26+1</f>
        <v>24</v>
      </c>
      <c r="D27" s="179" t="s">
        <v>63</v>
      </c>
      <c r="E27" s="171"/>
      <c r="F27" s="171"/>
      <c r="G27" s="171"/>
      <c r="H27" s="171"/>
      <c r="I27" s="171"/>
      <c r="J27" s="171"/>
      <c r="K27" s="171"/>
      <c r="L27" s="103"/>
    </row>
    <row r="28" spans="3:12" x14ac:dyDescent="0.3">
      <c r="C28" s="81">
        <f>C27+1</f>
        <v>25</v>
      </c>
      <c r="D28" s="68" t="s">
        <v>63</v>
      </c>
      <c r="E28" s="104"/>
      <c r="F28" s="104"/>
      <c r="G28" s="104"/>
      <c r="H28" s="104"/>
      <c r="I28" s="104"/>
      <c r="J28" s="172"/>
      <c r="K28" s="104"/>
      <c r="L28" s="68"/>
    </row>
    <row r="29" spans="3:12" x14ac:dyDescent="0.3">
      <c r="C29" s="82">
        <f>C28+1</f>
        <v>26</v>
      </c>
      <c r="D29" s="68" t="s">
        <v>63</v>
      </c>
      <c r="E29" s="104"/>
      <c r="F29" s="104"/>
      <c r="G29" s="104"/>
      <c r="H29" s="104"/>
      <c r="I29" s="104"/>
      <c r="J29" s="104"/>
      <c r="K29" s="104"/>
      <c r="L29" s="68"/>
    </row>
    <row r="30" spans="3:12" x14ac:dyDescent="0.3">
      <c r="C30" s="81">
        <f>C29+1</f>
        <v>27</v>
      </c>
      <c r="D30" s="68" t="s">
        <v>63</v>
      </c>
      <c r="E30" s="104"/>
      <c r="F30" s="104"/>
      <c r="G30" s="104"/>
      <c r="H30" s="104"/>
      <c r="I30" s="104"/>
      <c r="J30" s="104"/>
      <c r="K30" s="104"/>
      <c r="L30" s="68"/>
    </row>
    <row r="31" spans="3:12" x14ac:dyDescent="0.3">
      <c r="C31" s="82">
        <f>C30+1</f>
        <v>28</v>
      </c>
      <c r="D31" s="68" t="s">
        <v>63</v>
      </c>
      <c r="E31" s="104"/>
      <c r="F31" s="104"/>
      <c r="G31" s="104"/>
      <c r="H31" s="104"/>
      <c r="I31" s="104"/>
      <c r="J31" s="104"/>
      <c r="K31" s="104"/>
      <c r="L31" s="68"/>
    </row>
    <row r="32" spans="3:12" x14ac:dyDescent="0.3">
      <c r="C32" s="81">
        <f>C31+1</f>
        <v>29</v>
      </c>
      <c r="D32" s="68" t="s">
        <v>63</v>
      </c>
      <c r="E32" s="104"/>
      <c r="F32" s="104"/>
      <c r="G32" s="104"/>
      <c r="H32" s="104"/>
      <c r="I32" s="104"/>
      <c r="J32" s="104"/>
      <c r="K32" s="104"/>
      <c r="L32" s="68"/>
    </row>
    <row r="33" spans="3:12" x14ac:dyDescent="0.3">
      <c r="C33" s="82">
        <f>C32+1</f>
        <v>30</v>
      </c>
      <c r="D33" s="106" t="s">
        <v>63</v>
      </c>
      <c r="E33" s="105"/>
      <c r="F33" s="105"/>
      <c r="G33" s="105"/>
      <c r="H33" s="105"/>
      <c r="I33" s="105"/>
      <c r="J33" s="105"/>
      <c r="K33" s="105"/>
      <c r="L33" s="106"/>
    </row>
    <row r="34" spans="3:12" x14ac:dyDescent="0.3">
      <c r="C34" s="87">
        <f>C33+1</f>
        <v>31</v>
      </c>
      <c r="D34" s="174" t="s">
        <v>92</v>
      </c>
      <c r="E34" s="173"/>
      <c r="F34" s="173"/>
      <c r="G34" s="173"/>
      <c r="H34" s="173"/>
      <c r="I34" s="173"/>
      <c r="J34" s="173"/>
      <c r="K34" s="173"/>
      <c r="L34" s="174"/>
    </row>
    <row r="35" spans="3:12" x14ac:dyDescent="0.3">
      <c r="C35" s="82">
        <f>C34+1</f>
        <v>32</v>
      </c>
      <c r="D35" s="176" t="s">
        <v>92</v>
      </c>
      <c r="E35" s="175"/>
      <c r="F35" s="175"/>
      <c r="G35" s="175"/>
      <c r="H35" s="175"/>
      <c r="I35" s="175"/>
      <c r="J35" s="175"/>
      <c r="K35" s="175"/>
      <c r="L35" s="176"/>
    </row>
    <row r="36" spans="3:12" x14ac:dyDescent="0.3">
      <c r="C36" s="89">
        <f>C35+1</f>
        <v>33</v>
      </c>
      <c r="D36" s="178" t="s">
        <v>92</v>
      </c>
      <c r="E36" s="177"/>
      <c r="F36" s="177"/>
      <c r="G36" s="177"/>
      <c r="H36" s="177"/>
      <c r="I36" s="177"/>
      <c r="J36" s="177"/>
      <c r="K36" s="177"/>
      <c r="L36" s="178"/>
    </row>
    <row r="37" spans="3:12" x14ac:dyDescent="0.3">
      <c r="C37" s="82">
        <f>C36+1</f>
        <v>34</v>
      </c>
      <c r="D37" s="103" t="s">
        <v>63</v>
      </c>
      <c r="E37" s="102"/>
      <c r="F37" s="102"/>
      <c r="G37" s="102"/>
      <c r="H37" s="102"/>
      <c r="I37" s="102"/>
      <c r="J37" s="102"/>
      <c r="K37" s="102"/>
      <c r="L37" s="103"/>
    </row>
    <row r="38" spans="3:12" x14ac:dyDescent="0.3">
      <c r="C38" s="81">
        <f>C37+1</f>
        <v>35</v>
      </c>
      <c r="D38" s="68" t="s">
        <v>63</v>
      </c>
      <c r="E38" s="104"/>
      <c r="F38" s="104"/>
      <c r="G38" s="104"/>
      <c r="H38" s="104"/>
      <c r="I38" s="104"/>
      <c r="J38" s="104"/>
      <c r="K38" s="104"/>
      <c r="L38" s="68"/>
    </row>
    <row r="39" spans="3:12" x14ac:dyDescent="0.3">
      <c r="C39" s="82">
        <f>C38+1</f>
        <v>36</v>
      </c>
      <c r="D39" s="68" t="s">
        <v>63</v>
      </c>
      <c r="E39" s="104"/>
      <c r="F39" s="104"/>
      <c r="G39" s="104"/>
      <c r="H39" s="104"/>
      <c r="I39" s="104"/>
      <c r="J39" s="104"/>
      <c r="K39" s="104"/>
      <c r="L39" s="68"/>
    </row>
    <row r="40" spans="3:12" x14ac:dyDescent="0.3">
      <c r="C40" s="81">
        <f>C39+1</f>
        <v>37</v>
      </c>
      <c r="D40" s="68" t="s">
        <v>63</v>
      </c>
      <c r="E40" s="104"/>
      <c r="F40" s="104"/>
      <c r="G40" s="104"/>
      <c r="H40" s="104"/>
      <c r="I40" s="104"/>
      <c r="J40" s="104"/>
      <c r="K40" s="104"/>
      <c r="L40" s="68"/>
    </row>
    <row r="41" spans="3:12" x14ac:dyDescent="0.3">
      <c r="C41" s="90">
        <f>C40+1</f>
        <v>38</v>
      </c>
      <c r="D41" s="106" t="s">
        <v>63</v>
      </c>
      <c r="E41" s="105"/>
      <c r="F41" s="105"/>
      <c r="G41" s="105"/>
      <c r="H41" s="105"/>
      <c r="I41" s="105"/>
      <c r="J41" s="105"/>
      <c r="K41" s="105"/>
      <c r="L41" s="106"/>
    </row>
    <row r="42" spans="3:12" x14ac:dyDescent="0.3">
      <c r="C42" s="17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1C70-9657-4394-93E6-4755D8687536}">
  <dimension ref="B1:AT28"/>
  <sheetViews>
    <sheetView tabSelected="1" topLeftCell="P1" workbookViewId="0">
      <selection activeCell="AV16" sqref="AV16"/>
    </sheetView>
  </sheetViews>
  <sheetFormatPr defaultRowHeight="14.4" x14ac:dyDescent="0.3"/>
  <cols>
    <col min="2" max="2" width="8.88671875" style="4"/>
    <col min="3" max="3" width="10.21875" style="4" bestFit="1" customWidth="1"/>
    <col min="4" max="35" width="3.77734375" customWidth="1"/>
    <col min="36" max="39" width="8.88671875" style="4" customWidth="1"/>
    <col min="41" max="41" width="8.88671875" style="9"/>
    <col min="42" max="42" width="8.88671875" style="4"/>
    <col min="44" max="45" width="8.88671875" style="9"/>
    <col min="46" max="46" width="8.88671875" style="4"/>
  </cols>
  <sheetData>
    <row r="1" spans="2:46" x14ac:dyDescent="0.3">
      <c r="AO1" s="186" t="s">
        <v>80</v>
      </c>
      <c r="AP1" s="188" t="s">
        <v>93</v>
      </c>
      <c r="AQ1" s="189"/>
      <c r="AR1" s="183" t="s">
        <v>94</v>
      </c>
      <c r="AS1" s="184"/>
      <c r="AT1" s="193" t="s">
        <v>55</v>
      </c>
    </row>
    <row r="2" spans="2:46" s="3" customFormat="1" x14ac:dyDescent="0.3">
      <c r="B2" s="100" t="s">
        <v>29</v>
      </c>
      <c r="C2" s="101" t="s">
        <v>54</v>
      </c>
      <c r="D2" s="204">
        <v>0</v>
      </c>
      <c r="E2" s="204">
        <f>D2+1</f>
        <v>1</v>
      </c>
      <c r="F2" s="204">
        <f t="shared" ref="F2:AI2" si="0">E2+1</f>
        <v>2</v>
      </c>
      <c r="G2" s="204">
        <f t="shared" si="0"/>
        <v>3</v>
      </c>
      <c r="H2" s="204">
        <f t="shared" si="0"/>
        <v>4</v>
      </c>
      <c r="I2" s="204">
        <f t="shared" si="0"/>
        <v>5</v>
      </c>
      <c r="J2" s="204">
        <f t="shared" si="0"/>
        <v>6</v>
      </c>
      <c r="K2" s="204">
        <f t="shared" si="0"/>
        <v>7</v>
      </c>
      <c r="L2" s="204">
        <f t="shared" si="0"/>
        <v>8</v>
      </c>
      <c r="M2" s="204">
        <f t="shared" si="0"/>
        <v>9</v>
      </c>
      <c r="N2" s="204">
        <f t="shared" si="0"/>
        <v>10</v>
      </c>
      <c r="O2" s="204">
        <f t="shared" si="0"/>
        <v>11</v>
      </c>
      <c r="P2" s="204">
        <f t="shared" si="0"/>
        <v>12</v>
      </c>
      <c r="Q2" s="204">
        <f t="shared" si="0"/>
        <v>13</v>
      </c>
      <c r="R2" s="204">
        <f t="shared" si="0"/>
        <v>14</v>
      </c>
      <c r="S2" s="204">
        <f t="shared" si="0"/>
        <v>15</v>
      </c>
      <c r="T2" s="204">
        <f t="shared" si="0"/>
        <v>16</v>
      </c>
      <c r="U2" s="204">
        <f t="shared" si="0"/>
        <v>17</v>
      </c>
      <c r="V2" s="204">
        <f t="shared" si="0"/>
        <v>18</v>
      </c>
      <c r="W2" s="204">
        <f t="shared" si="0"/>
        <v>19</v>
      </c>
      <c r="X2" s="203">
        <f t="shared" si="0"/>
        <v>20</v>
      </c>
      <c r="Y2" s="203">
        <f t="shared" si="0"/>
        <v>21</v>
      </c>
      <c r="Z2" s="203">
        <f t="shared" si="0"/>
        <v>22</v>
      </c>
      <c r="AA2" s="203">
        <f t="shared" si="0"/>
        <v>23</v>
      </c>
      <c r="AB2" s="203">
        <f t="shared" si="0"/>
        <v>24</v>
      </c>
      <c r="AC2" s="203">
        <f t="shared" si="0"/>
        <v>25</v>
      </c>
      <c r="AD2" s="203">
        <f t="shared" si="0"/>
        <v>26</v>
      </c>
      <c r="AE2" s="203">
        <f t="shared" si="0"/>
        <v>27</v>
      </c>
      <c r="AF2" s="204">
        <f t="shared" si="0"/>
        <v>28</v>
      </c>
      <c r="AG2" s="204">
        <f t="shared" si="0"/>
        <v>29</v>
      </c>
      <c r="AH2" s="204">
        <f t="shared" si="0"/>
        <v>30</v>
      </c>
      <c r="AI2" s="204">
        <f t="shared" si="0"/>
        <v>31</v>
      </c>
      <c r="AO2" s="185" t="s">
        <v>75</v>
      </c>
      <c r="AP2" s="194" t="s">
        <v>95</v>
      </c>
      <c r="AQ2" s="194" t="s">
        <v>96</v>
      </c>
      <c r="AR2" s="187" t="s">
        <v>95</v>
      </c>
      <c r="AS2" s="185" t="s">
        <v>96</v>
      </c>
      <c r="AT2" s="190" t="s">
        <v>97</v>
      </c>
    </row>
    <row r="3" spans="2:46" s="9" customFormat="1" x14ac:dyDescent="0.3">
      <c r="B3" s="107">
        <v>0</v>
      </c>
      <c r="C3" s="108" t="s">
        <v>53</v>
      </c>
      <c r="D3" s="114" t="s">
        <v>82</v>
      </c>
      <c r="E3" s="110" t="s">
        <v>82</v>
      </c>
      <c r="F3" s="110" t="s">
        <v>82</v>
      </c>
      <c r="G3" s="110"/>
      <c r="J3" s="110" t="s">
        <v>88</v>
      </c>
      <c r="K3" s="110" t="s">
        <v>89</v>
      </c>
      <c r="L3" s="110" t="s">
        <v>84</v>
      </c>
      <c r="M3" s="110" t="s">
        <v>58</v>
      </c>
      <c r="N3" s="110" t="s">
        <v>87</v>
      </c>
      <c r="O3" s="110" t="s">
        <v>90</v>
      </c>
      <c r="P3" s="110">
        <v>0</v>
      </c>
      <c r="Q3" s="110">
        <v>0</v>
      </c>
      <c r="R3" s="110">
        <v>0</v>
      </c>
      <c r="S3" s="110">
        <v>0</v>
      </c>
      <c r="T3" s="110">
        <v>0</v>
      </c>
      <c r="U3" s="110">
        <v>0</v>
      </c>
      <c r="V3" s="110"/>
      <c r="W3" s="110"/>
      <c r="X3" s="205"/>
      <c r="Y3" s="206"/>
      <c r="Z3" s="206"/>
      <c r="AA3" s="206"/>
      <c r="AB3" s="206"/>
      <c r="AC3" s="206"/>
      <c r="AD3" s="206"/>
      <c r="AE3" s="207"/>
      <c r="AF3" s="110" t="s">
        <v>83</v>
      </c>
      <c r="AG3" s="110" t="s">
        <v>85</v>
      </c>
      <c r="AH3" s="110" t="s">
        <v>86</v>
      </c>
      <c r="AI3" s="111" t="s">
        <v>87</v>
      </c>
      <c r="AJ3" s="208">
        <v>0</v>
      </c>
      <c r="AO3" s="116" t="str">
        <f>DEC2HEX(AJ3*2+44,2)</f>
        <v>2C</v>
      </c>
      <c r="AP3" s="191">
        <v>-1</v>
      </c>
      <c r="AQ3" s="192">
        <v>-1</v>
      </c>
      <c r="AR3" s="182">
        <v>-1</v>
      </c>
      <c r="AS3" s="182">
        <v>-1</v>
      </c>
      <c r="AT3" s="109">
        <v>-1</v>
      </c>
    </row>
    <row r="4" spans="2:46" s="9" customFormat="1" x14ac:dyDescent="0.3">
      <c r="B4" s="112">
        <f>B3+1</f>
        <v>1</v>
      </c>
      <c r="C4" s="113" t="s">
        <v>49</v>
      </c>
      <c r="D4" s="130"/>
      <c r="E4" s="131"/>
      <c r="F4" s="131"/>
      <c r="G4" s="132"/>
      <c r="H4" s="132"/>
      <c r="I4" s="131"/>
      <c r="J4" s="131"/>
      <c r="K4" s="131"/>
      <c r="L4" s="131"/>
      <c r="M4" s="132"/>
      <c r="N4" s="132"/>
      <c r="O4" s="131"/>
      <c r="P4" s="131"/>
      <c r="Q4" s="131"/>
      <c r="R4" s="131"/>
      <c r="S4" s="132"/>
      <c r="T4" s="132"/>
      <c r="U4" s="131"/>
      <c r="V4" s="131"/>
      <c r="W4" s="131"/>
      <c r="X4" s="131"/>
      <c r="Y4" s="132"/>
      <c r="Z4" s="132"/>
      <c r="AA4" s="131"/>
      <c r="AB4" s="131"/>
      <c r="AC4" s="131"/>
      <c r="AD4" s="131"/>
      <c r="AE4" s="132"/>
      <c r="AF4" s="132"/>
      <c r="AG4" s="131"/>
      <c r="AH4" s="131"/>
      <c r="AI4" s="133"/>
      <c r="AJ4" s="209">
        <v>1</v>
      </c>
      <c r="AO4" s="116" t="str">
        <f t="shared" ref="AO4:AO26" si="1">DEC2HEX(AJ4*2+44,2)</f>
        <v>2E</v>
      </c>
      <c r="AP4" s="191">
        <v>-1</v>
      </c>
      <c r="AQ4" s="192">
        <v>-1</v>
      </c>
      <c r="AR4" s="182">
        <v>-1</v>
      </c>
      <c r="AS4" s="182">
        <v>-1</v>
      </c>
      <c r="AT4" s="114">
        <v>-1</v>
      </c>
    </row>
    <row r="5" spans="2:46" s="9" customFormat="1" x14ac:dyDescent="0.3">
      <c r="B5" s="117">
        <f>B4+1</f>
        <v>2</v>
      </c>
      <c r="C5" s="108" t="s">
        <v>49</v>
      </c>
      <c r="D5" s="123"/>
      <c r="E5" s="124"/>
      <c r="F5" s="124"/>
      <c r="G5" s="134"/>
      <c r="H5" s="137"/>
      <c r="I5" s="124"/>
      <c r="J5" s="124"/>
      <c r="K5" s="124"/>
      <c r="L5" s="124"/>
      <c r="M5" s="134"/>
      <c r="N5" s="137"/>
      <c r="O5" s="124"/>
      <c r="P5" s="124"/>
      <c r="Q5" s="124"/>
      <c r="R5" s="124"/>
      <c r="S5" s="134"/>
      <c r="T5" s="137"/>
      <c r="U5" s="124"/>
      <c r="V5" s="124"/>
      <c r="W5" s="124"/>
      <c r="X5" s="124"/>
      <c r="Y5" s="134"/>
      <c r="Z5" s="137"/>
      <c r="AA5" s="124"/>
      <c r="AB5" s="124"/>
      <c r="AC5" s="124"/>
      <c r="AD5" s="124"/>
      <c r="AE5" s="134"/>
      <c r="AF5" s="137"/>
      <c r="AG5" s="124"/>
      <c r="AH5" s="124"/>
      <c r="AI5" s="125"/>
      <c r="AJ5" s="210">
        <v>2</v>
      </c>
      <c r="AO5" s="116" t="str">
        <f t="shared" si="1"/>
        <v>30</v>
      </c>
      <c r="AP5" s="191">
        <v>-1</v>
      </c>
      <c r="AQ5" s="192">
        <v>-1</v>
      </c>
      <c r="AR5" s="182">
        <v>-1</v>
      </c>
      <c r="AS5" s="182">
        <v>-1</v>
      </c>
      <c r="AT5" s="114">
        <v>-1</v>
      </c>
    </row>
    <row r="6" spans="2:46" s="9" customFormat="1" x14ac:dyDescent="0.3">
      <c r="B6" s="118">
        <f>B5+1</f>
        <v>3</v>
      </c>
      <c r="C6" s="119" t="s">
        <v>49</v>
      </c>
      <c r="D6" s="127"/>
      <c r="E6" s="128"/>
      <c r="F6" s="128"/>
      <c r="G6" s="136"/>
      <c r="H6" s="138"/>
      <c r="I6" s="128"/>
      <c r="J6" s="128"/>
      <c r="K6" s="128"/>
      <c r="L6" s="128"/>
      <c r="M6" s="136"/>
      <c r="N6" s="138"/>
      <c r="O6" s="128"/>
      <c r="P6" s="128"/>
      <c r="Q6" s="128"/>
      <c r="R6" s="128"/>
      <c r="S6" s="136"/>
      <c r="T6" s="138"/>
      <c r="U6" s="128"/>
      <c r="V6" s="128"/>
      <c r="W6" s="128"/>
      <c r="X6" s="128"/>
      <c r="Y6" s="136"/>
      <c r="Z6" s="138"/>
      <c r="AA6" s="128"/>
      <c r="AB6" s="128"/>
      <c r="AC6" s="128"/>
      <c r="AD6" s="128"/>
      <c r="AE6" s="136"/>
      <c r="AF6" s="138"/>
      <c r="AG6" s="128"/>
      <c r="AH6" s="128"/>
      <c r="AI6" s="129"/>
      <c r="AJ6" s="211">
        <v>3</v>
      </c>
      <c r="AO6" s="116" t="str">
        <f t="shared" si="1"/>
        <v>32</v>
      </c>
      <c r="AP6" s="191">
        <v>-1</v>
      </c>
      <c r="AQ6" s="192">
        <v>-1</v>
      </c>
      <c r="AR6" s="182">
        <v>-1</v>
      </c>
      <c r="AS6" s="182">
        <v>-1</v>
      </c>
      <c r="AT6" s="114">
        <v>-1</v>
      </c>
    </row>
    <row r="7" spans="2:46" s="9" customFormat="1" x14ac:dyDescent="0.3">
      <c r="B7" s="120">
        <f>B6+1</f>
        <v>4</v>
      </c>
      <c r="C7" s="121" t="s">
        <v>43</v>
      </c>
      <c r="D7" s="13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34">
        <v>4</v>
      </c>
      <c r="AK7" s="135">
        <v>5</v>
      </c>
      <c r="AL7" s="135">
        <v>6</v>
      </c>
      <c r="AM7" s="137">
        <v>7</v>
      </c>
      <c r="AO7" s="116" t="str">
        <f t="shared" si="1"/>
        <v>34</v>
      </c>
      <c r="AP7" s="114">
        <v>0</v>
      </c>
      <c r="AQ7" s="116">
        <v>3</v>
      </c>
      <c r="AR7" s="9">
        <v>0</v>
      </c>
      <c r="AS7" s="9">
        <v>64</v>
      </c>
      <c r="AT7" s="114">
        <v>1</v>
      </c>
    </row>
    <row r="8" spans="2:46" s="9" customFormat="1" x14ac:dyDescent="0.3">
      <c r="B8" s="122">
        <f>B7+1</f>
        <v>5</v>
      </c>
      <c r="C8" s="119" t="s">
        <v>43</v>
      </c>
      <c r="D8" s="13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51">
        <v>8</v>
      </c>
      <c r="AK8" s="152">
        <v>9</v>
      </c>
      <c r="AL8" s="152">
        <v>10</v>
      </c>
      <c r="AM8" s="153">
        <v>11</v>
      </c>
      <c r="AO8" s="116" t="str">
        <f t="shared" si="1"/>
        <v>3C</v>
      </c>
      <c r="AP8" s="114">
        <v>0</v>
      </c>
      <c r="AQ8" s="116">
        <v>3</v>
      </c>
      <c r="AR8" s="9">
        <v>0</v>
      </c>
      <c r="AS8" s="9">
        <v>64</v>
      </c>
      <c r="AT8" s="114">
        <v>1</v>
      </c>
    </row>
    <row r="9" spans="2:46" s="9" customFormat="1" x14ac:dyDescent="0.3">
      <c r="B9" s="120">
        <f>B8+1</f>
        <v>6</v>
      </c>
      <c r="C9" s="121" t="s">
        <v>44</v>
      </c>
      <c r="D9" s="13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34">
        <v>12</v>
      </c>
      <c r="AK9" s="135">
        <v>13</v>
      </c>
      <c r="AL9" s="135">
        <v>14</v>
      </c>
      <c r="AM9" s="137">
        <v>15</v>
      </c>
      <c r="AO9" s="116" t="str">
        <f t="shared" si="1"/>
        <v>44</v>
      </c>
      <c r="AP9" s="114">
        <v>0</v>
      </c>
      <c r="AQ9" s="116">
        <v>3</v>
      </c>
      <c r="AR9" s="9">
        <v>0</v>
      </c>
      <c r="AS9" s="9">
        <v>64</v>
      </c>
      <c r="AT9" s="114">
        <v>1</v>
      </c>
    </row>
    <row r="10" spans="2:46" s="9" customFormat="1" x14ac:dyDescent="0.3">
      <c r="B10" s="122">
        <f>B9+1</f>
        <v>7</v>
      </c>
      <c r="C10" s="119" t="s">
        <v>44</v>
      </c>
      <c r="D10" s="13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51">
        <v>16</v>
      </c>
      <c r="AK10" s="152">
        <v>17</v>
      </c>
      <c r="AL10" s="152">
        <v>18</v>
      </c>
      <c r="AM10" s="153">
        <v>19</v>
      </c>
      <c r="AO10" s="116" t="str">
        <f t="shared" si="1"/>
        <v>4C</v>
      </c>
      <c r="AP10" s="114">
        <v>0</v>
      </c>
      <c r="AQ10" s="116">
        <v>3</v>
      </c>
      <c r="AR10" s="9">
        <v>0</v>
      </c>
      <c r="AS10" s="9">
        <v>64</v>
      </c>
      <c r="AT10" s="114">
        <v>1</v>
      </c>
    </row>
    <row r="11" spans="2:46" s="9" customFormat="1" x14ac:dyDescent="0.3">
      <c r="B11" s="120">
        <f>B10+1</f>
        <v>8</v>
      </c>
      <c r="C11" s="121" t="s">
        <v>43</v>
      </c>
      <c r="D11" s="13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34">
        <v>4</v>
      </c>
      <c r="AK11" s="135">
        <v>5</v>
      </c>
      <c r="AL11" s="135">
        <v>6</v>
      </c>
      <c r="AM11" s="137">
        <v>7</v>
      </c>
      <c r="AO11" s="116" t="str">
        <f t="shared" si="1"/>
        <v>34</v>
      </c>
      <c r="AP11" s="114">
        <v>0</v>
      </c>
      <c r="AQ11" s="116">
        <v>3</v>
      </c>
      <c r="AR11" s="9">
        <v>0</v>
      </c>
      <c r="AS11" s="9">
        <v>64</v>
      </c>
      <c r="AT11" s="114">
        <v>1</v>
      </c>
    </row>
    <row r="12" spans="2:46" s="9" customFormat="1" x14ac:dyDescent="0.3">
      <c r="B12" s="122">
        <f>B11+1</f>
        <v>9</v>
      </c>
      <c r="C12" s="119" t="s">
        <v>43</v>
      </c>
      <c r="D12" s="13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51">
        <v>8</v>
      </c>
      <c r="AK12" s="152">
        <v>9</v>
      </c>
      <c r="AL12" s="152">
        <v>10</v>
      </c>
      <c r="AM12" s="153">
        <v>11</v>
      </c>
      <c r="AO12" s="116" t="str">
        <f t="shared" si="1"/>
        <v>3C</v>
      </c>
      <c r="AP12" s="114">
        <v>0</v>
      </c>
      <c r="AQ12" s="116">
        <v>3</v>
      </c>
      <c r="AR12" s="9">
        <v>0</v>
      </c>
      <c r="AS12" s="9">
        <v>64</v>
      </c>
      <c r="AT12" s="114">
        <v>1</v>
      </c>
    </row>
    <row r="13" spans="2:46" s="9" customFormat="1" x14ac:dyDescent="0.3">
      <c r="B13" s="120">
        <f>B12+1</f>
        <v>10</v>
      </c>
      <c r="C13" s="121" t="s">
        <v>44</v>
      </c>
      <c r="D13" s="13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36">
        <v>12</v>
      </c>
      <c r="AK13" s="126">
        <v>13</v>
      </c>
      <c r="AL13" s="126">
        <v>14</v>
      </c>
      <c r="AM13" s="138">
        <v>15</v>
      </c>
      <c r="AO13" s="116" t="str">
        <f t="shared" si="1"/>
        <v>44</v>
      </c>
      <c r="AP13" s="114">
        <v>0</v>
      </c>
      <c r="AQ13" s="116">
        <v>3</v>
      </c>
      <c r="AR13" s="9">
        <v>0</v>
      </c>
      <c r="AS13" s="9">
        <v>64</v>
      </c>
      <c r="AT13" s="114">
        <v>1</v>
      </c>
    </row>
    <row r="14" spans="2:46" s="9" customFormat="1" x14ac:dyDescent="0.3">
      <c r="B14" s="122">
        <f>B13+1</f>
        <v>11</v>
      </c>
      <c r="C14" s="119" t="s">
        <v>44</v>
      </c>
      <c r="D14" s="13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51">
        <v>16</v>
      </c>
      <c r="AK14" s="152">
        <v>17</v>
      </c>
      <c r="AL14" s="152">
        <v>18</v>
      </c>
      <c r="AM14" s="153">
        <v>19</v>
      </c>
      <c r="AO14" s="116" t="str">
        <f t="shared" si="1"/>
        <v>4C</v>
      </c>
      <c r="AP14" s="114">
        <v>0</v>
      </c>
      <c r="AQ14" s="116">
        <v>3</v>
      </c>
      <c r="AR14" s="9">
        <v>0</v>
      </c>
      <c r="AS14" s="9">
        <v>64</v>
      </c>
      <c r="AT14" s="114">
        <v>1</v>
      </c>
    </row>
    <row r="15" spans="2:46" s="9" customFormat="1" x14ac:dyDescent="0.3">
      <c r="B15" s="120">
        <f>B14+1</f>
        <v>12</v>
      </c>
      <c r="C15" s="121" t="s">
        <v>50</v>
      </c>
      <c r="D15" s="148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50"/>
      <c r="AJ15" s="208">
        <v>20</v>
      </c>
      <c r="AO15" s="116" t="str">
        <f t="shared" si="1"/>
        <v>54</v>
      </c>
      <c r="AP15" s="191">
        <v>-1</v>
      </c>
      <c r="AQ15" s="192">
        <v>-1</v>
      </c>
      <c r="AR15" s="182">
        <v>-1</v>
      </c>
      <c r="AS15" s="182">
        <v>-1</v>
      </c>
      <c r="AT15" s="114">
        <v>-1</v>
      </c>
    </row>
    <row r="16" spans="2:46" s="9" customFormat="1" x14ac:dyDescent="0.3">
      <c r="B16" s="122">
        <f>B15+1</f>
        <v>13</v>
      </c>
      <c r="C16" s="119" t="s">
        <v>50</v>
      </c>
      <c r="D16" s="139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1"/>
      <c r="AJ16" s="211">
        <v>21</v>
      </c>
      <c r="AO16" s="116" t="str">
        <f t="shared" si="1"/>
        <v>56</v>
      </c>
      <c r="AP16" s="191">
        <v>-1</v>
      </c>
      <c r="AQ16" s="192">
        <v>-1</v>
      </c>
      <c r="AR16" s="182">
        <v>-1</v>
      </c>
      <c r="AS16" s="182">
        <v>-1</v>
      </c>
      <c r="AT16" s="114">
        <v>-1</v>
      </c>
    </row>
    <row r="17" spans="2:46" s="9" customFormat="1" x14ac:dyDescent="0.3">
      <c r="B17" s="120">
        <f>B16+1</f>
        <v>14</v>
      </c>
      <c r="C17" s="121" t="s">
        <v>45</v>
      </c>
      <c r="D17" s="144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95">
        <v>22</v>
      </c>
      <c r="AK17" s="196">
        <v>23</v>
      </c>
      <c r="AL17" s="196">
        <v>24</v>
      </c>
      <c r="AM17" s="197">
        <v>25</v>
      </c>
      <c r="AO17" s="116" t="str">
        <f t="shared" si="1"/>
        <v>58</v>
      </c>
      <c r="AP17" s="114">
        <v>0</v>
      </c>
      <c r="AQ17" s="116">
        <v>3</v>
      </c>
      <c r="AR17" s="9">
        <v>0</v>
      </c>
      <c r="AS17" s="9">
        <v>64</v>
      </c>
      <c r="AT17" s="114">
        <v>1</v>
      </c>
    </row>
    <row r="18" spans="2:46" s="9" customFormat="1" x14ac:dyDescent="0.3">
      <c r="B18" s="122">
        <f>B17+1</f>
        <v>15</v>
      </c>
      <c r="C18" s="119" t="s">
        <v>45</v>
      </c>
      <c r="D18" s="142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200">
        <f>AJ17+4</f>
        <v>26</v>
      </c>
      <c r="AK18" s="201">
        <f>AK17+4</f>
        <v>27</v>
      </c>
      <c r="AL18" s="201">
        <f>AL17+4</f>
        <v>28</v>
      </c>
      <c r="AM18" s="199">
        <f>AM17+4</f>
        <v>29</v>
      </c>
      <c r="AO18" s="116" t="str">
        <f t="shared" si="1"/>
        <v>60</v>
      </c>
      <c r="AP18" s="114">
        <v>0</v>
      </c>
      <c r="AQ18" s="116">
        <v>3</v>
      </c>
      <c r="AR18" s="9">
        <v>0</v>
      </c>
      <c r="AS18" s="9">
        <v>64</v>
      </c>
      <c r="AT18" s="114">
        <v>1</v>
      </c>
    </row>
    <row r="19" spans="2:46" s="9" customFormat="1" x14ac:dyDescent="0.3">
      <c r="B19" s="120">
        <f>B18+1</f>
        <v>16</v>
      </c>
      <c r="C19" s="121" t="s">
        <v>46</v>
      </c>
      <c r="D19" s="142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95">
        <f>AJ18+4</f>
        <v>30</v>
      </c>
      <c r="AK19" s="197">
        <f>AK18+4</f>
        <v>31</v>
      </c>
      <c r="AL19" s="212"/>
      <c r="AM19" s="214"/>
      <c r="AN19" s="115"/>
      <c r="AO19" s="116" t="str">
        <f t="shared" si="1"/>
        <v>68</v>
      </c>
      <c r="AP19" s="114">
        <v>0</v>
      </c>
      <c r="AQ19" s="116">
        <v>1</v>
      </c>
      <c r="AR19" s="9">
        <v>0</v>
      </c>
      <c r="AS19" s="9">
        <v>64</v>
      </c>
      <c r="AT19" s="114">
        <v>2</v>
      </c>
    </row>
    <row r="20" spans="2:46" s="9" customFormat="1" x14ac:dyDescent="0.3">
      <c r="B20" s="122">
        <f>B19+1</f>
        <v>17</v>
      </c>
      <c r="C20" s="119" t="s">
        <v>46</v>
      </c>
      <c r="D20" s="142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200">
        <f>AJ19+2</f>
        <v>32</v>
      </c>
      <c r="AK20" s="202">
        <f>AK19+2</f>
        <v>33</v>
      </c>
      <c r="AL20" s="212"/>
      <c r="AM20" s="212"/>
      <c r="AN20" s="115"/>
      <c r="AO20" s="116" t="str">
        <f t="shared" si="1"/>
        <v>6C</v>
      </c>
      <c r="AP20" s="114">
        <v>0</v>
      </c>
      <c r="AQ20" s="116">
        <v>1</v>
      </c>
      <c r="AR20" s="9">
        <v>0</v>
      </c>
      <c r="AS20" s="9">
        <v>64</v>
      </c>
      <c r="AT20" s="114">
        <v>2</v>
      </c>
    </row>
    <row r="21" spans="2:46" s="9" customFormat="1" x14ac:dyDescent="0.3">
      <c r="B21" s="120">
        <f>B20+1</f>
        <v>18</v>
      </c>
      <c r="C21" s="121" t="s">
        <v>46</v>
      </c>
      <c r="D21" s="142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95">
        <f>AJ20+2</f>
        <v>34</v>
      </c>
      <c r="AK21" s="197">
        <f>AK20+2</f>
        <v>35</v>
      </c>
      <c r="AL21" s="212"/>
      <c r="AM21" s="212"/>
      <c r="AN21" s="115"/>
      <c r="AO21" s="116" t="str">
        <f t="shared" si="1"/>
        <v>70</v>
      </c>
      <c r="AP21" s="114">
        <v>0</v>
      </c>
      <c r="AQ21" s="116">
        <v>1</v>
      </c>
      <c r="AR21" s="9">
        <v>0</v>
      </c>
      <c r="AS21" s="9">
        <v>64</v>
      </c>
      <c r="AT21" s="114">
        <v>2</v>
      </c>
    </row>
    <row r="22" spans="2:46" s="9" customFormat="1" x14ac:dyDescent="0.3">
      <c r="B22" s="122">
        <f>B21+1</f>
        <v>19</v>
      </c>
      <c r="C22" s="119" t="s">
        <v>46</v>
      </c>
      <c r="D22" s="142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98">
        <f>AJ21+2</f>
        <v>36</v>
      </c>
      <c r="AK22" s="199">
        <f>AK21+2</f>
        <v>37</v>
      </c>
      <c r="AL22" s="212"/>
      <c r="AM22" s="213"/>
      <c r="AN22" s="115"/>
      <c r="AO22" s="116" t="str">
        <f t="shared" si="1"/>
        <v>74</v>
      </c>
      <c r="AP22" s="114">
        <v>0</v>
      </c>
      <c r="AQ22" s="116">
        <v>1</v>
      </c>
      <c r="AR22" s="9">
        <v>0</v>
      </c>
      <c r="AS22" s="9">
        <v>64</v>
      </c>
      <c r="AT22" s="114">
        <v>2</v>
      </c>
    </row>
    <row r="23" spans="2:46" s="9" customFormat="1" x14ac:dyDescent="0.3">
      <c r="B23" s="120">
        <f>B22+1</f>
        <v>20</v>
      </c>
      <c r="C23" s="121" t="s">
        <v>47</v>
      </c>
      <c r="D23" s="142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95">
        <f>AJ22+2</f>
        <v>38</v>
      </c>
      <c r="AK23" s="196">
        <f>AJ23+1</f>
        <v>39</v>
      </c>
      <c r="AL23" s="196">
        <f>AK23+1</f>
        <v>40</v>
      </c>
      <c r="AM23" s="199">
        <f>AL23+1</f>
        <v>41</v>
      </c>
      <c r="AO23" s="116" t="str">
        <f t="shared" si="1"/>
        <v>78</v>
      </c>
      <c r="AP23" s="114">
        <v>0</v>
      </c>
      <c r="AQ23" s="116">
        <v>3</v>
      </c>
      <c r="AR23" s="9">
        <v>0</v>
      </c>
      <c r="AS23" s="9">
        <v>64</v>
      </c>
      <c r="AT23" s="114">
        <v>1</v>
      </c>
    </row>
    <row r="24" spans="2:46" s="9" customFormat="1" x14ac:dyDescent="0.3">
      <c r="B24" s="122">
        <f>B23+1</f>
        <v>21</v>
      </c>
      <c r="C24" s="119" t="s">
        <v>47</v>
      </c>
      <c r="D24" s="146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200">
        <f>AJ23+4</f>
        <v>42</v>
      </c>
      <c r="AK24" s="201">
        <f>AK23+4</f>
        <v>43</v>
      </c>
      <c r="AL24" s="201">
        <f>AL23+4</f>
        <v>44</v>
      </c>
      <c r="AM24" s="202">
        <f>AM23+4</f>
        <v>45</v>
      </c>
      <c r="AO24" s="116" t="str">
        <f t="shared" si="1"/>
        <v>80</v>
      </c>
      <c r="AP24" s="114">
        <v>0</v>
      </c>
      <c r="AQ24" s="116">
        <v>3</v>
      </c>
      <c r="AR24" s="9">
        <v>0</v>
      </c>
      <c r="AS24" s="9">
        <v>64</v>
      </c>
      <c r="AT24" s="114">
        <v>1</v>
      </c>
    </row>
    <row r="25" spans="2:46" s="9" customFormat="1" x14ac:dyDescent="0.3">
      <c r="B25" s="120">
        <f>B24+1</f>
        <v>22</v>
      </c>
      <c r="C25" s="121" t="s">
        <v>48</v>
      </c>
      <c r="D25" s="148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50"/>
      <c r="AJ25" s="208">
        <v>20</v>
      </c>
      <c r="AO25" s="116" t="str">
        <f t="shared" si="1"/>
        <v>54</v>
      </c>
      <c r="AP25" s="191">
        <v>-1</v>
      </c>
      <c r="AQ25" s="192">
        <v>-1</v>
      </c>
      <c r="AR25" s="182">
        <v>-1</v>
      </c>
      <c r="AS25" s="182">
        <v>-1</v>
      </c>
      <c r="AT25" s="114">
        <v>-1</v>
      </c>
    </row>
    <row r="26" spans="2:46" s="9" customFormat="1" x14ac:dyDescent="0.3">
      <c r="B26" s="122">
        <f>B25+1</f>
        <v>23</v>
      </c>
      <c r="C26" s="119" t="s">
        <v>48</v>
      </c>
      <c r="D26" s="139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1"/>
      <c r="AJ26" s="211">
        <v>21</v>
      </c>
      <c r="AO26" s="116" t="str">
        <f t="shared" si="1"/>
        <v>56</v>
      </c>
      <c r="AP26" s="191">
        <v>-1</v>
      </c>
      <c r="AQ26" s="192">
        <v>-1</v>
      </c>
      <c r="AR26" s="182">
        <v>-1</v>
      </c>
      <c r="AS26" s="182">
        <v>-1</v>
      </c>
      <c r="AT26" s="114">
        <v>-1</v>
      </c>
    </row>
    <row r="27" spans="2:46" x14ac:dyDescent="0.3">
      <c r="B27" s="69"/>
      <c r="C27" s="70" t="s">
        <v>63</v>
      </c>
    </row>
    <row r="28" spans="2:46" x14ac:dyDescent="0.3">
      <c r="AI28" s="181" t="str">
        <f>DEC2HEX(MAX(AJ3:AM27)*512,4)</f>
        <v>5A00</v>
      </c>
      <c r="AJ28" s="181"/>
    </row>
  </sheetData>
  <mergeCells count="3">
    <mergeCell ref="AI28:AJ28"/>
    <mergeCell ref="AR1:AS1"/>
    <mergeCell ref="AP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Moore</dc:creator>
  <cp:lastModifiedBy>Simon Moore</cp:lastModifiedBy>
  <dcterms:created xsi:type="dcterms:W3CDTF">2025-06-13T17:25:43Z</dcterms:created>
  <dcterms:modified xsi:type="dcterms:W3CDTF">2025-06-17T14:02:34Z</dcterms:modified>
</cp:coreProperties>
</file>