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iCloudDrive\Documents\Developer\BBC_Micro\Programs\Game_01\"/>
    </mc:Choice>
  </mc:AlternateContent>
  <xr:revisionPtr revIDLastSave="0" documentId="8_{51E7146C-ECDE-4542-A125-94ADB4E636C7}" xr6:coauthVersionLast="47" xr6:coauthVersionMax="47" xr10:uidLastSave="{00000000-0000-0000-0000-000000000000}"/>
  <bookViews>
    <workbookView xWindow="-108" yWindow="-108" windowWidth="23256" windowHeight="13176" xr2:uid="{E881977C-AD55-4380-9786-6EB6D25147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G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K27" i="1"/>
  <c r="F5" i="1"/>
  <c r="G5" i="1"/>
  <c r="F4" i="1"/>
  <c r="D7" i="1"/>
  <c r="D28" i="1" s="1"/>
  <c r="C7" i="1"/>
  <c r="C28" i="1" s="1"/>
  <c r="L18" i="1" l="1"/>
  <c r="L14" i="1"/>
  <c r="L12" i="1"/>
  <c r="L26" i="1"/>
  <c r="L20" i="1"/>
  <c r="L10" i="1"/>
  <c r="N27" i="1"/>
  <c r="L8" i="1"/>
  <c r="N4" i="1"/>
  <c r="L16" i="1"/>
  <c r="D6" i="1"/>
  <c r="L24" i="1"/>
  <c r="L22" i="1"/>
  <c r="L27" i="1"/>
  <c r="C6" i="1"/>
  <c r="L4" i="1"/>
  <c r="C27" i="1"/>
  <c r="D27" i="1"/>
</calcChain>
</file>

<file path=xl/sharedStrings.xml><?xml version="1.0" encoding="utf-8"?>
<sst xmlns="http://schemas.openxmlformats.org/spreadsheetml/2006/main" count="227" uniqueCount="72">
  <si>
    <t>6845 CRTC Vertical Rupture Worksheet</t>
  </si>
  <si>
    <t>Register</t>
  </si>
  <si>
    <t>Function</t>
  </si>
  <si>
    <t>Mode 1</t>
  </si>
  <si>
    <t>Mode X</t>
  </si>
  <si>
    <t>Horizontal sync position</t>
  </si>
  <si>
    <t>Vertical total adjust</t>
  </si>
  <si>
    <t>Vertical displayed characters</t>
  </si>
  <si>
    <t>Vertical sync position</t>
  </si>
  <si>
    <t>Cursor end</t>
  </si>
  <si>
    <t>Screen start address</t>
  </si>
  <si>
    <t>Scanlines per character - 1</t>
  </si>
  <si>
    <t>Horizontal sync width (bits 0-3)</t>
  </si>
  <si>
    <t>Vertical sync time (bits 4-7)</t>
  </si>
  <si>
    <t>Interlace mode (bits 0,1)</t>
  </si>
  <si>
    <t>Display delay (bits 4,5)</t>
  </si>
  <si>
    <t>Cursor delay (bits 6,7)</t>
  </si>
  <si>
    <t>Cursor start (bits 0-4)</t>
  </si>
  <si>
    <t>Cursor type (bit 5)</t>
  </si>
  <si>
    <t>Cursor blink (bit 6)</t>
  </si>
  <si>
    <t>Vertical total - 1</t>
  </si>
  <si>
    <t>Horizontal displayed</t>
  </si>
  <si>
    <t>Vertical Refresh Rate (Hz):</t>
  </si>
  <si>
    <t>Screen start address (HEX):</t>
  </si>
  <si>
    <t>(Bytes):</t>
  </si>
  <si>
    <t>Horizontal period (µs):</t>
  </si>
  <si>
    <t>Horizontal total - 1</t>
  </si>
  <si>
    <t>Scanlines per frame:</t>
  </si>
  <si>
    <t>Character clock (MHz):</t>
  </si>
  <si>
    <t>Line</t>
  </si>
  <si>
    <t>Addr</t>
  </si>
  <si>
    <t>Column</t>
  </si>
  <si>
    <t>Rupture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</si>
  <si>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</si>
  <si>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</si>
  <si>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</si>
  <si>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</si>
  <si>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</si>
  <si>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</si>
  <si>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</si>
  <si>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</si>
  <si>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</si>
  <si>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</si>
  <si>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Logs</t>
  </si>
  <si>
    <t>Turtles</t>
  </si>
  <si>
    <t>Lorries</t>
  </si>
  <si>
    <t>Cars</t>
  </si>
  <si>
    <t>Tractor</t>
  </si>
  <si>
    <t>Grass Bank</t>
  </si>
  <si>
    <t>Frog Home</t>
  </si>
  <si>
    <t>River Bank</t>
  </si>
  <si>
    <t>"</t>
  </si>
  <si>
    <t>Start of vertical blanking period</t>
  </si>
  <si>
    <t>Status Line</t>
  </si>
  <si>
    <t>Description</t>
  </si>
  <si>
    <t>Scroll</t>
  </si>
  <si>
    <t>N</t>
  </si>
  <si>
    <t>L</t>
  </si>
  <si>
    <t>R</t>
  </si>
  <si>
    <t>Palette Change</t>
  </si>
  <si>
    <t>Black</t>
  </si>
  <si>
    <t>Blue</t>
  </si>
  <si>
    <t>Y</t>
  </si>
  <si>
    <t>V.Blank</t>
  </si>
  <si>
    <t>Green</t>
  </si>
  <si>
    <t>Yellow</t>
  </si>
  <si>
    <t>White</t>
  </si>
  <si>
    <t>Red</t>
  </si>
  <si>
    <t>Magenta</t>
  </si>
  <si>
    <t>Cyan</t>
  </si>
  <si>
    <t>R10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</si>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</sst>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302E-5AFF-4C7C-BE6D-5E778B0F08E7}">
  <dimension ref="A1:W28"/>
  <sheetViews>
    <sheetView tabSelected="1" workbookViewId="0">
      <selection activeCell="F18" sqref="F18"/>
    </sheetView>
  </sheetViews>
  <sheetFormatPr defaultRowHeight="14.4" x14ac:dyDescent="0.3"/>
  <cols>
    <col min="1" max="1" width="8.88671875" style="4"/>
    <col min="2" max="2" width="25.6640625" bestFit="1" customWidth="1"/>
    <col min="3" max="3" width="6.77734375" style="4" customWidth="1"/>
    <col min="4" max="4" width="6.77734375" customWidth="1"/>
    <col min="5" max="5" width="18.77734375" style="5" bestFit="1" customWidth="1"/>
    <col min="6" max="9" width="6.77734375" style="7" customWidth="1"/>
    <col min="10" max="10" width="6.77734375" customWidth="1"/>
    <col min="11" max="13" width="6.77734375" style="7" customWidth="1"/>
    <col min="14" max="15" width="6.77734375" customWidth="1"/>
    <col min="16" max="16" width="6.77734375" style="7" customWidth="1"/>
    <col min="17" max="17" width="10.21875" style="7" bestFit="1" customWidth="1"/>
    <col min="18" max="18" width="6.77734375" style="7" customWidth="1"/>
    <col min="19" max="19" width="13.5546875" style="10" bestFit="1" customWidth="1"/>
    <col min="20" max="23" width="7.77734375" customWidth="1"/>
    <col min="24" max="26" width="6.77734375" customWidth="1"/>
  </cols>
  <sheetData>
    <row r="1" spans="1:23" s="2" customFormat="1" ht="21" x14ac:dyDescent="0.4">
      <c r="A1" s="1" t="s">
        <v>0</v>
      </c>
      <c r="C1" s="3"/>
      <c r="E1" s="11"/>
      <c r="F1" s="3"/>
      <c r="G1" s="3"/>
      <c r="H1" s="3"/>
      <c r="I1" s="3"/>
      <c r="K1" s="3"/>
      <c r="L1" s="3"/>
      <c r="M1" s="3"/>
      <c r="P1" s="3"/>
      <c r="Q1" s="3"/>
      <c r="R1" s="3"/>
      <c r="S1" s="13"/>
    </row>
    <row r="2" spans="1:23" x14ac:dyDescent="0.3">
      <c r="I2" s="3" t="s">
        <v>32</v>
      </c>
      <c r="J2" s="13" t="s">
        <v>30</v>
      </c>
      <c r="K2" s="14" t="s">
        <v>29</v>
      </c>
      <c r="P2" s="3" t="s">
        <v>29</v>
      </c>
      <c r="Q2" s="3" t="s">
        <v>54</v>
      </c>
      <c r="R2" s="3" t="s">
        <v>55</v>
      </c>
      <c r="S2" s="13" t="s">
        <v>59</v>
      </c>
      <c r="T2" s="2"/>
      <c r="U2" s="11"/>
      <c r="V2" s="2"/>
      <c r="W2" s="2"/>
    </row>
    <row r="3" spans="1:23" x14ac:dyDescent="0.3">
      <c r="C3" s="3" t="s">
        <v>3</v>
      </c>
      <c r="D3" s="2" t="s">
        <v>4</v>
      </c>
      <c r="J3" s="14" t="s">
        <v>31</v>
      </c>
      <c r="K3" s="14"/>
      <c r="L3" s="9">
        <v>0</v>
      </c>
      <c r="M3" s="9"/>
      <c r="N3" s="9">
        <v>63</v>
      </c>
      <c r="S3" s="13"/>
      <c r="T3" s="3">
        <v>0</v>
      </c>
      <c r="U3" s="3">
        <v>1</v>
      </c>
      <c r="V3" s="3">
        <v>2</v>
      </c>
      <c r="W3" s="3">
        <v>3</v>
      </c>
    </row>
    <row r="4" spans="1:23" x14ac:dyDescent="0.3">
      <c r="B4" s="5" t="s">
        <v>22</v>
      </c>
      <c r="C4" s="8">
        <f>1000000/(F5*F4)</f>
        <v>50</v>
      </c>
      <c r="D4" s="8">
        <f>1000000/(G5*G4)</f>
        <v>50.080128205128204</v>
      </c>
      <c r="E4" s="5" t="s">
        <v>25</v>
      </c>
      <c r="F4" s="7">
        <f>(C10+1)/C5</f>
        <v>64</v>
      </c>
      <c r="G4" s="7">
        <f>(D10+1)/D5</f>
        <v>64</v>
      </c>
      <c r="I4" s="23" t="s">
        <v>33</v>
      </c>
      <c r="K4" s="9">
        <v>0</v>
      </c>
      <c r="L4" s="7" t="str">
        <f>DEC2HEX($D$7+$K4*8*$D$11+L$3*8)</f>
        <v>5000</v>
      </c>
      <c r="N4" s="7" t="str">
        <f>DEC2HEX($D$7+$K4*8*$D$11+N$3*8)</f>
        <v>51F8</v>
      </c>
      <c r="O4" s="7"/>
      <c r="P4" s="7">
        <v>0</v>
      </c>
      <c r="Q4" s="7" t="s">
        <v>53</v>
      </c>
      <c r="R4" s="23" t="s">
        <v>56</v>
      </c>
      <c r="S4" s="10" t="s">
        <v>56</v>
      </c>
      <c r="T4" s="15" t="s">
        <v>60</v>
      </c>
      <c r="U4" s="7" t="s">
        <v>64</v>
      </c>
      <c r="V4" s="17" t="s">
        <v>65</v>
      </c>
      <c r="W4" s="7" t="s">
        <v>66</v>
      </c>
    </row>
    <row r="5" spans="1:23" x14ac:dyDescent="0.3">
      <c r="B5" s="5" t="s">
        <v>28</v>
      </c>
      <c r="C5" s="6">
        <v>2</v>
      </c>
      <c r="D5" s="6">
        <v>2</v>
      </c>
      <c r="E5" s="5" t="s">
        <v>27</v>
      </c>
      <c r="F5" s="7">
        <f>(C15+1)*(C22+1)+C16+0.5*C$19</f>
        <v>312.5</v>
      </c>
      <c r="G5" s="7">
        <f>(D15+1)*(D22+1)+D16+0.5*D$19</f>
        <v>312</v>
      </c>
      <c r="K5" s="9"/>
      <c r="P5" s="7">
        <f>P4+1</f>
        <v>1</v>
      </c>
      <c r="Q5" s="7" t="s">
        <v>49</v>
      </c>
      <c r="R5" s="7" t="s">
        <v>56</v>
      </c>
      <c r="S5" s="22" t="s">
        <v>62</v>
      </c>
      <c r="T5" s="16" t="s">
        <v>61</v>
      </c>
      <c r="U5" s="7" t="s">
        <v>64</v>
      </c>
      <c r="V5" s="18" t="s">
        <v>67</v>
      </c>
      <c r="W5" s="7" t="s">
        <v>66</v>
      </c>
    </row>
    <row r="6" spans="1:23" x14ac:dyDescent="0.3">
      <c r="B6" s="5" t="s">
        <v>23</v>
      </c>
      <c r="C6" s="7" t="str">
        <f>DEC2HEX(C7)</f>
        <v>3000</v>
      </c>
      <c r="D6" s="4" t="str">
        <f>DEC2HEX(D7)</f>
        <v>5000</v>
      </c>
      <c r="K6" s="9"/>
      <c r="P6" s="7">
        <f t="shared" ref="P6:P28" si="0">P5+1</f>
        <v>2</v>
      </c>
      <c r="Q6" s="7" t="s">
        <v>51</v>
      </c>
      <c r="R6" s="7" t="s">
        <v>56</v>
      </c>
      <c r="S6" s="10" t="s">
        <v>56</v>
      </c>
      <c r="T6" s="7" t="s">
        <v>61</v>
      </c>
      <c r="U6" s="7" t="s">
        <v>64</v>
      </c>
      <c r="V6" s="7" t="s">
        <v>67</v>
      </c>
      <c r="W6" s="7" t="s">
        <v>66</v>
      </c>
    </row>
    <row r="7" spans="1:23" x14ac:dyDescent="0.3">
      <c r="B7" s="5" t="s">
        <v>24</v>
      </c>
      <c r="C7" s="7">
        <f>1024*12</f>
        <v>12288</v>
      </c>
      <c r="D7" s="7">
        <f>1024*20</f>
        <v>20480</v>
      </c>
      <c r="K7" s="9"/>
      <c r="P7" s="7">
        <f t="shared" si="0"/>
        <v>3</v>
      </c>
      <c r="Q7" s="7" t="s">
        <v>51</v>
      </c>
      <c r="R7" s="7" t="s">
        <v>56</v>
      </c>
      <c r="S7" s="10" t="s">
        <v>56</v>
      </c>
      <c r="T7" s="7" t="s">
        <v>61</v>
      </c>
      <c r="U7" s="7" t="s">
        <v>64</v>
      </c>
      <c r="V7" s="7" t="s">
        <v>67</v>
      </c>
      <c r="W7" s="7" t="s">
        <v>66</v>
      </c>
    </row>
    <row r="8" spans="1:23" x14ac:dyDescent="0.3">
      <c r="I8" s="23" t="s">
        <v>34</v>
      </c>
      <c r="K8" s="9">
        <v>4</v>
      </c>
      <c r="L8" s="7" t="str">
        <f>DEC2HEX($D$7+$K8*8*$D$11+L$3*8)</f>
        <v>5800</v>
      </c>
      <c r="P8" s="7">
        <f t="shared" si="0"/>
        <v>4</v>
      </c>
      <c r="Q8" s="7" t="s">
        <v>43</v>
      </c>
      <c r="R8" s="23" t="s">
        <v>58</v>
      </c>
      <c r="S8" s="10" t="s">
        <v>56</v>
      </c>
      <c r="T8" s="7" t="s">
        <v>61</v>
      </c>
      <c r="U8" s="7" t="s">
        <v>64</v>
      </c>
      <c r="V8" s="7" t="s">
        <v>67</v>
      </c>
      <c r="W8" s="7" t="s">
        <v>66</v>
      </c>
    </row>
    <row r="9" spans="1:23" x14ac:dyDescent="0.3">
      <c r="A9" s="3" t="s">
        <v>1</v>
      </c>
      <c r="B9" s="3" t="s">
        <v>2</v>
      </c>
      <c r="C9" s="3" t="s">
        <v>71</v>
      </c>
      <c r="D9" s="3" t="s">
        <v>71</v>
      </c>
      <c r="K9" s="9"/>
      <c r="P9" s="7">
        <f t="shared" si="0"/>
        <v>5</v>
      </c>
      <c r="Q9" s="7" t="s">
        <v>51</v>
      </c>
      <c r="R9" s="7" t="s">
        <v>58</v>
      </c>
      <c r="S9" s="10" t="s">
        <v>56</v>
      </c>
      <c r="T9" s="7" t="s">
        <v>61</v>
      </c>
      <c r="U9" s="7" t="s">
        <v>64</v>
      </c>
      <c r="V9" s="7" t="s">
        <v>67</v>
      </c>
      <c r="W9" s="7" t="s">
        <v>66</v>
      </c>
    </row>
    <row r="10" spans="1:23" x14ac:dyDescent="0.3">
      <c r="A10" s="4">
        <v>0</v>
      </c>
      <c r="B10" t="s">
        <v>26</v>
      </c>
      <c r="C10" s="4">
        <v>127</v>
      </c>
      <c r="D10" s="7">
        <v>127</v>
      </c>
      <c r="I10" s="23" t="s">
        <v>35</v>
      </c>
      <c r="K10" s="9">
        <v>6</v>
      </c>
      <c r="L10" s="7" t="str">
        <f>DEC2HEX($D$7+$K10*8*$D$11+L$3*8)</f>
        <v>5C00</v>
      </c>
      <c r="P10" s="7">
        <f t="shared" si="0"/>
        <v>6</v>
      </c>
      <c r="Q10" s="7" t="s">
        <v>44</v>
      </c>
      <c r="R10" s="23" t="s">
        <v>57</v>
      </c>
      <c r="S10" s="10" t="s">
        <v>56</v>
      </c>
      <c r="T10" s="7" t="s">
        <v>61</v>
      </c>
      <c r="U10" s="7" t="s">
        <v>64</v>
      </c>
      <c r="V10" s="7" t="s">
        <v>67</v>
      </c>
      <c r="W10" s="7" t="s">
        <v>66</v>
      </c>
    </row>
    <row r="11" spans="1:23" x14ac:dyDescent="0.3">
      <c r="A11" s="4">
        <v>1</v>
      </c>
      <c r="B11" t="s">
        <v>21</v>
      </c>
      <c r="C11" s="4">
        <v>80</v>
      </c>
      <c r="D11" s="7">
        <v>64</v>
      </c>
      <c r="K11" s="9"/>
      <c r="P11" s="7">
        <f t="shared" si="0"/>
        <v>7</v>
      </c>
      <c r="Q11" s="7" t="s">
        <v>51</v>
      </c>
      <c r="R11" s="7" t="s">
        <v>57</v>
      </c>
      <c r="S11" s="10" t="s">
        <v>56</v>
      </c>
      <c r="T11" s="7" t="s">
        <v>61</v>
      </c>
      <c r="U11" s="7" t="s">
        <v>64</v>
      </c>
      <c r="V11" s="7" t="s">
        <v>67</v>
      </c>
      <c r="W11" s="7" t="s">
        <v>66</v>
      </c>
    </row>
    <row r="12" spans="1:23" x14ac:dyDescent="0.3">
      <c r="A12" s="4">
        <v>2</v>
      </c>
      <c r="B12" t="s">
        <v>5</v>
      </c>
      <c r="C12" s="4">
        <v>98</v>
      </c>
      <c r="D12" s="7">
        <v>90</v>
      </c>
      <c r="I12" s="23" t="s">
        <v>36</v>
      </c>
      <c r="K12" s="9">
        <v>8</v>
      </c>
      <c r="L12" s="7" t="str">
        <f>DEC2HEX($D$7+$K12*8*$D$11+L$3*8)</f>
        <v>6000</v>
      </c>
      <c r="P12" s="7">
        <f t="shared" si="0"/>
        <v>8</v>
      </c>
      <c r="Q12" s="7" t="s">
        <v>43</v>
      </c>
      <c r="R12" s="23" t="s">
        <v>58</v>
      </c>
      <c r="S12" s="10" t="s">
        <v>56</v>
      </c>
      <c r="T12" s="7" t="s">
        <v>61</v>
      </c>
      <c r="U12" s="7" t="s">
        <v>64</v>
      </c>
      <c r="V12" s="7" t="s">
        <v>67</v>
      </c>
      <c r="W12" s="7" t="s">
        <v>66</v>
      </c>
    </row>
    <row r="13" spans="1:23" x14ac:dyDescent="0.3">
      <c r="A13" s="4">
        <v>3</v>
      </c>
      <c r="B13" t="s">
        <v>12</v>
      </c>
      <c r="C13" s="4">
        <v>8</v>
      </c>
      <c r="D13" s="7">
        <v>8</v>
      </c>
      <c r="K13" s="9"/>
      <c r="P13" s="7">
        <f t="shared" si="0"/>
        <v>9</v>
      </c>
      <c r="Q13" s="7" t="s">
        <v>51</v>
      </c>
      <c r="R13" s="7" t="s">
        <v>58</v>
      </c>
      <c r="S13" s="10" t="s">
        <v>56</v>
      </c>
      <c r="T13" s="7" t="s">
        <v>61</v>
      </c>
      <c r="U13" s="7" t="s">
        <v>64</v>
      </c>
      <c r="V13" s="7" t="s">
        <v>67</v>
      </c>
      <c r="W13" s="7" t="s">
        <v>66</v>
      </c>
    </row>
    <row r="14" spans="1:23" x14ac:dyDescent="0.3">
      <c r="B14" t="s">
        <v>13</v>
      </c>
      <c r="C14" s="4">
        <v>2</v>
      </c>
      <c r="D14" s="7">
        <v>2</v>
      </c>
      <c r="I14" s="23" t="s">
        <v>37</v>
      </c>
      <c r="K14" s="9">
        <v>10</v>
      </c>
      <c r="L14" s="7" t="str">
        <f>DEC2HEX($D$7+$K14*8*$D$11+L$3*8)</f>
        <v>6400</v>
      </c>
      <c r="P14" s="7">
        <f t="shared" si="0"/>
        <v>10</v>
      </c>
      <c r="Q14" s="7" t="s">
        <v>44</v>
      </c>
      <c r="R14" s="23" t="s">
        <v>57</v>
      </c>
      <c r="S14" s="10" t="s">
        <v>56</v>
      </c>
      <c r="T14" s="7" t="s">
        <v>61</v>
      </c>
      <c r="U14" s="7" t="s">
        <v>64</v>
      </c>
      <c r="V14" s="7" t="s">
        <v>67</v>
      </c>
      <c r="W14" s="7" t="s">
        <v>66</v>
      </c>
    </row>
    <row r="15" spans="1:23" x14ac:dyDescent="0.3">
      <c r="A15" s="4">
        <v>4</v>
      </c>
      <c r="B15" t="s">
        <v>20</v>
      </c>
      <c r="C15" s="4">
        <v>38</v>
      </c>
      <c r="D15" s="7">
        <v>38</v>
      </c>
      <c r="K15" s="9"/>
      <c r="P15" s="7">
        <f t="shared" si="0"/>
        <v>11</v>
      </c>
      <c r="Q15" s="7" t="s">
        <v>51</v>
      </c>
      <c r="R15" s="7" t="s">
        <v>57</v>
      </c>
      <c r="S15" s="10" t="s">
        <v>56</v>
      </c>
      <c r="T15" s="16" t="s">
        <v>61</v>
      </c>
      <c r="U15" s="7" t="s">
        <v>64</v>
      </c>
      <c r="V15" s="18" t="s">
        <v>67</v>
      </c>
      <c r="W15" s="20" t="s">
        <v>66</v>
      </c>
    </row>
    <row r="16" spans="1:23" x14ac:dyDescent="0.3">
      <c r="A16" s="4">
        <v>5</v>
      </c>
      <c r="B16" t="s">
        <v>6</v>
      </c>
      <c r="C16" s="4">
        <v>0</v>
      </c>
      <c r="D16" s="7">
        <v>0</v>
      </c>
      <c r="I16" s="23" t="s">
        <v>38</v>
      </c>
      <c r="K16" s="9">
        <v>12</v>
      </c>
      <c r="L16" s="7" t="str">
        <f>DEC2HEX($D$7+$K16*8*$D$11+L$3*8)</f>
        <v>6800</v>
      </c>
      <c r="P16" s="7">
        <f t="shared" si="0"/>
        <v>12</v>
      </c>
      <c r="Q16" s="7" t="s">
        <v>50</v>
      </c>
      <c r="R16" s="23" t="s">
        <v>56</v>
      </c>
      <c r="S16" s="22" t="s">
        <v>62</v>
      </c>
      <c r="T16" s="15" t="s">
        <v>60</v>
      </c>
      <c r="U16" s="7" t="s">
        <v>64</v>
      </c>
      <c r="V16" s="19" t="s">
        <v>68</v>
      </c>
      <c r="W16" s="21" t="s">
        <v>69</v>
      </c>
    </row>
    <row r="17" spans="1:23" x14ac:dyDescent="0.3">
      <c r="A17" s="4">
        <v>6</v>
      </c>
      <c r="B17" t="s">
        <v>7</v>
      </c>
      <c r="C17" s="4">
        <v>32</v>
      </c>
      <c r="D17" s="7">
        <v>24</v>
      </c>
      <c r="K17" s="9"/>
      <c r="P17" s="7">
        <f t="shared" si="0"/>
        <v>13</v>
      </c>
      <c r="Q17" s="7" t="s">
        <v>51</v>
      </c>
      <c r="R17" s="7" t="s">
        <v>56</v>
      </c>
      <c r="S17" s="10" t="s">
        <v>56</v>
      </c>
      <c r="T17" s="7" t="s">
        <v>60</v>
      </c>
      <c r="U17" s="7" t="s">
        <v>64</v>
      </c>
      <c r="V17" s="19" t="s">
        <v>68</v>
      </c>
      <c r="W17" s="21" t="s">
        <v>69</v>
      </c>
    </row>
    <row r="18" spans="1:23" x14ac:dyDescent="0.3">
      <c r="A18" s="4">
        <v>7</v>
      </c>
      <c r="B18" t="s">
        <v>8</v>
      </c>
      <c r="C18" s="4">
        <v>34</v>
      </c>
      <c r="D18" s="7">
        <v>31</v>
      </c>
      <c r="I18" s="23" t="s">
        <v>39</v>
      </c>
      <c r="K18" s="9">
        <v>14</v>
      </c>
      <c r="L18" s="7" t="str">
        <f>DEC2HEX($D$7+$K18*8*$D$11+L$3*8)</f>
        <v>6C00</v>
      </c>
      <c r="P18" s="7">
        <f t="shared" si="0"/>
        <v>14</v>
      </c>
      <c r="Q18" s="7" t="s">
        <v>45</v>
      </c>
      <c r="R18" s="23" t="s">
        <v>57</v>
      </c>
      <c r="S18" s="22" t="s">
        <v>62</v>
      </c>
      <c r="T18" s="7" t="s">
        <v>60</v>
      </c>
      <c r="U18" s="7" t="s">
        <v>64</v>
      </c>
      <c r="V18" s="18" t="s">
        <v>67</v>
      </c>
      <c r="W18" s="20" t="s">
        <v>66</v>
      </c>
    </row>
    <row r="19" spans="1:23" x14ac:dyDescent="0.3">
      <c r="A19" s="4">
        <v>8</v>
      </c>
      <c r="B19" t="s">
        <v>14</v>
      </c>
      <c r="C19" s="4">
        <v>1</v>
      </c>
      <c r="D19" s="7">
        <v>0</v>
      </c>
      <c r="K19" s="9"/>
      <c r="P19" s="7">
        <f t="shared" si="0"/>
        <v>15</v>
      </c>
      <c r="Q19" s="7" t="s">
        <v>51</v>
      </c>
      <c r="R19" s="7" t="s">
        <v>57</v>
      </c>
      <c r="S19" s="10" t="s">
        <v>56</v>
      </c>
      <c r="T19" s="7" t="s">
        <v>60</v>
      </c>
      <c r="U19" s="7" t="s">
        <v>64</v>
      </c>
      <c r="V19" s="7" t="s">
        <v>67</v>
      </c>
      <c r="W19" s="7" t="s">
        <v>66</v>
      </c>
    </row>
    <row r="20" spans="1:23" x14ac:dyDescent="0.3">
      <c r="B20" t="s">
        <v>15</v>
      </c>
      <c r="C20" s="4">
        <v>0</v>
      </c>
      <c r="D20" s="7">
        <v>0</v>
      </c>
      <c r="I20" s="23" t="s">
        <v>40</v>
      </c>
      <c r="K20" s="9">
        <v>16</v>
      </c>
      <c r="L20" s="7" t="str">
        <f>DEC2HEX($D$7+$K20*8*$D$11+L$3*8)</f>
        <v>7000</v>
      </c>
      <c r="P20" s="7">
        <f t="shared" si="0"/>
        <v>16</v>
      </c>
      <c r="Q20" s="7" t="s">
        <v>46</v>
      </c>
      <c r="R20" s="23" t="s">
        <v>58</v>
      </c>
      <c r="S20" s="10" t="s">
        <v>56</v>
      </c>
      <c r="T20" s="7" t="s">
        <v>60</v>
      </c>
      <c r="U20" s="7" t="s">
        <v>64</v>
      </c>
      <c r="V20" s="7" t="s">
        <v>67</v>
      </c>
      <c r="W20" s="7" t="s">
        <v>66</v>
      </c>
    </row>
    <row r="21" spans="1:23" x14ac:dyDescent="0.3">
      <c r="B21" t="s">
        <v>16</v>
      </c>
      <c r="C21" s="4">
        <v>0</v>
      </c>
      <c r="D21" s="7">
        <v>0</v>
      </c>
      <c r="K21" s="9"/>
      <c r="P21" s="7">
        <f t="shared" si="0"/>
        <v>17</v>
      </c>
      <c r="Q21" s="7" t="s">
        <v>51</v>
      </c>
      <c r="R21" s="7" t="s">
        <v>58</v>
      </c>
      <c r="S21" s="10" t="s">
        <v>56</v>
      </c>
      <c r="T21" s="7" t="s">
        <v>60</v>
      </c>
      <c r="U21" s="7" t="s">
        <v>64</v>
      </c>
      <c r="V21" s="18" t="s">
        <v>67</v>
      </c>
      <c r="W21" s="20" t="s">
        <v>66</v>
      </c>
    </row>
    <row r="22" spans="1:23" x14ac:dyDescent="0.3">
      <c r="A22" s="4">
        <v>9</v>
      </c>
      <c r="B22" t="s">
        <v>11</v>
      </c>
      <c r="C22" s="4">
        <v>7</v>
      </c>
      <c r="D22" s="7">
        <v>7</v>
      </c>
      <c r="I22" s="23" t="s">
        <v>41</v>
      </c>
      <c r="K22" s="9">
        <v>18</v>
      </c>
      <c r="L22" s="7" t="str">
        <f>DEC2HEX($D$7+$K22*8*$D$11+L$3*8)</f>
        <v>7400</v>
      </c>
      <c r="P22" s="7">
        <f t="shared" si="0"/>
        <v>18</v>
      </c>
      <c r="Q22" s="7" t="s">
        <v>46</v>
      </c>
      <c r="R22" s="23" t="s">
        <v>57</v>
      </c>
      <c r="S22" s="22" t="s">
        <v>62</v>
      </c>
      <c r="T22" s="7" t="s">
        <v>60</v>
      </c>
      <c r="U22" s="7" t="s">
        <v>64</v>
      </c>
      <c r="V22" s="19" t="s">
        <v>68</v>
      </c>
      <c r="W22" s="21" t="s">
        <v>69</v>
      </c>
    </row>
    <row r="23" spans="1:23" x14ac:dyDescent="0.3">
      <c r="A23" s="4">
        <v>10</v>
      </c>
      <c r="B23" t="s">
        <v>17</v>
      </c>
      <c r="C23" s="4">
        <v>7</v>
      </c>
      <c r="D23" s="7">
        <v>7</v>
      </c>
      <c r="K23" s="9"/>
      <c r="P23" s="7">
        <f t="shared" si="0"/>
        <v>19</v>
      </c>
      <c r="Q23" s="7" t="s">
        <v>51</v>
      </c>
      <c r="R23" s="7" t="s">
        <v>57</v>
      </c>
      <c r="S23" s="10" t="s">
        <v>56</v>
      </c>
      <c r="T23" s="7" t="s">
        <v>60</v>
      </c>
      <c r="U23" s="7" t="s">
        <v>64</v>
      </c>
      <c r="V23" s="7" t="s">
        <v>68</v>
      </c>
      <c r="W23" s="21" t="s">
        <v>69</v>
      </c>
    </row>
    <row r="24" spans="1:23" x14ac:dyDescent="0.3">
      <c r="B24" t="s">
        <v>18</v>
      </c>
      <c r="C24" s="4">
        <v>1</v>
      </c>
      <c r="D24" s="7">
        <v>1</v>
      </c>
      <c r="I24" s="23" t="s">
        <v>42</v>
      </c>
      <c r="K24" s="9">
        <v>20</v>
      </c>
      <c r="L24" s="7" t="str">
        <f>DEC2HEX($D$7+$K24*8*$D$11+L$3*8)</f>
        <v>7800</v>
      </c>
      <c r="P24" s="7">
        <f t="shared" si="0"/>
        <v>20</v>
      </c>
      <c r="Q24" s="7" t="s">
        <v>47</v>
      </c>
      <c r="R24" s="23" t="s">
        <v>57</v>
      </c>
      <c r="S24" s="22" t="s">
        <v>62</v>
      </c>
      <c r="T24" s="7" t="s">
        <v>60</v>
      </c>
      <c r="U24" s="7" t="s">
        <v>64</v>
      </c>
      <c r="V24" s="7" t="s">
        <v>67</v>
      </c>
      <c r="W24" s="20" t="s">
        <v>66</v>
      </c>
    </row>
    <row r="25" spans="1:23" x14ac:dyDescent="0.3">
      <c r="B25" t="s">
        <v>19</v>
      </c>
      <c r="C25" s="4">
        <v>1</v>
      </c>
      <c r="D25" s="7">
        <v>1</v>
      </c>
      <c r="K25" s="9"/>
      <c r="P25" s="7">
        <f t="shared" si="0"/>
        <v>21</v>
      </c>
      <c r="Q25" s="7" t="s">
        <v>51</v>
      </c>
      <c r="R25" s="7" t="s">
        <v>57</v>
      </c>
      <c r="S25" s="10" t="s">
        <v>56</v>
      </c>
      <c r="T25" s="7" t="s">
        <v>60</v>
      </c>
      <c r="U25" s="7" t="s">
        <v>64</v>
      </c>
      <c r="V25" s="18" t="s">
        <v>67</v>
      </c>
      <c r="W25" s="7" t="s">
        <v>66</v>
      </c>
    </row>
    <row r="26" spans="1:23" x14ac:dyDescent="0.3">
      <c r="A26" s="4">
        <v>11</v>
      </c>
      <c r="B26" t="s">
        <v>9</v>
      </c>
      <c r="C26" s="4">
        <v>8</v>
      </c>
      <c r="D26" s="7">
        <v>8</v>
      </c>
      <c r="I26" s="23" t="s">
        <v>70</v>
      </c>
      <c r="K26" s="9">
        <v>22</v>
      </c>
      <c r="L26" s="7" t="str">
        <f>DEC2HEX($D$7+$K26*8*$D$11+L$3*8)</f>
        <v>7C00</v>
      </c>
      <c r="P26" s="7">
        <f t="shared" si="0"/>
        <v>22</v>
      </c>
      <c r="Q26" s="7" t="s">
        <v>48</v>
      </c>
      <c r="R26" s="23" t="s">
        <v>56</v>
      </c>
      <c r="S26" s="22" t="s">
        <v>62</v>
      </c>
      <c r="T26" s="7" t="s">
        <v>60</v>
      </c>
      <c r="U26" s="7" t="s">
        <v>64</v>
      </c>
      <c r="V26" s="17" t="s">
        <v>65</v>
      </c>
      <c r="W26" s="7" t="s">
        <v>66</v>
      </c>
    </row>
    <row r="27" spans="1:23" x14ac:dyDescent="0.3">
      <c r="A27" s="4">
        <v>12</v>
      </c>
      <c r="B27" t="s">
        <v>10</v>
      </c>
      <c r="C27" s="7" t="str">
        <f>DEC2HEX(C7/(8*256))</f>
        <v>6</v>
      </c>
      <c r="D27" s="7" t="str">
        <f>DEC2HEX(D7/(8*256))</f>
        <v>A</v>
      </c>
      <c r="K27" s="9">
        <f>D17-1</f>
        <v>23</v>
      </c>
      <c r="L27" s="7" t="str">
        <f>DEC2HEX($D$7+$K27*8*$D$11+L$3*8)</f>
        <v>7E00</v>
      </c>
      <c r="N27" s="7" t="str">
        <f>DEC2HEX($D$7+$K27*8*$D$11+N$3*8)</f>
        <v>7FF8</v>
      </c>
      <c r="O27" s="7"/>
      <c r="P27" s="7">
        <f t="shared" si="0"/>
        <v>23</v>
      </c>
      <c r="Q27" s="7" t="s">
        <v>51</v>
      </c>
      <c r="R27" s="7" t="s">
        <v>56</v>
      </c>
      <c r="S27" s="10" t="s">
        <v>56</v>
      </c>
      <c r="T27" s="7" t="s">
        <v>60</v>
      </c>
      <c r="U27" s="7" t="s">
        <v>64</v>
      </c>
      <c r="V27" s="7" t="s">
        <v>65</v>
      </c>
      <c r="W27" s="7" t="s">
        <v>66</v>
      </c>
    </row>
    <row r="28" spans="1:23" x14ac:dyDescent="0.3">
      <c r="A28" s="4">
        <v>13</v>
      </c>
      <c r="B28" t="s">
        <v>10</v>
      </c>
      <c r="C28" s="7" t="str">
        <f>DEC2HEX(_xlfn.BITAND(C7/8,256))</f>
        <v>0</v>
      </c>
      <c r="D28" s="7" t="str">
        <f>DEC2HEX(_xlfn.BITAND(D7/8,256))</f>
        <v>0</v>
      </c>
      <c r="L28" s="12" t="s">
        <v>52</v>
      </c>
      <c r="P28" s="7">
        <f t="shared" si="0"/>
        <v>24</v>
      </c>
      <c r="Q28" s="7" t="s">
        <v>63</v>
      </c>
      <c r="R28" s="7" t="s">
        <v>62</v>
      </c>
      <c r="S28" s="10" t="s">
        <v>56</v>
      </c>
      <c r="T28" s="7" t="s">
        <v>60</v>
      </c>
      <c r="U28" s="7" t="s">
        <v>64</v>
      </c>
      <c r="V28" s="7" t="s">
        <v>65</v>
      </c>
      <c r="W28" s="7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Moore</dc:creator>
  <cp:lastModifiedBy>Simon Moore</cp:lastModifiedBy>
  <dcterms:created xsi:type="dcterms:W3CDTF">2025-06-13T17:25:43Z</dcterms:created>
  <dcterms:modified xsi:type="dcterms:W3CDTF">2025-06-13T20:54:23Z</dcterms:modified>
</cp:coreProperties>
</file>