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/>
  <mc:AlternateContent xmlns:mc="http://schemas.openxmlformats.org/markup-compatibility/2006">
    <mc:Choice Requires="x15">
      <x15ac:absPath xmlns:x15ac="http://schemas.microsoft.com/office/spreadsheetml/2010/11/ac" url="C:\projects\ScrewDriversMFG\Produktionsförderung\"/>
    </mc:Choice>
  </mc:AlternateContent>
  <xr:revisionPtr revIDLastSave="0" documentId="13_ncr:1_{FA656D51-B8AC-443A-ACBB-D650964A466E}" xr6:coauthVersionLast="47" xr6:coauthVersionMax="47" xr10:uidLastSave="{00000000-0000-0000-0000-000000000000}"/>
  <bookViews>
    <workbookView xWindow="1320" yWindow="1620" windowWidth="43200" windowHeight="23445" xr2:uid="{00000000-000D-0000-FFFF-FFFF00000000}"/>
  </bookViews>
  <sheets>
    <sheet name="Produktname_Erlösvorschau" sheetId="1" r:id="rId1"/>
  </sheets>
  <definedNames>
    <definedName name="_xlnm.Print_Area" localSheetId="0">Produktname_Erlösvorschau!$B$2:$AA$44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B42" i="1" l="1"/>
  <c r="AB37" i="1"/>
  <c r="AB36" i="1"/>
  <c r="AB20" i="1"/>
  <c r="AE5" i="1"/>
  <c r="Z52" i="1"/>
  <c r="Z44" i="1"/>
  <c r="AA44" i="1" s="1"/>
  <c r="Z36" i="1"/>
  <c r="Y52" i="1"/>
  <c r="Y44" i="1"/>
  <c r="Y36" i="1"/>
  <c r="X52" i="1"/>
  <c r="X44" i="1"/>
  <c r="X36" i="1"/>
  <c r="W52" i="1"/>
  <c r="W44" i="1"/>
  <c r="W36" i="1"/>
  <c r="V52" i="1"/>
  <c r="V44" i="1"/>
  <c r="V36" i="1"/>
  <c r="U52" i="1"/>
  <c r="U44" i="1"/>
  <c r="U36" i="1"/>
  <c r="T52" i="1"/>
  <c r="T44" i="1"/>
  <c r="T36" i="1"/>
  <c r="S52" i="1"/>
  <c r="S44" i="1"/>
  <c r="S36" i="1"/>
  <c r="R52" i="1"/>
  <c r="R44" i="1"/>
  <c r="R36" i="1"/>
  <c r="Q52" i="1"/>
  <c r="Q44" i="1"/>
  <c r="Q36" i="1"/>
  <c r="P52" i="1"/>
  <c r="P44" i="1"/>
  <c r="P36" i="1"/>
  <c r="O52" i="1"/>
  <c r="O44" i="1"/>
  <c r="O36" i="1"/>
  <c r="N52" i="1"/>
  <c r="N44" i="1"/>
  <c r="N36" i="1"/>
  <c r="M52" i="1"/>
  <c r="M44" i="1"/>
  <c r="M36" i="1"/>
  <c r="L52" i="1"/>
  <c r="L44" i="1"/>
  <c r="L36" i="1"/>
  <c r="K52" i="1"/>
  <c r="K44" i="1"/>
  <c r="K36" i="1"/>
  <c r="J52" i="1"/>
  <c r="J44" i="1"/>
  <c r="J36" i="1"/>
  <c r="E61" i="1"/>
  <c r="I61" i="1"/>
  <c r="Y61" i="1"/>
  <c r="I52" i="1"/>
  <c r="I44" i="1"/>
  <c r="I36" i="1"/>
  <c r="H52" i="1"/>
  <c r="H44" i="1"/>
  <c r="H36" i="1"/>
  <c r="G52" i="1"/>
  <c r="G44" i="1"/>
  <c r="G36" i="1"/>
  <c r="F52" i="1"/>
  <c r="F44" i="1"/>
  <c r="F36" i="1"/>
  <c r="E52" i="1"/>
  <c r="E44" i="1"/>
  <c r="E36" i="1"/>
  <c r="D52" i="1"/>
  <c r="D44" i="1"/>
  <c r="D36" i="1"/>
  <c r="C52" i="1"/>
  <c r="AA52" i="1" s="1"/>
  <c r="C44" i="1"/>
  <c r="C36" i="1"/>
  <c r="AD26" i="1"/>
  <c r="AD27" i="1" s="1"/>
  <c r="AD28" i="1" s="1"/>
  <c r="AD29" i="1" s="1"/>
  <c r="AD30" i="1" s="1"/>
  <c r="AD31" i="1" s="1"/>
  <c r="AD32" i="1" s="1"/>
  <c r="AD33" i="1" s="1"/>
  <c r="AD34" i="1" s="1"/>
  <c r="AD35" i="1" s="1"/>
  <c r="AD36" i="1" s="1"/>
  <c r="AD37" i="1" s="1"/>
  <c r="G37" i="1"/>
  <c r="AD15" i="1"/>
  <c r="AD16" i="1" s="1"/>
  <c r="AD17" i="1" s="1"/>
  <c r="AD18" i="1" s="1"/>
  <c r="AD19" i="1" s="1"/>
  <c r="AD20" i="1" s="1"/>
  <c r="AD21" i="1" s="1"/>
  <c r="AD22" i="1" s="1"/>
  <c r="AD23" i="1" s="1"/>
  <c r="AD24" i="1" s="1"/>
  <c r="AD25" i="1" s="1"/>
  <c r="AD14" i="1"/>
  <c r="Z28" i="1"/>
  <c r="Y28" i="1"/>
  <c r="X28" i="1"/>
  <c r="W28" i="1"/>
  <c r="V28" i="1"/>
  <c r="U28" i="1"/>
  <c r="T28" i="1"/>
  <c r="S28" i="1"/>
  <c r="R28" i="1"/>
  <c r="AA28" i="1" s="1"/>
  <c r="Q28" i="1"/>
  <c r="P28" i="1"/>
  <c r="O28" i="1"/>
  <c r="N28" i="1"/>
  <c r="M28" i="1"/>
  <c r="L28" i="1"/>
  <c r="K28" i="1"/>
  <c r="J28" i="1"/>
  <c r="I28" i="1"/>
  <c r="H28" i="1"/>
  <c r="G28" i="1"/>
  <c r="F28" i="1"/>
  <c r="E28" i="1"/>
  <c r="D28" i="1"/>
  <c r="C28" i="1"/>
  <c r="Z12" i="1"/>
  <c r="Z60" i="1" s="1"/>
  <c r="V12" i="1"/>
  <c r="Y12" i="1"/>
  <c r="U12" i="1"/>
  <c r="X12" i="1"/>
  <c r="X60" i="1" s="1"/>
  <c r="T12" i="1"/>
  <c r="W12" i="1"/>
  <c r="W60" i="1" s="1"/>
  <c r="S12" i="1"/>
  <c r="R12" i="1"/>
  <c r="Q12" i="1"/>
  <c r="T60" i="1"/>
  <c r="P12" i="1"/>
  <c r="S60" i="1"/>
  <c r="O12" i="1"/>
  <c r="N12" i="1"/>
  <c r="M12" i="1"/>
  <c r="L12" i="1"/>
  <c r="Y60" i="1"/>
  <c r="K12" i="1"/>
  <c r="K60" i="1"/>
  <c r="H12" i="1"/>
  <c r="J12" i="1"/>
  <c r="I12" i="1"/>
  <c r="G12" i="1"/>
  <c r="H60" i="1"/>
  <c r="F12" i="1"/>
  <c r="F60" i="1"/>
  <c r="C12" i="1"/>
  <c r="E12" i="1"/>
  <c r="D12" i="1"/>
  <c r="D60" i="1"/>
  <c r="AD7" i="1"/>
  <c r="AD6" i="1"/>
  <c r="Z51" i="1"/>
  <c r="Z53" i="1" s="1"/>
  <c r="Y51" i="1"/>
  <c r="Y53" i="1" s="1"/>
  <c r="X51" i="1"/>
  <c r="X53" i="1" s="1"/>
  <c r="W51" i="1"/>
  <c r="W53" i="1" s="1"/>
  <c r="W61" i="1" s="1"/>
  <c r="V51" i="1"/>
  <c r="V53" i="1" s="1"/>
  <c r="Z49" i="1"/>
  <c r="Y49" i="1"/>
  <c r="X49" i="1"/>
  <c r="W49" i="1"/>
  <c r="V49" i="1"/>
  <c r="U49" i="1"/>
  <c r="U51" i="1" s="1"/>
  <c r="T49" i="1"/>
  <c r="T51" i="1" s="1"/>
  <c r="S49" i="1"/>
  <c r="S51" i="1" s="1"/>
  <c r="R49" i="1"/>
  <c r="R51" i="1" s="1"/>
  <c r="Q49" i="1"/>
  <c r="Q51" i="1" s="1"/>
  <c r="Q53" i="1" s="1"/>
  <c r="P49" i="1"/>
  <c r="P51" i="1" s="1"/>
  <c r="O49" i="1"/>
  <c r="O51" i="1" s="1"/>
  <c r="N49" i="1"/>
  <c r="N51" i="1" s="1"/>
  <c r="M49" i="1"/>
  <c r="M51" i="1" s="1"/>
  <c r="L49" i="1"/>
  <c r="L51" i="1" s="1"/>
  <c r="K49" i="1"/>
  <c r="K51" i="1" s="1"/>
  <c r="J49" i="1"/>
  <c r="J51" i="1" s="1"/>
  <c r="J53" i="1" s="1"/>
  <c r="I49" i="1"/>
  <c r="I51" i="1" s="1"/>
  <c r="I53" i="1" s="1"/>
  <c r="H49" i="1"/>
  <c r="H51" i="1" s="1"/>
  <c r="H53" i="1" s="1"/>
  <c r="G49" i="1"/>
  <c r="G51" i="1" s="1"/>
  <c r="G53" i="1" s="1"/>
  <c r="F49" i="1"/>
  <c r="F51" i="1" s="1"/>
  <c r="F53" i="1" s="1"/>
  <c r="E49" i="1"/>
  <c r="E51" i="1" s="1"/>
  <c r="D49" i="1"/>
  <c r="D51" i="1" s="1"/>
  <c r="C49" i="1"/>
  <c r="C51" i="1" s="1"/>
  <c r="X43" i="1"/>
  <c r="X45" i="1" s="1"/>
  <c r="W43" i="1"/>
  <c r="W45" i="1" s="1"/>
  <c r="H43" i="1"/>
  <c r="G43" i="1"/>
  <c r="G45" i="1" s="1"/>
  <c r="F43" i="1"/>
  <c r="Z41" i="1"/>
  <c r="Z43" i="1" s="1"/>
  <c r="Y41" i="1"/>
  <c r="Y43" i="1" s="1"/>
  <c r="Y45" i="1" s="1"/>
  <c r="X41" i="1"/>
  <c r="W41" i="1"/>
  <c r="V41" i="1"/>
  <c r="V43" i="1" s="1"/>
  <c r="U41" i="1"/>
  <c r="U43" i="1" s="1"/>
  <c r="T41" i="1"/>
  <c r="T43" i="1" s="1"/>
  <c r="S41" i="1"/>
  <c r="S43" i="1" s="1"/>
  <c r="S45" i="1" s="1"/>
  <c r="R41" i="1"/>
  <c r="R43" i="1" s="1"/>
  <c r="Q41" i="1"/>
  <c r="Q43" i="1" s="1"/>
  <c r="P41" i="1"/>
  <c r="P43" i="1" s="1"/>
  <c r="P45" i="1" s="1"/>
  <c r="O41" i="1"/>
  <c r="O43" i="1" s="1"/>
  <c r="N41" i="1"/>
  <c r="N43" i="1" s="1"/>
  <c r="N45" i="1" s="1"/>
  <c r="M41" i="1"/>
  <c r="M43" i="1" s="1"/>
  <c r="L41" i="1"/>
  <c r="L43" i="1" s="1"/>
  <c r="K41" i="1"/>
  <c r="K43" i="1" s="1"/>
  <c r="J41" i="1"/>
  <c r="J43" i="1" s="1"/>
  <c r="J45" i="1" s="1"/>
  <c r="I41" i="1"/>
  <c r="I43" i="1" s="1"/>
  <c r="I45" i="1" s="1"/>
  <c r="H41" i="1"/>
  <c r="G41" i="1"/>
  <c r="F41" i="1"/>
  <c r="E41" i="1"/>
  <c r="E43" i="1" s="1"/>
  <c r="D41" i="1"/>
  <c r="D43" i="1" s="1"/>
  <c r="C41" i="1"/>
  <c r="C43" i="1" s="1"/>
  <c r="AA36" i="1"/>
  <c r="Q35" i="1"/>
  <c r="Q37" i="1" s="1"/>
  <c r="Z33" i="1"/>
  <c r="Z35" i="1" s="1"/>
  <c r="Z37" i="1" s="1"/>
  <c r="Y33" i="1"/>
  <c r="Y35" i="1" s="1"/>
  <c r="Y37" i="1" s="1"/>
  <c r="X33" i="1"/>
  <c r="X35" i="1" s="1"/>
  <c r="W33" i="1"/>
  <c r="W35" i="1" s="1"/>
  <c r="W37" i="1" s="1"/>
  <c r="V33" i="1"/>
  <c r="V35" i="1" s="1"/>
  <c r="V37" i="1" s="1"/>
  <c r="U33" i="1"/>
  <c r="U35" i="1" s="1"/>
  <c r="T33" i="1"/>
  <c r="T35" i="1" s="1"/>
  <c r="T37" i="1" s="1"/>
  <c r="S33" i="1"/>
  <c r="S35" i="1" s="1"/>
  <c r="S37" i="1" s="1"/>
  <c r="R33" i="1"/>
  <c r="R35" i="1" s="1"/>
  <c r="R37" i="1" s="1"/>
  <c r="Q33" i="1"/>
  <c r="P33" i="1"/>
  <c r="P35" i="1" s="1"/>
  <c r="P37" i="1" s="1"/>
  <c r="O33" i="1"/>
  <c r="O35" i="1" s="1"/>
  <c r="O37" i="1" s="1"/>
  <c r="N33" i="1"/>
  <c r="N35" i="1" s="1"/>
  <c r="N37" i="1" s="1"/>
  <c r="M33" i="1"/>
  <c r="M35" i="1" s="1"/>
  <c r="M37" i="1" s="1"/>
  <c r="L33" i="1"/>
  <c r="L35" i="1" s="1"/>
  <c r="L37" i="1" s="1"/>
  <c r="K33" i="1"/>
  <c r="K35" i="1" s="1"/>
  <c r="K37" i="1" s="1"/>
  <c r="J33" i="1"/>
  <c r="J35" i="1" s="1"/>
  <c r="J37" i="1" s="1"/>
  <c r="I33" i="1"/>
  <c r="I35" i="1" s="1"/>
  <c r="H33" i="1"/>
  <c r="H35" i="1" s="1"/>
  <c r="G33" i="1"/>
  <c r="G35" i="1" s="1"/>
  <c r="F33" i="1"/>
  <c r="F35" i="1" s="1"/>
  <c r="E33" i="1"/>
  <c r="E35" i="1" s="1"/>
  <c r="D33" i="1"/>
  <c r="D35" i="1" s="1"/>
  <c r="C33" i="1"/>
  <c r="C35" i="1" s="1"/>
  <c r="C37" i="1" s="1"/>
  <c r="C60" i="1"/>
  <c r="V60" i="1"/>
  <c r="U60" i="1"/>
  <c r="Q60" i="1"/>
  <c r="P60" i="1"/>
  <c r="O60" i="1"/>
  <c r="N60" i="1"/>
  <c r="M60" i="1"/>
  <c r="L60" i="1"/>
  <c r="J60" i="1"/>
  <c r="I60" i="1"/>
  <c r="G60" i="1"/>
  <c r="E60" i="1"/>
  <c r="Z25" i="1"/>
  <c r="Z27" i="1" s="1"/>
  <c r="Z29" i="1" s="1"/>
  <c r="Y25" i="1"/>
  <c r="Y27" i="1" s="1"/>
  <c r="Y29" i="1" s="1"/>
  <c r="X25" i="1"/>
  <c r="X27" i="1" s="1"/>
  <c r="X29" i="1" s="1"/>
  <c r="W25" i="1"/>
  <c r="W27" i="1" s="1"/>
  <c r="W29" i="1" s="1"/>
  <c r="V25" i="1"/>
  <c r="V27" i="1" s="1"/>
  <c r="V29" i="1" s="1"/>
  <c r="U25" i="1"/>
  <c r="U27" i="1" s="1"/>
  <c r="U29" i="1" s="1"/>
  <c r="T25" i="1"/>
  <c r="T27" i="1" s="1"/>
  <c r="T29" i="1" s="1"/>
  <c r="S25" i="1"/>
  <c r="S27" i="1" s="1"/>
  <c r="S29" i="1" s="1"/>
  <c r="R25" i="1"/>
  <c r="R27" i="1" s="1"/>
  <c r="R29" i="1" s="1"/>
  <c r="Q25" i="1"/>
  <c r="Q27" i="1" s="1"/>
  <c r="Q29" i="1" s="1"/>
  <c r="P25" i="1"/>
  <c r="P27" i="1" s="1"/>
  <c r="P29" i="1" s="1"/>
  <c r="O25" i="1"/>
  <c r="O27" i="1" s="1"/>
  <c r="O29" i="1" s="1"/>
  <c r="N25" i="1"/>
  <c r="N27" i="1" s="1"/>
  <c r="N29" i="1" s="1"/>
  <c r="M25" i="1"/>
  <c r="M27" i="1" s="1"/>
  <c r="M29" i="1" s="1"/>
  <c r="L25" i="1"/>
  <c r="L27" i="1" s="1"/>
  <c r="L29" i="1" s="1"/>
  <c r="K25" i="1"/>
  <c r="K27" i="1" s="1"/>
  <c r="K29" i="1" s="1"/>
  <c r="J25" i="1"/>
  <c r="J27" i="1" s="1"/>
  <c r="J29" i="1" s="1"/>
  <c r="I25" i="1"/>
  <c r="I27" i="1" s="1"/>
  <c r="I29" i="1" s="1"/>
  <c r="H25" i="1"/>
  <c r="H27" i="1" s="1"/>
  <c r="H29" i="1" s="1"/>
  <c r="G25" i="1"/>
  <c r="G27" i="1" s="1"/>
  <c r="G29" i="1" s="1"/>
  <c r="F25" i="1"/>
  <c r="F27" i="1" s="1"/>
  <c r="F29" i="1" s="1"/>
  <c r="E25" i="1"/>
  <c r="E27" i="1" s="1"/>
  <c r="E29" i="1" s="1"/>
  <c r="D25" i="1"/>
  <c r="D27" i="1" s="1"/>
  <c r="D29" i="1" s="1"/>
  <c r="C25" i="1"/>
  <c r="C27" i="1" s="1"/>
  <c r="C29" i="1" s="1"/>
  <c r="AA20" i="1"/>
  <c r="Z17" i="1"/>
  <c r="Z19" i="1" s="1"/>
  <c r="Z21" i="1" s="1"/>
  <c r="Y17" i="1"/>
  <c r="Y19" i="1" s="1"/>
  <c r="Y21" i="1" s="1"/>
  <c r="X17" i="1"/>
  <c r="X19" i="1" s="1"/>
  <c r="X21" i="1" s="1"/>
  <c r="W17" i="1"/>
  <c r="W19" i="1" s="1"/>
  <c r="W21" i="1" s="1"/>
  <c r="V17" i="1"/>
  <c r="V19" i="1" s="1"/>
  <c r="V21" i="1" s="1"/>
  <c r="U17" i="1"/>
  <c r="U19" i="1" s="1"/>
  <c r="U21" i="1" s="1"/>
  <c r="T17" i="1"/>
  <c r="T19" i="1" s="1"/>
  <c r="T21" i="1" s="1"/>
  <c r="S17" i="1"/>
  <c r="S19" i="1" s="1"/>
  <c r="S21" i="1" s="1"/>
  <c r="R17" i="1"/>
  <c r="R19" i="1" s="1"/>
  <c r="R21" i="1" s="1"/>
  <c r="Q17" i="1"/>
  <c r="Q19" i="1" s="1"/>
  <c r="Q21" i="1" s="1"/>
  <c r="P17" i="1"/>
  <c r="P19" i="1" s="1"/>
  <c r="P21" i="1" s="1"/>
  <c r="O17" i="1"/>
  <c r="O19" i="1" s="1"/>
  <c r="O21" i="1" s="1"/>
  <c r="N17" i="1"/>
  <c r="N19" i="1" s="1"/>
  <c r="N21" i="1" s="1"/>
  <c r="M17" i="1"/>
  <c r="M19" i="1" s="1"/>
  <c r="M21" i="1" s="1"/>
  <c r="L17" i="1"/>
  <c r="L19" i="1" s="1"/>
  <c r="L21" i="1" s="1"/>
  <c r="K17" i="1"/>
  <c r="K19" i="1" s="1"/>
  <c r="K21" i="1" s="1"/>
  <c r="J17" i="1"/>
  <c r="J19" i="1" s="1"/>
  <c r="J21" i="1" s="1"/>
  <c r="J61" i="1" s="1"/>
  <c r="I17" i="1"/>
  <c r="I19" i="1" s="1"/>
  <c r="I21" i="1" s="1"/>
  <c r="H17" i="1"/>
  <c r="H19" i="1" s="1"/>
  <c r="H21" i="1" s="1"/>
  <c r="H61" i="1" s="1"/>
  <c r="G17" i="1"/>
  <c r="G19" i="1" s="1"/>
  <c r="G21" i="1" s="1"/>
  <c r="G61" i="1" s="1"/>
  <c r="F17" i="1"/>
  <c r="F19" i="1" s="1"/>
  <c r="F21" i="1" s="1"/>
  <c r="F61" i="1" s="1"/>
  <c r="E17" i="1"/>
  <c r="E19" i="1" s="1"/>
  <c r="E21" i="1" s="1"/>
  <c r="D17" i="1"/>
  <c r="D19" i="1" s="1"/>
  <c r="D21" i="1" s="1"/>
  <c r="D61" i="1" s="1"/>
  <c r="C17" i="1"/>
  <c r="C19" i="1" s="1"/>
  <c r="C21" i="1" s="1"/>
  <c r="C61" i="1" s="1"/>
  <c r="Z9" i="1"/>
  <c r="Z11" i="1" s="1"/>
  <c r="Y9" i="1"/>
  <c r="Y11" i="1" s="1"/>
  <c r="Y13" i="1" s="1"/>
  <c r="X9" i="1"/>
  <c r="X11" i="1" s="1"/>
  <c r="W9" i="1"/>
  <c r="W11" i="1" s="1"/>
  <c r="V9" i="1"/>
  <c r="V11" i="1" s="1"/>
  <c r="V13" i="1" s="1"/>
  <c r="U9" i="1"/>
  <c r="U11" i="1" s="1"/>
  <c r="U13" i="1" s="1"/>
  <c r="T9" i="1"/>
  <c r="T11" i="1" s="1"/>
  <c r="S9" i="1"/>
  <c r="S11" i="1" s="1"/>
  <c r="S13" i="1" s="1"/>
  <c r="R9" i="1"/>
  <c r="R11" i="1" s="1"/>
  <c r="R13" i="1" s="1"/>
  <c r="Q9" i="1"/>
  <c r="Q11" i="1" s="1"/>
  <c r="Q13" i="1" s="1"/>
  <c r="P9" i="1"/>
  <c r="P11" i="1" s="1"/>
  <c r="P13" i="1" s="1"/>
  <c r="O9" i="1"/>
  <c r="O11" i="1" s="1"/>
  <c r="O13" i="1" s="1"/>
  <c r="N9" i="1"/>
  <c r="N11" i="1" s="1"/>
  <c r="N13" i="1" s="1"/>
  <c r="M9" i="1"/>
  <c r="M11" i="1" s="1"/>
  <c r="M13" i="1" s="1"/>
  <c r="L9" i="1"/>
  <c r="L11" i="1" s="1"/>
  <c r="L13" i="1" s="1"/>
  <c r="K9" i="1"/>
  <c r="K11" i="1" s="1"/>
  <c r="K13" i="1" s="1"/>
  <c r="J9" i="1"/>
  <c r="J11" i="1" s="1"/>
  <c r="J13" i="1" s="1"/>
  <c r="I9" i="1"/>
  <c r="I11" i="1" s="1"/>
  <c r="I13" i="1" s="1"/>
  <c r="H9" i="1"/>
  <c r="H11" i="1" s="1"/>
  <c r="H13" i="1" s="1"/>
  <c r="G9" i="1"/>
  <c r="G11" i="1" s="1"/>
  <c r="G13" i="1" s="1"/>
  <c r="F9" i="1"/>
  <c r="F11" i="1" s="1"/>
  <c r="F13" i="1" s="1"/>
  <c r="E9" i="1"/>
  <c r="E11" i="1" s="1"/>
  <c r="E13" i="1" s="1"/>
  <c r="D9" i="1"/>
  <c r="D11" i="1" s="1"/>
  <c r="C9" i="1"/>
  <c r="C11" i="1" s="1"/>
  <c r="C13" i="1" s="1"/>
  <c r="Z45" i="1" l="1"/>
  <c r="Z61" i="1" s="1"/>
  <c r="X61" i="1"/>
  <c r="U45" i="1"/>
  <c r="T45" i="1"/>
  <c r="R53" i="1"/>
  <c r="L45" i="1"/>
  <c r="E45" i="1"/>
  <c r="D45" i="1"/>
  <c r="C45" i="1"/>
  <c r="L53" i="1"/>
  <c r="M53" i="1"/>
  <c r="K53" i="1"/>
  <c r="N53" i="1"/>
  <c r="N61" i="1" s="1"/>
  <c r="S53" i="1"/>
  <c r="S61" i="1" s="1"/>
  <c r="D53" i="1"/>
  <c r="T53" i="1"/>
  <c r="O53" i="1"/>
  <c r="P53" i="1"/>
  <c r="P61" i="1" s="1"/>
  <c r="C53" i="1"/>
  <c r="E53" i="1"/>
  <c r="U53" i="1"/>
  <c r="M45" i="1"/>
  <c r="H45" i="1"/>
  <c r="Q45" i="1"/>
  <c r="Q61" i="1" s="1"/>
  <c r="R45" i="1"/>
  <c r="R61" i="1" s="1"/>
  <c r="O45" i="1"/>
  <c r="V45" i="1"/>
  <c r="V61" i="1" s="1"/>
  <c r="K45" i="1"/>
  <c r="K61" i="1" s="1"/>
  <c r="F45" i="1"/>
  <c r="X37" i="1"/>
  <c r="U37" i="1"/>
  <c r="F37" i="1"/>
  <c r="H37" i="1"/>
  <c r="I37" i="1"/>
  <c r="E37" i="1"/>
  <c r="D37" i="1"/>
  <c r="R60" i="1"/>
  <c r="T13" i="1"/>
  <c r="W13" i="1"/>
  <c r="X13" i="1"/>
  <c r="Z13" i="1"/>
  <c r="AA12" i="1"/>
  <c r="D13" i="1"/>
  <c r="AA37" i="1"/>
  <c r="AA60" i="1"/>
  <c r="AA21" i="1"/>
  <c r="AA29" i="1"/>
  <c r="AA13" i="1"/>
  <c r="U61" i="1" l="1"/>
  <c r="T61" i="1"/>
  <c r="O61" i="1"/>
  <c r="M61" i="1"/>
  <c r="L61" i="1"/>
  <c r="AA45" i="1"/>
  <c r="AA53" i="1"/>
  <c r="AA61" i="1"/>
  <c r="C62" i="1"/>
  <c r="D62" i="1" s="1"/>
  <c r="E62" i="1" s="1"/>
  <c r="F62" i="1" s="1"/>
  <c r="G62" i="1" s="1"/>
  <c r="H62" i="1" s="1"/>
  <c r="I62" i="1" s="1"/>
  <c r="J62" i="1" s="1"/>
  <c r="K62" i="1" s="1"/>
  <c r="L62" i="1" s="1"/>
  <c r="M62" i="1" s="1"/>
  <c r="N62" i="1" s="1"/>
  <c r="O62" i="1" s="1"/>
  <c r="P62" i="1" s="1"/>
  <c r="Q62" i="1" s="1"/>
  <c r="R62" i="1" s="1"/>
  <c r="S62" i="1" s="1"/>
  <c r="T62" i="1" s="1"/>
  <c r="U62" i="1" s="1"/>
  <c r="V62" i="1" s="1"/>
  <c r="W62" i="1" s="1"/>
  <c r="X62" i="1" s="1"/>
  <c r="Y62" i="1" s="1"/>
  <c r="Z62" i="1" s="1"/>
</calcChain>
</file>

<file path=xl/sharedStrings.xml><?xml version="1.0" encoding="utf-8"?>
<sst xmlns="http://schemas.openxmlformats.org/spreadsheetml/2006/main" count="97" uniqueCount="54">
  <si>
    <t>Monat</t>
  </si>
  <si>
    <t>TOTAL</t>
  </si>
  <si>
    <t>Preis pro Einheit (netto)</t>
  </si>
  <si>
    <t>Rabatt in %</t>
  </si>
  <si>
    <t>Preis nach Rabatt</t>
  </si>
  <si>
    <t>Abgabe an Channel in %</t>
  </si>
  <si>
    <t>Netto je Einheit</t>
  </si>
  <si>
    <t>Einheiten</t>
  </si>
  <si>
    <t>Netto Umsatz D1</t>
  </si>
  <si>
    <t>Netto Umsatz D2</t>
  </si>
  <si>
    <t>Einheiten gesamt</t>
  </si>
  <si>
    <t>Netto Umsatz gesamt</t>
  </si>
  <si>
    <t>Netto Umsatz kumuliert</t>
  </si>
  <si>
    <t>Begriff</t>
  </si>
  <si>
    <t>Art</t>
  </si>
  <si>
    <t>Beschreibung</t>
  </si>
  <si>
    <t>Eingabefeld</t>
  </si>
  <si>
    <t>Die Monate ab Zeitpunkt der Veröffentlichung.
Dabei wird in Monat 1 das Produkt kommerziell veröffentlicht (d.h. es kann von Endkunden erworben werden). 
Bitte ergänzen Sie den jeweiligen Monatsnamen und Jahr in der Zeile darunter im Format [MMM JJ]</t>
  </si>
  <si>
    <t>Distributionskanal [1-n]</t>
  </si>
  <si>
    <t xml:space="preserve">Bitte benennen Sie hier den jeweiligen Distributionskanal. Distributionskanäle könnten z.B. Steam, Google Play Store oder auch ein Distributor oder Publisher sein, der alle weiteren Sales-Kanäle managed. 
Ergänzen / Kürzen Sie die Tabelle je nach benötigter Anzahl der Distributioskanäle. </t>
  </si>
  <si>
    <t>Oft werden für einzelne Kanäle Rabatte in einem gewissen Zeitraum gewährt, z.B. im Rahmen von Promotions. Vermerken Sie hier also z.B. für einen Rabatt in Höhe von 25% die Zahl 25 in der entsprechenden Spalte</t>
  </si>
  <si>
    <t>Ausgabefeld</t>
  </si>
  <si>
    <t>Netto Preis nach Abzug des Rabatts</t>
  </si>
  <si>
    <t>Abgabe an Channel (%)</t>
  </si>
  <si>
    <t>Distributionskanäle verlangen meist eine Abgabe. Vermerken Sie hier also den vereinbarten / üblichen Prozentsatz z.B. in Höhe von 30% mit der Zahl 30 in der entsprechenden Spalte</t>
  </si>
  <si>
    <t>Netto Umsatz pro Einheit</t>
  </si>
  <si>
    <t>Anzahl der Produkteinheiten, die sie über den jeweiligen Kanal verkaufen</t>
  </si>
  <si>
    <t>Netto Umsatz D[1-n]</t>
  </si>
  <si>
    <t>Gibt den Netto-Umsatz für den jeweiligen Distributionskanal und Monat an</t>
  </si>
  <si>
    <t>Geben sie den Netto-Listenpreis an, zu dem das Produkt auf dem Distributionskanal verkauft wird</t>
  </si>
  <si>
    <t>ANLAGE 6 - Erlösvorschau</t>
  </si>
  <si>
    <t>Steam DLCs</t>
  </si>
  <si>
    <t>Steam Ingame Werbung</t>
  </si>
  <si>
    <t>Steam Ingame purchases</t>
  </si>
  <si>
    <t>PlayStation</t>
  </si>
  <si>
    <t>Xbox</t>
  </si>
  <si>
    <t>Nintendo Switch</t>
  </si>
  <si>
    <t>Netto Umsatz D3</t>
  </si>
  <si>
    <t>Netto Umsatz D4</t>
  </si>
  <si>
    <t>Netto Umsatz D5</t>
  </si>
  <si>
    <t>Netto Umsatz D6</t>
  </si>
  <si>
    <t>Einheiten pro DLC (1. Monat)</t>
  </si>
  <si>
    <t>Einheiten pro DLC (2. Monat)</t>
  </si>
  <si>
    <t>Einheiten pro DLC (3. Monat)</t>
  </si>
  <si>
    <t>Einheiten pro DLC (4. Monat)</t>
  </si>
  <si>
    <t>Einheiten pro DLC (5. Monat)</t>
  </si>
  <si>
    <t>Einheiten pro DLC (6. Monat)</t>
  </si>
  <si>
    <t>Einheiten auf Konsole (1. Monat)</t>
  </si>
  <si>
    <t>Einheiten auf Konsole (2. Monat)</t>
  </si>
  <si>
    <t>Einheiten auf Konsole (3. Monat)</t>
  </si>
  <si>
    <t>Einheiten auf Konsole (4. Monat)</t>
  </si>
  <si>
    <t>Einheiten auf Konsole (5. Monat)</t>
  </si>
  <si>
    <t>Einheiten auf Konsole (6. Monat)</t>
  </si>
  <si>
    <t>…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</si>
</sst>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#,##0.00\ [$€-1]"/>
  </numFmts>
  <fonts count="23" x14ac:knownFonts="1">
    <font>
      <sz val="10"/>
      <color rgb="FF000000"/>
      <name val="Arial"/>
    </font>
    <font>
      <sz val="10"/>
      <color theme="1"/>
      <name val="Open Sans"/>
    </font>
    <font>
      <b/>
      <sz val="9"/>
      <color rgb="FF000000"/>
      <name val="Open Sans"/>
    </font>
    <font>
      <b/>
      <sz val="10"/>
      <color theme="1"/>
      <name val="Open Sans"/>
    </font>
    <font>
      <sz val="10"/>
      <name val="Arial"/>
      <family val="2"/>
    </font>
    <font>
      <b/>
      <sz val="8"/>
      <color rgb="FF274E13"/>
      <name val="Open Sans"/>
    </font>
    <font>
      <b/>
      <sz val="10"/>
      <color rgb="FF274E13"/>
      <name val="Open Sans"/>
    </font>
    <font>
      <b/>
      <sz val="10"/>
      <color rgb="FF434343"/>
      <name val="Open Sans"/>
    </font>
    <font>
      <b/>
      <sz val="9"/>
      <color rgb="FF274E13"/>
      <name val="Open Sans"/>
    </font>
    <font>
      <sz val="9"/>
      <name val="Arial"/>
      <family val="2"/>
    </font>
    <font>
      <b/>
      <sz val="9"/>
      <color rgb="FF434343"/>
      <name val="Open Sans"/>
    </font>
    <font>
      <sz val="9"/>
      <color theme="1"/>
      <name val="Open Sans"/>
    </font>
    <font>
      <b/>
      <sz val="9"/>
      <color theme="1"/>
      <name val="Open Sans"/>
    </font>
    <font>
      <sz val="9"/>
      <color rgb="FF274E13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sz val="9"/>
      <color rgb="FF434343"/>
      <name val="Arial"/>
      <family val="2"/>
    </font>
    <font>
      <b/>
      <sz val="10"/>
      <name val="Open Sans"/>
    </font>
    <font>
      <sz val="8"/>
      <color rgb="FF434343"/>
      <name val="Open Sans"/>
    </font>
    <font>
      <b/>
      <sz val="8"/>
      <color rgb="FF434343"/>
      <name val="Open Sans"/>
    </font>
    <font>
      <sz val="8"/>
      <color theme="1"/>
      <name val="Open Sans"/>
    </font>
    <font>
      <sz val="8"/>
      <name val="Arial"/>
      <family val="2"/>
    </font>
    <font>
      <sz val="10"/>
      <color rgb="FF000000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D9EAD3"/>
        <bgColor rgb="FFD9EAD3"/>
      </patternFill>
    </fill>
    <fill>
      <patternFill patternType="solid">
        <fgColor rgb="FFFFFFFF"/>
        <bgColor rgb="FFFFFFFF"/>
      </patternFill>
    </fill>
    <fill>
      <patternFill patternType="solid">
        <fgColor rgb="FFEFEFEF"/>
        <bgColor rgb="FFEFEFEF"/>
      </patternFill>
    </fill>
    <fill>
      <patternFill patternType="solid">
        <fgColor rgb="FFF3F3F3"/>
        <bgColor rgb="FFF3F3F3"/>
      </patternFill>
    </fill>
  </fills>
  <borders count="32">
    <border>
      <left/>
      <right/>
      <top/>
      <bottom/>
      <diagonal/>
    </border>
    <border>
      <left/>
      <right/>
      <top style="thin">
        <color rgb="FF666666"/>
      </top>
      <bottom/>
      <diagonal/>
    </border>
    <border>
      <left style="thin">
        <color rgb="FF666666"/>
      </left>
      <right/>
      <top/>
      <bottom style="thin">
        <color rgb="FF666666"/>
      </bottom>
      <diagonal/>
    </border>
    <border>
      <left/>
      <right/>
      <top/>
      <bottom style="thin">
        <color rgb="FF666666"/>
      </bottom>
      <diagonal/>
    </border>
    <border>
      <left/>
      <right style="thin">
        <color rgb="FF666666"/>
      </right>
      <top/>
      <bottom style="thin">
        <color rgb="FF666666"/>
      </bottom>
      <diagonal/>
    </border>
    <border>
      <left/>
      <right style="thin">
        <color rgb="FF999999"/>
      </right>
      <top style="thin">
        <color rgb="FF666666"/>
      </top>
      <bottom/>
      <diagonal/>
    </border>
    <border>
      <left/>
      <right style="thin">
        <color rgb="FF999999"/>
      </right>
      <top/>
      <bottom/>
      <diagonal/>
    </border>
    <border>
      <left/>
      <right style="thin">
        <color rgb="FF999999"/>
      </right>
      <top/>
      <bottom style="thin">
        <color rgb="FF666666"/>
      </bottom>
      <diagonal/>
    </border>
    <border>
      <left/>
      <right/>
      <top style="double">
        <color rgb="FF999999"/>
      </top>
      <bottom/>
      <diagonal/>
    </border>
    <border>
      <left/>
      <right style="thin">
        <color rgb="FF999999"/>
      </right>
      <top style="double">
        <color rgb="FF999999"/>
      </top>
      <bottom/>
      <diagonal/>
    </border>
    <border>
      <left style="thin">
        <color rgb="FF666666"/>
      </left>
      <right style="thin">
        <color rgb="FF666666"/>
      </right>
      <top/>
      <bottom style="thin">
        <color rgb="FF666666"/>
      </bottom>
      <diagonal/>
    </border>
    <border>
      <left/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 style="thin">
        <color rgb="FF666666"/>
      </right>
      <top style="thin">
        <color rgb="FF666666"/>
      </top>
      <bottom style="thin">
        <color rgb="FF666666"/>
      </bottom>
      <diagonal/>
    </border>
    <border>
      <left style="thin">
        <color rgb="FF666666"/>
      </left>
      <right/>
      <top style="thin">
        <color rgb="FF666666"/>
      </top>
      <bottom style="thin">
        <color rgb="FF666666"/>
      </bottom>
      <diagonal/>
    </border>
    <border>
      <left/>
      <right/>
      <top style="thin">
        <color rgb="FF666666"/>
      </top>
      <bottom style="thin">
        <color rgb="FF666666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thin">
        <color rgb="FF666666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thin">
        <color rgb="FF666666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 style="thin">
        <color rgb="FF666666"/>
      </top>
      <bottom/>
      <diagonal/>
    </border>
    <border>
      <left/>
      <right style="medium">
        <color indexed="64"/>
      </right>
      <top style="thin">
        <color rgb="FF666666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 style="thin">
        <color rgb="FF666666"/>
      </bottom>
      <diagonal/>
    </border>
    <border>
      <left style="medium">
        <color indexed="64"/>
      </left>
      <right/>
      <top style="double">
        <color rgb="FF999999"/>
      </top>
      <bottom/>
      <diagonal/>
    </border>
    <border>
      <left/>
      <right style="medium">
        <color indexed="64"/>
      </right>
      <top style="double">
        <color rgb="FF999999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rgb="FF999999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rgb="FF999999"/>
      </left>
      <right style="medium">
        <color indexed="64"/>
      </right>
      <top/>
      <bottom/>
      <diagonal/>
    </border>
  </borders>
  <cellStyleXfs count="1">
    <xf numFmtId="0" fontId="0" fillId="0" borderId="0"/>
  </cellStyleXfs>
  <cellXfs count="68">
    <xf numFmtId="0" fontId="0" fillId="0" borderId="0" xfId="0"/>
    <xf numFmtId="0" fontId="1" fillId="0" borderId="0" xfId="0" applyFont="1"/>
    <xf numFmtId="0" fontId="2" fillId="0" borderId="0" xfId="0" applyFont="1"/>
    <xf numFmtId="0" fontId="3" fillId="4" borderId="4" xfId="0" applyFont="1" applyFill="1" applyBorder="1"/>
    <xf numFmtId="0" fontId="3" fillId="4" borderId="10" xfId="0" applyFont="1" applyFill="1" applyBorder="1"/>
    <xf numFmtId="3" fontId="10" fillId="5" borderId="8" xfId="0" applyNumberFormat="1" applyFont="1" applyFill="1" applyBorder="1"/>
    <xf numFmtId="3" fontId="10" fillId="5" borderId="9" xfId="0" applyNumberFormat="1" applyFont="1" applyFill="1" applyBorder="1"/>
    <xf numFmtId="0" fontId="1" fillId="0" borderId="0" xfId="0" applyFont="1" applyAlignment="1">
      <alignment wrapText="1"/>
    </xf>
    <xf numFmtId="0" fontId="12" fillId="0" borderId="11" xfId="0" applyFont="1" applyBorder="1" applyAlignment="1">
      <alignment horizontal="left" vertical="top" wrapText="1"/>
    </xf>
    <xf numFmtId="0" fontId="13" fillId="2" borderId="12" xfId="0" applyFont="1" applyFill="1" applyBorder="1" applyAlignment="1">
      <alignment horizontal="left" vertical="top" wrapText="1"/>
    </xf>
    <xf numFmtId="0" fontId="0" fillId="0" borderId="0" xfId="0" applyAlignment="1">
      <alignment wrapText="1"/>
    </xf>
    <xf numFmtId="0" fontId="14" fillId="0" borderId="11" xfId="0" applyFont="1" applyBorder="1" applyAlignment="1">
      <alignment horizontal="left" vertical="top" wrapText="1"/>
    </xf>
    <xf numFmtId="0" fontId="16" fillId="5" borderId="12" xfId="0" applyFont="1" applyFill="1" applyBorder="1" applyAlignment="1">
      <alignment horizontal="left" vertical="top" wrapText="1"/>
    </xf>
    <xf numFmtId="4" fontId="5" fillId="2" borderId="6" xfId="0" applyNumberFormat="1" applyFont="1" applyFill="1" applyBorder="1"/>
    <xf numFmtId="164" fontId="18" fillId="4" borderId="6" xfId="0" applyNumberFormat="1" applyFont="1" applyFill="1" applyBorder="1"/>
    <xf numFmtId="3" fontId="5" fillId="2" borderId="6" xfId="0" applyNumberFormat="1" applyFont="1" applyFill="1" applyBorder="1"/>
    <xf numFmtId="164" fontId="19" fillId="4" borderId="3" xfId="0" applyNumberFormat="1" applyFont="1" applyFill="1" applyBorder="1"/>
    <xf numFmtId="164" fontId="19" fillId="4" borderId="7" xfId="0" applyNumberFormat="1" applyFont="1" applyFill="1" applyBorder="1"/>
    <xf numFmtId="164" fontId="19" fillId="4" borderId="6" xfId="0" applyNumberFormat="1" applyFont="1" applyFill="1" applyBorder="1"/>
    <xf numFmtId="0" fontId="3" fillId="0" borderId="16" xfId="0" applyFont="1" applyBorder="1" applyAlignment="1">
      <alignment horizontal="center" vertical="center"/>
    </xf>
    <xf numFmtId="0" fontId="3" fillId="0" borderId="17" xfId="0" applyFont="1" applyBorder="1" applyAlignment="1">
      <alignment horizontal="center" vertical="center"/>
    </xf>
    <xf numFmtId="0" fontId="3" fillId="0" borderId="18" xfId="0" applyFont="1" applyBorder="1" applyAlignment="1">
      <alignment horizontal="center" vertical="center"/>
    </xf>
    <xf numFmtId="0" fontId="17" fillId="0" borderId="20" xfId="0" applyFont="1" applyBorder="1" applyAlignment="1">
      <alignment horizontal="center" vertical="center"/>
    </xf>
    <xf numFmtId="0" fontId="6" fillId="0" borderId="21" xfId="0" applyFont="1" applyBorder="1"/>
    <xf numFmtId="0" fontId="1" fillId="0" borderId="22" xfId="0" applyFont="1" applyBorder="1"/>
    <xf numFmtId="0" fontId="12" fillId="2" borderId="23" xfId="0" applyFont="1" applyFill="1" applyBorder="1"/>
    <xf numFmtId="164" fontId="5" fillId="2" borderId="0" xfId="0" applyNumberFormat="1" applyFont="1" applyFill="1"/>
    <xf numFmtId="4" fontId="5" fillId="2" borderId="0" xfId="0" applyNumberFormat="1" applyFont="1" applyFill="1"/>
    <xf numFmtId="164" fontId="10" fillId="4" borderId="23" xfId="0" applyNumberFormat="1" applyFont="1" applyFill="1" applyBorder="1"/>
    <xf numFmtId="164" fontId="18" fillId="4" borderId="0" xfId="0" applyNumberFormat="1" applyFont="1" applyFill="1"/>
    <xf numFmtId="4" fontId="8" fillId="2" borderId="23" xfId="0" applyNumberFormat="1" applyFont="1" applyFill="1" applyBorder="1"/>
    <xf numFmtId="3" fontId="5" fillId="2" borderId="0" xfId="0" applyNumberFormat="1" applyFont="1" applyFill="1"/>
    <xf numFmtId="3" fontId="10" fillId="5" borderId="20" xfId="0" applyNumberFormat="1" applyFont="1" applyFill="1" applyBorder="1"/>
    <xf numFmtId="164" fontId="10" fillId="4" borderId="19" xfId="0" applyNumberFormat="1" applyFont="1" applyFill="1" applyBorder="1"/>
    <xf numFmtId="164" fontId="10" fillId="4" borderId="24" xfId="0" applyNumberFormat="1" applyFont="1" applyFill="1" applyBorder="1"/>
    <xf numFmtId="0" fontId="11" fillId="0" borderId="22" xfId="0" applyFont="1" applyBorder="1"/>
    <xf numFmtId="164" fontId="19" fillId="4" borderId="0" xfId="0" applyNumberFormat="1" applyFont="1" applyFill="1"/>
    <xf numFmtId="164" fontId="10" fillId="4" borderId="20" xfId="0" applyNumberFormat="1" applyFont="1" applyFill="1" applyBorder="1"/>
    <xf numFmtId="0" fontId="7" fillId="5" borderId="25" xfId="0" applyFont="1" applyFill="1" applyBorder="1"/>
    <xf numFmtId="3" fontId="10" fillId="5" borderId="26" xfId="0" applyNumberFormat="1" applyFont="1" applyFill="1" applyBorder="1"/>
    <xf numFmtId="0" fontId="7" fillId="5" borderId="23" xfId="0" applyFont="1" applyFill="1" applyBorder="1"/>
    <xf numFmtId="164" fontId="10" fillId="5" borderId="20" xfId="0" applyNumberFormat="1" applyFont="1" applyFill="1" applyBorder="1"/>
    <xf numFmtId="0" fontId="7" fillId="5" borderId="27" xfId="0" applyFont="1" applyFill="1" applyBorder="1"/>
    <xf numFmtId="0" fontId="10" fillId="3" borderId="30" xfId="0" applyFont="1" applyFill="1" applyBorder="1"/>
    <xf numFmtId="17" fontId="5" fillId="0" borderId="3" xfId="0" applyNumberFormat="1" applyFont="1" applyBorder="1" applyAlignment="1">
      <alignment horizontal="center" vertical="center"/>
    </xf>
    <xf numFmtId="0" fontId="22" fillId="0" borderId="0" xfId="0" applyFont="1"/>
    <xf numFmtId="164" fontId="10" fillId="5" borderId="0" xfId="0" applyNumberFormat="1" applyFont="1" applyFill="1"/>
    <xf numFmtId="164" fontId="10" fillId="5" borderId="28" xfId="0" applyNumberFormat="1" applyFont="1" applyFill="1" applyBorder="1"/>
    <xf numFmtId="164" fontId="10" fillId="5" borderId="29" xfId="0" applyNumberFormat="1" applyFont="1" applyFill="1" applyBorder="1"/>
    <xf numFmtId="0" fontId="11" fillId="0" borderId="13" xfId="0" applyFont="1" applyBorder="1" applyAlignment="1">
      <alignment horizontal="left" vertical="top" wrapText="1"/>
    </xf>
    <xf numFmtId="0" fontId="9" fillId="0" borderId="14" xfId="0" applyFont="1" applyBorder="1" applyAlignment="1">
      <alignment horizontal="left" vertical="top" wrapText="1"/>
    </xf>
    <xf numFmtId="0" fontId="15" fillId="0" borderId="13" xfId="0" applyFont="1" applyBorder="1" applyAlignment="1">
      <alignment horizontal="left" vertical="top" wrapText="1"/>
    </xf>
    <xf numFmtId="0" fontId="11" fillId="0" borderId="14" xfId="0" applyFont="1" applyBorder="1" applyAlignment="1">
      <alignment horizontal="left" vertical="top" wrapText="1"/>
    </xf>
    <xf numFmtId="0" fontId="3" fillId="4" borderId="2" xfId="0" applyFont="1" applyFill="1" applyBorder="1"/>
    <xf numFmtId="0" fontId="3" fillId="4" borderId="3" xfId="0" applyFont="1" applyFill="1" applyBorder="1"/>
    <xf numFmtId="0" fontId="1" fillId="0" borderId="1" xfId="0" applyFont="1" applyBorder="1"/>
    <xf numFmtId="0" fontId="4" fillId="0" borderId="1" xfId="0" applyFont="1" applyBorder="1"/>
    <xf numFmtId="0" fontId="4" fillId="0" borderId="5" xfId="0" applyFont="1" applyBorder="1"/>
    <xf numFmtId="164" fontId="8" fillId="3" borderId="20" xfId="0" applyNumberFormat="1" applyFont="1" applyFill="1" applyBorder="1"/>
    <xf numFmtId="0" fontId="9" fillId="0" borderId="20" xfId="0" applyFont="1" applyBorder="1"/>
    <xf numFmtId="0" fontId="3" fillId="0" borderId="15" xfId="0" applyFont="1" applyBorder="1" applyAlignment="1">
      <alignment vertical="center"/>
    </xf>
    <xf numFmtId="0" fontId="4" fillId="0" borderId="19" xfId="0" applyFont="1" applyBorder="1"/>
    <xf numFmtId="0" fontId="20" fillId="0" borderId="1" xfId="0" applyFont="1" applyBorder="1"/>
    <xf numFmtId="0" fontId="21" fillId="0" borderId="1" xfId="0" applyFont="1" applyBorder="1"/>
    <xf numFmtId="164" fontId="8" fillId="3" borderId="31" xfId="0" applyNumberFormat="1" applyFont="1" applyFill="1" applyBorder="1"/>
    <xf numFmtId="3" fontId="0" fillId="0" borderId="0" xfId="0" applyNumberFormat="1"/>
    <xf numFmtId="3" fontId="0" fillId="0" borderId="0" xfId="0" applyNumberFormat="1" applyAlignment="1">
      <alignment wrapText="1"/>
    </xf>
    <xf numFmtId="164" fontId="0" fillId="0" borderId="0" xfId="0" applyNumberFormat="1" applyAlignment="1">
      <alignment wrapText="1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0</xdr:colOff>
      <xdr:row>0</xdr:row>
      <xdr:rowOff>0</xdr:rowOff>
    </xdr:from>
    <xdr:to>
      <xdr:col>1</xdr:col>
      <xdr:colOff>1263650</xdr:colOff>
      <xdr:row>1</xdr:row>
      <xdr:rowOff>26489</xdr:rowOff>
    </xdr:to>
    <xdr:pic>
      <xdr:nvPicPr>
        <xdr:cNvPr id="2" name="Grafik 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22250" y="0"/>
          <a:ext cx="1263650" cy="407489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314C59"/>
      </a:dk1>
      <a:lt1>
        <a:srgbClr val="FFFFFF"/>
      </a:lt1>
      <a:dk2>
        <a:srgbClr val="314C59"/>
      </a:dk2>
      <a:lt2>
        <a:srgbClr val="FFFFFF"/>
      </a:lt2>
      <a:accent1>
        <a:srgbClr val="006391"/>
      </a:accent1>
      <a:accent2>
        <a:srgbClr val="E24A38"/>
      </a:accent2>
      <a:accent3>
        <a:srgbClr val="FEB929"/>
      </a:accent3>
      <a:accent4>
        <a:srgbClr val="28998B"/>
      </a:accent4>
      <a:accent5>
        <a:srgbClr val="C0DE00"/>
      </a:accent5>
      <a:accent6>
        <a:srgbClr val="F5959C"/>
      </a:accent6>
      <a:hlink>
        <a:srgbClr val="B15DBA"/>
      </a:hlink>
      <a:folHlink>
        <a:srgbClr val="B15DBA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BA995"/>
  <sheetViews>
    <sheetView tabSelected="1" view="pageLayout" topLeftCell="Q22" zoomScale="130" zoomScaleNormal="100" zoomScaleSheetLayoutView="70" zoomScalePageLayoutView="130" workbookViewId="0">
      <selection activeCell="AB43" sqref="AB43"/>
    </sheetView>
  </sheetViews>
  <sheetFormatPr baseColWidth="10" defaultColWidth="14.42578125" defaultRowHeight="15.75" customHeight="1" x14ac:dyDescent="0.2"/>
  <cols>
    <col min="1" max="1" width="3.140625" customWidth="1"/>
    <col min="2" max="2" width="23.140625" customWidth="1"/>
    <col min="3" max="4" width="11.42578125" bestFit="1" customWidth="1"/>
    <col min="5" max="5" width="11.140625" customWidth="1"/>
    <col min="6" max="7" width="9" customWidth="1"/>
    <col min="8" max="9" width="9.28515625" customWidth="1"/>
    <col min="10" max="10" width="9.42578125" customWidth="1"/>
    <col min="11" max="12" width="9.140625" customWidth="1"/>
    <col min="13" max="13" width="9" customWidth="1"/>
    <col min="14" max="15" width="8.85546875" customWidth="1"/>
    <col min="16" max="16" width="9" customWidth="1"/>
    <col min="17" max="17" width="8.85546875" customWidth="1"/>
    <col min="18" max="18" width="9" customWidth="1"/>
    <col min="19" max="19" width="9.28515625" customWidth="1"/>
    <col min="20" max="21" width="9" customWidth="1"/>
    <col min="22" max="22" width="9.42578125" customWidth="1"/>
    <col min="23" max="23" width="9.140625" customWidth="1"/>
    <col min="24" max="24" width="9" customWidth="1"/>
    <col min="25" max="25" width="9.5703125" customWidth="1"/>
    <col min="26" max="26" width="9" customWidth="1"/>
    <col min="27" max="27" width="13" customWidth="1"/>
    <col min="28" max="28" width="28.42578125" customWidth="1"/>
  </cols>
  <sheetData>
    <row r="1" spans="1:31" ht="30" customHeight="1" x14ac:dyDescent="0.2"/>
    <row r="2" spans="1:31" ht="15.75" customHeight="1" x14ac:dyDescent="0.3">
      <c r="A2" s="1"/>
      <c r="B2" s="2" t="s">
        <v>30</v>
      </c>
      <c r="C2" s="2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spans="1:31" ht="15.75" customHeight="1" thickBot="1" x14ac:dyDescent="0.35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spans="1:31" ht="15.75" customHeight="1" x14ac:dyDescent="0.3">
      <c r="A4" s="1"/>
      <c r="B4" s="60" t="s">
        <v>0</v>
      </c>
      <c r="C4" s="19">
        <v>1</v>
      </c>
      <c r="D4" s="19">
        <v>2</v>
      </c>
      <c r="E4" s="19">
        <v>3</v>
      </c>
      <c r="F4" s="19">
        <v>4</v>
      </c>
      <c r="G4" s="19">
        <v>5</v>
      </c>
      <c r="H4" s="19">
        <v>6</v>
      </c>
      <c r="I4" s="19">
        <v>7</v>
      </c>
      <c r="J4" s="19">
        <v>8</v>
      </c>
      <c r="K4" s="19">
        <v>9</v>
      </c>
      <c r="L4" s="19">
        <v>10</v>
      </c>
      <c r="M4" s="19">
        <v>11</v>
      </c>
      <c r="N4" s="19">
        <v>12</v>
      </c>
      <c r="O4" s="19">
        <v>13</v>
      </c>
      <c r="P4" s="19">
        <v>14</v>
      </c>
      <c r="Q4" s="19">
        <v>15</v>
      </c>
      <c r="R4" s="19">
        <v>16</v>
      </c>
      <c r="S4" s="19">
        <v>17</v>
      </c>
      <c r="T4" s="19">
        <v>18</v>
      </c>
      <c r="U4" s="19">
        <v>19</v>
      </c>
      <c r="V4" s="19">
        <v>20</v>
      </c>
      <c r="W4" s="19">
        <v>21</v>
      </c>
      <c r="X4" s="19">
        <v>22</v>
      </c>
      <c r="Y4" s="19">
        <v>23</v>
      </c>
      <c r="Z4" s="20">
        <v>24</v>
      </c>
      <c r="AA4" s="21"/>
    </row>
    <row r="5" spans="1:31" ht="15.75" customHeight="1" x14ac:dyDescent="0.3">
      <c r="A5" s="1"/>
      <c r="B5" s="61"/>
      <c r="C5" s="44">
        <v>46023</v>
      </c>
      <c r="D5" s="44">
        <v>46054</v>
      </c>
      <c r="E5" s="44">
        <v>46082</v>
      </c>
      <c r="F5" s="44">
        <v>46113</v>
      </c>
      <c r="G5" s="44">
        <v>46143</v>
      </c>
      <c r="H5" s="44">
        <v>46174</v>
      </c>
      <c r="I5" s="44">
        <v>46204</v>
      </c>
      <c r="J5" s="44">
        <v>46235</v>
      </c>
      <c r="K5" s="44">
        <v>46266</v>
      </c>
      <c r="L5" s="44">
        <v>46296</v>
      </c>
      <c r="M5" s="44">
        <v>46327</v>
      </c>
      <c r="N5" s="44">
        <v>46357</v>
      </c>
      <c r="O5" s="44">
        <v>46388</v>
      </c>
      <c r="P5" s="44">
        <v>46419</v>
      </c>
      <c r="Q5" s="44">
        <v>46447</v>
      </c>
      <c r="R5" s="44">
        <v>46478</v>
      </c>
      <c r="S5" s="44">
        <v>46508</v>
      </c>
      <c r="T5" s="44">
        <v>46539</v>
      </c>
      <c r="U5" s="44">
        <v>46569</v>
      </c>
      <c r="V5" s="44">
        <v>46600</v>
      </c>
      <c r="W5" s="44">
        <v>46631</v>
      </c>
      <c r="X5" s="44">
        <v>46661</v>
      </c>
      <c r="Y5" s="44">
        <v>46692</v>
      </c>
      <c r="Z5" s="44">
        <v>46722</v>
      </c>
      <c r="AA5" s="22" t="s">
        <v>1</v>
      </c>
      <c r="AB5" s="45" t="s">
        <v>41</v>
      </c>
      <c r="AD5">
        <v>600</v>
      </c>
      <c r="AE5">
        <f>SUM(AD5:AD10)</f>
        <v>740</v>
      </c>
    </row>
    <row r="6" spans="1:31" ht="15" x14ac:dyDescent="0.3">
      <c r="A6" s="1"/>
      <c r="B6" s="23" t="s">
        <v>31</v>
      </c>
      <c r="C6" s="55"/>
      <c r="D6" s="56"/>
      <c r="E6" s="56"/>
      <c r="F6" s="56"/>
      <c r="G6" s="56"/>
      <c r="H6" s="56"/>
      <c r="I6" s="56"/>
      <c r="J6" s="56"/>
      <c r="K6" s="56"/>
      <c r="L6" s="56"/>
      <c r="M6" s="56"/>
      <c r="N6" s="56"/>
      <c r="O6" s="56"/>
      <c r="P6" s="56"/>
      <c r="Q6" s="56"/>
      <c r="R6" s="56"/>
      <c r="S6" s="56"/>
      <c r="T6" s="56"/>
      <c r="U6" s="56"/>
      <c r="V6" s="56"/>
      <c r="W6" s="56"/>
      <c r="X6" s="56"/>
      <c r="Y6" s="56"/>
      <c r="Z6" s="57"/>
      <c r="AA6" s="24"/>
      <c r="AB6" s="45" t="s">
        <v>42</v>
      </c>
      <c r="AD6">
        <f>AD5*0.15</f>
        <v>90</v>
      </c>
    </row>
    <row r="7" spans="1:31" ht="15" x14ac:dyDescent="0.3">
      <c r="A7" s="1"/>
      <c r="B7" s="25" t="s">
        <v>2</v>
      </c>
      <c r="C7" s="26">
        <v>7.99</v>
      </c>
      <c r="D7" s="26">
        <v>7.99</v>
      </c>
      <c r="E7" s="26">
        <v>7.99</v>
      </c>
      <c r="F7" s="26">
        <v>7.99</v>
      </c>
      <c r="G7" s="26">
        <v>7.99</v>
      </c>
      <c r="H7" s="26">
        <v>7.99</v>
      </c>
      <c r="I7" s="26">
        <v>7.99</v>
      </c>
      <c r="J7" s="26">
        <v>7.99</v>
      </c>
      <c r="K7" s="26">
        <v>7.99</v>
      </c>
      <c r="L7" s="26">
        <v>7.99</v>
      </c>
      <c r="M7" s="26">
        <v>7.99</v>
      </c>
      <c r="N7" s="26">
        <v>7.99</v>
      </c>
      <c r="O7" s="26">
        <v>7.99</v>
      </c>
      <c r="P7" s="26">
        <v>7.99</v>
      </c>
      <c r="Q7" s="26">
        <v>7.99</v>
      </c>
      <c r="R7" s="26">
        <v>7.99</v>
      </c>
      <c r="S7" s="26">
        <v>7.99</v>
      </c>
      <c r="T7" s="26">
        <v>7.99</v>
      </c>
      <c r="U7" s="26">
        <v>7.99</v>
      </c>
      <c r="V7" s="26">
        <v>7.99</v>
      </c>
      <c r="W7" s="26">
        <v>7.99</v>
      </c>
      <c r="X7" s="26">
        <v>7.99</v>
      </c>
      <c r="Y7" s="26">
        <v>7.99</v>
      </c>
      <c r="Z7" s="26">
        <v>7.99</v>
      </c>
      <c r="AA7" s="58"/>
      <c r="AB7" s="45" t="s">
        <v>43</v>
      </c>
      <c r="AD7">
        <f>AD6*0.3</f>
        <v>27</v>
      </c>
    </row>
    <row r="8" spans="1:31" ht="15" x14ac:dyDescent="0.3">
      <c r="A8" s="1"/>
      <c r="B8" s="25" t="s">
        <v>3</v>
      </c>
      <c r="C8" s="27">
        <v>30</v>
      </c>
      <c r="D8" s="27">
        <v>10</v>
      </c>
      <c r="E8" s="13">
        <v>10</v>
      </c>
      <c r="F8" s="27">
        <v>30</v>
      </c>
      <c r="G8" s="27">
        <v>10</v>
      </c>
      <c r="H8" s="13">
        <v>10</v>
      </c>
      <c r="I8" s="27">
        <v>30</v>
      </c>
      <c r="J8" s="27">
        <v>10</v>
      </c>
      <c r="K8" s="13">
        <v>10</v>
      </c>
      <c r="L8" s="27">
        <v>30</v>
      </c>
      <c r="M8" s="27">
        <v>10</v>
      </c>
      <c r="N8" s="13">
        <v>10</v>
      </c>
      <c r="O8" s="27">
        <v>50</v>
      </c>
      <c r="P8" s="27">
        <v>10</v>
      </c>
      <c r="Q8" s="13">
        <v>10</v>
      </c>
      <c r="R8" s="27">
        <v>50</v>
      </c>
      <c r="S8" s="27">
        <v>10</v>
      </c>
      <c r="T8" s="13">
        <v>10</v>
      </c>
      <c r="U8" s="27">
        <v>50</v>
      </c>
      <c r="V8" s="27">
        <v>10</v>
      </c>
      <c r="W8" s="13">
        <v>10</v>
      </c>
      <c r="X8" s="27">
        <v>50</v>
      </c>
      <c r="Y8" s="27">
        <v>10</v>
      </c>
      <c r="Z8" s="13">
        <v>10</v>
      </c>
      <c r="AA8" s="59"/>
      <c r="AB8" s="45" t="s">
        <v>44</v>
      </c>
      <c r="AD8">
        <v>13</v>
      </c>
    </row>
    <row r="9" spans="1:31" ht="15" x14ac:dyDescent="0.3">
      <c r="A9" s="1"/>
      <c r="B9" s="28" t="s">
        <v>4</v>
      </c>
      <c r="C9" s="29">
        <f t="shared" ref="C9:Z9" si="0">C7-(C7*C8/100)</f>
        <v>5.593</v>
      </c>
      <c r="D9" s="29">
        <f t="shared" si="0"/>
        <v>7.1909999999999998</v>
      </c>
      <c r="E9" s="14">
        <f t="shared" si="0"/>
        <v>7.1909999999999998</v>
      </c>
      <c r="F9" s="29">
        <f t="shared" si="0"/>
        <v>5.593</v>
      </c>
      <c r="G9" s="29">
        <f t="shared" si="0"/>
        <v>7.1909999999999998</v>
      </c>
      <c r="H9" s="14">
        <f t="shared" si="0"/>
        <v>7.1909999999999998</v>
      </c>
      <c r="I9" s="29">
        <f t="shared" si="0"/>
        <v>5.593</v>
      </c>
      <c r="J9" s="29">
        <f t="shared" si="0"/>
        <v>7.1909999999999998</v>
      </c>
      <c r="K9" s="14">
        <f t="shared" si="0"/>
        <v>7.1909999999999998</v>
      </c>
      <c r="L9" s="29">
        <f t="shared" si="0"/>
        <v>5.593</v>
      </c>
      <c r="M9" s="29">
        <f t="shared" si="0"/>
        <v>7.1909999999999998</v>
      </c>
      <c r="N9" s="14">
        <f t="shared" si="0"/>
        <v>7.1909999999999998</v>
      </c>
      <c r="O9" s="29">
        <f t="shared" si="0"/>
        <v>3.9950000000000001</v>
      </c>
      <c r="P9" s="29">
        <f t="shared" si="0"/>
        <v>7.1909999999999998</v>
      </c>
      <c r="Q9" s="14">
        <f t="shared" si="0"/>
        <v>7.1909999999999998</v>
      </c>
      <c r="R9" s="29">
        <f t="shared" si="0"/>
        <v>3.9950000000000001</v>
      </c>
      <c r="S9" s="29">
        <f t="shared" si="0"/>
        <v>7.1909999999999998</v>
      </c>
      <c r="T9" s="14">
        <f t="shared" si="0"/>
        <v>7.1909999999999998</v>
      </c>
      <c r="U9" s="29">
        <f t="shared" si="0"/>
        <v>3.9950000000000001</v>
      </c>
      <c r="V9" s="29">
        <f t="shared" si="0"/>
        <v>7.1909999999999998</v>
      </c>
      <c r="W9" s="14">
        <f t="shared" si="0"/>
        <v>7.1909999999999998</v>
      </c>
      <c r="X9" s="29">
        <f t="shared" si="0"/>
        <v>3.9950000000000001</v>
      </c>
      <c r="Y9" s="29">
        <f t="shared" si="0"/>
        <v>7.1909999999999998</v>
      </c>
      <c r="Z9" s="14">
        <f t="shared" si="0"/>
        <v>7.1909999999999998</v>
      </c>
      <c r="AA9" s="59"/>
      <c r="AB9" s="45" t="s">
        <v>45</v>
      </c>
      <c r="AD9">
        <v>7</v>
      </c>
    </row>
    <row r="10" spans="1:31" ht="15" x14ac:dyDescent="0.3">
      <c r="A10" s="1"/>
      <c r="B10" s="25" t="s">
        <v>5</v>
      </c>
      <c r="C10" s="27">
        <v>30</v>
      </c>
      <c r="D10" s="27">
        <v>30</v>
      </c>
      <c r="E10" s="27">
        <v>30</v>
      </c>
      <c r="F10" s="27">
        <v>30</v>
      </c>
      <c r="G10" s="27">
        <v>30</v>
      </c>
      <c r="H10" s="27">
        <v>30</v>
      </c>
      <c r="I10" s="27">
        <v>30</v>
      </c>
      <c r="J10" s="27">
        <v>30</v>
      </c>
      <c r="K10" s="27">
        <v>30</v>
      </c>
      <c r="L10" s="27">
        <v>30</v>
      </c>
      <c r="M10" s="27">
        <v>30</v>
      </c>
      <c r="N10" s="27">
        <v>30</v>
      </c>
      <c r="O10" s="27">
        <v>30</v>
      </c>
      <c r="P10" s="27">
        <v>30</v>
      </c>
      <c r="Q10" s="27">
        <v>30</v>
      </c>
      <c r="R10" s="27">
        <v>30</v>
      </c>
      <c r="S10" s="27">
        <v>30</v>
      </c>
      <c r="T10" s="27">
        <v>30</v>
      </c>
      <c r="U10" s="27">
        <v>30</v>
      </c>
      <c r="V10" s="27">
        <v>30</v>
      </c>
      <c r="W10" s="27">
        <v>30</v>
      </c>
      <c r="X10" s="27">
        <v>30</v>
      </c>
      <c r="Y10" s="27">
        <v>30</v>
      </c>
      <c r="Z10" s="27">
        <v>30</v>
      </c>
      <c r="AA10" s="59"/>
      <c r="AB10" s="45" t="s">
        <v>46</v>
      </c>
      <c r="AD10">
        <v>3</v>
      </c>
    </row>
    <row r="11" spans="1:31" ht="15" x14ac:dyDescent="0.3">
      <c r="A11" s="1"/>
      <c r="B11" s="28" t="s">
        <v>6</v>
      </c>
      <c r="C11" s="29">
        <f t="shared" ref="C11:Z11" si="1">C9-(C9*C10/100)</f>
        <v>3.9150999999999998</v>
      </c>
      <c r="D11" s="29">
        <f t="shared" si="1"/>
        <v>5.0336999999999996</v>
      </c>
      <c r="E11" s="14">
        <f t="shared" si="1"/>
        <v>5.0336999999999996</v>
      </c>
      <c r="F11" s="29">
        <f t="shared" si="1"/>
        <v>3.9150999999999998</v>
      </c>
      <c r="G11" s="29">
        <f t="shared" si="1"/>
        <v>5.0336999999999996</v>
      </c>
      <c r="H11" s="14">
        <f t="shared" si="1"/>
        <v>5.0336999999999996</v>
      </c>
      <c r="I11" s="29">
        <f t="shared" si="1"/>
        <v>3.9150999999999998</v>
      </c>
      <c r="J11" s="29">
        <f t="shared" si="1"/>
        <v>5.0336999999999996</v>
      </c>
      <c r="K11" s="14">
        <f t="shared" si="1"/>
        <v>5.0336999999999996</v>
      </c>
      <c r="L11" s="29">
        <f t="shared" si="1"/>
        <v>3.9150999999999998</v>
      </c>
      <c r="M11" s="29">
        <f t="shared" si="1"/>
        <v>5.0336999999999996</v>
      </c>
      <c r="N11" s="14">
        <f t="shared" si="1"/>
        <v>5.0336999999999996</v>
      </c>
      <c r="O11" s="29">
        <f t="shared" si="1"/>
        <v>2.7965</v>
      </c>
      <c r="P11" s="29">
        <f t="shared" si="1"/>
        <v>5.0336999999999996</v>
      </c>
      <c r="Q11" s="14">
        <f t="shared" si="1"/>
        <v>5.0336999999999996</v>
      </c>
      <c r="R11" s="29">
        <f t="shared" si="1"/>
        <v>2.7965</v>
      </c>
      <c r="S11" s="29">
        <f t="shared" si="1"/>
        <v>5.0336999999999996</v>
      </c>
      <c r="T11" s="14">
        <f t="shared" si="1"/>
        <v>5.0336999999999996</v>
      </c>
      <c r="U11" s="29">
        <f t="shared" si="1"/>
        <v>2.7965</v>
      </c>
      <c r="V11" s="29">
        <f t="shared" si="1"/>
        <v>5.0336999999999996</v>
      </c>
      <c r="W11" s="14">
        <f t="shared" si="1"/>
        <v>5.0336999999999996</v>
      </c>
      <c r="X11" s="29">
        <f t="shared" si="1"/>
        <v>2.7965</v>
      </c>
      <c r="Y11" s="29">
        <f t="shared" si="1"/>
        <v>5.0336999999999996</v>
      </c>
      <c r="Z11" s="14">
        <f t="shared" si="1"/>
        <v>5.0336999999999996</v>
      </c>
      <c r="AA11" s="59"/>
      <c r="AB11" s="45"/>
    </row>
    <row r="12" spans="1:31" ht="15" x14ac:dyDescent="0.3">
      <c r="A12" s="1"/>
      <c r="B12" s="30" t="s">
        <v>7</v>
      </c>
      <c r="C12" s="31">
        <f>((AD5)*10)*5</f>
        <v>30000</v>
      </c>
      <c r="D12" s="31">
        <f>((AD6)*10)*5</f>
        <v>4500</v>
      </c>
      <c r="E12" s="15">
        <f>((AD7)*10)*5</f>
        <v>1350</v>
      </c>
      <c r="F12" s="31">
        <f>((AD8)*10)*5</f>
        <v>650</v>
      </c>
      <c r="G12" s="31">
        <f>((AD9)*10)*5+(AD5*10)</f>
        <v>6350</v>
      </c>
      <c r="H12" s="15">
        <f>((AD10)*10)*5+((AD6)*10)</f>
        <v>1050</v>
      </c>
      <c r="I12" s="31">
        <f>((AD7)*10)</f>
        <v>270</v>
      </c>
      <c r="J12" s="31">
        <f>((AD8)*10)</f>
        <v>130</v>
      </c>
      <c r="K12" s="15">
        <f>((AD9)*10)+((AD5)*10)</f>
        <v>6070</v>
      </c>
      <c r="L12" s="31">
        <f>((AD10)*10)+((AD6)*10)</f>
        <v>930</v>
      </c>
      <c r="M12" s="31">
        <f>((AD7)*10)</f>
        <v>270</v>
      </c>
      <c r="N12" s="15">
        <f>((AD8)*10)</f>
        <v>130</v>
      </c>
      <c r="O12" s="31">
        <f>((AD9)*10)+((AD5)*10)</f>
        <v>6070</v>
      </c>
      <c r="P12" s="31">
        <f>((AD10)*10)+((AD6)*10)</f>
        <v>930</v>
      </c>
      <c r="Q12" s="15">
        <f>((AD7)*10)</f>
        <v>270</v>
      </c>
      <c r="R12" s="31">
        <f>((AD8)*10)</f>
        <v>130</v>
      </c>
      <c r="S12" s="31">
        <f>((AD9)*10)+((AD5)*10)</f>
        <v>6070</v>
      </c>
      <c r="T12" s="15">
        <f>((AD10)*10)+((AD6)*10)</f>
        <v>930</v>
      </c>
      <c r="U12" s="31">
        <f>((AD7)*10)</f>
        <v>270</v>
      </c>
      <c r="V12" s="31">
        <f>((AD8)*10)</f>
        <v>130</v>
      </c>
      <c r="W12" s="15">
        <f>((AD9)*10)+((AD5)*10)</f>
        <v>6070</v>
      </c>
      <c r="X12" s="31">
        <f>((AD10)*10)+((AD6)*10)</f>
        <v>930</v>
      </c>
      <c r="Y12" s="31">
        <f>((AD7)*10)</f>
        <v>270</v>
      </c>
      <c r="Z12" s="15">
        <f>((AD8)*10)</f>
        <v>130</v>
      </c>
      <c r="AA12" s="32">
        <f t="shared" ref="AA12:AA13" si="2">SUM(C12:Z12)</f>
        <v>73900</v>
      </c>
      <c r="AB12" s="45"/>
    </row>
    <row r="13" spans="1:31" ht="15" x14ac:dyDescent="0.3">
      <c r="A13" s="1"/>
      <c r="B13" s="33" t="s">
        <v>8</v>
      </c>
      <c r="C13" s="16">
        <f t="shared" ref="C13:Z13" si="3">C11*C12</f>
        <v>117453</v>
      </c>
      <c r="D13" s="16">
        <f>D11*D12</f>
        <v>22651.649999999998</v>
      </c>
      <c r="E13" s="17">
        <f t="shared" si="3"/>
        <v>6795.4949999999999</v>
      </c>
      <c r="F13" s="16">
        <f t="shared" si="3"/>
        <v>2544.8150000000001</v>
      </c>
      <c r="G13" s="16">
        <f t="shared" si="3"/>
        <v>31963.994999999999</v>
      </c>
      <c r="H13" s="17">
        <f t="shared" si="3"/>
        <v>5285.3849999999993</v>
      </c>
      <c r="I13" s="16">
        <f t="shared" si="3"/>
        <v>1057.077</v>
      </c>
      <c r="J13" s="16">
        <f t="shared" si="3"/>
        <v>654.38099999999997</v>
      </c>
      <c r="K13" s="17">
        <f t="shared" si="3"/>
        <v>30554.558999999997</v>
      </c>
      <c r="L13" s="16">
        <f t="shared" si="3"/>
        <v>3641.0429999999997</v>
      </c>
      <c r="M13" s="16">
        <f t="shared" si="3"/>
        <v>1359.0989999999999</v>
      </c>
      <c r="N13" s="17">
        <f t="shared" si="3"/>
        <v>654.38099999999997</v>
      </c>
      <c r="O13" s="16">
        <f t="shared" si="3"/>
        <v>16974.755000000001</v>
      </c>
      <c r="P13" s="16">
        <f t="shared" si="3"/>
        <v>4681.3409999999994</v>
      </c>
      <c r="Q13" s="17">
        <f t="shared" si="3"/>
        <v>1359.0989999999999</v>
      </c>
      <c r="R13" s="16">
        <f t="shared" si="3"/>
        <v>363.54500000000002</v>
      </c>
      <c r="S13" s="16">
        <f t="shared" si="3"/>
        <v>30554.558999999997</v>
      </c>
      <c r="T13" s="17">
        <f t="shared" si="3"/>
        <v>4681.3409999999994</v>
      </c>
      <c r="U13" s="16">
        <f t="shared" si="3"/>
        <v>755.05499999999995</v>
      </c>
      <c r="V13" s="16">
        <f t="shared" si="3"/>
        <v>654.38099999999997</v>
      </c>
      <c r="W13" s="17">
        <f t="shared" si="3"/>
        <v>30554.558999999997</v>
      </c>
      <c r="X13" s="16">
        <f t="shared" si="3"/>
        <v>2600.7449999999999</v>
      </c>
      <c r="Y13" s="16">
        <f t="shared" si="3"/>
        <v>1359.0989999999999</v>
      </c>
      <c r="Z13" s="17">
        <f t="shared" si="3"/>
        <v>654.38099999999997</v>
      </c>
      <c r="AA13" s="34">
        <f t="shared" si="2"/>
        <v>319807.73999999993</v>
      </c>
      <c r="AB13" s="45" t="s">
        <v>47</v>
      </c>
      <c r="AD13">
        <v>6000</v>
      </c>
    </row>
    <row r="14" spans="1:31" ht="15" x14ac:dyDescent="0.3">
      <c r="A14" s="1"/>
      <c r="B14" s="23" t="s">
        <v>32</v>
      </c>
      <c r="C14" s="62"/>
      <c r="D14" s="63"/>
      <c r="E14" s="63"/>
      <c r="F14" s="63"/>
      <c r="G14" s="63"/>
      <c r="H14" s="63"/>
      <c r="I14" s="63"/>
      <c r="J14" s="63"/>
      <c r="K14" s="63"/>
      <c r="L14" s="63"/>
      <c r="M14" s="63"/>
      <c r="N14" s="63"/>
      <c r="O14" s="63"/>
      <c r="P14" s="63"/>
      <c r="Q14" s="63"/>
      <c r="R14" s="63"/>
      <c r="S14" s="63"/>
      <c r="T14" s="63"/>
      <c r="U14" s="63"/>
      <c r="V14" s="63"/>
      <c r="W14" s="63"/>
      <c r="X14" s="63"/>
      <c r="Y14" s="63"/>
      <c r="Z14" s="63"/>
      <c r="AA14" s="35"/>
      <c r="AB14" s="45" t="s">
        <v>48</v>
      </c>
      <c r="AD14">
        <f>ROUND(AD13*0.8, 0)</f>
        <v>4800</v>
      </c>
    </row>
    <row r="15" spans="1:31" ht="15" x14ac:dyDescent="0.3">
      <c r="A15" s="1"/>
      <c r="B15" s="25" t="s">
        <v>2</v>
      </c>
      <c r="C15" s="26">
        <v>0.1</v>
      </c>
      <c r="D15" s="26">
        <v>0.1</v>
      </c>
      <c r="E15" s="26">
        <v>0.1</v>
      </c>
      <c r="F15" s="26">
        <v>0.1</v>
      </c>
      <c r="G15" s="26">
        <v>0.1</v>
      </c>
      <c r="H15" s="26">
        <v>0.1</v>
      </c>
      <c r="I15" s="26">
        <v>0.1</v>
      </c>
      <c r="J15" s="26">
        <v>0.1</v>
      </c>
      <c r="K15" s="26">
        <v>0.1</v>
      </c>
      <c r="L15" s="26">
        <v>0.1</v>
      </c>
      <c r="M15" s="26">
        <v>0.1</v>
      </c>
      <c r="N15" s="26">
        <v>0.1</v>
      </c>
      <c r="O15" s="26">
        <v>0.1</v>
      </c>
      <c r="P15" s="26">
        <v>0.1</v>
      </c>
      <c r="Q15" s="26">
        <v>0.1</v>
      </c>
      <c r="R15" s="26">
        <v>0.1</v>
      </c>
      <c r="S15" s="26">
        <v>0.1</v>
      </c>
      <c r="T15" s="26">
        <v>0.1</v>
      </c>
      <c r="U15" s="26">
        <v>0.1</v>
      </c>
      <c r="V15" s="26">
        <v>0.1</v>
      </c>
      <c r="W15" s="26">
        <v>0.1</v>
      </c>
      <c r="X15" s="26">
        <v>0.1</v>
      </c>
      <c r="Y15" s="26">
        <v>0.1</v>
      </c>
      <c r="Z15" s="26">
        <v>0.1</v>
      </c>
      <c r="AA15" s="58"/>
      <c r="AB15" s="45" t="s">
        <v>49</v>
      </c>
      <c r="AD15">
        <f t="shared" ref="AD15:AD37" si="4">ROUND(AD14*0.8, 0)</f>
        <v>3840</v>
      </c>
    </row>
    <row r="16" spans="1:31" ht="15" x14ac:dyDescent="0.3">
      <c r="A16" s="1"/>
      <c r="B16" s="25" t="s">
        <v>3</v>
      </c>
      <c r="C16" s="27">
        <v>0</v>
      </c>
      <c r="D16" s="27">
        <v>0</v>
      </c>
      <c r="E16" s="13">
        <v>0</v>
      </c>
      <c r="F16" s="27">
        <v>0</v>
      </c>
      <c r="G16" s="27">
        <v>0</v>
      </c>
      <c r="H16" s="13">
        <v>0</v>
      </c>
      <c r="I16" s="27">
        <v>0</v>
      </c>
      <c r="J16" s="27">
        <v>0</v>
      </c>
      <c r="K16" s="13">
        <v>0</v>
      </c>
      <c r="L16" s="27">
        <v>0</v>
      </c>
      <c r="M16" s="27">
        <v>0</v>
      </c>
      <c r="N16" s="13">
        <v>0</v>
      </c>
      <c r="O16" s="27">
        <v>0</v>
      </c>
      <c r="P16" s="27">
        <v>0</v>
      </c>
      <c r="Q16" s="13">
        <v>0</v>
      </c>
      <c r="R16" s="27">
        <v>0</v>
      </c>
      <c r="S16" s="27">
        <v>0</v>
      </c>
      <c r="T16" s="13">
        <v>0</v>
      </c>
      <c r="U16" s="27">
        <v>0</v>
      </c>
      <c r="V16" s="27">
        <v>0</v>
      </c>
      <c r="W16" s="13">
        <v>0</v>
      </c>
      <c r="X16" s="27">
        <v>0</v>
      </c>
      <c r="Y16" s="27">
        <v>0</v>
      </c>
      <c r="Z16" s="13">
        <v>0</v>
      </c>
      <c r="AA16" s="59"/>
      <c r="AB16" t="s">
        <v>50</v>
      </c>
      <c r="AD16">
        <f t="shared" si="4"/>
        <v>3072</v>
      </c>
    </row>
    <row r="17" spans="1:30" ht="15" x14ac:dyDescent="0.3">
      <c r="A17" s="1"/>
      <c r="B17" s="28" t="s">
        <v>4</v>
      </c>
      <c r="C17" s="29">
        <f t="shared" ref="C17:Z17" si="5">C15-(C15*C16/100)</f>
        <v>0.1</v>
      </c>
      <c r="D17" s="29">
        <f t="shared" si="5"/>
        <v>0.1</v>
      </c>
      <c r="E17" s="14">
        <f t="shared" si="5"/>
        <v>0.1</v>
      </c>
      <c r="F17" s="29">
        <f t="shared" si="5"/>
        <v>0.1</v>
      </c>
      <c r="G17" s="29">
        <f t="shared" si="5"/>
        <v>0.1</v>
      </c>
      <c r="H17" s="14">
        <f t="shared" si="5"/>
        <v>0.1</v>
      </c>
      <c r="I17" s="29">
        <f t="shared" si="5"/>
        <v>0.1</v>
      </c>
      <c r="J17" s="29">
        <f t="shared" si="5"/>
        <v>0.1</v>
      </c>
      <c r="K17" s="14">
        <f t="shared" si="5"/>
        <v>0.1</v>
      </c>
      <c r="L17" s="29">
        <f t="shared" si="5"/>
        <v>0.1</v>
      </c>
      <c r="M17" s="29">
        <f t="shared" si="5"/>
        <v>0.1</v>
      </c>
      <c r="N17" s="14">
        <f t="shared" si="5"/>
        <v>0.1</v>
      </c>
      <c r="O17" s="29">
        <f t="shared" si="5"/>
        <v>0.1</v>
      </c>
      <c r="P17" s="29">
        <f t="shared" si="5"/>
        <v>0.1</v>
      </c>
      <c r="Q17" s="14">
        <f t="shared" si="5"/>
        <v>0.1</v>
      </c>
      <c r="R17" s="29">
        <f t="shared" si="5"/>
        <v>0.1</v>
      </c>
      <c r="S17" s="29">
        <f t="shared" si="5"/>
        <v>0.1</v>
      </c>
      <c r="T17" s="14">
        <f t="shared" si="5"/>
        <v>0.1</v>
      </c>
      <c r="U17" s="29">
        <f t="shared" si="5"/>
        <v>0.1</v>
      </c>
      <c r="V17" s="29">
        <f t="shared" si="5"/>
        <v>0.1</v>
      </c>
      <c r="W17" s="14">
        <f t="shared" si="5"/>
        <v>0.1</v>
      </c>
      <c r="X17" s="29">
        <f t="shared" si="5"/>
        <v>0.1</v>
      </c>
      <c r="Y17" s="29">
        <f t="shared" si="5"/>
        <v>0.1</v>
      </c>
      <c r="Z17" s="14">
        <f t="shared" si="5"/>
        <v>0.1</v>
      </c>
      <c r="AA17" s="59"/>
      <c r="AB17" t="s">
        <v>51</v>
      </c>
      <c r="AD17">
        <f t="shared" si="4"/>
        <v>2458</v>
      </c>
    </row>
    <row r="18" spans="1:30" ht="15" x14ac:dyDescent="0.3">
      <c r="A18" s="1"/>
      <c r="B18" s="25" t="s">
        <v>5</v>
      </c>
      <c r="C18" s="27">
        <v>0</v>
      </c>
      <c r="D18" s="27">
        <v>0</v>
      </c>
      <c r="E18" s="13">
        <v>0</v>
      </c>
      <c r="F18" s="27">
        <v>0</v>
      </c>
      <c r="G18" s="27">
        <v>0</v>
      </c>
      <c r="H18" s="13">
        <v>0</v>
      </c>
      <c r="I18" s="27">
        <v>0</v>
      </c>
      <c r="J18" s="27">
        <v>0</v>
      </c>
      <c r="K18" s="13">
        <v>0</v>
      </c>
      <c r="L18" s="27">
        <v>0</v>
      </c>
      <c r="M18" s="27">
        <v>0</v>
      </c>
      <c r="N18" s="13">
        <v>0</v>
      </c>
      <c r="O18" s="27">
        <v>0</v>
      </c>
      <c r="P18" s="27">
        <v>0</v>
      </c>
      <c r="Q18" s="13">
        <v>0</v>
      </c>
      <c r="R18" s="27">
        <v>0</v>
      </c>
      <c r="S18" s="27">
        <v>0</v>
      </c>
      <c r="T18" s="13">
        <v>0</v>
      </c>
      <c r="U18" s="27">
        <v>0</v>
      </c>
      <c r="V18" s="27">
        <v>0</v>
      </c>
      <c r="W18" s="13">
        <v>0</v>
      </c>
      <c r="X18" s="27">
        <v>0</v>
      </c>
      <c r="Y18" s="27">
        <v>0</v>
      </c>
      <c r="Z18" s="13">
        <v>0</v>
      </c>
      <c r="AA18" s="59"/>
      <c r="AB18" t="s">
        <v>52</v>
      </c>
      <c r="AD18">
        <f t="shared" si="4"/>
        <v>1966</v>
      </c>
    </row>
    <row r="19" spans="1:30" ht="15" x14ac:dyDescent="0.3">
      <c r="A19" s="1"/>
      <c r="B19" s="28" t="s">
        <v>6</v>
      </c>
      <c r="C19" s="29">
        <f t="shared" ref="C19:Z19" si="6">C17-(C17*C18/100)</f>
        <v>0.1</v>
      </c>
      <c r="D19" s="29">
        <f t="shared" si="6"/>
        <v>0.1</v>
      </c>
      <c r="E19" s="14">
        <f t="shared" si="6"/>
        <v>0.1</v>
      </c>
      <c r="F19" s="29">
        <f t="shared" si="6"/>
        <v>0.1</v>
      </c>
      <c r="G19" s="29">
        <f t="shared" si="6"/>
        <v>0.1</v>
      </c>
      <c r="H19" s="14">
        <f t="shared" si="6"/>
        <v>0.1</v>
      </c>
      <c r="I19" s="29">
        <f t="shared" si="6"/>
        <v>0.1</v>
      </c>
      <c r="J19" s="29">
        <f t="shared" si="6"/>
        <v>0.1</v>
      </c>
      <c r="K19" s="14">
        <f t="shared" si="6"/>
        <v>0.1</v>
      </c>
      <c r="L19" s="29">
        <f t="shared" si="6"/>
        <v>0.1</v>
      </c>
      <c r="M19" s="29">
        <f t="shared" si="6"/>
        <v>0.1</v>
      </c>
      <c r="N19" s="14">
        <f t="shared" si="6"/>
        <v>0.1</v>
      </c>
      <c r="O19" s="29">
        <f t="shared" si="6"/>
        <v>0.1</v>
      </c>
      <c r="P19" s="29">
        <f t="shared" si="6"/>
        <v>0.1</v>
      </c>
      <c r="Q19" s="14">
        <f t="shared" si="6"/>
        <v>0.1</v>
      </c>
      <c r="R19" s="29">
        <f t="shared" si="6"/>
        <v>0.1</v>
      </c>
      <c r="S19" s="29">
        <f t="shared" si="6"/>
        <v>0.1</v>
      </c>
      <c r="T19" s="14">
        <f t="shared" si="6"/>
        <v>0.1</v>
      </c>
      <c r="U19" s="29">
        <f t="shared" si="6"/>
        <v>0.1</v>
      </c>
      <c r="V19" s="29">
        <f t="shared" si="6"/>
        <v>0.1</v>
      </c>
      <c r="W19" s="14">
        <f t="shared" si="6"/>
        <v>0.1</v>
      </c>
      <c r="X19" s="29">
        <f t="shared" si="6"/>
        <v>0.1</v>
      </c>
      <c r="Y19" s="29">
        <f t="shared" si="6"/>
        <v>0.1</v>
      </c>
      <c r="Z19" s="14">
        <f t="shared" si="6"/>
        <v>0.1</v>
      </c>
      <c r="AA19" s="59"/>
      <c r="AB19" t="s">
        <v>53</v>
      </c>
      <c r="AD19">
        <f t="shared" si="4"/>
        <v>1573</v>
      </c>
    </row>
    <row r="20" spans="1:30" ht="15" x14ac:dyDescent="0.3">
      <c r="A20" s="1"/>
      <c r="B20" s="30" t="s">
        <v>7</v>
      </c>
      <c r="C20" s="31">
        <v>80000</v>
      </c>
      <c r="D20" s="31">
        <v>50000</v>
      </c>
      <c r="E20" s="15">
        <v>40000</v>
      </c>
      <c r="F20" s="31">
        <v>35000</v>
      </c>
      <c r="G20" s="31">
        <v>30000</v>
      </c>
      <c r="H20" s="31">
        <v>28000</v>
      </c>
      <c r="I20" s="31">
        <v>26000</v>
      </c>
      <c r="J20" s="31">
        <v>25000</v>
      </c>
      <c r="K20" s="15">
        <v>25000</v>
      </c>
      <c r="L20" s="15">
        <v>25000</v>
      </c>
      <c r="M20" s="15">
        <v>25000</v>
      </c>
      <c r="N20" s="15">
        <v>25000</v>
      </c>
      <c r="O20" s="15">
        <v>25000</v>
      </c>
      <c r="P20" s="15">
        <v>25000</v>
      </c>
      <c r="Q20" s="15">
        <v>25000</v>
      </c>
      <c r="R20" s="15">
        <v>25000</v>
      </c>
      <c r="S20" s="15">
        <v>25000</v>
      </c>
      <c r="T20" s="15">
        <v>25000</v>
      </c>
      <c r="U20" s="15">
        <v>25000</v>
      </c>
      <c r="V20" s="15">
        <v>25000</v>
      </c>
      <c r="W20" s="15">
        <v>25000</v>
      </c>
      <c r="X20" s="15">
        <v>25000</v>
      </c>
      <c r="Y20" s="15">
        <v>25000</v>
      </c>
      <c r="Z20" s="15">
        <v>25000</v>
      </c>
      <c r="AA20" s="32">
        <f t="shared" ref="AA20:AA21" si="7">SUM(C20:Z20)</f>
        <v>714000</v>
      </c>
      <c r="AB20" s="65">
        <f>SUM(C20:Z20)</f>
        <v>714000</v>
      </c>
      <c r="AD20">
        <f t="shared" si="4"/>
        <v>1258</v>
      </c>
    </row>
    <row r="21" spans="1:30" ht="15" x14ac:dyDescent="0.3">
      <c r="A21" s="1"/>
      <c r="B21" s="33" t="s">
        <v>9</v>
      </c>
      <c r="C21" s="16">
        <f>C19*C20</f>
        <v>8000</v>
      </c>
      <c r="D21" s="16">
        <f t="shared" ref="C21:Z21" si="8">D19*D20</f>
        <v>5000</v>
      </c>
      <c r="E21" s="17">
        <f t="shared" si="8"/>
        <v>4000</v>
      </c>
      <c r="F21" s="16">
        <f t="shared" si="8"/>
        <v>3500</v>
      </c>
      <c r="G21" s="16">
        <f t="shared" si="8"/>
        <v>3000</v>
      </c>
      <c r="H21" s="17">
        <f t="shared" si="8"/>
        <v>2800</v>
      </c>
      <c r="I21" s="16">
        <f t="shared" si="8"/>
        <v>2600</v>
      </c>
      <c r="J21" s="16">
        <f t="shared" si="8"/>
        <v>2500</v>
      </c>
      <c r="K21" s="17">
        <f t="shared" si="8"/>
        <v>2500</v>
      </c>
      <c r="L21" s="16">
        <f t="shared" si="8"/>
        <v>2500</v>
      </c>
      <c r="M21" s="16">
        <f t="shared" si="8"/>
        <v>2500</v>
      </c>
      <c r="N21" s="17">
        <f t="shared" si="8"/>
        <v>2500</v>
      </c>
      <c r="O21" s="16">
        <f t="shared" si="8"/>
        <v>2500</v>
      </c>
      <c r="P21" s="16">
        <f t="shared" si="8"/>
        <v>2500</v>
      </c>
      <c r="Q21" s="17">
        <f t="shared" si="8"/>
        <v>2500</v>
      </c>
      <c r="R21" s="16">
        <f t="shared" si="8"/>
        <v>2500</v>
      </c>
      <c r="S21" s="16">
        <f t="shared" si="8"/>
        <v>2500</v>
      </c>
      <c r="T21" s="17">
        <f t="shared" si="8"/>
        <v>2500</v>
      </c>
      <c r="U21" s="16">
        <f t="shared" si="8"/>
        <v>2500</v>
      </c>
      <c r="V21" s="16">
        <f t="shared" si="8"/>
        <v>2500</v>
      </c>
      <c r="W21" s="17">
        <f t="shared" si="8"/>
        <v>2500</v>
      </c>
      <c r="X21" s="16">
        <f t="shared" si="8"/>
        <v>2500</v>
      </c>
      <c r="Y21" s="16">
        <f t="shared" si="8"/>
        <v>2500</v>
      </c>
      <c r="Z21" s="17">
        <f t="shared" si="8"/>
        <v>2500</v>
      </c>
      <c r="AA21" s="34">
        <f t="shared" si="7"/>
        <v>71400</v>
      </c>
      <c r="AD21">
        <f t="shared" si="4"/>
        <v>1006</v>
      </c>
    </row>
    <row r="22" spans="1:30" ht="15" x14ac:dyDescent="0.3">
      <c r="A22" s="1"/>
      <c r="B22" s="23" t="s">
        <v>33</v>
      </c>
      <c r="C22" s="62"/>
      <c r="D22" s="63"/>
      <c r="E22" s="63"/>
      <c r="F22" s="63"/>
      <c r="G22" s="63"/>
      <c r="H22" s="63"/>
      <c r="I22" s="63"/>
      <c r="J22" s="63"/>
      <c r="K22" s="63"/>
      <c r="L22" s="63"/>
      <c r="M22" s="63"/>
      <c r="N22" s="63"/>
      <c r="O22" s="63"/>
      <c r="P22" s="63"/>
      <c r="Q22" s="63"/>
      <c r="R22" s="63"/>
      <c r="S22" s="63"/>
      <c r="T22" s="63"/>
      <c r="U22" s="63"/>
      <c r="V22" s="63"/>
      <c r="W22" s="63"/>
      <c r="X22" s="63"/>
      <c r="Y22" s="63"/>
      <c r="Z22" s="63"/>
      <c r="AA22" s="35"/>
      <c r="AD22">
        <f t="shared" si="4"/>
        <v>805</v>
      </c>
    </row>
    <row r="23" spans="1:30" ht="15" x14ac:dyDescent="0.3">
      <c r="A23" s="1"/>
      <c r="B23" s="25" t="s">
        <v>2</v>
      </c>
      <c r="C23" s="26">
        <v>2.99</v>
      </c>
      <c r="D23" s="26">
        <v>2.99</v>
      </c>
      <c r="E23" s="26">
        <v>2.99</v>
      </c>
      <c r="F23" s="26">
        <v>2.99</v>
      </c>
      <c r="G23" s="26">
        <v>2.99</v>
      </c>
      <c r="H23" s="26">
        <v>2.99</v>
      </c>
      <c r="I23" s="26">
        <v>2.99</v>
      </c>
      <c r="J23" s="26">
        <v>2.99</v>
      </c>
      <c r="K23" s="26">
        <v>2.99</v>
      </c>
      <c r="L23" s="26">
        <v>2.99</v>
      </c>
      <c r="M23" s="26">
        <v>2.99</v>
      </c>
      <c r="N23" s="26">
        <v>2.99</v>
      </c>
      <c r="O23" s="26">
        <v>2.99</v>
      </c>
      <c r="P23" s="26">
        <v>2.99</v>
      </c>
      <c r="Q23" s="26">
        <v>2.99</v>
      </c>
      <c r="R23" s="26">
        <v>2.99</v>
      </c>
      <c r="S23" s="26">
        <v>2.99</v>
      </c>
      <c r="T23" s="26">
        <v>2.99</v>
      </c>
      <c r="U23" s="26">
        <v>2.99</v>
      </c>
      <c r="V23" s="26">
        <v>2.99</v>
      </c>
      <c r="W23" s="26">
        <v>2.99</v>
      </c>
      <c r="X23" s="26">
        <v>2.99</v>
      </c>
      <c r="Y23" s="26">
        <v>2.99</v>
      </c>
      <c r="Z23" s="26">
        <v>2.99</v>
      </c>
      <c r="AA23" s="58"/>
      <c r="AD23">
        <f t="shared" si="4"/>
        <v>644</v>
      </c>
    </row>
    <row r="24" spans="1:30" ht="15" x14ac:dyDescent="0.3">
      <c r="A24" s="1"/>
      <c r="B24" s="25" t="s">
        <v>3</v>
      </c>
      <c r="C24" s="27">
        <v>0</v>
      </c>
      <c r="D24" s="27">
        <v>0</v>
      </c>
      <c r="E24" s="13">
        <v>0</v>
      </c>
      <c r="F24" s="27">
        <v>0</v>
      </c>
      <c r="G24" s="27">
        <v>0</v>
      </c>
      <c r="H24" s="13">
        <v>0</v>
      </c>
      <c r="I24" s="27">
        <v>0</v>
      </c>
      <c r="J24" s="27">
        <v>0</v>
      </c>
      <c r="K24" s="13">
        <v>0</v>
      </c>
      <c r="L24" s="27">
        <v>0</v>
      </c>
      <c r="M24" s="27">
        <v>0</v>
      </c>
      <c r="N24" s="13">
        <v>0</v>
      </c>
      <c r="O24" s="27">
        <v>0</v>
      </c>
      <c r="P24" s="27">
        <v>0</v>
      </c>
      <c r="Q24" s="13">
        <v>0</v>
      </c>
      <c r="R24" s="27">
        <v>0</v>
      </c>
      <c r="S24" s="27">
        <v>0</v>
      </c>
      <c r="T24" s="13">
        <v>0</v>
      </c>
      <c r="U24" s="27">
        <v>0</v>
      </c>
      <c r="V24" s="27">
        <v>0</v>
      </c>
      <c r="W24" s="13">
        <v>0</v>
      </c>
      <c r="X24" s="27">
        <v>0</v>
      </c>
      <c r="Y24" s="27">
        <v>0</v>
      </c>
      <c r="Z24" s="13">
        <v>0</v>
      </c>
      <c r="AA24" s="59"/>
      <c r="AD24">
        <f t="shared" si="4"/>
        <v>515</v>
      </c>
    </row>
    <row r="25" spans="1:30" ht="15" x14ac:dyDescent="0.3">
      <c r="A25" s="1"/>
      <c r="B25" s="28" t="s">
        <v>4</v>
      </c>
      <c r="C25" s="29">
        <f t="shared" ref="C25:Z25" si="9">C23-(C23*C24/100)</f>
        <v>2.99</v>
      </c>
      <c r="D25" s="29">
        <f t="shared" si="9"/>
        <v>2.99</v>
      </c>
      <c r="E25" s="14">
        <f t="shared" si="9"/>
        <v>2.99</v>
      </c>
      <c r="F25" s="29">
        <f t="shared" si="9"/>
        <v>2.99</v>
      </c>
      <c r="G25" s="29">
        <f t="shared" si="9"/>
        <v>2.99</v>
      </c>
      <c r="H25" s="14">
        <f t="shared" si="9"/>
        <v>2.99</v>
      </c>
      <c r="I25" s="29">
        <f t="shared" si="9"/>
        <v>2.99</v>
      </c>
      <c r="J25" s="29">
        <f t="shared" si="9"/>
        <v>2.99</v>
      </c>
      <c r="K25" s="14">
        <f t="shared" si="9"/>
        <v>2.99</v>
      </c>
      <c r="L25" s="29">
        <f t="shared" si="9"/>
        <v>2.99</v>
      </c>
      <c r="M25" s="29">
        <f t="shared" si="9"/>
        <v>2.99</v>
      </c>
      <c r="N25" s="14">
        <f t="shared" si="9"/>
        <v>2.99</v>
      </c>
      <c r="O25" s="29">
        <f t="shared" si="9"/>
        <v>2.99</v>
      </c>
      <c r="P25" s="29">
        <f t="shared" si="9"/>
        <v>2.99</v>
      </c>
      <c r="Q25" s="14">
        <f t="shared" si="9"/>
        <v>2.99</v>
      </c>
      <c r="R25" s="29">
        <f t="shared" si="9"/>
        <v>2.99</v>
      </c>
      <c r="S25" s="29">
        <f t="shared" si="9"/>
        <v>2.99</v>
      </c>
      <c r="T25" s="14">
        <f t="shared" si="9"/>
        <v>2.99</v>
      </c>
      <c r="U25" s="29">
        <f t="shared" si="9"/>
        <v>2.99</v>
      </c>
      <c r="V25" s="29">
        <f t="shared" si="9"/>
        <v>2.99</v>
      </c>
      <c r="W25" s="14">
        <f t="shared" si="9"/>
        <v>2.99</v>
      </c>
      <c r="X25" s="29">
        <f t="shared" si="9"/>
        <v>2.99</v>
      </c>
      <c r="Y25" s="29">
        <f t="shared" si="9"/>
        <v>2.99</v>
      </c>
      <c r="Z25" s="14">
        <f t="shared" si="9"/>
        <v>2.99</v>
      </c>
      <c r="AA25" s="59"/>
      <c r="AD25">
        <f t="shared" si="4"/>
        <v>412</v>
      </c>
    </row>
    <row r="26" spans="1:30" ht="15" x14ac:dyDescent="0.3">
      <c r="A26" s="1"/>
      <c r="B26" s="25" t="s">
        <v>5</v>
      </c>
      <c r="C26" s="27">
        <v>30</v>
      </c>
      <c r="D26" s="27">
        <v>30</v>
      </c>
      <c r="E26" s="27">
        <v>30</v>
      </c>
      <c r="F26" s="27">
        <v>30</v>
      </c>
      <c r="G26" s="27">
        <v>30</v>
      </c>
      <c r="H26" s="27">
        <v>30</v>
      </c>
      <c r="I26" s="27">
        <v>30</v>
      </c>
      <c r="J26" s="27">
        <v>30</v>
      </c>
      <c r="K26" s="27">
        <v>30</v>
      </c>
      <c r="L26" s="27">
        <v>30</v>
      </c>
      <c r="M26" s="27">
        <v>30</v>
      </c>
      <c r="N26" s="27">
        <v>30</v>
      </c>
      <c r="O26" s="27">
        <v>30</v>
      </c>
      <c r="P26" s="27">
        <v>30</v>
      </c>
      <c r="Q26" s="27">
        <v>30</v>
      </c>
      <c r="R26" s="27">
        <v>30</v>
      </c>
      <c r="S26" s="27">
        <v>30</v>
      </c>
      <c r="T26" s="27">
        <v>30</v>
      </c>
      <c r="U26" s="27">
        <v>30</v>
      </c>
      <c r="V26" s="27">
        <v>30</v>
      </c>
      <c r="W26" s="27">
        <v>30</v>
      </c>
      <c r="X26" s="27">
        <v>30</v>
      </c>
      <c r="Y26" s="27">
        <v>30</v>
      </c>
      <c r="Z26" s="27">
        <v>30</v>
      </c>
      <c r="AA26" s="59"/>
      <c r="AD26">
        <f t="shared" si="4"/>
        <v>330</v>
      </c>
    </row>
    <row r="27" spans="1:30" ht="15" x14ac:dyDescent="0.3">
      <c r="A27" s="1"/>
      <c r="B27" s="28" t="s">
        <v>6</v>
      </c>
      <c r="C27" s="29">
        <f t="shared" ref="C27:Z27" si="10">C25-(C25*C26/100)</f>
        <v>2.093</v>
      </c>
      <c r="D27" s="29">
        <f t="shared" si="10"/>
        <v>2.093</v>
      </c>
      <c r="E27" s="14">
        <f t="shared" si="10"/>
        <v>2.093</v>
      </c>
      <c r="F27" s="29">
        <f t="shared" si="10"/>
        <v>2.093</v>
      </c>
      <c r="G27" s="29">
        <f t="shared" si="10"/>
        <v>2.093</v>
      </c>
      <c r="H27" s="14">
        <f t="shared" si="10"/>
        <v>2.093</v>
      </c>
      <c r="I27" s="29">
        <f t="shared" si="10"/>
        <v>2.093</v>
      </c>
      <c r="J27" s="29">
        <f t="shared" si="10"/>
        <v>2.093</v>
      </c>
      <c r="K27" s="14">
        <f t="shared" si="10"/>
        <v>2.093</v>
      </c>
      <c r="L27" s="29">
        <f t="shared" si="10"/>
        <v>2.093</v>
      </c>
      <c r="M27" s="29">
        <f t="shared" si="10"/>
        <v>2.093</v>
      </c>
      <c r="N27" s="14">
        <f t="shared" si="10"/>
        <v>2.093</v>
      </c>
      <c r="O27" s="29">
        <f t="shared" si="10"/>
        <v>2.093</v>
      </c>
      <c r="P27" s="29">
        <f t="shared" si="10"/>
        <v>2.093</v>
      </c>
      <c r="Q27" s="14">
        <f t="shared" si="10"/>
        <v>2.093</v>
      </c>
      <c r="R27" s="29">
        <f t="shared" si="10"/>
        <v>2.093</v>
      </c>
      <c r="S27" s="29">
        <f t="shared" si="10"/>
        <v>2.093</v>
      </c>
      <c r="T27" s="14">
        <f t="shared" si="10"/>
        <v>2.093</v>
      </c>
      <c r="U27" s="29">
        <f t="shared" si="10"/>
        <v>2.093</v>
      </c>
      <c r="V27" s="29">
        <f t="shared" si="10"/>
        <v>2.093</v>
      </c>
      <c r="W27" s="14">
        <f t="shared" si="10"/>
        <v>2.093</v>
      </c>
      <c r="X27" s="29">
        <f t="shared" si="10"/>
        <v>2.093</v>
      </c>
      <c r="Y27" s="29">
        <f t="shared" si="10"/>
        <v>2.093</v>
      </c>
      <c r="Z27" s="14">
        <f t="shared" si="10"/>
        <v>2.093</v>
      </c>
      <c r="AA27" s="59"/>
      <c r="AD27">
        <f t="shared" si="4"/>
        <v>264</v>
      </c>
    </row>
    <row r="28" spans="1:30" ht="15" x14ac:dyDescent="0.3">
      <c r="A28" s="1"/>
      <c r="B28" s="30" t="s">
        <v>7</v>
      </c>
      <c r="C28" s="31">
        <f>0.04*80000</f>
        <v>3200</v>
      </c>
      <c r="D28" s="31">
        <f>0.04*50000</f>
        <v>2000</v>
      </c>
      <c r="E28" s="15">
        <f>0.04*40000</f>
        <v>1600</v>
      </c>
      <c r="F28" s="31">
        <f>0.04*35000</f>
        <v>1400</v>
      </c>
      <c r="G28" s="31">
        <f>0.04*30000</f>
        <v>1200</v>
      </c>
      <c r="H28" s="31">
        <f>0.04*28000</f>
        <v>1120</v>
      </c>
      <c r="I28" s="31">
        <f>0.04*26000</f>
        <v>1040</v>
      </c>
      <c r="J28" s="31">
        <f t="shared" ref="J28:Z28" si="11">0.04*25000</f>
        <v>1000</v>
      </c>
      <c r="K28" s="31">
        <f t="shared" si="11"/>
        <v>1000</v>
      </c>
      <c r="L28" s="31">
        <f t="shared" si="11"/>
        <v>1000</v>
      </c>
      <c r="M28" s="31">
        <f t="shared" si="11"/>
        <v>1000</v>
      </c>
      <c r="N28" s="31">
        <f t="shared" si="11"/>
        <v>1000</v>
      </c>
      <c r="O28" s="31">
        <f t="shared" si="11"/>
        <v>1000</v>
      </c>
      <c r="P28" s="31">
        <f t="shared" si="11"/>
        <v>1000</v>
      </c>
      <c r="Q28" s="31">
        <f t="shared" si="11"/>
        <v>1000</v>
      </c>
      <c r="R28" s="31">
        <f t="shared" si="11"/>
        <v>1000</v>
      </c>
      <c r="S28" s="31">
        <f t="shared" si="11"/>
        <v>1000</v>
      </c>
      <c r="T28" s="31">
        <f t="shared" si="11"/>
        <v>1000</v>
      </c>
      <c r="U28" s="31">
        <f t="shared" si="11"/>
        <v>1000</v>
      </c>
      <c r="V28" s="31">
        <f t="shared" si="11"/>
        <v>1000</v>
      </c>
      <c r="W28" s="31">
        <f t="shared" si="11"/>
        <v>1000</v>
      </c>
      <c r="X28" s="31">
        <f t="shared" si="11"/>
        <v>1000</v>
      </c>
      <c r="Y28" s="31">
        <f t="shared" si="11"/>
        <v>1000</v>
      </c>
      <c r="Z28" s="31">
        <f t="shared" si="11"/>
        <v>1000</v>
      </c>
      <c r="AA28" s="32">
        <f>SUM(C28:Z28)</f>
        <v>28560</v>
      </c>
      <c r="AD28">
        <f t="shared" si="4"/>
        <v>211</v>
      </c>
    </row>
    <row r="29" spans="1:30" ht="15" x14ac:dyDescent="0.3">
      <c r="A29" s="1"/>
      <c r="B29" s="28" t="s">
        <v>37</v>
      </c>
      <c r="C29" s="36">
        <f t="shared" ref="C29:Z29" si="12">C27*C28</f>
        <v>6697.6</v>
      </c>
      <c r="D29" s="36">
        <f t="shared" si="12"/>
        <v>4186</v>
      </c>
      <c r="E29" s="18">
        <f t="shared" si="12"/>
        <v>3348.8</v>
      </c>
      <c r="F29" s="36">
        <f t="shared" si="12"/>
        <v>2930.2</v>
      </c>
      <c r="G29" s="36">
        <f t="shared" si="12"/>
        <v>2511.6</v>
      </c>
      <c r="H29" s="18">
        <f t="shared" si="12"/>
        <v>2344.16</v>
      </c>
      <c r="I29" s="36">
        <f t="shared" si="12"/>
        <v>2176.7199999999998</v>
      </c>
      <c r="J29" s="36">
        <f t="shared" si="12"/>
        <v>2093</v>
      </c>
      <c r="K29" s="18">
        <f t="shared" si="12"/>
        <v>2093</v>
      </c>
      <c r="L29" s="36">
        <f t="shared" si="12"/>
        <v>2093</v>
      </c>
      <c r="M29" s="36">
        <f t="shared" si="12"/>
        <v>2093</v>
      </c>
      <c r="N29" s="18">
        <f t="shared" si="12"/>
        <v>2093</v>
      </c>
      <c r="O29" s="36">
        <f t="shared" si="12"/>
        <v>2093</v>
      </c>
      <c r="P29" s="36">
        <f t="shared" si="12"/>
        <v>2093</v>
      </c>
      <c r="Q29" s="18">
        <f t="shared" si="12"/>
        <v>2093</v>
      </c>
      <c r="R29" s="36">
        <f t="shared" si="12"/>
        <v>2093</v>
      </c>
      <c r="S29" s="36">
        <f t="shared" si="12"/>
        <v>2093</v>
      </c>
      <c r="T29" s="18">
        <f t="shared" si="12"/>
        <v>2093</v>
      </c>
      <c r="U29" s="36">
        <f t="shared" si="12"/>
        <v>2093</v>
      </c>
      <c r="V29" s="36">
        <f t="shared" si="12"/>
        <v>2093</v>
      </c>
      <c r="W29" s="18">
        <f t="shared" si="12"/>
        <v>2093</v>
      </c>
      <c r="X29" s="36">
        <f t="shared" si="12"/>
        <v>2093</v>
      </c>
      <c r="Y29" s="36">
        <f t="shared" si="12"/>
        <v>2093</v>
      </c>
      <c r="Z29" s="18">
        <f t="shared" si="12"/>
        <v>2093</v>
      </c>
      <c r="AA29" s="37">
        <f>SUM(C29:Z29)</f>
        <v>59776.08</v>
      </c>
      <c r="AD29">
        <f t="shared" si="4"/>
        <v>169</v>
      </c>
    </row>
    <row r="30" spans="1:30" ht="15" x14ac:dyDescent="0.3">
      <c r="A30" s="1"/>
      <c r="B30" s="23" t="s">
        <v>34</v>
      </c>
      <c r="C30" s="62"/>
      <c r="D30" s="63"/>
      <c r="E30" s="63"/>
      <c r="F30" s="63"/>
      <c r="G30" s="63"/>
      <c r="H30" s="63"/>
      <c r="I30" s="63"/>
      <c r="J30" s="63"/>
      <c r="K30" s="63"/>
      <c r="L30" s="63"/>
      <c r="M30" s="63"/>
      <c r="N30" s="63"/>
      <c r="O30" s="63"/>
      <c r="P30" s="63"/>
      <c r="Q30" s="63"/>
      <c r="R30" s="63"/>
      <c r="S30" s="63"/>
      <c r="T30" s="63"/>
      <c r="U30" s="63"/>
      <c r="V30" s="63"/>
      <c r="W30" s="63"/>
      <c r="X30" s="63"/>
      <c r="Y30" s="63"/>
      <c r="Z30" s="63"/>
      <c r="AA30" s="35"/>
      <c r="AD30">
        <f t="shared" si="4"/>
        <v>135</v>
      </c>
    </row>
    <row r="31" spans="1:30" ht="15" x14ac:dyDescent="0.3">
      <c r="A31" s="1"/>
      <c r="B31" s="25" t="s">
        <v>2</v>
      </c>
      <c r="C31" s="26">
        <v>19.989999999999998</v>
      </c>
      <c r="D31" s="26">
        <v>19.989999999999998</v>
      </c>
      <c r="E31" s="26">
        <v>19.989999999999998</v>
      </c>
      <c r="F31" s="26">
        <v>19.989999999999998</v>
      </c>
      <c r="G31" s="26">
        <v>19.989999999999998</v>
      </c>
      <c r="H31" s="26">
        <v>19.989999999999998</v>
      </c>
      <c r="I31" s="26">
        <v>19.989999999999998</v>
      </c>
      <c r="J31" s="26">
        <v>19.989999999999998</v>
      </c>
      <c r="K31" s="26">
        <v>19.989999999999998</v>
      </c>
      <c r="L31" s="26">
        <v>19.989999999999998</v>
      </c>
      <c r="M31" s="26">
        <v>19.989999999999998</v>
      </c>
      <c r="N31" s="26">
        <v>19.989999999999998</v>
      </c>
      <c r="O31" s="26">
        <v>19.989999999999998</v>
      </c>
      <c r="P31" s="26">
        <v>19.989999999999998</v>
      </c>
      <c r="Q31" s="26">
        <v>19.989999999999998</v>
      </c>
      <c r="R31" s="26">
        <v>19.989999999999998</v>
      </c>
      <c r="S31" s="26">
        <v>19.989999999999998</v>
      </c>
      <c r="T31" s="26">
        <v>19.989999999999998</v>
      </c>
      <c r="U31" s="26">
        <v>19.989999999999998</v>
      </c>
      <c r="V31" s="26">
        <v>19.989999999999998</v>
      </c>
      <c r="W31" s="26">
        <v>19.989999999999998</v>
      </c>
      <c r="X31" s="26">
        <v>19.989999999999998</v>
      </c>
      <c r="Y31" s="26">
        <v>19.989999999999998</v>
      </c>
      <c r="Z31" s="26">
        <v>19.989999999999998</v>
      </c>
      <c r="AA31" s="58"/>
      <c r="AD31">
        <f t="shared" si="4"/>
        <v>108</v>
      </c>
    </row>
    <row r="32" spans="1:30" ht="15" x14ac:dyDescent="0.3">
      <c r="A32" s="1"/>
      <c r="B32" s="25" t="s">
        <v>3</v>
      </c>
      <c r="C32" s="27">
        <v>20</v>
      </c>
      <c r="D32" s="27">
        <v>10</v>
      </c>
      <c r="E32" s="13">
        <v>10</v>
      </c>
      <c r="F32" s="27">
        <v>20</v>
      </c>
      <c r="G32" s="27">
        <v>10</v>
      </c>
      <c r="H32" s="13">
        <v>10</v>
      </c>
      <c r="I32" s="27">
        <v>20</v>
      </c>
      <c r="J32" s="27">
        <v>10</v>
      </c>
      <c r="K32" s="13">
        <v>10</v>
      </c>
      <c r="L32" s="27">
        <v>20</v>
      </c>
      <c r="M32" s="27">
        <v>10</v>
      </c>
      <c r="N32" s="13">
        <v>10</v>
      </c>
      <c r="O32" s="27">
        <v>35</v>
      </c>
      <c r="P32" s="27">
        <v>10</v>
      </c>
      <c r="Q32" s="13">
        <v>10</v>
      </c>
      <c r="R32" s="27">
        <v>35</v>
      </c>
      <c r="S32" s="27">
        <v>10</v>
      </c>
      <c r="T32" s="13">
        <v>10</v>
      </c>
      <c r="U32" s="27">
        <v>35</v>
      </c>
      <c r="V32" s="27">
        <v>10</v>
      </c>
      <c r="W32" s="13">
        <v>10</v>
      </c>
      <c r="X32" s="27">
        <v>35</v>
      </c>
      <c r="Y32" s="27">
        <v>10</v>
      </c>
      <c r="Z32" s="13">
        <v>10</v>
      </c>
      <c r="AA32" s="59"/>
      <c r="AD32">
        <f t="shared" si="4"/>
        <v>86</v>
      </c>
    </row>
    <row r="33" spans="1:53" ht="15.75" customHeight="1" x14ac:dyDescent="0.3">
      <c r="A33" s="1"/>
      <c r="B33" s="28" t="s">
        <v>4</v>
      </c>
      <c r="C33" s="29">
        <f t="shared" ref="C33:Z33" si="13">C31-(C31*C32/100)</f>
        <v>15.991999999999999</v>
      </c>
      <c r="D33" s="29">
        <f t="shared" si="13"/>
        <v>17.991</v>
      </c>
      <c r="E33" s="14">
        <f t="shared" si="13"/>
        <v>17.991</v>
      </c>
      <c r="F33" s="29">
        <f t="shared" si="13"/>
        <v>15.991999999999999</v>
      </c>
      <c r="G33" s="29">
        <f t="shared" si="13"/>
        <v>17.991</v>
      </c>
      <c r="H33" s="14">
        <f t="shared" si="13"/>
        <v>17.991</v>
      </c>
      <c r="I33" s="29">
        <f t="shared" si="13"/>
        <v>15.991999999999999</v>
      </c>
      <c r="J33" s="29">
        <f t="shared" si="13"/>
        <v>17.991</v>
      </c>
      <c r="K33" s="14">
        <f t="shared" si="13"/>
        <v>17.991</v>
      </c>
      <c r="L33" s="29">
        <f t="shared" si="13"/>
        <v>15.991999999999999</v>
      </c>
      <c r="M33" s="29">
        <f t="shared" si="13"/>
        <v>17.991</v>
      </c>
      <c r="N33" s="14">
        <f t="shared" si="13"/>
        <v>17.991</v>
      </c>
      <c r="O33" s="29">
        <f t="shared" si="13"/>
        <v>12.993499999999997</v>
      </c>
      <c r="P33" s="29">
        <f t="shared" si="13"/>
        <v>17.991</v>
      </c>
      <c r="Q33" s="14">
        <f t="shared" si="13"/>
        <v>17.991</v>
      </c>
      <c r="R33" s="29">
        <f t="shared" si="13"/>
        <v>12.993499999999997</v>
      </c>
      <c r="S33" s="29">
        <f t="shared" si="13"/>
        <v>17.991</v>
      </c>
      <c r="T33" s="14">
        <f t="shared" si="13"/>
        <v>17.991</v>
      </c>
      <c r="U33" s="29">
        <f t="shared" si="13"/>
        <v>12.993499999999997</v>
      </c>
      <c r="V33" s="29">
        <f t="shared" si="13"/>
        <v>17.991</v>
      </c>
      <c r="W33" s="14">
        <f t="shared" si="13"/>
        <v>17.991</v>
      </c>
      <c r="X33" s="29">
        <f t="shared" si="13"/>
        <v>12.993499999999997</v>
      </c>
      <c r="Y33" s="29">
        <f t="shared" si="13"/>
        <v>17.991</v>
      </c>
      <c r="Z33" s="14">
        <f t="shared" si="13"/>
        <v>17.991</v>
      </c>
      <c r="AA33" s="59"/>
      <c r="AD33">
        <f t="shared" si="4"/>
        <v>69</v>
      </c>
    </row>
    <row r="34" spans="1:53" ht="15.75" customHeight="1" x14ac:dyDescent="0.3">
      <c r="A34" s="1"/>
      <c r="B34" s="25" t="s">
        <v>5</v>
      </c>
      <c r="C34" s="27">
        <v>30</v>
      </c>
      <c r="D34" s="27">
        <v>30</v>
      </c>
      <c r="E34" s="27">
        <v>30</v>
      </c>
      <c r="F34" s="27">
        <v>30</v>
      </c>
      <c r="G34" s="27">
        <v>30</v>
      </c>
      <c r="H34" s="27">
        <v>30</v>
      </c>
      <c r="I34" s="27">
        <v>30</v>
      </c>
      <c r="J34" s="27">
        <v>30</v>
      </c>
      <c r="K34" s="27">
        <v>30</v>
      </c>
      <c r="L34" s="27">
        <v>30</v>
      </c>
      <c r="M34" s="27">
        <v>30</v>
      </c>
      <c r="N34" s="27">
        <v>30</v>
      </c>
      <c r="O34" s="27">
        <v>30</v>
      </c>
      <c r="P34" s="27">
        <v>30</v>
      </c>
      <c r="Q34" s="27">
        <v>30</v>
      </c>
      <c r="R34" s="27">
        <v>30</v>
      </c>
      <c r="S34" s="27">
        <v>30</v>
      </c>
      <c r="T34" s="27">
        <v>30</v>
      </c>
      <c r="U34" s="27">
        <v>30</v>
      </c>
      <c r="V34" s="27">
        <v>30</v>
      </c>
      <c r="W34" s="27">
        <v>30</v>
      </c>
      <c r="X34" s="27">
        <v>30</v>
      </c>
      <c r="Y34" s="27">
        <v>30</v>
      </c>
      <c r="Z34" s="27">
        <v>30</v>
      </c>
      <c r="AA34" s="59"/>
      <c r="AD34">
        <f t="shared" si="4"/>
        <v>55</v>
      </c>
    </row>
    <row r="35" spans="1:53" ht="15" x14ac:dyDescent="0.3">
      <c r="A35" s="1"/>
      <c r="B35" s="28" t="s">
        <v>6</v>
      </c>
      <c r="C35" s="29">
        <f t="shared" ref="C35:Z35" si="14">C33-(C33*C34/100)</f>
        <v>11.194399999999998</v>
      </c>
      <c r="D35" s="29">
        <f t="shared" si="14"/>
        <v>12.593699999999998</v>
      </c>
      <c r="E35" s="14">
        <f t="shared" si="14"/>
        <v>12.593699999999998</v>
      </c>
      <c r="F35" s="29">
        <f t="shared" si="14"/>
        <v>11.194399999999998</v>
      </c>
      <c r="G35" s="29">
        <f t="shared" si="14"/>
        <v>12.593699999999998</v>
      </c>
      <c r="H35" s="14">
        <f t="shared" si="14"/>
        <v>12.593699999999998</v>
      </c>
      <c r="I35" s="29">
        <f t="shared" si="14"/>
        <v>11.194399999999998</v>
      </c>
      <c r="J35" s="29">
        <f t="shared" si="14"/>
        <v>12.593699999999998</v>
      </c>
      <c r="K35" s="14">
        <f t="shared" si="14"/>
        <v>12.593699999999998</v>
      </c>
      <c r="L35" s="29">
        <f t="shared" si="14"/>
        <v>11.194399999999998</v>
      </c>
      <c r="M35" s="29">
        <f t="shared" si="14"/>
        <v>12.593699999999998</v>
      </c>
      <c r="N35" s="14">
        <f t="shared" si="14"/>
        <v>12.593699999999998</v>
      </c>
      <c r="O35" s="29">
        <f t="shared" si="14"/>
        <v>9.0954499999999978</v>
      </c>
      <c r="P35" s="29">
        <f t="shared" si="14"/>
        <v>12.593699999999998</v>
      </c>
      <c r="Q35" s="14">
        <f t="shared" si="14"/>
        <v>12.593699999999998</v>
      </c>
      <c r="R35" s="29">
        <f t="shared" si="14"/>
        <v>9.0954499999999978</v>
      </c>
      <c r="S35" s="29">
        <f t="shared" si="14"/>
        <v>12.593699999999998</v>
      </c>
      <c r="T35" s="14">
        <f t="shared" si="14"/>
        <v>12.593699999999998</v>
      </c>
      <c r="U35" s="29">
        <f t="shared" si="14"/>
        <v>9.0954499999999978</v>
      </c>
      <c r="V35" s="29">
        <f t="shared" si="14"/>
        <v>12.593699999999998</v>
      </c>
      <c r="W35" s="14">
        <f t="shared" si="14"/>
        <v>12.593699999999998</v>
      </c>
      <c r="X35" s="29">
        <f t="shared" si="14"/>
        <v>9.0954499999999978</v>
      </c>
      <c r="Y35" s="29">
        <f t="shared" si="14"/>
        <v>12.593699999999998</v>
      </c>
      <c r="Z35" s="14">
        <f t="shared" si="14"/>
        <v>12.593699999999998</v>
      </c>
      <c r="AA35" s="59"/>
      <c r="AD35">
        <f t="shared" si="4"/>
        <v>44</v>
      </c>
    </row>
    <row r="36" spans="1:53" s="10" customFormat="1" ht="15" x14ac:dyDescent="0.3">
      <c r="A36" s="7"/>
      <c r="B36" s="30" t="s">
        <v>7</v>
      </c>
      <c r="C36" s="31">
        <f>AD13</f>
        <v>6000</v>
      </c>
      <c r="D36" s="31">
        <f>AD14</f>
        <v>4800</v>
      </c>
      <c r="E36" s="15">
        <f>AD15</f>
        <v>3840</v>
      </c>
      <c r="F36" s="31">
        <f>AD16</f>
        <v>3072</v>
      </c>
      <c r="G36" s="31">
        <f>AD17</f>
        <v>2458</v>
      </c>
      <c r="H36" s="15">
        <f>AD18</f>
        <v>1966</v>
      </c>
      <c r="I36" s="31">
        <f>AD19</f>
        <v>1573</v>
      </c>
      <c r="J36" s="31">
        <f>AD20</f>
        <v>1258</v>
      </c>
      <c r="K36" s="15">
        <f>AD21</f>
        <v>1006</v>
      </c>
      <c r="L36" s="31">
        <f>AD22</f>
        <v>805</v>
      </c>
      <c r="M36" s="31">
        <f>AD23</f>
        <v>644</v>
      </c>
      <c r="N36" s="15">
        <f>AD24</f>
        <v>515</v>
      </c>
      <c r="O36" s="31">
        <f>AD25</f>
        <v>412</v>
      </c>
      <c r="P36" s="31">
        <f>AD26</f>
        <v>330</v>
      </c>
      <c r="Q36" s="15">
        <f>AD27</f>
        <v>264</v>
      </c>
      <c r="R36" s="31">
        <f>AD28</f>
        <v>211</v>
      </c>
      <c r="S36" s="31">
        <f>AD29</f>
        <v>169</v>
      </c>
      <c r="T36" s="15">
        <f>AD30</f>
        <v>135</v>
      </c>
      <c r="U36" s="31">
        <f>AD31</f>
        <v>108</v>
      </c>
      <c r="V36" s="31">
        <f>AD32</f>
        <v>86</v>
      </c>
      <c r="W36" s="15">
        <f>AD33</f>
        <v>69</v>
      </c>
      <c r="X36" s="31">
        <f>AD34</f>
        <v>55</v>
      </c>
      <c r="Y36" s="31">
        <f>AD35</f>
        <v>44</v>
      </c>
      <c r="Z36" s="15">
        <f>AD36</f>
        <v>35</v>
      </c>
      <c r="AA36" s="32">
        <f>SUM(C36:Z36)</f>
        <v>29855</v>
      </c>
      <c r="AB36" s="66">
        <f>SUM(C36:Z36)</f>
        <v>29855</v>
      </c>
      <c r="AD36">
        <f t="shared" si="4"/>
        <v>35</v>
      </c>
      <c r="AQ36" s="1"/>
      <c r="AR36" s="1"/>
      <c r="AS36" s="1"/>
      <c r="AT36" s="1"/>
      <c r="AU36" s="1"/>
      <c r="AV36" s="1"/>
      <c r="AW36" s="1"/>
      <c r="AX36" s="1"/>
      <c r="AY36" s="1"/>
      <c r="AZ36" s="1"/>
      <c r="BA36" s="1"/>
    </row>
    <row r="37" spans="1:53" s="10" customFormat="1" ht="15" x14ac:dyDescent="0.3">
      <c r="A37" s="7"/>
      <c r="B37" s="28" t="s">
        <v>38</v>
      </c>
      <c r="C37" s="36">
        <f t="shared" ref="C37:Z37" si="15">C35*C36</f>
        <v>67166.399999999994</v>
      </c>
      <c r="D37" s="36">
        <f t="shared" si="15"/>
        <v>60449.759999999995</v>
      </c>
      <c r="E37" s="18">
        <f t="shared" si="15"/>
        <v>48359.80799999999</v>
      </c>
      <c r="F37" s="36">
        <f t="shared" si="15"/>
        <v>34389.196799999991</v>
      </c>
      <c r="G37" s="36">
        <f t="shared" si="15"/>
        <v>30955.314599999994</v>
      </c>
      <c r="H37" s="18">
        <f t="shared" si="15"/>
        <v>24759.214199999999</v>
      </c>
      <c r="I37" s="36">
        <f t="shared" si="15"/>
        <v>17608.791199999996</v>
      </c>
      <c r="J37" s="36">
        <f t="shared" si="15"/>
        <v>15842.874599999997</v>
      </c>
      <c r="K37" s="18">
        <f t="shared" si="15"/>
        <v>12669.262199999999</v>
      </c>
      <c r="L37" s="36">
        <f t="shared" si="15"/>
        <v>9011.4919999999984</v>
      </c>
      <c r="M37" s="36">
        <f t="shared" si="15"/>
        <v>8110.3427999999985</v>
      </c>
      <c r="N37" s="18">
        <f t="shared" si="15"/>
        <v>6485.7554999999993</v>
      </c>
      <c r="O37" s="36">
        <f t="shared" si="15"/>
        <v>3747.3253999999993</v>
      </c>
      <c r="P37" s="36">
        <f t="shared" si="15"/>
        <v>4155.9209999999994</v>
      </c>
      <c r="Q37" s="18">
        <f t="shared" si="15"/>
        <v>3324.7367999999997</v>
      </c>
      <c r="R37" s="36">
        <f t="shared" si="15"/>
        <v>1919.1399499999995</v>
      </c>
      <c r="S37" s="36">
        <f t="shared" si="15"/>
        <v>2128.3352999999997</v>
      </c>
      <c r="T37" s="18">
        <f t="shared" si="15"/>
        <v>1700.1494999999998</v>
      </c>
      <c r="U37" s="36">
        <f t="shared" si="15"/>
        <v>982.30859999999973</v>
      </c>
      <c r="V37" s="36">
        <f t="shared" si="15"/>
        <v>1083.0581999999999</v>
      </c>
      <c r="W37" s="18">
        <f t="shared" si="15"/>
        <v>868.96529999999984</v>
      </c>
      <c r="X37" s="36">
        <f t="shared" si="15"/>
        <v>500.24974999999989</v>
      </c>
      <c r="Y37" s="36">
        <f t="shared" si="15"/>
        <v>554.12279999999987</v>
      </c>
      <c r="Z37" s="18">
        <f t="shared" si="15"/>
        <v>440.77949999999993</v>
      </c>
      <c r="AA37" s="37">
        <f>SUM(C37:Z37)</f>
        <v>357213.30399999983</v>
      </c>
      <c r="AB37" s="10">
        <f>AB36*3</f>
        <v>89565</v>
      </c>
      <c r="AD37">
        <f t="shared" si="4"/>
        <v>28</v>
      </c>
      <c r="AQ37" s="7"/>
      <c r="AR37" s="7"/>
      <c r="AS37" s="7"/>
      <c r="AT37" s="7"/>
      <c r="AU37" s="7"/>
      <c r="AV37" s="7"/>
      <c r="AW37" s="7"/>
      <c r="AX37" s="7"/>
      <c r="AY37" s="7"/>
      <c r="AZ37" s="7"/>
      <c r="BA37" s="7"/>
    </row>
    <row r="38" spans="1:53" s="10" customFormat="1" ht="15" x14ac:dyDescent="0.3">
      <c r="A38" s="7"/>
      <c r="B38" s="23" t="s">
        <v>35</v>
      </c>
      <c r="C38" s="62"/>
      <c r="D38" s="62"/>
      <c r="E38" s="62"/>
      <c r="F38" s="62"/>
      <c r="G38" s="62"/>
      <c r="H38" s="62"/>
      <c r="I38" s="62"/>
      <c r="J38" s="62"/>
      <c r="K38" s="62"/>
      <c r="L38" s="62"/>
      <c r="M38" s="62"/>
      <c r="N38" s="62"/>
      <c r="O38" s="62"/>
      <c r="P38" s="62"/>
      <c r="Q38" s="62"/>
      <c r="R38" s="62"/>
      <c r="S38" s="62"/>
      <c r="T38" s="62"/>
      <c r="U38" s="62"/>
      <c r="V38" s="62"/>
      <c r="W38" s="62"/>
      <c r="X38" s="62"/>
      <c r="Y38" s="62"/>
      <c r="Z38" s="62"/>
      <c r="AA38" s="35"/>
      <c r="AQ38" s="7"/>
      <c r="AR38" s="7"/>
      <c r="AS38" s="7"/>
      <c r="AT38" s="7"/>
      <c r="AU38" s="7"/>
      <c r="AV38" s="7"/>
      <c r="AW38" s="7"/>
      <c r="AX38" s="7"/>
      <c r="AY38" s="7"/>
      <c r="AZ38" s="7"/>
      <c r="BA38" s="7"/>
    </row>
    <row r="39" spans="1:53" s="10" customFormat="1" ht="15" x14ac:dyDescent="0.3">
      <c r="A39" s="7"/>
      <c r="B39" s="25" t="s">
        <v>2</v>
      </c>
      <c r="C39" s="26">
        <v>19.989999999999998</v>
      </c>
      <c r="D39" s="26">
        <v>19.989999999999998</v>
      </c>
      <c r="E39" s="26">
        <v>19.989999999999998</v>
      </c>
      <c r="F39" s="26">
        <v>19.989999999999998</v>
      </c>
      <c r="G39" s="26">
        <v>19.989999999999998</v>
      </c>
      <c r="H39" s="26">
        <v>19.989999999999998</v>
      </c>
      <c r="I39" s="26">
        <v>19.989999999999998</v>
      </c>
      <c r="J39" s="26">
        <v>19.989999999999998</v>
      </c>
      <c r="K39" s="26">
        <v>19.989999999999998</v>
      </c>
      <c r="L39" s="26">
        <v>19.989999999999998</v>
      </c>
      <c r="M39" s="26">
        <v>19.989999999999998</v>
      </c>
      <c r="N39" s="26">
        <v>19.989999999999998</v>
      </c>
      <c r="O39" s="26">
        <v>19.989999999999998</v>
      </c>
      <c r="P39" s="26">
        <v>19.989999999999998</v>
      </c>
      <c r="Q39" s="26">
        <v>19.989999999999998</v>
      </c>
      <c r="R39" s="26">
        <v>19.989999999999998</v>
      </c>
      <c r="S39" s="26">
        <v>19.989999999999998</v>
      </c>
      <c r="T39" s="26">
        <v>19.989999999999998</v>
      </c>
      <c r="U39" s="26">
        <v>19.989999999999998</v>
      </c>
      <c r="V39" s="26">
        <v>19.989999999999998</v>
      </c>
      <c r="W39" s="26">
        <v>19.989999999999998</v>
      </c>
      <c r="X39" s="26">
        <v>19.989999999999998</v>
      </c>
      <c r="Y39" s="26">
        <v>19.989999999999998</v>
      </c>
      <c r="Z39" s="26">
        <v>19.989999999999998</v>
      </c>
      <c r="AA39" s="64"/>
      <c r="AQ39" s="7"/>
      <c r="AR39" s="7"/>
      <c r="AS39" s="7"/>
      <c r="AT39" s="7"/>
      <c r="AU39" s="7"/>
      <c r="AV39" s="7"/>
      <c r="AW39" s="7"/>
      <c r="AX39" s="7"/>
      <c r="AY39" s="7"/>
      <c r="AZ39" s="7"/>
      <c r="BA39" s="7"/>
    </row>
    <row r="40" spans="1:53" s="10" customFormat="1" ht="15" x14ac:dyDescent="0.3">
      <c r="A40" s="7"/>
      <c r="B40" s="25" t="s">
        <v>3</v>
      </c>
      <c r="C40" s="27">
        <v>20</v>
      </c>
      <c r="D40" s="27">
        <v>10</v>
      </c>
      <c r="E40" s="13">
        <v>10</v>
      </c>
      <c r="F40" s="27">
        <v>20</v>
      </c>
      <c r="G40" s="27">
        <v>10</v>
      </c>
      <c r="H40" s="13">
        <v>10</v>
      </c>
      <c r="I40" s="27">
        <v>20</v>
      </c>
      <c r="J40" s="27">
        <v>10</v>
      </c>
      <c r="K40" s="13">
        <v>10</v>
      </c>
      <c r="L40" s="27">
        <v>20</v>
      </c>
      <c r="M40" s="27">
        <v>10</v>
      </c>
      <c r="N40" s="13">
        <v>10</v>
      </c>
      <c r="O40" s="27">
        <v>35</v>
      </c>
      <c r="P40" s="27">
        <v>10</v>
      </c>
      <c r="Q40" s="13">
        <v>10</v>
      </c>
      <c r="R40" s="27">
        <v>35</v>
      </c>
      <c r="S40" s="27">
        <v>10</v>
      </c>
      <c r="T40" s="13">
        <v>10</v>
      </c>
      <c r="U40" s="27">
        <v>35</v>
      </c>
      <c r="V40" s="27">
        <v>10</v>
      </c>
      <c r="W40" s="13">
        <v>10</v>
      </c>
      <c r="X40" s="27">
        <v>35</v>
      </c>
      <c r="Y40" s="27">
        <v>10</v>
      </c>
      <c r="Z40" s="13">
        <v>10</v>
      </c>
      <c r="AA40" s="64"/>
      <c r="AQ40" s="7"/>
      <c r="AR40" s="7"/>
      <c r="AS40" s="7"/>
      <c r="AT40" s="7"/>
      <c r="AU40" s="7"/>
      <c r="AV40" s="7"/>
      <c r="AW40" s="7"/>
      <c r="AX40" s="7"/>
      <c r="AY40" s="7"/>
      <c r="AZ40" s="7"/>
      <c r="BA40" s="7"/>
    </row>
    <row r="41" spans="1:53" s="10" customFormat="1" ht="15" x14ac:dyDescent="0.3">
      <c r="A41" s="7"/>
      <c r="B41" s="28" t="s">
        <v>4</v>
      </c>
      <c r="C41" s="29">
        <f t="shared" ref="C41:Z41" si="16">C39-(C39*C40/100)</f>
        <v>15.991999999999999</v>
      </c>
      <c r="D41" s="29">
        <f t="shared" si="16"/>
        <v>17.991</v>
      </c>
      <c r="E41" s="14">
        <f t="shared" si="16"/>
        <v>17.991</v>
      </c>
      <c r="F41" s="29">
        <f t="shared" si="16"/>
        <v>15.991999999999999</v>
      </c>
      <c r="G41" s="29">
        <f t="shared" si="16"/>
        <v>17.991</v>
      </c>
      <c r="H41" s="14">
        <f t="shared" si="16"/>
        <v>17.991</v>
      </c>
      <c r="I41" s="29">
        <f t="shared" si="16"/>
        <v>15.991999999999999</v>
      </c>
      <c r="J41" s="29">
        <f t="shared" si="16"/>
        <v>17.991</v>
      </c>
      <c r="K41" s="14">
        <f t="shared" si="16"/>
        <v>17.991</v>
      </c>
      <c r="L41" s="29">
        <f t="shared" si="16"/>
        <v>15.991999999999999</v>
      </c>
      <c r="M41" s="29">
        <f t="shared" si="16"/>
        <v>17.991</v>
      </c>
      <c r="N41" s="14">
        <f t="shared" si="16"/>
        <v>17.991</v>
      </c>
      <c r="O41" s="29">
        <f t="shared" si="16"/>
        <v>12.993499999999997</v>
      </c>
      <c r="P41" s="29">
        <f t="shared" si="16"/>
        <v>17.991</v>
      </c>
      <c r="Q41" s="14">
        <f t="shared" si="16"/>
        <v>17.991</v>
      </c>
      <c r="R41" s="29">
        <f t="shared" si="16"/>
        <v>12.993499999999997</v>
      </c>
      <c r="S41" s="29">
        <f t="shared" si="16"/>
        <v>17.991</v>
      </c>
      <c r="T41" s="14">
        <f t="shared" si="16"/>
        <v>17.991</v>
      </c>
      <c r="U41" s="29">
        <f t="shared" si="16"/>
        <v>12.993499999999997</v>
      </c>
      <c r="V41" s="29">
        <f t="shared" si="16"/>
        <v>17.991</v>
      </c>
      <c r="W41" s="14">
        <f t="shared" si="16"/>
        <v>17.991</v>
      </c>
      <c r="X41" s="29">
        <f t="shared" si="16"/>
        <v>12.993499999999997</v>
      </c>
      <c r="Y41" s="29">
        <f t="shared" si="16"/>
        <v>17.991</v>
      </c>
      <c r="Z41" s="14">
        <f t="shared" si="16"/>
        <v>17.991</v>
      </c>
      <c r="AA41" s="64"/>
      <c r="AQ41" s="7"/>
      <c r="AR41" s="7"/>
      <c r="AS41" s="7"/>
      <c r="AT41" s="7"/>
      <c r="AU41" s="7"/>
      <c r="AV41" s="7"/>
      <c r="AW41" s="7"/>
      <c r="AX41" s="7"/>
      <c r="AY41" s="7"/>
      <c r="AZ41" s="7"/>
      <c r="BA41" s="7"/>
    </row>
    <row r="42" spans="1:53" s="10" customFormat="1" ht="15" x14ac:dyDescent="0.3">
      <c r="A42" s="7"/>
      <c r="B42" s="25" t="s">
        <v>5</v>
      </c>
      <c r="C42" s="27">
        <v>30</v>
      </c>
      <c r="D42" s="27">
        <v>30</v>
      </c>
      <c r="E42" s="27">
        <v>30</v>
      </c>
      <c r="F42" s="27">
        <v>30</v>
      </c>
      <c r="G42" s="27">
        <v>30</v>
      </c>
      <c r="H42" s="27">
        <v>30</v>
      </c>
      <c r="I42" s="27">
        <v>30</v>
      </c>
      <c r="J42" s="27">
        <v>30</v>
      </c>
      <c r="K42" s="27">
        <v>30</v>
      </c>
      <c r="L42" s="27">
        <v>30</v>
      </c>
      <c r="M42" s="27">
        <v>30</v>
      </c>
      <c r="N42" s="27">
        <v>30</v>
      </c>
      <c r="O42" s="27">
        <v>30</v>
      </c>
      <c r="P42" s="27">
        <v>30</v>
      </c>
      <c r="Q42" s="27">
        <v>30</v>
      </c>
      <c r="R42" s="27">
        <v>30</v>
      </c>
      <c r="S42" s="27">
        <v>30</v>
      </c>
      <c r="T42" s="27">
        <v>30</v>
      </c>
      <c r="U42" s="27">
        <v>30</v>
      </c>
      <c r="V42" s="27">
        <v>30</v>
      </c>
      <c r="W42" s="27">
        <v>30</v>
      </c>
      <c r="X42" s="27">
        <v>30</v>
      </c>
      <c r="Y42" s="27">
        <v>30</v>
      </c>
      <c r="Z42" s="27">
        <v>30</v>
      </c>
      <c r="AA42" s="64"/>
      <c r="AB42" s="67">
        <f>AA37+AA45+AA53</f>
        <v>1018031.1119999995</v>
      </c>
      <c r="AQ42" s="7"/>
      <c r="AR42" s="7"/>
      <c r="AS42" s="7"/>
      <c r="AT42" s="7"/>
      <c r="AU42" s="7"/>
      <c r="AV42" s="7"/>
      <c r="AW42" s="7"/>
      <c r="AX42" s="7"/>
      <c r="AY42" s="7"/>
      <c r="AZ42" s="7"/>
      <c r="BA42" s="7"/>
    </row>
    <row r="43" spans="1:53" s="10" customFormat="1" ht="15" x14ac:dyDescent="0.3">
      <c r="A43" s="7"/>
      <c r="B43" s="28" t="s">
        <v>6</v>
      </c>
      <c r="C43" s="29">
        <f t="shared" ref="C43:Z43" si="17">C41-(C41*C42/100)</f>
        <v>11.194399999999998</v>
      </c>
      <c r="D43" s="29">
        <f t="shared" si="17"/>
        <v>12.593699999999998</v>
      </c>
      <c r="E43" s="14">
        <f t="shared" si="17"/>
        <v>12.593699999999998</v>
      </c>
      <c r="F43" s="29">
        <f t="shared" si="17"/>
        <v>11.194399999999998</v>
      </c>
      <c r="G43" s="29">
        <f t="shared" si="17"/>
        <v>12.593699999999998</v>
      </c>
      <c r="H43" s="14">
        <f t="shared" si="17"/>
        <v>12.593699999999998</v>
      </c>
      <c r="I43" s="29">
        <f t="shared" si="17"/>
        <v>11.194399999999998</v>
      </c>
      <c r="J43" s="29">
        <f t="shared" si="17"/>
        <v>12.593699999999998</v>
      </c>
      <c r="K43" s="14">
        <f t="shared" si="17"/>
        <v>12.593699999999998</v>
      </c>
      <c r="L43" s="29">
        <f t="shared" si="17"/>
        <v>11.194399999999998</v>
      </c>
      <c r="M43" s="29">
        <f t="shared" si="17"/>
        <v>12.593699999999998</v>
      </c>
      <c r="N43" s="14">
        <f t="shared" si="17"/>
        <v>12.593699999999998</v>
      </c>
      <c r="O43" s="29">
        <f t="shared" si="17"/>
        <v>9.0954499999999978</v>
      </c>
      <c r="P43" s="29">
        <f t="shared" si="17"/>
        <v>12.593699999999998</v>
      </c>
      <c r="Q43" s="14">
        <f t="shared" si="17"/>
        <v>12.593699999999998</v>
      </c>
      <c r="R43" s="29">
        <f t="shared" si="17"/>
        <v>9.0954499999999978</v>
      </c>
      <c r="S43" s="29">
        <f t="shared" si="17"/>
        <v>12.593699999999998</v>
      </c>
      <c r="T43" s="14">
        <f t="shared" si="17"/>
        <v>12.593699999999998</v>
      </c>
      <c r="U43" s="29">
        <f t="shared" si="17"/>
        <v>9.0954499999999978</v>
      </c>
      <c r="V43" s="29">
        <f t="shared" si="17"/>
        <v>12.593699999999998</v>
      </c>
      <c r="W43" s="14">
        <f t="shared" si="17"/>
        <v>12.593699999999998</v>
      </c>
      <c r="X43" s="29">
        <f t="shared" si="17"/>
        <v>9.0954499999999978</v>
      </c>
      <c r="Y43" s="29">
        <f t="shared" si="17"/>
        <v>12.593699999999998</v>
      </c>
      <c r="Z43" s="14">
        <f t="shared" si="17"/>
        <v>12.593699999999998</v>
      </c>
      <c r="AA43" s="64"/>
      <c r="AQ43" s="7"/>
      <c r="AR43" s="7"/>
      <c r="AS43" s="7"/>
      <c r="AT43" s="7"/>
      <c r="AU43" s="7"/>
      <c r="AV43" s="7"/>
      <c r="AW43" s="7"/>
      <c r="AX43" s="7"/>
      <c r="AY43" s="7"/>
      <c r="AZ43" s="7"/>
      <c r="BA43" s="7"/>
    </row>
    <row r="44" spans="1:53" s="10" customFormat="1" ht="15" x14ac:dyDescent="0.3">
      <c r="A44" s="7"/>
      <c r="B44" s="30" t="s">
        <v>7</v>
      </c>
      <c r="C44" s="31">
        <f>AD13</f>
        <v>6000</v>
      </c>
      <c r="D44" s="31">
        <f>AD14</f>
        <v>4800</v>
      </c>
      <c r="E44" s="15">
        <f>AD15</f>
        <v>3840</v>
      </c>
      <c r="F44" s="31">
        <f>AD16</f>
        <v>3072</v>
      </c>
      <c r="G44" s="31">
        <f>AD17</f>
        <v>2458</v>
      </c>
      <c r="H44" s="15">
        <f>AD18</f>
        <v>1966</v>
      </c>
      <c r="I44" s="31">
        <f>AD19</f>
        <v>1573</v>
      </c>
      <c r="J44" s="31">
        <f>AD20</f>
        <v>1258</v>
      </c>
      <c r="K44" s="15">
        <f>AD21</f>
        <v>1006</v>
      </c>
      <c r="L44" s="31">
        <f>AD22</f>
        <v>805</v>
      </c>
      <c r="M44" s="31">
        <f>AD23</f>
        <v>644</v>
      </c>
      <c r="N44" s="15">
        <f>AD24</f>
        <v>515</v>
      </c>
      <c r="O44" s="31">
        <f>AD25</f>
        <v>412</v>
      </c>
      <c r="P44" s="31">
        <f>AD26</f>
        <v>330</v>
      </c>
      <c r="Q44" s="15">
        <f>AD27</f>
        <v>264</v>
      </c>
      <c r="R44" s="31">
        <f>AD28</f>
        <v>211</v>
      </c>
      <c r="S44" s="31">
        <f>AD29</f>
        <v>169</v>
      </c>
      <c r="T44" s="15">
        <f>AD30</f>
        <v>135</v>
      </c>
      <c r="U44" s="31">
        <f>AD31</f>
        <v>108</v>
      </c>
      <c r="V44" s="31">
        <f>AD32</f>
        <v>86</v>
      </c>
      <c r="W44" s="15">
        <f>AD33</f>
        <v>69</v>
      </c>
      <c r="X44" s="31">
        <f>AD34</f>
        <v>55</v>
      </c>
      <c r="Y44" s="31">
        <f>AD35</f>
        <v>44</v>
      </c>
      <c r="Z44" s="15">
        <f>AD36</f>
        <v>35</v>
      </c>
      <c r="AA44" s="32">
        <f>SUM(C44:Z44)</f>
        <v>29855</v>
      </c>
      <c r="AQ44" s="7"/>
      <c r="AR44" s="7"/>
      <c r="AS44" s="7"/>
      <c r="AT44" s="7"/>
      <c r="AU44" s="7"/>
      <c r="AV44" s="7"/>
      <c r="AW44" s="7"/>
      <c r="AX44" s="7"/>
      <c r="AY44" s="7"/>
      <c r="AZ44" s="7"/>
      <c r="BA44" s="7"/>
    </row>
    <row r="45" spans="1:53" ht="15" x14ac:dyDescent="0.3">
      <c r="A45" s="1"/>
      <c r="B45" s="28" t="s">
        <v>39</v>
      </c>
      <c r="C45" s="36">
        <f t="shared" ref="C45:Z45" si="18">C43*C44</f>
        <v>67166.399999999994</v>
      </c>
      <c r="D45" s="36">
        <f t="shared" si="18"/>
        <v>60449.759999999995</v>
      </c>
      <c r="E45" s="18">
        <f t="shared" si="18"/>
        <v>48359.80799999999</v>
      </c>
      <c r="F45" s="36">
        <f t="shared" si="18"/>
        <v>34389.196799999991</v>
      </c>
      <c r="G45" s="36">
        <f t="shared" si="18"/>
        <v>30955.314599999994</v>
      </c>
      <c r="H45" s="18">
        <f t="shared" si="18"/>
        <v>24759.214199999999</v>
      </c>
      <c r="I45" s="36">
        <f t="shared" si="18"/>
        <v>17608.791199999996</v>
      </c>
      <c r="J45" s="36">
        <f t="shared" si="18"/>
        <v>15842.874599999997</v>
      </c>
      <c r="K45" s="18">
        <f t="shared" si="18"/>
        <v>12669.262199999999</v>
      </c>
      <c r="L45" s="36">
        <f t="shared" si="18"/>
        <v>9011.4919999999984</v>
      </c>
      <c r="M45" s="36">
        <f t="shared" si="18"/>
        <v>8110.3427999999985</v>
      </c>
      <c r="N45" s="18">
        <f t="shared" si="18"/>
        <v>6485.7554999999993</v>
      </c>
      <c r="O45" s="36">
        <f t="shared" si="18"/>
        <v>3747.3253999999993</v>
      </c>
      <c r="P45" s="36">
        <f t="shared" si="18"/>
        <v>4155.9209999999994</v>
      </c>
      <c r="Q45" s="18">
        <f t="shared" si="18"/>
        <v>3324.7367999999997</v>
      </c>
      <c r="R45" s="36">
        <f t="shared" si="18"/>
        <v>1919.1399499999995</v>
      </c>
      <c r="S45" s="36">
        <f t="shared" si="18"/>
        <v>2128.3352999999997</v>
      </c>
      <c r="T45" s="18">
        <f t="shared" si="18"/>
        <v>1700.1494999999998</v>
      </c>
      <c r="U45" s="36">
        <f t="shared" si="18"/>
        <v>982.30859999999973</v>
      </c>
      <c r="V45" s="36">
        <f t="shared" si="18"/>
        <v>1083.0581999999999</v>
      </c>
      <c r="W45" s="18">
        <f t="shared" si="18"/>
        <v>868.96529999999984</v>
      </c>
      <c r="X45" s="36">
        <f t="shared" si="18"/>
        <v>500.24974999999989</v>
      </c>
      <c r="Y45" s="36">
        <f t="shared" si="18"/>
        <v>554.12279999999987</v>
      </c>
      <c r="Z45" s="18">
        <f t="shared" si="18"/>
        <v>440.77949999999993</v>
      </c>
      <c r="AA45" s="37">
        <f>SUM(C45:Z45)</f>
        <v>357213.30399999983</v>
      </c>
      <c r="AQ45" s="7"/>
      <c r="AR45" s="7"/>
      <c r="AS45" s="7"/>
      <c r="AT45" s="7"/>
      <c r="AU45" s="7"/>
      <c r="AV45" s="7"/>
      <c r="AW45" s="7"/>
      <c r="AX45" s="7"/>
      <c r="AY45" s="7"/>
      <c r="AZ45" s="7"/>
      <c r="BA45" s="7"/>
    </row>
    <row r="46" spans="1:53" ht="15" x14ac:dyDescent="0.3">
      <c r="A46" s="1"/>
      <c r="B46" s="23" t="s">
        <v>36</v>
      </c>
      <c r="C46" s="62"/>
      <c r="D46" s="62"/>
      <c r="E46" s="62"/>
      <c r="F46" s="62"/>
      <c r="G46" s="62"/>
      <c r="H46" s="62"/>
      <c r="I46" s="62"/>
      <c r="J46" s="62"/>
      <c r="K46" s="62"/>
      <c r="L46" s="62"/>
      <c r="M46" s="62"/>
      <c r="N46" s="62"/>
      <c r="O46" s="62"/>
      <c r="P46" s="62"/>
      <c r="Q46" s="62"/>
      <c r="R46" s="62"/>
      <c r="S46" s="62"/>
      <c r="T46" s="62"/>
      <c r="U46" s="62"/>
      <c r="V46" s="62"/>
      <c r="W46" s="62"/>
      <c r="X46" s="62"/>
      <c r="Y46" s="62"/>
      <c r="Z46" s="62"/>
      <c r="AA46" s="35"/>
    </row>
    <row r="47" spans="1:53" ht="15" x14ac:dyDescent="0.3">
      <c r="A47" s="1"/>
      <c r="B47" s="25" t="s">
        <v>2</v>
      </c>
      <c r="C47" s="26">
        <v>16.989999999999998</v>
      </c>
      <c r="D47" s="26">
        <v>16.989999999999998</v>
      </c>
      <c r="E47" s="26">
        <v>16.989999999999998</v>
      </c>
      <c r="F47" s="26">
        <v>16.989999999999998</v>
      </c>
      <c r="G47" s="26">
        <v>16.989999999999998</v>
      </c>
      <c r="H47" s="26">
        <v>16.989999999999998</v>
      </c>
      <c r="I47" s="26">
        <v>16.989999999999998</v>
      </c>
      <c r="J47" s="26">
        <v>16.989999999999998</v>
      </c>
      <c r="K47" s="26">
        <v>16.989999999999998</v>
      </c>
      <c r="L47" s="26">
        <v>16.989999999999998</v>
      </c>
      <c r="M47" s="26">
        <v>16.989999999999998</v>
      </c>
      <c r="N47" s="26">
        <v>16.989999999999998</v>
      </c>
      <c r="O47" s="26">
        <v>16.989999999999998</v>
      </c>
      <c r="P47" s="26">
        <v>16.989999999999998</v>
      </c>
      <c r="Q47" s="26">
        <v>16.989999999999998</v>
      </c>
      <c r="R47" s="26">
        <v>16.989999999999998</v>
      </c>
      <c r="S47" s="26">
        <v>16.989999999999998</v>
      </c>
      <c r="T47" s="26">
        <v>16.989999999999998</v>
      </c>
      <c r="U47" s="26">
        <v>16.989999999999998</v>
      </c>
      <c r="V47" s="26">
        <v>16.989999999999998</v>
      </c>
      <c r="W47" s="26">
        <v>16.989999999999998</v>
      </c>
      <c r="X47" s="26">
        <v>16.989999999999998</v>
      </c>
      <c r="Y47" s="26">
        <v>16.989999999999998</v>
      </c>
      <c r="Z47" s="26">
        <v>16.989999999999998</v>
      </c>
      <c r="AA47" s="64"/>
    </row>
    <row r="48" spans="1:53" ht="15" x14ac:dyDescent="0.3">
      <c r="A48" s="1"/>
      <c r="B48" s="25" t="s">
        <v>3</v>
      </c>
      <c r="C48" s="27">
        <v>20</v>
      </c>
      <c r="D48" s="27">
        <v>10</v>
      </c>
      <c r="E48" s="13">
        <v>10</v>
      </c>
      <c r="F48" s="27">
        <v>20</v>
      </c>
      <c r="G48" s="27">
        <v>10</v>
      </c>
      <c r="H48" s="13">
        <v>10</v>
      </c>
      <c r="I48" s="27">
        <v>20</v>
      </c>
      <c r="J48" s="27">
        <v>10</v>
      </c>
      <c r="K48" s="13">
        <v>10</v>
      </c>
      <c r="L48" s="27">
        <v>20</v>
      </c>
      <c r="M48" s="27">
        <v>10</v>
      </c>
      <c r="N48" s="13">
        <v>10</v>
      </c>
      <c r="O48" s="27">
        <v>35</v>
      </c>
      <c r="P48" s="27">
        <v>10</v>
      </c>
      <c r="Q48" s="13">
        <v>10</v>
      </c>
      <c r="R48" s="27">
        <v>35</v>
      </c>
      <c r="S48" s="27">
        <v>10</v>
      </c>
      <c r="T48" s="13">
        <v>10</v>
      </c>
      <c r="U48" s="27">
        <v>35</v>
      </c>
      <c r="V48" s="27">
        <v>10</v>
      </c>
      <c r="W48" s="13">
        <v>10</v>
      </c>
      <c r="X48" s="27">
        <v>35</v>
      </c>
      <c r="Y48" s="27">
        <v>10</v>
      </c>
      <c r="Z48" s="13">
        <v>10</v>
      </c>
      <c r="AA48" s="64"/>
    </row>
    <row r="49" spans="1:27" ht="15" x14ac:dyDescent="0.3">
      <c r="A49" s="1"/>
      <c r="B49" s="28" t="s">
        <v>4</v>
      </c>
      <c r="C49" s="29">
        <f t="shared" ref="C49:Z49" si="19">C47-(C47*C48/100)</f>
        <v>13.591999999999999</v>
      </c>
      <c r="D49" s="29">
        <f t="shared" si="19"/>
        <v>15.290999999999999</v>
      </c>
      <c r="E49" s="14">
        <f t="shared" si="19"/>
        <v>15.290999999999999</v>
      </c>
      <c r="F49" s="29">
        <f t="shared" si="19"/>
        <v>13.591999999999999</v>
      </c>
      <c r="G49" s="29">
        <f t="shared" si="19"/>
        <v>15.290999999999999</v>
      </c>
      <c r="H49" s="14">
        <f t="shared" si="19"/>
        <v>15.290999999999999</v>
      </c>
      <c r="I49" s="29">
        <f t="shared" si="19"/>
        <v>13.591999999999999</v>
      </c>
      <c r="J49" s="29">
        <f t="shared" si="19"/>
        <v>15.290999999999999</v>
      </c>
      <c r="K49" s="14">
        <f t="shared" si="19"/>
        <v>15.290999999999999</v>
      </c>
      <c r="L49" s="29">
        <f t="shared" si="19"/>
        <v>13.591999999999999</v>
      </c>
      <c r="M49" s="29">
        <f t="shared" si="19"/>
        <v>15.290999999999999</v>
      </c>
      <c r="N49" s="14">
        <f t="shared" si="19"/>
        <v>15.290999999999999</v>
      </c>
      <c r="O49" s="29">
        <f t="shared" si="19"/>
        <v>11.043499999999998</v>
      </c>
      <c r="P49" s="29">
        <f t="shared" si="19"/>
        <v>15.290999999999999</v>
      </c>
      <c r="Q49" s="14">
        <f t="shared" si="19"/>
        <v>15.290999999999999</v>
      </c>
      <c r="R49" s="29">
        <f t="shared" si="19"/>
        <v>11.043499999999998</v>
      </c>
      <c r="S49" s="29">
        <f t="shared" si="19"/>
        <v>15.290999999999999</v>
      </c>
      <c r="T49" s="14">
        <f t="shared" si="19"/>
        <v>15.290999999999999</v>
      </c>
      <c r="U49" s="29">
        <f t="shared" si="19"/>
        <v>11.043499999999998</v>
      </c>
      <c r="V49" s="29">
        <f t="shared" si="19"/>
        <v>15.290999999999999</v>
      </c>
      <c r="W49" s="14">
        <f t="shared" si="19"/>
        <v>15.290999999999999</v>
      </c>
      <c r="X49" s="29">
        <f t="shared" si="19"/>
        <v>11.043499999999998</v>
      </c>
      <c r="Y49" s="29">
        <f t="shared" si="19"/>
        <v>15.290999999999999</v>
      </c>
      <c r="Z49" s="14">
        <f t="shared" si="19"/>
        <v>15.290999999999999</v>
      </c>
      <c r="AA49" s="64"/>
    </row>
    <row r="50" spans="1:27" ht="15" x14ac:dyDescent="0.3">
      <c r="A50" s="1"/>
      <c r="B50" s="25" t="s">
        <v>5</v>
      </c>
      <c r="C50" s="27">
        <v>30</v>
      </c>
      <c r="D50" s="27">
        <v>30</v>
      </c>
      <c r="E50" s="27">
        <v>30</v>
      </c>
      <c r="F50" s="27">
        <v>30</v>
      </c>
      <c r="G50" s="27">
        <v>30</v>
      </c>
      <c r="H50" s="27">
        <v>30</v>
      </c>
      <c r="I50" s="27">
        <v>30</v>
      </c>
      <c r="J50" s="27">
        <v>30</v>
      </c>
      <c r="K50" s="27">
        <v>30</v>
      </c>
      <c r="L50" s="27">
        <v>30</v>
      </c>
      <c r="M50" s="27">
        <v>30</v>
      </c>
      <c r="N50" s="27">
        <v>30</v>
      </c>
      <c r="O50" s="27">
        <v>30</v>
      </c>
      <c r="P50" s="27">
        <v>30</v>
      </c>
      <c r="Q50" s="27">
        <v>30</v>
      </c>
      <c r="R50" s="27">
        <v>30</v>
      </c>
      <c r="S50" s="27">
        <v>30</v>
      </c>
      <c r="T50" s="27">
        <v>30</v>
      </c>
      <c r="U50" s="27">
        <v>30</v>
      </c>
      <c r="V50" s="27">
        <v>30</v>
      </c>
      <c r="W50" s="27">
        <v>30</v>
      </c>
      <c r="X50" s="27">
        <v>30</v>
      </c>
      <c r="Y50" s="27">
        <v>30</v>
      </c>
      <c r="Z50" s="27">
        <v>30</v>
      </c>
      <c r="AA50" s="64"/>
    </row>
    <row r="51" spans="1:27" ht="15" x14ac:dyDescent="0.3">
      <c r="A51" s="1"/>
      <c r="B51" s="28" t="s">
        <v>6</v>
      </c>
      <c r="C51" s="29">
        <f t="shared" ref="C51:Z51" si="20">C49-(C49*C50/100)</f>
        <v>9.5143999999999984</v>
      </c>
      <c r="D51" s="29">
        <f t="shared" si="20"/>
        <v>10.703699999999998</v>
      </c>
      <c r="E51" s="14">
        <f t="shared" si="20"/>
        <v>10.703699999999998</v>
      </c>
      <c r="F51" s="29">
        <f t="shared" si="20"/>
        <v>9.5143999999999984</v>
      </c>
      <c r="G51" s="29">
        <f t="shared" si="20"/>
        <v>10.703699999999998</v>
      </c>
      <c r="H51" s="14">
        <f t="shared" si="20"/>
        <v>10.703699999999998</v>
      </c>
      <c r="I51" s="29">
        <f t="shared" si="20"/>
        <v>9.5143999999999984</v>
      </c>
      <c r="J51" s="29">
        <f t="shared" si="20"/>
        <v>10.703699999999998</v>
      </c>
      <c r="K51" s="14">
        <f t="shared" si="20"/>
        <v>10.703699999999998</v>
      </c>
      <c r="L51" s="29">
        <f t="shared" si="20"/>
        <v>9.5143999999999984</v>
      </c>
      <c r="M51" s="29">
        <f t="shared" si="20"/>
        <v>10.703699999999998</v>
      </c>
      <c r="N51" s="14">
        <f t="shared" si="20"/>
        <v>10.703699999999998</v>
      </c>
      <c r="O51" s="29">
        <f t="shared" si="20"/>
        <v>7.7304499999999985</v>
      </c>
      <c r="P51" s="29">
        <f t="shared" si="20"/>
        <v>10.703699999999998</v>
      </c>
      <c r="Q51" s="14">
        <f t="shared" si="20"/>
        <v>10.703699999999998</v>
      </c>
      <c r="R51" s="29">
        <f t="shared" si="20"/>
        <v>7.7304499999999985</v>
      </c>
      <c r="S51" s="29">
        <f t="shared" si="20"/>
        <v>10.703699999999998</v>
      </c>
      <c r="T51" s="14">
        <f t="shared" si="20"/>
        <v>10.703699999999998</v>
      </c>
      <c r="U51" s="29">
        <f t="shared" si="20"/>
        <v>7.7304499999999985</v>
      </c>
      <c r="V51" s="29">
        <f t="shared" si="20"/>
        <v>10.703699999999998</v>
      </c>
      <c r="W51" s="14">
        <f t="shared" si="20"/>
        <v>10.703699999999998</v>
      </c>
      <c r="X51" s="29">
        <f t="shared" si="20"/>
        <v>7.7304499999999985</v>
      </c>
      <c r="Y51" s="29">
        <f t="shared" si="20"/>
        <v>10.703699999999998</v>
      </c>
      <c r="Z51" s="14">
        <f t="shared" si="20"/>
        <v>10.703699999999998</v>
      </c>
      <c r="AA51" s="64"/>
    </row>
    <row r="52" spans="1:27" ht="15" x14ac:dyDescent="0.3">
      <c r="A52" s="1"/>
      <c r="B52" s="30" t="s">
        <v>7</v>
      </c>
      <c r="C52" s="31">
        <f>AD13</f>
        <v>6000</v>
      </c>
      <c r="D52" s="31">
        <f>AD14</f>
        <v>4800</v>
      </c>
      <c r="E52" s="15">
        <f>AD15</f>
        <v>3840</v>
      </c>
      <c r="F52" s="31">
        <f>AD16</f>
        <v>3072</v>
      </c>
      <c r="G52" s="31">
        <f>AD17</f>
        <v>2458</v>
      </c>
      <c r="H52" s="15">
        <f>AD18</f>
        <v>1966</v>
      </c>
      <c r="I52" s="31">
        <f>AD19</f>
        <v>1573</v>
      </c>
      <c r="J52" s="31">
        <f>AD20</f>
        <v>1258</v>
      </c>
      <c r="K52" s="15">
        <f>AD21</f>
        <v>1006</v>
      </c>
      <c r="L52" s="31">
        <f>AD22</f>
        <v>805</v>
      </c>
      <c r="M52" s="31">
        <f>AD23</f>
        <v>644</v>
      </c>
      <c r="N52" s="15">
        <f>AD24</f>
        <v>515</v>
      </c>
      <c r="O52" s="31">
        <f>AD25</f>
        <v>412</v>
      </c>
      <c r="P52" s="31">
        <f>AD26</f>
        <v>330</v>
      </c>
      <c r="Q52" s="15">
        <f>AD27</f>
        <v>264</v>
      </c>
      <c r="R52" s="31">
        <f>AD28</f>
        <v>211</v>
      </c>
      <c r="S52" s="31">
        <f>AD29</f>
        <v>169</v>
      </c>
      <c r="T52" s="15">
        <f>AD30</f>
        <v>135</v>
      </c>
      <c r="U52" s="31">
        <f>AD31</f>
        <v>108</v>
      </c>
      <c r="V52" s="31">
        <f>AD32</f>
        <v>86</v>
      </c>
      <c r="W52" s="15">
        <f>AD33</f>
        <v>69</v>
      </c>
      <c r="X52" s="31">
        <f>AD34</f>
        <v>55</v>
      </c>
      <c r="Y52" s="31">
        <f>AD35</f>
        <v>44</v>
      </c>
      <c r="Z52" s="15">
        <f>AD36</f>
        <v>35</v>
      </c>
      <c r="AA52" s="32">
        <f>SUM(C52:Z52)</f>
        <v>29855</v>
      </c>
    </row>
    <row r="53" spans="1:27" ht="15" x14ac:dyDescent="0.3">
      <c r="A53" s="1"/>
      <c r="B53" s="28" t="s">
        <v>40</v>
      </c>
      <c r="C53" s="36">
        <f t="shared" ref="C53:Z53" si="21">C51*C52</f>
        <v>57086.399999999987</v>
      </c>
      <c r="D53" s="36">
        <f t="shared" si="21"/>
        <v>51377.759999999987</v>
      </c>
      <c r="E53" s="18">
        <f t="shared" si="21"/>
        <v>41102.207999999991</v>
      </c>
      <c r="F53" s="36">
        <f t="shared" si="21"/>
        <v>29228.236799999995</v>
      </c>
      <c r="G53" s="36">
        <f t="shared" si="21"/>
        <v>26309.694599999995</v>
      </c>
      <c r="H53" s="18">
        <f t="shared" si="21"/>
        <v>21043.474199999997</v>
      </c>
      <c r="I53" s="36">
        <f t="shared" si="21"/>
        <v>14966.151199999997</v>
      </c>
      <c r="J53" s="36">
        <f t="shared" si="21"/>
        <v>13465.254599999997</v>
      </c>
      <c r="K53" s="18">
        <f t="shared" si="21"/>
        <v>10767.922199999997</v>
      </c>
      <c r="L53" s="36">
        <f t="shared" si="21"/>
        <v>7659.0919999999987</v>
      </c>
      <c r="M53" s="36">
        <f t="shared" si="21"/>
        <v>6893.1827999999987</v>
      </c>
      <c r="N53" s="18">
        <f t="shared" si="21"/>
        <v>5512.4054999999989</v>
      </c>
      <c r="O53" s="36">
        <f t="shared" si="21"/>
        <v>3184.9453999999992</v>
      </c>
      <c r="P53" s="36">
        <f t="shared" si="21"/>
        <v>3532.2209999999991</v>
      </c>
      <c r="Q53" s="18">
        <f t="shared" si="21"/>
        <v>2825.7767999999996</v>
      </c>
      <c r="R53" s="36">
        <f t="shared" si="21"/>
        <v>1631.1249499999997</v>
      </c>
      <c r="S53" s="36">
        <f t="shared" si="21"/>
        <v>1808.9252999999997</v>
      </c>
      <c r="T53" s="18">
        <f t="shared" si="21"/>
        <v>1444.9994999999997</v>
      </c>
      <c r="U53" s="36">
        <f t="shared" si="21"/>
        <v>834.88859999999988</v>
      </c>
      <c r="V53" s="36">
        <f t="shared" si="21"/>
        <v>920.51819999999975</v>
      </c>
      <c r="W53" s="18">
        <f t="shared" si="21"/>
        <v>738.55529999999987</v>
      </c>
      <c r="X53" s="36">
        <f t="shared" si="21"/>
        <v>425.1747499999999</v>
      </c>
      <c r="Y53" s="36">
        <f t="shared" si="21"/>
        <v>470.9627999999999</v>
      </c>
      <c r="Z53" s="18">
        <f t="shared" si="21"/>
        <v>374.62949999999989</v>
      </c>
      <c r="AA53" s="37">
        <f>SUM(C53:Z53)</f>
        <v>303604.5039999999</v>
      </c>
    </row>
    <row r="54" spans="1:27" ht="15" x14ac:dyDescent="0.3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spans="1:27" ht="15" x14ac:dyDescent="0.3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spans="1:27" ht="15" x14ac:dyDescent="0.3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spans="1:27" ht="15" x14ac:dyDescent="0.3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spans="1:27" ht="15" x14ac:dyDescent="0.3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spans="1:27" thickBot="1" x14ac:dyDescent="0.35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spans="1:27" thickTop="1" x14ac:dyDescent="0.3">
      <c r="A60" s="1"/>
      <c r="B60" s="38" t="s">
        <v>10</v>
      </c>
      <c r="C60" s="5">
        <f t="shared" ref="C60:Z60" si="22">C28+C20+C12</f>
        <v>113200</v>
      </c>
      <c r="D60" s="5">
        <f t="shared" si="22"/>
        <v>56500</v>
      </c>
      <c r="E60" s="6">
        <f t="shared" si="22"/>
        <v>42950</v>
      </c>
      <c r="F60" s="5">
        <f t="shared" si="22"/>
        <v>37050</v>
      </c>
      <c r="G60" s="5">
        <f t="shared" si="22"/>
        <v>37550</v>
      </c>
      <c r="H60" s="6">
        <f t="shared" si="22"/>
        <v>30170</v>
      </c>
      <c r="I60" s="5">
        <f t="shared" si="22"/>
        <v>27310</v>
      </c>
      <c r="J60" s="5">
        <f t="shared" si="22"/>
        <v>26130</v>
      </c>
      <c r="K60" s="6">
        <f t="shared" si="22"/>
        <v>32070</v>
      </c>
      <c r="L60" s="5">
        <f t="shared" si="22"/>
        <v>26930</v>
      </c>
      <c r="M60" s="5">
        <f t="shared" si="22"/>
        <v>26270</v>
      </c>
      <c r="N60" s="6">
        <f t="shared" si="22"/>
        <v>26130</v>
      </c>
      <c r="O60" s="5">
        <f t="shared" si="22"/>
        <v>32070</v>
      </c>
      <c r="P60" s="5">
        <f t="shared" si="22"/>
        <v>26930</v>
      </c>
      <c r="Q60" s="6">
        <f t="shared" si="22"/>
        <v>26270</v>
      </c>
      <c r="R60" s="5">
        <f t="shared" si="22"/>
        <v>26130</v>
      </c>
      <c r="S60" s="5">
        <f t="shared" si="22"/>
        <v>32070</v>
      </c>
      <c r="T60" s="6">
        <f t="shared" si="22"/>
        <v>26930</v>
      </c>
      <c r="U60" s="5">
        <f t="shared" si="22"/>
        <v>26270</v>
      </c>
      <c r="V60" s="5">
        <f t="shared" si="22"/>
        <v>26130</v>
      </c>
      <c r="W60" s="6">
        <f t="shared" si="22"/>
        <v>32070</v>
      </c>
      <c r="X60" s="5">
        <f t="shared" si="22"/>
        <v>26930</v>
      </c>
      <c r="Y60" s="5">
        <f t="shared" si="22"/>
        <v>26270</v>
      </c>
      <c r="Z60" s="6">
        <f t="shared" si="22"/>
        <v>26130</v>
      </c>
      <c r="AA60" s="39">
        <f>SUM(C60:Z60)</f>
        <v>816460</v>
      </c>
    </row>
    <row r="61" spans="1:27" ht="15" x14ac:dyDescent="0.3">
      <c r="A61" s="1"/>
      <c r="B61" s="40" t="s">
        <v>11</v>
      </c>
      <c r="C61" s="46">
        <f>C13+C21+C29+C37+C45+C53</f>
        <v>323569.8</v>
      </c>
      <c r="D61" s="46">
        <f>D13+D21+D29+D37+D45+D53</f>
        <v>204114.92999999996</v>
      </c>
      <c r="E61" s="46">
        <f t="shared" ref="E61:Z61" si="23">E13+E21+E29+E37+E45+E53</f>
        <v>151966.11899999998</v>
      </c>
      <c r="F61" s="46">
        <f t="shared" si="23"/>
        <v>106981.64539999998</v>
      </c>
      <c r="G61" s="46">
        <f>G13+G21+G29+G37+G45+G53</f>
        <v>125695.91879999998</v>
      </c>
      <c r="H61" s="46">
        <f t="shared" si="23"/>
        <v>80991.4476</v>
      </c>
      <c r="I61" s="46">
        <f t="shared" si="23"/>
        <v>56017.530599999984</v>
      </c>
      <c r="J61" s="46">
        <f t="shared" si="23"/>
        <v>50398.384799999985</v>
      </c>
      <c r="K61" s="46">
        <f t="shared" si="23"/>
        <v>71254.005599999989</v>
      </c>
      <c r="L61" s="46">
        <f t="shared" si="23"/>
        <v>33916.118999999992</v>
      </c>
      <c r="M61" s="46">
        <f t="shared" si="23"/>
        <v>29065.967399999998</v>
      </c>
      <c r="N61" s="46">
        <f t="shared" si="23"/>
        <v>23731.297500000001</v>
      </c>
      <c r="O61" s="46">
        <f t="shared" si="23"/>
        <v>32247.351199999997</v>
      </c>
      <c r="P61" s="46">
        <f t="shared" si="23"/>
        <v>21118.403999999995</v>
      </c>
      <c r="Q61" s="46">
        <f t="shared" si="23"/>
        <v>15427.349399999999</v>
      </c>
      <c r="R61" s="46">
        <f t="shared" si="23"/>
        <v>10425.949849999999</v>
      </c>
      <c r="S61" s="46">
        <f t="shared" si="23"/>
        <v>41213.154899999994</v>
      </c>
      <c r="T61" s="46">
        <f t="shared" si="23"/>
        <v>14119.639499999999</v>
      </c>
      <c r="U61" s="46">
        <f t="shared" si="23"/>
        <v>8147.5607999999993</v>
      </c>
      <c r="V61" s="46">
        <f t="shared" si="23"/>
        <v>8334.0155999999988</v>
      </c>
      <c r="W61" s="46">
        <f t="shared" si="23"/>
        <v>37624.044899999986</v>
      </c>
      <c r="X61" s="46">
        <f t="shared" si="23"/>
        <v>8619.419249999999</v>
      </c>
      <c r="Y61" s="46">
        <f t="shared" si="23"/>
        <v>7531.3074000000006</v>
      </c>
      <c r="Z61" s="46">
        <f t="shared" si="23"/>
        <v>6503.5694999999987</v>
      </c>
      <c r="AA61" s="41">
        <f>SUM(C61:Z61)</f>
        <v>1469014.932</v>
      </c>
    </row>
    <row r="62" spans="1:27" thickBot="1" x14ac:dyDescent="0.35">
      <c r="A62" s="1"/>
      <c r="B62" s="42" t="s">
        <v>12</v>
      </c>
      <c r="C62" s="47">
        <f>C61</f>
        <v>323569.8</v>
      </c>
      <c r="D62" s="47">
        <f t="shared" ref="D62:Z62" si="24">D61+C62</f>
        <v>527684.73</v>
      </c>
      <c r="E62" s="48">
        <f t="shared" si="24"/>
        <v>679650.84899999993</v>
      </c>
      <c r="F62" s="47">
        <f t="shared" si="24"/>
        <v>786632.49439999997</v>
      </c>
      <c r="G62" s="47">
        <f t="shared" si="24"/>
        <v>912328.41319999995</v>
      </c>
      <c r="H62" s="48">
        <f t="shared" si="24"/>
        <v>993319.86079999991</v>
      </c>
      <c r="I62" s="47">
        <f t="shared" si="24"/>
        <v>1049337.3913999998</v>
      </c>
      <c r="J62" s="47">
        <f t="shared" si="24"/>
        <v>1099735.7761999997</v>
      </c>
      <c r="K62" s="48">
        <f t="shared" si="24"/>
        <v>1170989.7817999998</v>
      </c>
      <c r="L62" s="47">
        <f t="shared" si="24"/>
        <v>1204905.9007999997</v>
      </c>
      <c r="M62" s="47">
        <f t="shared" si="24"/>
        <v>1233971.8681999997</v>
      </c>
      <c r="N62" s="48">
        <f t="shared" si="24"/>
        <v>1257703.1656999998</v>
      </c>
      <c r="O62" s="47">
        <f t="shared" si="24"/>
        <v>1289950.5168999997</v>
      </c>
      <c r="P62" s="47">
        <f t="shared" si="24"/>
        <v>1311068.9208999998</v>
      </c>
      <c r="Q62" s="48">
        <f t="shared" si="24"/>
        <v>1326496.2702999997</v>
      </c>
      <c r="R62" s="47">
        <f t="shared" si="24"/>
        <v>1336922.2201499997</v>
      </c>
      <c r="S62" s="47">
        <f t="shared" si="24"/>
        <v>1378135.3750499997</v>
      </c>
      <c r="T62" s="48">
        <f t="shared" si="24"/>
        <v>1392255.0145499997</v>
      </c>
      <c r="U62" s="47">
        <f t="shared" si="24"/>
        <v>1400402.5753499998</v>
      </c>
      <c r="V62" s="47">
        <f t="shared" si="24"/>
        <v>1408736.5909499999</v>
      </c>
      <c r="W62" s="48">
        <f t="shared" si="24"/>
        <v>1446360.63585</v>
      </c>
      <c r="X62" s="47">
        <f t="shared" si="24"/>
        <v>1454980.0551</v>
      </c>
      <c r="Y62" s="47">
        <f t="shared" si="24"/>
        <v>1462511.3625</v>
      </c>
      <c r="Z62" s="48">
        <f t="shared" si="24"/>
        <v>1469014.932</v>
      </c>
      <c r="AA62" s="43"/>
    </row>
    <row r="63" spans="1:27" ht="15" x14ac:dyDescent="0.3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spans="1:27" ht="15" x14ac:dyDescent="0.3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spans="1:27" ht="15" x14ac:dyDescent="0.3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spans="1:27" ht="15" x14ac:dyDescent="0.3">
      <c r="A66" s="1"/>
      <c r="B66" s="3" t="s">
        <v>13</v>
      </c>
      <c r="C66" s="4" t="s">
        <v>14</v>
      </c>
      <c r="D66" s="53" t="s">
        <v>15</v>
      </c>
      <c r="E66" s="54"/>
      <c r="F66" s="54"/>
      <c r="G66" s="54"/>
      <c r="H66" s="54"/>
      <c r="I66" s="54"/>
      <c r="J66" s="54"/>
      <c r="K66" s="54"/>
      <c r="L66" s="54"/>
      <c r="M66" s="54"/>
      <c r="N66" s="54"/>
      <c r="O66" s="54"/>
      <c r="P66" s="54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spans="1:27" ht="15" x14ac:dyDescent="0.3">
      <c r="A67" s="1"/>
      <c r="B67" s="8" t="s">
        <v>0</v>
      </c>
      <c r="C67" s="9" t="s">
        <v>16</v>
      </c>
      <c r="D67" s="49" t="s">
        <v>17</v>
      </c>
      <c r="E67" s="52"/>
      <c r="F67" s="52"/>
      <c r="G67" s="52"/>
      <c r="H67" s="52"/>
      <c r="I67" s="52"/>
      <c r="J67" s="52"/>
      <c r="K67" s="52"/>
      <c r="L67" s="52"/>
      <c r="M67" s="52"/>
      <c r="N67" s="52"/>
      <c r="O67" s="52"/>
      <c r="P67" s="52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spans="1:27" ht="15" x14ac:dyDescent="0.3">
      <c r="A68" s="1"/>
      <c r="B68" s="8" t="s">
        <v>18</v>
      </c>
      <c r="C68" s="9" t="s">
        <v>16</v>
      </c>
      <c r="D68" s="49" t="s">
        <v>19</v>
      </c>
      <c r="E68" s="50"/>
      <c r="F68" s="50"/>
      <c r="G68" s="50"/>
      <c r="H68" s="50"/>
      <c r="I68" s="50"/>
      <c r="J68" s="50"/>
      <c r="K68" s="50"/>
      <c r="L68" s="50"/>
      <c r="M68" s="50"/>
      <c r="N68" s="50"/>
      <c r="O68" s="50"/>
      <c r="P68" s="50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spans="1:27" ht="15" x14ac:dyDescent="0.3">
      <c r="A69" s="1"/>
      <c r="B69" s="11" t="s">
        <v>2</v>
      </c>
      <c r="C69" s="9" t="s">
        <v>16</v>
      </c>
      <c r="D69" s="51" t="s">
        <v>29</v>
      </c>
      <c r="E69" s="50"/>
      <c r="F69" s="50"/>
      <c r="G69" s="50"/>
      <c r="H69" s="50"/>
      <c r="I69" s="50"/>
      <c r="J69" s="50"/>
      <c r="K69" s="50"/>
      <c r="L69" s="50"/>
      <c r="M69" s="50"/>
      <c r="N69" s="50"/>
      <c r="O69" s="50"/>
      <c r="P69" s="50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spans="1:27" ht="15" x14ac:dyDescent="0.3">
      <c r="A70" s="1"/>
      <c r="B70" s="8" t="s">
        <v>3</v>
      </c>
      <c r="C70" s="9" t="s">
        <v>16</v>
      </c>
      <c r="D70" s="49" t="s">
        <v>20</v>
      </c>
      <c r="E70" s="50"/>
      <c r="F70" s="50"/>
      <c r="G70" s="50"/>
      <c r="H70" s="50"/>
      <c r="I70" s="50"/>
      <c r="J70" s="50"/>
      <c r="K70" s="50"/>
      <c r="L70" s="50"/>
      <c r="M70" s="50"/>
      <c r="N70" s="50"/>
      <c r="O70" s="50"/>
      <c r="P70" s="50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spans="1:27" ht="15" x14ac:dyDescent="0.3">
      <c r="A71" s="1"/>
      <c r="B71" s="8" t="s">
        <v>4</v>
      </c>
      <c r="C71" s="12" t="s">
        <v>21</v>
      </c>
      <c r="D71" s="49" t="s">
        <v>22</v>
      </c>
      <c r="E71" s="50"/>
      <c r="F71" s="50"/>
      <c r="G71" s="50"/>
      <c r="H71" s="50"/>
      <c r="I71" s="50"/>
      <c r="J71" s="50"/>
      <c r="K71" s="50"/>
      <c r="L71" s="50"/>
      <c r="M71" s="50"/>
      <c r="N71" s="50"/>
      <c r="O71" s="50"/>
      <c r="P71" s="50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spans="1:27" ht="15" x14ac:dyDescent="0.3">
      <c r="A72" s="1"/>
      <c r="B72" s="8" t="s">
        <v>23</v>
      </c>
      <c r="C72" s="9" t="s">
        <v>16</v>
      </c>
      <c r="D72" s="49" t="s">
        <v>24</v>
      </c>
      <c r="E72" s="50"/>
      <c r="F72" s="50"/>
      <c r="G72" s="50"/>
      <c r="H72" s="50"/>
      <c r="I72" s="50"/>
      <c r="J72" s="50"/>
      <c r="K72" s="50"/>
      <c r="L72" s="50"/>
      <c r="M72" s="50"/>
      <c r="N72" s="50"/>
      <c r="O72" s="50"/>
      <c r="P72" s="50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spans="1:27" ht="15" x14ac:dyDescent="0.3">
      <c r="A73" s="1"/>
      <c r="B73" s="8" t="s">
        <v>6</v>
      </c>
      <c r="C73" s="12" t="s">
        <v>21</v>
      </c>
      <c r="D73" s="49" t="s">
        <v>25</v>
      </c>
      <c r="E73" s="50"/>
      <c r="F73" s="50"/>
      <c r="G73" s="50"/>
      <c r="H73" s="50"/>
      <c r="I73" s="50"/>
      <c r="J73" s="50"/>
      <c r="K73" s="50"/>
      <c r="L73" s="50"/>
      <c r="M73" s="50"/>
      <c r="N73" s="50"/>
      <c r="O73" s="50"/>
      <c r="P73" s="50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spans="1:27" ht="15" x14ac:dyDescent="0.3">
      <c r="A74" s="1"/>
      <c r="B74" s="8" t="s">
        <v>7</v>
      </c>
      <c r="C74" s="9" t="s">
        <v>16</v>
      </c>
      <c r="D74" s="49" t="s">
        <v>26</v>
      </c>
      <c r="E74" s="50"/>
      <c r="F74" s="50"/>
      <c r="G74" s="50"/>
      <c r="H74" s="50"/>
      <c r="I74" s="50"/>
      <c r="J74" s="50"/>
      <c r="K74" s="50"/>
      <c r="L74" s="50"/>
      <c r="M74" s="50"/>
      <c r="N74" s="50"/>
      <c r="O74" s="50"/>
      <c r="P74" s="50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spans="1:27" ht="15" x14ac:dyDescent="0.3">
      <c r="A75" s="1"/>
      <c r="B75" s="8" t="s">
        <v>27</v>
      </c>
      <c r="C75" s="12" t="s">
        <v>21</v>
      </c>
      <c r="D75" s="49" t="s">
        <v>28</v>
      </c>
      <c r="E75" s="50"/>
      <c r="F75" s="50"/>
      <c r="G75" s="50"/>
      <c r="H75" s="50"/>
      <c r="I75" s="50"/>
      <c r="J75" s="50"/>
      <c r="K75" s="50"/>
      <c r="L75" s="50"/>
      <c r="M75" s="50"/>
      <c r="N75" s="50"/>
      <c r="O75" s="50"/>
      <c r="P75" s="50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spans="1:27" ht="15" x14ac:dyDescent="0.3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spans="1:27" ht="15" x14ac:dyDescent="0.3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spans="1:27" ht="15" x14ac:dyDescent="0.3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spans="1:27" ht="15" x14ac:dyDescent="0.3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spans="1:27" ht="15" x14ac:dyDescent="0.3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spans="1:27" ht="15" x14ac:dyDescent="0.3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spans="1:27" ht="15" x14ac:dyDescent="0.3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spans="1:27" ht="15" x14ac:dyDescent="0.3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spans="1:27" ht="15" x14ac:dyDescent="0.3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spans="1:27" ht="15" x14ac:dyDescent="0.3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spans="1:27" ht="15" x14ac:dyDescent="0.3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spans="1:27" ht="15" x14ac:dyDescent="0.3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spans="1:27" ht="15" x14ac:dyDescent="0.3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spans="1:27" ht="15" x14ac:dyDescent="0.3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spans="1:27" ht="15" x14ac:dyDescent="0.3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spans="1:27" ht="15" x14ac:dyDescent="0.3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spans="1:27" ht="15" x14ac:dyDescent="0.3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spans="1:27" ht="15" x14ac:dyDescent="0.3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spans="1:27" ht="15" x14ac:dyDescent="0.3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spans="1:27" ht="15" x14ac:dyDescent="0.3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spans="1:27" ht="15" x14ac:dyDescent="0.3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spans="1:27" ht="15" x14ac:dyDescent="0.3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spans="1:27" ht="15" x14ac:dyDescent="0.3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spans="1:27" ht="15" x14ac:dyDescent="0.3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spans="1:27" ht="15" x14ac:dyDescent="0.3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spans="1:27" ht="15" x14ac:dyDescent="0.3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spans="1:27" ht="15" x14ac:dyDescent="0.3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spans="1:27" ht="15" x14ac:dyDescent="0.3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spans="1:27" ht="15" x14ac:dyDescent="0.3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spans="1:27" ht="15" x14ac:dyDescent="0.3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spans="1:27" ht="15" x14ac:dyDescent="0.3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spans="1:27" ht="15" x14ac:dyDescent="0.3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spans="1:27" ht="15" x14ac:dyDescent="0.3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spans="1:27" ht="15" x14ac:dyDescent="0.3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spans="1:27" ht="15" x14ac:dyDescent="0.3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spans="1:27" ht="15" x14ac:dyDescent="0.3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spans="1:27" ht="15" x14ac:dyDescent="0.3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spans="1:27" ht="15" x14ac:dyDescent="0.3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spans="1:27" ht="15" x14ac:dyDescent="0.3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spans="1:27" ht="15" x14ac:dyDescent="0.3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spans="1:27" ht="15" x14ac:dyDescent="0.3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spans="1:27" ht="15" x14ac:dyDescent="0.3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spans="1:27" ht="15" x14ac:dyDescent="0.3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spans="1:27" ht="15" x14ac:dyDescent="0.3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spans="1:27" ht="15" x14ac:dyDescent="0.3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spans="1:27" ht="15" x14ac:dyDescent="0.3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spans="1:27" ht="15" x14ac:dyDescent="0.3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spans="1:27" ht="15" x14ac:dyDescent="0.3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spans="1:27" ht="15" x14ac:dyDescent="0.3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spans="1:27" ht="15" x14ac:dyDescent="0.3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spans="1:27" ht="15" x14ac:dyDescent="0.3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spans="1:27" ht="15" x14ac:dyDescent="0.3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spans="1:27" ht="15" x14ac:dyDescent="0.3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spans="1:27" ht="15" x14ac:dyDescent="0.3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spans="1:27" ht="15" x14ac:dyDescent="0.3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spans="1:27" ht="15" x14ac:dyDescent="0.3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spans="1:27" ht="15" x14ac:dyDescent="0.3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spans="1:27" ht="15" x14ac:dyDescent="0.3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spans="1:27" ht="15" x14ac:dyDescent="0.3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spans="1:27" ht="15" x14ac:dyDescent="0.3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spans="1:27" ht="15" x14ac:dyDescent="0.3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spans="1:27" ht="15" x14ac:dyDescent="0.3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spans="1:27" ht="15" x14ac:dyDescent="0.3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spans="1:27" ht="15" x14ac:dyDescent="0.3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spans="1:27" ht="15" x14ac:dyDescent="0.3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spans="1:27" ht="15" x14ac:dyDescent="0.3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spans="1:27" ht="15" x14ac:dyDescent="0.3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spans="1:27" ht="15" x14ac:dyDescent="0.3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spans="1:27" ht="15" x14ac:dyDescent="0.3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spans="1:27" ht="15" x14ac:dyDescent="0.3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spans="1:27" ht="15" x14ac:dyDescent="0.3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spans="1:27" ht="15" x14ac:dyDescent="0.3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spans="1:27" ht="15" x14ac:dyDescent="0.3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spans="1:27" ht="15" x14ac:dyDescent="0.3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spans="1:27" ht="15" x14ac:dyDescent="0.3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spans="1:27" ht="15" x14ac:dyDescent="0.3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spans="1:27" ht="15" x14ac:dyDescent="0.3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spans="1:27" ht="15" x14ac:dyDescent="0.3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spans="1:27" ht="15" x14ac:dyDescent="0.3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spans="1:27" ht="15" x14ac:dyDescent="0.3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spans="1:27" ht="15" x14ac:dyDescent="0.3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spans="1:27" ht="15" x14ac:dyDescent="0.3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spans="1:27" ht="15" x14ac:dyDescent="0.3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spans="1:27" ht="15" x14ac:dyDescent="0.3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spans="1:27" ht="15" x14ac:dyDescent="0.3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spans="1:27" ht="15" x14ac:dyDescent="0.3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spans="1:27" ht="15" x14ac:dyDescent="0.3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spans="1:27" ht="15" x14ac:dyDescent="0.3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spans="1:27" ht="15" x14ac:dyDescent="0.3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spans="1:27" ht="15" x14ac:dyDescent="0.3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spans="1:27" ht="15" x14ac:dyDescent="0.3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spans="1:27" ht="15" x14ac:dyDescent="0.3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spans="1:27" ht="15" x14ac:dyDescent="0.3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spans="1:27" ht="15" x14ac:dyDescent="0.3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spans="1:27" ht="15" x14ac:dyDescent="0.3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spans="1:27" ht="15" x14ac:dyDescent="0.3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spans="1:27" ht="15" x14ac:dyDescent="0.3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spans="1:27" ht="15" x14ac:dyDescent="0.3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spans="1:27" ht="15" x14ac:dyDescent="0.3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spans="1:27" ht="15" x14ac:dyDescent="0.3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spans="1:27" ht="15" x14ac:dyDescent="0.3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spans="1:27" ht="15" x14ac:dyDescent="0.3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spans="1:27" ht="15" x14ac:dyDescent="0.3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spans="1:27" ht="15" x14ac:dyDescent="0.3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spans="1:27" ht="15" x14ac:dyDescent="0.3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spans="1:27" ht="15" x14ac:dyDescent="0.3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spans="1:27" ht="15" x14ac:dyDescent="0.3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spans="1:27" ht="15" x14ac:dyDescent="0.3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spans="1:27" ht="15" x14ac:dyDescent="0.3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spans="1:27" ht="15" x14ac:dyDescent="0.3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spans="1:27" ht="15" x14ac:dyDescent="0.3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spans="1:27" ht="15" x14ac:dyDescent="0.3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spans="1:27" ht="15" x14ac:dyDescent="0.3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spans="1:27" ht="15" x14ac:dyDescent="0.3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spans="1:27" ht="15" x14ac:dyDescent="0.3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spans="1:27" ht="15" x14ac:dyDescent="0.3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spans="1:27" ht="15" x14ac:dyDescent="0.3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spans="1:27" ht="15" x14ac:dyDescent="0.3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spans="1:27" ht="15" x14ac:dyDescent="0.3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spans="1:27" ht="15" x14ac:dyDescent="0.3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spans="1:27" ht="15" x14ac:dyDescent="0.3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spans="1:27" ht="15" x14ac:dyDescent="0.3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spans="1:27" ht="15" x14ac:dyDescent="0.3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spans="1:27" ht="15" x14ac:dyDescent="0.3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spans="1:27" ht="15" x14ac:dyDescent="0.3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spans="1:27" ht="15" x14ac:dyDescent="0.3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spans="1:27" ht="15" x14ac:dyDescent="0.3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spans="1:27" ht="15" x14ac:dyDescent="0.3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spans="1:27" ht="15" x14ac:dyDescent="0.3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spans="1:27" ht="15" x14ac:dyDescent="0.3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spans="1:27" ht="15" x14ac:dyDescent="0.3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spans="1:27" ht="15" x14ac:dyDescent="0.3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spans="1:27" ht="15" x14ac:dyDescent="0.3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spans="1:27" ht="15" x14ac:dyDescent="0.3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spans="1:27" ht="15" x14ac:dyDescent="0.3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spans="1:27" ht="15" x14ac:dyDescent="0.3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spans="1:27" ht="15" x14ac:dyDescent="0.3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spans="1:27" ht="15" x14ac:dyDescent="0.3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spans="1:27" ht="15" x14ac:dyDescent="0.3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spans="1:27" ht="15" x14ac:dyDescent="0.3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spans="1:27" ht="15" x14ac:dyDescent="0.3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spans="1:27" ht="15" x14ac:dyDescent="0.3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spans="1:27" ht="15" x14ac:dyDescent="0.3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spans="1:27" ht="15" x14ac:dyDescent="0.3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spans="1:27" ht="15" x14ac:dyDescent="0.3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spans="1:27" ht="15" x14ac:dyDescent="0.3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spans="1:27" ht="15" x14ac:dyDescent="0.3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spans="1:27" ht="15" x14ac:dyDescent="0.3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spans="1:27" ht="15" x14ac:dyDescent="0.3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spans="1:27" ht="15" x14ac:dyDescent="0.3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spans="1:27" ht="15" x14ac:dyDescent="0.3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spans="1:27" ht="15" x14ac:dyDescent="0.3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spans="1:27" ht="15" x14ac:dyDescent="0.3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spans="1:27" ht="15" x14ac:dyDescent="0.3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spans="1:27" ht="15" x14ac:dyDescent="0.3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spans="1:27" ht="15" x14ac:dyDescent="0.3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spans="1:27" ht="15" x14ac:dyDescent="0.3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spans="1:27" ht="15" x14ac:dyDescent="0.3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spans="1:27" ht="15" x14ac:dyDescent="0.3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spans="1:27" ht="15" x14ac:dyDescent="0.3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spans="1:27" ht="15" x14ac:dyDescent="0.3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spans="1:27" ht="15" x14ac:dyDescent="0.3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spans="1:27" ht="15" x14ac:dyDescent="0.3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spans="1:27" ht="15" x14ac:dyDescent="0.3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spans="1:27" ht="15" x14ac:dyDescent="0.3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spans="1:27" ht="15" x14ac:dyDescent="0.3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spans="1:27" ht="15" x14ac:dyDescent="0.3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spans="1:27" ht="15" x14ac:dyDescent="0.3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spans="1:27" ht="15" x14ac:dyDescent="0.3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spans="1:27" ht="15" x14ac:dyDescent="0.3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spans="1:27" ht="15" x14ac:dyDescent="0.3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spans="1:27" ht="15" x14ac:dyDescent="0.3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spans="1:27" ht="15" x14ac:dyDescent="0.3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spans="1:27" ht="15" x14ac:dyDescent="0.3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spans="1:27" ht="15" x14ac:dyDescent="0.3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spans="1:27" ht="15" x14ac:dyDescent="0.3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spans="1:27" ht="15" x14ac:dyDescent="0.3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spans="1:27" ht="15" x14ac:dyDescent="0.3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spans="1:27" ht="15" x14ac:dyDescent="0.3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spans="1:27" ht="15" x14ac:dyDescent="0.3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spans="1:27" ht="15" x14ac:dyDescent="0.3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spans="1:27" ht="15" x14ac:dyDescent="0.3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spans="1:27" ht="15" x14ac:dyDescent="0.3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spans="1:27" ht="15" x14ac:dyDescent="0.3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spans="1:27" ht="15" x14ac:dyDescent="0.3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spans="1:27" ht="15" x14ac:dyDescent="0.3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spans="1:27" ht="15" x14ac:dyDescent="0.3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spans="1:27" ht="15" x14ac:dyDescent="0.3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spans="1:27" ht="15" x14ac:dyDescent="0.3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spans="1:27" ht="15" x14ac:dyDescent="0.3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spans="1:27" ht="15" x14ac:dyDescent="0.3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spans="1:27" ht="15" x14ac:dyDescent="0.3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spans="1:27" ht="15" x14ac:dyDescent="0.3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spans="1:27" ht="15" x14ac:dyDescent="0.3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spans="1:27" ht="15" x14ac:dyDescent="0.3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spans="1:27" ht="15" x14ac:dyDescent="0.3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spans="1:27" ht="15" x14ac:dyDescent="0.3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spans="1:27" ht="15" x14ac:dyDescent="0.3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spans="1:27" ht="15" x14ac:dyDescent="0.3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spans="1:27" ht="15" x14ac:dyDescent="0.3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spans="1:27" ht="15" x14ac:dyDescent="0.3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spans="1:27" ht="15" x14ac:dyDescent="0.3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</row>
    <row r="278" spans="1:27" ht="15" x14ac:dyDescent="0.3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</row>
    <row r="279" spans="1:27" ht="15" x14ac:dyDescent="0.3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</row>
    <row r="280" spans="1:27" ht="15" x14ac:dyDescent="0.3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</row>
    <row r="281" spans="1:27" ht="15" x14ac:dyDescent="0.3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</row>
    <row r="282" spans="1:27" ht="15" x14ac:dyDescent="0.3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</row>
    <row r="283" spans="1:27" ht="15" x14ac:dyDescent="0.3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</row>
    <row r="284" spans="1:27" ht="15" x14ac:dyDescent="0.3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</row>
    <row r="285" spans="1:27" ht="15" x14ac:dyDescent="0.3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</row>
    <row r="286" spans="1:27" ht="15" x14ac:dyDescent="0.3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</row>
    <row r="287" spans="1:27" ht="15" x14ac:dyDescent="0.3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</row>
    <row r="288" spans="1:27" ht="15" x14ac:dyDescent="0.3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</row>
    <row r="289" spans="1:27" ht="15" x14ac:dyDescent="0.3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</row>
    <row r="290" spans="1:27" ht="15" x14ac:dyDescent="0.3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</row>
    <row r="291" spans="1:27" ht="15" x14ac:dyDescent="0.3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</row>
    <row r="292" spans="1:27" ht="15" x14ac:dyDescent="0.3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</row>
    <row r="293" spans="1:27" ht="15" x14ac:dyDescent="0.3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</row>
    <row r="294" spans="1:27" ht="15" x14ac:dyDescent="0.3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</row>
    <row r="295" spans="1:27" ht="15" x14ac:dyDescent="0.3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</row>
    <row r="296" spans="1:27" ht="15" x14ac:dyDescent="0.3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</row>
    <row r="297" spans="1:27" ht="15" x14ac:dyDescent="0.3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</row>
    <row r="298" spans="1:27" ht="15" x14ac:dyDescent="0.3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</row>
    <row r="299" spans="1:27" ht="15" x14ac:dyDescent="0.3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</row>
    <row r="300" spans="1:27" ht="15" x14ac:dyDescent="0.3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</row>
    <row r="301" spans="1:27" ht="15" x14ac:dyDescent="0.3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</row>
    <row r="302" spans="1:27" ht="15" x14ac:dyDescent="0.3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</row>
    <row r="303" spans="1:27" ht="15" x14ac:dyDescent="0.3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</row>
    <row r="304" spans="1:27" ht="15" x14ac:dyDescent="0.3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</row>
    <row r="305" spans="1:27" ht="15" x14ac:dyDescent="0.3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</row>
    <row r="306" spans="1:27" ht="15" x14ac:dyDescent="0.3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</row>
    <row r="307" spans="1:27" ht="15" x14ac:dyDescent="0.3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</row>
    <row r="308" spans="1:27" ht="15" x14ac:dyDescent="0.3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</row>
    <row r="309" spans="1:27" ht="15" x14ac:dyDescent="0.3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</row>
    <row r="310" spans="1:27" ht="15" x14ac:dyDescent="0.3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</row>
    <row r="311" spans="1:27" ht="15" x14ac:dyDescent="0.3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</row>
    <row r="312" spans="1:27" ht="15" x14ac:dyDescent="0.3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</row>
    <row r="313" spans="1:27" ht="15" x14ac:dyDescent="0.3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</row>
    <row r="314" spans="1:27" ht="15" x14ac:dyDescent="0.3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</row>
    <row r="315" spans="1:27" ht="15" x14ac:dyDescent="0.3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</row>
    <row r="316" spans="1:27" ht="15" x14ac:dyDescent="0.3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</row>
    <row r="317" spans="1:27" ht="15" x14ac:dyDescent="0.3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</row>
    <row r="318" spans="1:27" ht="15" x14ac:dyDescent="0.3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</row>
    <row r="319" spans="1:27" ht="15" x14ac:dyDescent="0.3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</row>
    <row r="320" spans="1:27" ht="15" x14ac:dyDescent="0.3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</row>
    <row r="321" spans="1:27" ht="15" x14ac:dyDescent="0.3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</row>
    <row r="322" spans="1:27" ht="15" x14ac:dyDescent="0.3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</row>
    <row r="323" spans="1:27" ht="15" x14ac:dyDescent="0.3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</row>
    <row r="324" spans="1:27" ht="15" x14ac:dyDescent="0.3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</row>
    <row r="325" spans="1:27" ht="15" x14ac:dyDescent="0.3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</row>
    <row r="326" spans="1:27" ht="15" x14ac:dyDescent="0.3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</row>
    <row r="327" spans="1:27" ht="15" x14ac:dyDescent="0.3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</row>
    <row r="328" spans="1:27" ht="15" x14ac:dyDescent="0.3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</row>
    <row r="329" spans="1:27" ht="15" x14ac:dyDescent="0.3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</row>
    <row r="330" spans="1:27" ht="15" x14ac:dyDescent="0.3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</row>
    <row r="331" spans="1:27" ht="15" x14ac:dyDescent="0.3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</row>
    <row r="332" spans="1:27" ht="15" x14ac:dyDescent="0.3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</row>
    <row r="333" spans="1:27" ht="15" x14ac:dyDescent="0.3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</row>
    <row r="334" spans="1:27" ht="15" x14ac:dyDescent="0.3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</row>
    <row r="335" spans="1:27" ht="15" x14ac:dyDescent="0.3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</row>
    <row r="336" spans="1:27" ht="15" x14ac:dyDescent="0.3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</row>
    <row r="337" spans="1:27" ht="15" x14ac:dyDescent="0.3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</row>
    <row r="338" spans="1:27" ht="15" x14ac:dyDescent="0.3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</row>
    <row r="339" spans="1:27" ht="15" x14ac:dyDescent="0.3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</row>
    <row r="340" spans="1:27" ht="15" x14ac:dyDescent="0.3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</row>
    <row r="341" spans="1:27" ht="15" x14ac:dyDescent="0.3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</row>
    <row r="342" spans="1:27" ht="15" x14ac:dyDescent="0.3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</row>
    <row r="343" spans="1:27" ht="15" x14ac:dyDescent="0.3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</row>
    <row r="344" spans="1:27" ht="15" x14ac:dyDescent="0.3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</row>
    <row r="345" spans="1:27" ht="15" x14ac:dyDescent="0.3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</row>
    <row r="346" spans="1:27" ht="15" x14ac:dyDescent="0.3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</row>
    <row r="347" spans="1:27" ht="15" x14ac:dyDescent="0.3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</row>
    <row r="348" spans="1:27" ht="15" x14ac:dyDescent="0.3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</row>
    <row r="349" spans="1:27" ht="15" x14ac:dyDescent="0.3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</row>
    <row r="350" spans="1:27" ht="15" x14ac:dyDescent="0.3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</row>
    <row r="351" spans="1:27" ht="15" x14ac:dyDescent="0.3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</row>
    <row r="352" spans="1:27" ht="15" x14ac:dyDescent="0.3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</row>
    <row r="353" spans="1:27" ht="15" x14ac:dyDescent="0.3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</row>
    <row r="354" spans="1:27" ht="15" x14ac:dyDescent="0.3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</row>
    <row r="355" spans="1:27" ht="15" x14ac:dyDescent="0.3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</row>
    <row r="356" spans="1:27" ht="15" x14ac:dyDescent="0.3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</row>
    <row r="357" spans="1:27" ht="15" x14ac:dyDescent="0.3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</row>
    <row r="358" spans="1:27" ht="15" x14ac:dyDescent="0.3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</row>
    <row r="359" spans="1:27" ht="15" x14ac:dyDescent="0.3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</row>
    <row r="360" spans="1:27" ht="15" x14ac:dyDescent="0.3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</row>
    <row r="361" spans="1:27" ht="15" x14ac:dyDescent="0.3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</row>
    <row r="362" spans="1:27" ht="15" x14ac:dyDescent="0.3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</row>
    <row r="363" spans="1:27" ht="15" x14ac:dyDescent="0.3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</row>
    <row r="364" spans="1:27" ht="15" x14ac:dyDescent="0.3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</row>
    <row r="365" spans="1:27" ht="15" x14ac:dyDescent="0.3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</row>
    <row r="366" spans="1:27" ht="15" x14ac:dyDescent="0.3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</row>
    <row r="367" spans="1:27" ht="15" x14ac:dyDescent="0.3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</row>
    <row r="368" spans="1:27" ht="15" x14ac:dyDescent="0.3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</row>
    <row r="369" spans="1:27" ht="15" x14ac:dyDescent="0.3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</row>
    <row r="370" spans="1:27" ht="15" x14ac:dyDescent="0.3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</row>
    <row r="371" spans="1:27" ht="15" x14ac:dyDescent="0.3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</row>
    <row r="372" spans="1:27" ht="15" x14ac:dyDescent="0.3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</row>
    <row r="373" spans="1:27" ht="15" x14ac:dyDescent="0.3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</row>
    <row r="374" spans="1:27" ht="15" x14ac:dyDescent="0.3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</row>
    <row r="375" spans="1:27" ht="15" x14ac:dyDescent="0.3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</row>
    <row r="376" spans="1:27" ht="15" x14ac:dyDescent="0.3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</row>
    <row r="377" spans="1:27" ht="15" x14ac:dyDescent="0.3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</row>
    <row r="378" spans="1:27" ht="15" x14ac:dyDescent="0.3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</row>
    <row r="379" spans="1:27" ht="15" x14ac:dyDescent="0.3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</row>
    <row r="380" spans="1:27" ht="15" x14ac:dyDescent="0.3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</row>
    <row r="381" spans="1:27" ht="15" x14ac:dyDescent="0.3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</row>
    <row r="382" spans="1:27" ht="15" x14ac:dyDescent="0.3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</row>
    <row r="383" spans="1:27" ht="15" x14ac:dyDescent="0.3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</row>
    <row r="384" spans="1:27" ht="15" x14ac:dyDescent="0.3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</row>
    <row r="385" spans="1:27" ht="15" x14ac:dyDescent="0.3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</row>
    <row r="386" spans="1:27" ht="15" x14ac:dyDescent="0.3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</row>
    <row r="387" spans="1:27" ht="15" x14ac:dyDescent="0.3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</row>
    <row r="388" spans="1:27" ht="15" x14ac:dyDescent="0.3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</row>
    <row r="389" spans="1:27" ht="15" x14ac:dyDescent="0.3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</row>
    <row r="390" spans="1:27" ht="15" x14ac:dyDescent="0.3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</row>
    <row r="391" spans="1:27" ht="15" x14ac:dyDescent="0.3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</row>
    <row r="392" spans="1:27" ht="15" x14ac:dyDescent="0.3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</row>
    <row r="393" spans="1:27" ht="15" x14ac:dyDescent="0.3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</row>
    <row r="394" spans="1:27" ht="15" x14ac:dyDescent="0.3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</row>
    <row r="395" spans="1:27" ht="15" x14ac:dyDescent="0.3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</row>
    <row r="396" spans="1:27" ht="15" x14ac:dyDescent="0.3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</row>
    <row r="397" spans="1:27" ht="15" x14ac:dyDescent="0.3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</row>
    <row r="398" spans="1:27" ht="15" x14ac:dyDescent="0.3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</row>
    <row r="399" spans="1:27" ht="15" x14ac:dyDescent="0.3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</row>
    <row r="400" spans="1:27" ht="15" x14ac:dyDescent="0.3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</row>
    <row r="401" spans="1:27" ht="15" x14ac:dyDescent="0.3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</row>
    <row r="402" spans="1:27" ht="15" x14ac:dyDescent="0.3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</row>
    <row r="403" spans="1:27" ht="15" x14ac:dyDescent="0.3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</row>
    <row r="404" spans="1:27" ht="15" x14ac:dyDescent="0.3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</row>
    <row r="405" spans="1:27" ht="15" x14ac:dyDescent="0.3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</row>
    <row r="406" spans="1:27" ht="15" x14ac:dyDescent="0.3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</row>
    <row r="407" spans="1:27" ht="15" x14ac:dyDescent="0.3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</row>
    <row r="408" spans="1:27" ht="15" x14ac:dyDescent="0.3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</row>
    <row r="409" spans="1:27" ht="15" x14ac:dyDescent="0.3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</row>
    <row r="410" spans="1:27" ht="15" x14ac:dyDescent="0.3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</row>
    <row r="411" spans="1:27" ht="15" x14ac:dyDescent="0.3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</row>
    <row r="412" spans="1:27" ht="15" x14ac:dyDescent="0.3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</row>
    <row r="413" spans="1:27" ht="15" x14ac:dyDescent="0.3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</row>
    <row r="414" spans="1:27" ht="15" x14ac:dyDescent="0.3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</row>
    <row r="415" spans="1:27" ht="15" x14ac:dyDescent="0.3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</row>
    <row r="416" spans="1:27" ht="15" x14ac:dyDescent="0.3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</row>
    <row r="417" spans="1:27" ht="15" x14ac:dyDescent="0.3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</row>
    <row r="418" spans="1:27" ht="15" x14ac:dyDescent="0.3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</row>
    <row r="419" spans="1:27" ht="15" x14ac:dyDescent="0.3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</row>
    <row r="420" spans="1:27" ht="15" x14ac:dyDescent="0.3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</row>
    <row r="421" spans="1:27" ht="15" x14ac:dyDescent="0.3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</row>
    <row r="422" spans="1:27" ht="15" x14ac:dyDescent="0.3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</row>
    <row r="423" spans="1:27" ht="15" x14ac:dyDescent="0.3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</row>
    <row r="424" spans="1:27" ht="15" x14ac:dyDescent="0.3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</row>
    <row r="425" spans="1:27" ht="15" x14ac:dyDescent="0.3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</row>
    <row r="426" spans="1:27" ht="15" x14ac:dyDescent="0.3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</row>
    <row r="427" spans="1:27" ht="15" x14ac:dyDescent="0.3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</row>
    <row r="428" spans="1:27" ht="15" x14ac:dyDescent="0.3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</row>
    <row r="429" spans="1:27" ht="15" x14ac:dyDescent="0.3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</row>
    <row r="430" spans="1:27" ht="15" x14ac:dyDescent="0.3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</row>
    <row r="431" spans="1:27" ht="15" x14ac:dyDescent="0.3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</row>
    <row r="432" spans="1:27" ht="15" x14ac:dyDescent="0.3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</row>
    <row r="433" spans="1:27" ht="15" x14ac:dyDescent="0.3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</row>
    <row r="434" spans="1:27" ht="15" x14ac:dyDescent="0.3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</row>
    <row r="435" spans="1:27" ht="15" x14ac:dyDescent="0.3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</row>
    <row r="436" spans="1:27" ht="15" x14ac:dyDescent="0.3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</row>
    <row r="437" spans="1:27" ht="15" x14ac:dyDescent="0.3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</row>
    <row r="438" spans="1:27" ht="15" x14ac:dyDescent="0.3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</row>
    <row r="439" spans="1:27" ht="15" x14ac:dyDescent="0.3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</row>
    <row r="440" spans="1:27" ht="15" x14ac:dyDescent="0.3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</row>
    <row r="441" spans="1:27" ht="15" x14ac:dyDescent="0.3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</row>
    <row r="442" spans="1:27" ht="15" x14ac:dyDescent="0.3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</row>
    <row r="443" spans="1:27" ht="15" x14ac:dyDescent="0.3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</row>
    <row r="444" spans="1:27" ht="15" x14ac:dyDescent="0.3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</row>
    <row r="445" spans="1:27" ht="15" x14ac:dyDescent="0.3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</row>
    <row r="446" spans="1:27" ht="15" x14ac:dyDescent="0.3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</row>
    <row r="447" spans="1:27" ht="15" x14ac:dyDescent="0.3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</row>
    <row r="448" spans="1:27" ht="15" x14ac:dyDescent="0.3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</row>
    <row r="449" spans="1:27" ht="15" x14ac:dyDescent="0.3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</row>
    <row r="450" spans="1:27" ht="15" x14ac:dyDescent="0.3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</row>
    <row r="451" spans="1:27" ht="15" x14ac:dyDescent="0.3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</row>
    <row r="452" spans="1:27" ht="15" x14ac:dyDescent="0.3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</row>
    <row r="453" spans="1:27" ht="15" x14ac:dyDescent="0.3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</row>
    <row r="454" spans="1:27" ht="15" x14ac:dyDescent="0.3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</row>
    <row r="455" spans="1:27" ht="15" x14ac:dyDescent="0.3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</row>
    <row r="456" spans="1:27" ht="15" x14ac:dyDescent="0.3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</row>
    <row r="457" spans="1:27" ht="15" x14ac:dyDescent="0.3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</row>
    <row r="458" spans="1:27" ht="15" x14ac:dyDescent="0.3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</row>
    <row r="459" spans="1:27" ht="15" x14ac:dyDescent="0.3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</row>
    <row r="460" spans="1:27" ht="15" x14ac:dyDescent="0.3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</row>
    <row r="461" spans="1:27" ht="15" x14ac:dyDescent="0.3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</row>
    <row r="462" spans="1:27" ht="15" x14ac:dyDescent="0.3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</row>
    <row r="463" spans="1:27" ht="15" x14ac:dyDescent="0.3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</row>
    <row r="464" spans="1:27" ht="15" x14ac:dyDescent="0.3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</row>
    <row r="465" spans="1:27" ht="15" x14ac:dyDescent="0.3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</row>
    <row r="466" spans="1:27" ht="15" x14ac:dyDescent="0.3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</row>
    <row r="467" spans="1:27" ht="15" x14ac:dyDescent="0.3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</row>
    <row r="468" spans="1:27" ht="15" x14ac:dyDescent="0.3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</row>
    <row r="469" spans="1:27" ht="15" x14ac:dyDescent="0.3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</row>
    <row r="470" spans="1:27" ht="15" x14ac:dyDescent="0.3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</row>
    <row r="471" spans="1:27" ht="15" x14ac:dyDescent="0.3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</row>
    <row r="472" spans="1:27" ht="15" x14ac:dyDescent="0.3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</row>
    <row r="473" spans="1:27" ht="15" x14ac:dyDescent="0.3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</row>
    <row r="474" spans="1:27" ht="15" x14ac:dyDescent="0.3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</row>
    <row r="475" spans="1:27" ht="15" x14ac:dyDescent="0.3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</row>
    <row r="476" spans="1:27" ht="15" x14ac:dyDescent="0.3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</row>
    <row r="477" spans="1:27" ht="15" x14ac:dyDescent="0.3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</row>
    <row r="478" spans="1:27" ht="15" x14ac:dyDescent="0.3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</row>
    <row r="479" spans="1:27" ht="15" x14ac:dyDescent="0.3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</row>
    <row r="480" spans="1:27" ht="15" x14ac:dyDescent="0.3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</row>
    <row r="481" spans="1:27" ht="15" x14ac:dyDescent="0.3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</row>
    <row r="482" spans="1:27" ht="15" x14ac:dyDescent="0.3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</row>
    <row r="483" spans="1:27" ht="15" x14ac:dyDescent="0.3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</row>
    <row r="484" spans="1:27" ht="15" x14ac:dyDescent="0.3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</row>
    <row r="485" spans="1:27" ht="15" x14ac:dyDescent="0.3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</row>
    <row r="486" spans="1:27" ht="15" x14ac:dyDescent="0.3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</row>
    <row r="487" spans="1:27" ht="15" x14ac:dyDescent="0.3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</row>
    <row r="488" spans="1:27" ht="15" x14ac:dyDescent="0.3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</row>
    <row r="489" spans="1:27" ht="15" x14ac:dyDescent="0.3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</row>
    <row r="490" spans="1:27" ht="15" x14ac:dyDescent="0.3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</row>
    <row r="491" spans="1:27" ht="15" x14ac:dyDescent="0.3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</row>
    <row r="492" spans="1:27" ht="15" x14ac:dyDescent="0.3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</row>
    <row r="493" spans="1:27" ht="15" x14ac:dyDescent="0.3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</row>
    <row r="494" spans="1:27" ht="15" x14ac:dyDescent="0.3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</row>
    <row r="495" spans="1:27" ht="15" x14ac:dyDescent="0.3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</row>
    <row r="496" spans="1:27" ht="15" x14ac:dyDescent="0.3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</row>
    <row r="497" spans="1:27" ht="15" x14ac:dyDescent="0.3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</row>
    <row r="498" spans="1:27" ht="15" x14ac:dyDescent="0.3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</row>
    <row r="499" spans="1:27" ht="15" x14ac:dyDescent="0.3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</row>
    <row r="500" spans="1:27" ht="15" x14ac:dyDescent="0.3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</row>
    <row r="501" spans="1:27" ht="15" x14ac:dyDescent="0.3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  <c r="AA501" s="1"/>
    </row>
    <row r="502" spans="1:27" ht="15" x14ac:dyDescent="0.3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  <c r="AA502" s="1"/>
    </row>
    <row r="503" spans="1:27" ht="15" x14ac:dyDescent="0.3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  <c r="AA503" s="1"/>
    </row>
    <row r="504" spans="1:27" ht="15" x14ac:dyDescent="0.3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  <c r="AA504" s="1"/>
    </row>
    <row r="505" spans="1:27" ht="15" x14ac:dyDescent="0.3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  <c r="AA505" s="1"/>
    </row>
    <row r="506" spans="1:27" ht="15" x14ac:dyDescent="0.3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  <c r="AA506" s="1"/>
    </row>
    <row r="507" spans="1:27" ht="15" x14ac:dyDescent="0.3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  <c r="AA507" s="1"/>
    </row>
    <row r="508" spans="1:27" ht="15" x14ac:dyDescent="0.3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  <c r="AA508" s="1"/>
    </row>
    <row r="509" spans="1:27" ht="15" x14ac:dyDescent="0.3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  <c r="AA509" s="1"/>
    </row>
    <row r="510" spans="1:27" ht="15" x14ac:dyDescent="0.3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  <c r="AA510" s="1"/>
    </row>
    <row r="511" spans="1:27" ht="15" x14ac:dyDescent="0.3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  <c r="AA511" s="1"/>
    </row>
    <row r="512" spans="1:27" ht="15" x14ac:dyDescent="0.3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  <c r="AA512" s="1"/>
    </row>
    <row r="513" spans="1:27" ht="15" x14ac:dyDescent="0.3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  <c r="AA513" s="1"/>
    </row>
    <row r="514" spans="1:27" ht="15" x14ac:dyDescent="0.3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  <c r="AA514" s="1"/>
    </row>
    <row r="515" spans="1:27" ht="15" x14ac:dyDescent="0.3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  <c r="AA515" s="1"/>
    </row>
    <row r="516" spans="1:27" ht="15" x14ac:dyDescent="0.3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  <c r="AA516" s="1"/>
    </row>
    <row r="517" spans="1:27" ht="15" x14ac:dyDescent="0.3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  <c r="AA517" s="1"/>
    </row>
    <row r="518" spans="1:27" ht="15" x14ac:dyDescent="0.3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  <c r="AA518" s="1"/>
    </row>
    <row r="519" spans="1:27" ht="15" x14ac:dyDescent="0.3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  <c r="AA519" s="1"/>
    </row>
    <row r="520" spans="1:27" ht="15" x14ac:dyDescent="0.3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  <c r="AA520" s="1"/>
    </row>
    <row r="521" spans="1:27" ht="15" x14ac:dyDescent="0.3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  <c r="AA521" s="1"/>
    </row>
    <row r="522" spans="1:27" ht="15" x14ac:dyDescent="0.3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  <c r="AA522" s="1"/>
    </row>
    <row r="523" spans="1:27" ht="15" x14ac:dyDescent="0.3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  <c r="AA523" s="1"/>
    </row>
    <row r="524" spans="1:27" ht="15" x14ac:dyDescent="0.3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  <c r="AA524" s="1"/>
    </row>
    <row r="525" spans="1:27" ht="15" x14ac:dyDescent="0.3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  <c r="AA525" s="1"/>
    </row>
    <row r="526" spans="1:27" ht="15" x14ac:dyDescent="0.3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  <c r="AA526" s="1"/>
    </row>
    <row r="527" spans="1:27" ht="15" x14ac:dyDescent="0.3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  <c r="AA527" s="1"/>
    </row>
    <row r="528" spans="1:27" ht="15" x14ac:dyDescent="0.3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  <c r="AA528" s="1"/>
    </row>
    <row r="529" spans="1:27" ht="15" x14ac:dyDescent="0.3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  <c r="AA529" s="1"/>
    </row>
    <row r="530" spans="1:27" ht="15" x14ac:dyDescent="0.3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  <c r="AA530" s="1"/>
    </row>
    <row r="531" spans="1:27" ht="15" x14ac:dyDescent="0.3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  <c r="AA531" s="1"/>
    </row>
    <row r="532" spans="1:27" ht="15" x14ac:dyDescent="0.3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  <c r="AA532" s="1"/>
    </row>
    <row r="533" spans="1:27" ht="15" x14ac:dyDescent="0.3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  <c r="AA533" s="1"/>
    </row>
    <row r="534" spans="1:27" ht="15" x14ac:dyDescent="0.3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  <c r="AA534" s="1"/>
    </row>
    <row r="535" spans="1:27" ht="15" x14ac:dyDescent="0.3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  <c r="AA535" s="1"/>
    </row>
    <row r="536" spans="1:27" ht="15" x14ac:dyDescent="0.3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  <c r="AA536" s="1"/>
    </row>
    <row r="537" spans="1:27" ht="15" x14ac:dyDescent="0.3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  <c r="AA537" s="1"/>
    </row>
    <row r="538" spans="1:27" ht="15" x14ac:dyDescent="0.3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  <c r="AA538" s="1"/>
    </row>
    <row r="539" spans="1:27" ht="15" x14ac:dyDescent="0.3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  <c r="AA539" s="1"/>
    </row>
    <row r="540" spans="1:27" ht="15" x14ac:dyDescent="0.3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  <c r="AA540" s="1"/>
    </row>
    <row r="541" spans="1:27" ht="15" x14ac:dyDescent="0.3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  <c r="AA541" s="1"/>
    </row>
    <row r="542" spans="1:27" ht="15" x14ac:dyDescent="0.3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  <c r="AA542" s="1"/>
    </row>
    <row r="543" spans="1:27" ht="15" x14ac:dyDescent="0.3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  <c r="AA543" s="1"/>
    </row>
    <row r="544" spans="1:27" ht="15" x14ac:dyDescent="0.3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  <c r="AA544" s="1"/>
    </row>
    <row r="545" spans="1:27" ht="15" x14ac:dyDescent="0.3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  <c r="AA545" s="1"/>
    </row>
    <row r="546" spans="1:27" ht="15" x14ac:dyDescent="0.3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  <c r="AA546" s="1"/>
    </row>
    <row r="547" spans="1:27" ht="15" x14ac:dyDescent="0.3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  <c r="AA547" s="1"/>
    </row>
    <row r="548" spans="1:27" ht="15" x14ac:dyDescent="0.3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  <c r="AA548" s="1"/>
    </row>
    <row r="549" spans="1:27" ht="15" x14ac:dyDescent="0.3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  <c r="AA549" s="1"/>
    </row>
    <row r="550" spans="1:27" ht="15" x14ac:dyDescent="0.3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  <c r="AA550" s="1"/>
    </row>
    <row r="551" spans="1:27" ht="15" x14ac:dyDescent="0.3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  <c r="AA551" s="1"/>
    </row>
    <row r="552" spans="1:27" ht="15" x14ac:dyDescent="0.3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  <c r="AA552" s="1"/>
    </row>
    <row r="553" spans="1:27" ht="15" x14ac:dyDescent="0.3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  <c r="AA553" s="1"/>
    </row>
    <row r="554" spans="1:27" ht="15" x14ac:dyDescent="0.3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  <c r="AA554" s="1"/>
    </row>
    <row r="555" spans="1:27" ht="15" x14ac:dyDescent="0.3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  <c r="AA555" s="1"/>
    </row>
    <row r="556" spans="1:27" ht="15" x14ac:dyDescent="0.3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  <c r="AA556" s="1"/>
    </row>
    <row r="557" spans="1:27" ht="15" x14ac:dyDescent="0.3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  <c r="AA557" s="1"/>
    </row>
    <row r="558" spans="1:27" ht="15" x14ac:dyDescent="0.3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  <c r="AA558" s="1"/>
    </row>
    <row r="559" spans="1:27" ht="15" x14ac:dyDescent="0.3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  <c r="AA559" s="1"/>
    </row>
    <row r="560" spans="1:27" ht="15" x14ac:dyDescent="0.3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  <c r="AA560" s="1"/>
    </row>
    <row r="561" spans="1:27" ht="15" x14ac:dyDescent="0.3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  <c r="AA561" s="1"/>
    </row>
    <row r="562" spans="1:27" ht="15" x14ac:dyDescent="0.3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  <c r="AA562" s="1"/>
    </row>
    <row r="563" spans="1:27" ht="15" x14ac:dyDescent="0.3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  <c r="AA563" s="1"/>
    </row>
    <row r="564" spans="1:27" ht="15" x14ac:dyDescent="0.3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  <c r="AA564" s="1"/>
    </row>
    <row r="565" spans="1:27" ht="15" x14ac:dyDescent="0.3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  <c r="AA565" s="1"/>
    </row>
    <row r="566" spans="1:27" ht="15" x14ac:dyDescent="0.3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  <c r="AA566" s="1"/>
    </row>
    <row r="567" spans="1:27" ht="15" x14ac:dyDescent="0.3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  <c r="AA567" s="1"/>
    </row>
    <row r="568" spans="1:27" ht="15" x14ac:dyDescent="0.3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  <c r="AA568" s="1"/>
    </row>
    <row r="569" spans="1:27" ht="15" x14ac:dyDescent="0.3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  <c r="AA569" s="1"/>
    </row>
    <row r="570" spans="1:27" ht="15" x14ac:dyDescent="0.3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  <c r="AA570" s="1"/>
    </row>
    <row r="571" spans="1:27" ht="15" x14ac:dyDescent="0.3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  <c r="AA571" s="1"/>
    </row>
    <row r="572" spans="1:27" ht="15" x14ac:dyDescent="0.3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  <c r="AA572" s="1"/>
    </row>
    <row r="573" spans="1:27" ht="15" x14ac:dyDescent="0.3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  <c r="AA573" s="1"/>
    </row>
    <row r="574" spans="1:27" ht="15" x14ac:dyDescent="0.3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  <c r="AA574" s="1"/>
    </row>
    <row r="575" spans="1:27" ht="15" x14ac:dyDescent="0.3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  <c r="AA575" s="1"/>
    </row>
    <row r="576" spans="1:27" ht="15" x14ac:dyDescent="0.3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  <c r="AA576" s="1"/>
    </row>
    <row r="577" spans="1:27" ht="15" x14ac:dyDescent="0.3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  <c r="AA577" s="1"/>
    </row>
    <row r="578" spans="1:27" ht="15" x14ac:dyDescent="0.3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  <c r="AA578" s="1"/>
    </row>
    <row r="579" spans="1:27" ht="15" x14ac:dyDescent="0.3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  <c r="AA579" s="1"/>
    </row>
    <row r="580" spans="1:27" ht="15" x14ac:dyDescent="0.3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  <c r="AA580" s="1"/>
    </row>
    <row r="581" spans="1:27" ht="15" x14ac:dyDescent="0.3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  <c r="AA581" s="1"/>
    </row>
    <row r="582" spans="1:27" ht="15" x14ac:dyDescent="0.3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  <c r="AA582" s="1"/>
    </row>
    <row r="583" spans="1:27" ht="15" x14ac:dyDescent="0.3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  <c r="AA583" s="1"/>
    </row>
    <row r="584" spans="1:27" ht="15" x14ac:dyDescent="0.3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  <c r="AA584" s="1"/>
    </row>
    <row r="585" spans="1:27" ht="15" x14ac:dyDescent="0.3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  <c r="AA585" s="1"/>
    </row>
    <row r="586" spans="1:27" ht="15" x14ac:dyDescent="0.3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  <c r="AA586" s="1"/>
    </row>
    <row r="587" spans="1:27" ht="15" x14ac:dyDescent="0.3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  <c r="AA587" s="1"/>
    </row>
    <row r="588" spans="1:27" ht="15" x14ac:dyDescent="0.3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  <c r="AA588" s="1"/>
    </row>
    <row r="589" spans="1:27" ht="15" x14ac:dyDescent="0.3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  <c r="AA589" s="1"/>
    </row>
    <row r="590" spans="1:27" ht="15" x14ac:dyDescent="0.3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  <c r="AA590" s="1"/>
    </row>
    <row r="591" spans="1:27" ht="15" x14ac:dyDescent="0.3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  <c r="AA591" s="1"/>
    </row>
    <row r="592" spans="1:27" ht="15" x14ac:dyDescent="0.3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  <c r="AA592" s="1"/>
    </row>
    <row r="593" spans="1:27" ht="15" x14ac:dyDescent="0.3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  <c r="AA593" s="1"/>
    </row>
    <row r="594" spans="1:27" ht="15" x14ac:dyDescent="0.3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  <c r="AA594" s="1"/>
    </row>
    <row r="595" spans="1:27" ht="15" x14ac:dyDescent="0.3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  <c r="AA595" s="1"/>
    </row>
    <row r="596" spans="1:27" ht="15" x14ac:dyDescent="0.3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  <c r="AA596" s="1"/>
    </row>
    <row r="597" spans="1:27" ht="15" x14ac:dyDescent="0.3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  <c r="AA597" s="1"/>
    </row>
    <row r="598" spans="1:27" ht="15" x14ac:dyDescent="0.3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  <c r="AA598" s="1"/>
    </row>
    <row r="599" spans="1:27" ht="15" x14ac:dyDescent="0.3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  <c r="AA599" s="1"/>
    </row>
    <row r="600" spans="1:27" ht="15" x14ac:dyDescent="0.3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  <c r="AA600" s="1"/>
    </row>
    <row r="601" spans="1:27" ht="15" x14ac:dyDescent="0.3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  <c r="AA601" s="1"/>
    </row>
    <row r="602" spans="1:27" ht="15" x14ac:dyDescent="0.3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  <c r="AA602" s="1"/>
    </row>
    <row r="603" spans="1:27" ht="15" x14ac:dyDescent="0.3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  <c r="AA603" s="1"/>
    </row>
    <row r="604" spans="1:27" ht="15" x14ac:dyDescent="0.3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  <c r="AA604" s="1"/>
    </row>
    <row r="605" spans="1:27" ht="15" x14ac:dyDescent="0.3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  <c r="AA605" s="1"/>
    </row>
    <row r="606" spans="1:27" ht="15" x14ac:dyDescent="0.3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  <c r="AA606" s="1"/>
    </row>
    <row r="607" spans="1:27" ht="15" x14ac:dyDescent="0.3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  <c r="AA607" s="1"/>
    </row>
    <row r="608" spans="1:27" ht="15" x14ac:dyDescent="0.3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  <c r="AA608" s="1"/>
    </row>
    <row r="609" spans="1:27" ht="15" x14ac:dyDescent="0.3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  <c r="AA609" s="1"/>
    </row>
    <row r="610" spans="1:27" ht="15" x14ac:dyDescent="0.3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  <c r="AA610" s="1"/>
    </row>
    <row r="611" spans="1:27" ht="15" x14ac:dyDescent="0.3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  <c r="AA611" s="1"/>
    </row>
    <row r="612" spans="1:27" ht="15" x14ac:dyDescent="0.3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  <c r="AA612" s="1"/>
    </row>
    <row r="613" spans="1:27" ht="15" x14ac:dyDescent="0.3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  <c r="AA613" s="1"/>
    </row>
    <row r="614" spans="1:27" ht="15" x14ac:dyDescent="0.3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  <c r="AA614" s="1"/>
    </row>
    <row r="615" spans="1:27" ht="15" x14ac:dyDescent="0.3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  <c r="AA615" s="1"/>
    </row>
    <row r="616" spans="1:27" ht="15" x14ac:dyDescent="0.3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  <c r="AA616" s="1"/>
    </row>
    <row r="617" spans="1:27" ht="15" x14ac:dyDescent="0.3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  <c r="AA617" s="1"/>
    </row>
    <row r="618" spans="1:27" ht="15" x14ac:dyDescent="0.3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  <c r="AA618" s="1"/>
    </row>
    <row r="619" spans="1:27" ht="15" x14ac:dyDescent="0.3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  <c r="AA619" s="1"/>
    </row>
    <row r="620" spans="1:27" ht="15" x14ac:dyDescent="0.3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  <c r="AA620" s="1"/>
    </row>
    <row r="621" spans="1:27" ht="15" x14ac:dyDescent="0.3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  <c r="AA621" s="1"/>
    </row>
    <row r="622" spans="1:27" ht="15" x14ac:dyDescent="0.3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  <c r="AA622" s="1"/>
    </row>
    <row r="623" spans="1:27" ht="15" x14ac:dyDescent="0.3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  <c r="AA623" s="1"/>
    </row>
    <row r="624" spans="1:27" ht="15" x14ac:dyDescent="0.3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  <c r="AA624" s="1"/>
    </row>
    <row r="625" spans="1:27" ht="15" x14ac:dyDescent="0.3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  <c r="AA625" s="1"/>
    </row>
    <row r="626" spans="1:27" ht="15" x14ac:dyDescent="0.3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  <c r="AA626" s="1"/>
    </row>
    <row r="627" spans="1:27" ht="15" x14ac:dyDescent="0.3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  <c r="AA627" s="1"/>
    </row>
    <row r="628" spans="1:27" ht="15" x14ac:dyDescent="0.3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  <c r="AA628" s="1"/>
    </row>
    <row r="629" spans="1:27" ht="15" x14ac:dyDescent="0.3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  <c r="AA629" s="1"/>
    </row>
    <row r="630" spans="1:27" ht="15" x14ac:dyDescent="0.3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  <c r="AA630" s="1"/>
    </row>
    <row r="631" spans="1:27" ht="15" x14ac:dyDescent="0.3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  <c r="AA631" s="1"/>
    </row>
    <row r="632" spans="1:27" ht="15" x14ac:dyDescent="0.3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  <c r="AA632" s="1"/>
    </row>
    <row r="633" spans="1:27" ht="15" x14ac:dyDescent="0.3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  <c r="AA633" s="1"/>
    </row>
    <row r="634" spans="1:27" ht="15" x14ac:dyDescent="0.3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  <c r="AA634" s="1"/>
    </row>
    <row r="635" spans="1:27" ht="15" x14ac:dyDescent="0.3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  <c r="AA635" s="1"/>
    </row>
    <row r="636" spans="1:27" ht="15" x14ac:dyDescent="0.3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  <c r="AA636" s="1"/>
    </row>
    <row r="637" spans="1:27" ht="15" x14ac:dyDescent="0.3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  <c r="AA637" s="1"/>
    </row>
    <row r="638" spans="1:27" ht="15" x14ac:dyDescent="0.3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  <c r="AA638" s="1"/>
    </row>
    <row r="639" spans="1:27" ht="15" x14ac:dyDescent="0.3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  <c r="AA639" s="1"/>
    </row>
    <row r="640" spans="1:27" ht="15" x14ac:dyDescent="0.3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  <c r="AA640" s="1"/>
    </row>
    <row r="641" spans="1:27" ht="15" x14ac:dyDescent="0.3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  <c r="AA641" s="1"/>
    </row>
    <row r="642" spans="1:27" ht="15" x14ac:dyDescent="0.3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  <c r="AA642" s="1"/>
    </row>
    <row r="643" spans="1:27" ht="15" x14ac:dyDescent="0.3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  <c r="AA643" s="1"/>
    </row>
    <row r="644" spans="1:27" ht="15" x14ac:dyDescent="0.3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  <c r="AA644" s="1"/>
    </row>
    <row r="645" spans="1:27" ht="15" x14ac:dyDescent="0.3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  <c r="AA645" s="1"/>
    </row>
    <row r="646" spans="1:27" ht="15" x14ac:dyDescent="0.3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  <c r="AA646" s="1"/>
    </row>
    <row r="647" spans="1:27" ht="15" x14ac:dyDescent="0.3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  <c r="AA647" s="1"/>
    </row>
    <row r="648" spans="1:27" ht="15" x14ac:dyDescent="0.3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  <c r="AA648" s="1"/>
    </row>
    <row r="649" spans="1:27" ht="15" x14ac:dyDescent="0.3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  <c r="AA649" s="1"/>
    </row>
    <row r="650" spans="1:27" ht="15" x14ac:dyDescent="0.3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  <c r="AA650" s="1"/>
    </row>
    <row r="651" spans="1:27" ht="15" x14ac:dyDescent="0.3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  <c r="AA651" s="1"/>
    </row>
    <row r="652" spans="1:27" ht="15" x14ac:dyDescent="0.3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  <c r="AA652" s="1"/>
    </row>
    <row r="653" spans="1:27" ht="15" x14ac:dyDescent="0.3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  <c r="AA653" s="1"/>
    </row>
    <row r="654" spans="1:27" ht="15" x14ac:dyDescent="0.3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  <c r="AA654" s="1"/>
    </row>
    <row r="655" spans="1:27" ht="15" x14ac:dyDescent="0.3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  <c r="AA655" s="1"/>
    </row>
    <row r="656" spans="1:27" ht="15" x14ac:dyDescent="0.3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  <c r="AA656" s="1"/>
    </row>
    <row r="657" spans="1:27" ht="15" x14ac:dyDescent="0.3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  <c r="AA657" s="1"/>
    </row>
    <row r="658" spans="1:27" ht="15" x14ac:dyDescent="0.3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  <c r="AA658" s="1"/>
    </row>
    <row r="659" spans="1:27" ht="15" x14ac:dyDescent="0.3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  <c r="AA659" s="1"/>
    </row>
    <row r="660" spans="1:27" ht="15" x14ac:dyDescent="0.3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  <c r="AA660" s="1"/>
    </row>
    <row r="661" spans="1:27" ht="15" x14ac:dyDescent="0.3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  <c r="AA661" s="1"/>
    </row>
    <row r="662" spans="1:27" ht="15" x14ac:dyDescent="0.3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  <c r="AA662" s="1"/>
    </row>
    <row r="663" spans="1:27" ht="15" x14ac:dyDescent="0.3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  <c r="AA663" s="1"/>
    </row>
    <row r="664" spans="1:27" ht="15" x14ac:dyDescent="0.3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  <c r="AA664" s="1"/>
    </row>
    <row r="665" spans="1:27" ht="15" x14ac:dyDescent="0.3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  <c r="AA665" s="1"/>
    </row>
    <row r="666" spans="1:27" ht="15" x14ac:dyDescent="0.3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  <c r="AA666" s="1"/>
    </row>
    <row r="667" spans="1:27" ht="15" x14ac:dyDescent="0.3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  <c r="AA667" s="1"/>
    </row>
    <row r="668" spans="1:27" ht="15" x14ac:dyDescent="0.3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  <c r="AA668" s="1"/>
    </row>
    <row r="669" spans="1:27" ht="15" x14ac:dyDescent="0.3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  <c r="AA669" s="1"/>
    </row>
    <row r="670" spans="1:27" ht="15" x14ac:dyDescent="0.3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  <c r="AA670" s="1"/>
    </row>
    <row r="671" spans="1:27" ht="15" x14ac:dyDescent="0.3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  <c r="AA671" s="1"/>
    </row>
    <row r="672" spans="1:27" ht="15" x14ac:dyDescent="0.3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  <c r="AA672" s="1"/>
    </row>
    <row r="673" spans="1:27" ht="15" x14ac:dyDescent="0.3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  <c r="AA673" s="1"/>
    </row>
    <row r="674" spans="1:27" ht="15" x14ac:dyDescent="0.3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  <c r="AA674" s="1"/>
    </row>
    <row r="675" spans="1:27" ht="15" x14ac:dyDescent="0.3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  <c r="AA675" s="1"/>
    </row>
    <row r="676" spans="1:27" ht="15" x14ac:dyDescent="0.3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  <c r="AA676" s="1"/>
    </row>
    <row r="677" spans="1:27" ht="15" x14ac:dyDescent="0.3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  <c r="AA677" s="1"/>
    </row>
    <row r="678" spans="1:27" ht="15" x14ac:dyDescent="0.3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  <c r="AA678" s="1"/>
    </row>
    <row r="679" spans="1:27" ht="15" x14ac:dyDescent="0.3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  <c r="AA679" s="1"/>
    </row>
    <row r="680" spans="1:27" ht="15" x14ac:dyDescent="0.3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  <c r="AA680" s="1"/>
    </row>
    <row r="681" spans="1:27" ht="15" x14ac:dyDescent="0.3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  <c r="AA681" s="1"/>
    </row>
    <row r="682" spans="1:27" ht="15" x14ac:dyDescent="0.3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  <c r="AA682" s="1"/>
    </row>
    <row r="683" spans="1:27" ht="15" x14ac:dyDescent="0.3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  <c r="AA683" s="1"/>
    </row>
    <row r="684" spans="1:27" ht="15" x14ac:dyDescent="0.3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  <c r="AA684" s="1"/>
    </row>
    <row r="685" spans="1:27" ht="15" x14ac:dyDescent="0.3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  <c r="AA685" s="1"/>
    </row>
    <row r="686" spans="1:27" ht="15" x14ac:dyDescent="0.3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  <c r="AA686" s="1"/>
    </row>
    <row r="687" spans="1:27" ht="15" x14ac:dyDescent="0.3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  <c r="AA687" s="1"/>
    </row>
    <row r="688" spans="1:27" ht="15" x14ac:dyDescent="0.3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  <c r="AA688" s="1"/>
    </row>
    <row r="689" spans="1:27" ht="15" x14ac:dyDescent="0.3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  <c r="AA689" s="1"/>
    </row>
    <row r="690" spans="1:27" ht="15" x14ac:dyDescent="0.3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  <c r="AA690" s="1"/>
    </row>
    <row r="691" spans="1:27" ht="15" x14ac:dyDescent="0.3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  <c r="AA691" s="1"/>
    </row>
    <row r="692" spans="1:27" ht="15" x14ac:dyDescent="0.3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  <c r="AA692" s="1"/>
    </row>
    <row r="693" spans="1:27" ht="15" x14ac:dyDescent="0.3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  <c r="AA693" s="1"/>
    </row>
    <row r="694" spans="1:27" ht="15" x14ac:dyDescent="0.3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  <c r="AA694" s="1"/>
    </row>
    <row r="695" spans="1:27" ht="15" x14ac:dyDescent="0.3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  <c r="AA695" s="1"/>
    </row>
    <row r="696" spans="1:27" ht="15" x14ac:dyDescent="0.3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  <c r="AA696" s="1"/>
    </row>
    <row r="697" spans="1:27" ht="15" x14ac:dyDescent="0.3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  <c r="AA697" s="1"/>
    </row>
    <row r="698" spans="1:27" ht="15" x14ac:dyDescent="0.3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  <c r="AA698" s="1"/>
    </row>
    <row r="699" spans="1:27" ht="15" x14ac:dyDescent="0.3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  <c r="AA699" s="1"/>
    </row>
    <row r="700" spans="1:27" ht="15" x14ac:dyDescent="0.3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  <c r="AA700" s="1"/>
    </row>
    <row r="701" spans="1:27" ht="15" x14ac:dyDescent="0.3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  <c r="AA701" s="1"/>
    </row>
    <row r="702" spans="1:27" ht="15" x14ac:dyDescent="0.3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  <c r="AA702" s="1"/>
    </row>
    <row r="703" spans="1:27" ht="15" x14ac:dyDescent="0.3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  <c r="AA703" s="1"/>
    </row>
    <row r="704" spans="1:27" ht="15" x14ac:dyDescent="0.3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  <c r="AA704" s="1"/>
    </row>
    <row r="705" spans="1:27" ht="15" x14ac:dyDescent="0.3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  <c r="AA705" s="1"/>
    </row>
    <row r="706" spans="1:27" ht="15" x14ac:dyDescent="0.3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  <c r="AA706" s="1"/>
    </row>
    <row r="707" spans="1:27" ht="15" x14ac:dyDescent="0.3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  <c r="AA707" s="1"/>
    </row>
    <row r="708" spans="1:27" ht="15" x14ac:dyDescent="0.3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  <c r="AA708" s="1"/>
    </row>
    <row r="709" spans="1:27" ht="15" x14ac:dyDescent="0.3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  <c r="AA709" s="1"/>
    </row>
    <row r="710" spans="1:27" ht="15" x14ac:dyDescent="0.3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  <c r="AA710" s="1"/>
    </row>
    <row r="711" spans="1:27" ht="15" x14ac:dyDescent="0.3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  <c r="AA711" s="1"/>
    </row>
    <row r="712" spans="1:27" ht="15" x14ac:dyDescent="0.3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  <c r="AA712" s="1"/>
    </row>
    <row r="713" spans="1:27" ht="15" x14ac:dyDescent="0.3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  <c r="AA713" s="1"/>
    </row>
    <row r="714" spans="1:27" ht="15" x14ac:dyDescent="0.3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  <c r="AA714" s="1"/>
    </row>
    <row r="715" spans="1:27" ht="15" x14ac:dyDescent="0.3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  <c r="AA715" s="1"/>
    </row>
    <row r="716" spans="1:27" ht="15" x14ac:dyDescent="0.3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  <c r="AA716" s="1"/>
    </row>
    <row r="717" spans="1:27" ht="15" x14ac:dyDescent="0.3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  <c r="AA717" s="1"/>
    </row>
    <row r="718" spans="1:27" ht="15" x14ac:dyDescent="0.3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  <c r="AA718" s="1"/>
    </row>
    <row r="719" spans="1:27" ht="15" x14ac:dyDescent="0.3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  <c r="AA719" s="1"/>
    </row>
    <row r="720" spans="1:27" ht="15" x14ac:dyDescent="0.3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  <c r="AA720" s="1"/>
    </row>
    <row r="721" spans="1:27" ht="15" x14ac:dyDescent="0.3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  <c r="AA721" s="1"/>
    </row>
    <row r="722" spans="1:27" ht="15" x14ac:dyDescent="0.3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  <c r="AA722" s="1"/>
    </row>
    <row r="723" spans="1:27" ht="15" x14ac:dyDescent="0.3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  <c r="AA723" s="1"/>
    </row>
    <row r="724" spans="1:27" ht="15" x14ac:dyDescent="0.3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  <c r="AA724" s="1"/>
    </row>
    <row r="725" spans="1:27" ht="15" x14ac:dyDescent="0.3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  <c r="AA725" s="1"/>
    </row>
    <row r="726" spans="1:27" ht="15" x14ac:dyDescent="0.3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  <c r="AA726" s="1"/>
    </row>
    <row r="727" spans="1:27" ht="15" x14ac:dyDescent="0.3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  <c r="AA727" s="1"/>
    </row>
    <row r="728" spans="1:27" ht="15" x14ac:dyDescent="0.3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  <c r="AA728" s="1"/>
    </row>
    <row r="729" spans="1:27" ht="15" x14ac:dyDescent="0.3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  <c r="AA729" s="1"/>
    </row>
    <row r="730" spans="1:27" ht="15" x14ac:dyDescent="0.3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  <c r="AA730" s="1"/>
    </row>
    <row r="731" spans="1:27" ht="15" x14ac:dyDescent="0.3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  <c r="AA731" s="1"/>
    </row>
    <row r="732" spans="1:27" ht="15" x14ac:dyDescent="0.3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  <c r="AA732" s="1"/>
    </row>
    <row r="733" spans="1:27" ht="15" x14ac:dyDescent="0.3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  <c r="AA733" s="1"/>
    </row>
    <row r="734" spans="1:27" ht="15" x14ac:dyDescent="0.3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  <c r="AA734" s="1"/>
    </row>
    <row r="735" spans="1:27" ht="15" x14ac:dyDescent="0.3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  <c r="AA735" s="1"/>
    </row>
    <row r="736" spans="1:27" ht="15" x14ac:dyDescent="0.3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  <c r="AA736" s="1"/>
    </row>
    <row r="737" spans="1:27" ht="15" x14ac:dyDescent="0.3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  <c r="AA737" s="1"/>
    </row>
    <row r="738" spans="1:27" ht="15" x14ac:dyDescent="0.3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  <c r="AA738" s="1"/>
    </row>
    <row r="739" spans="1:27" ht="15" x14ac:dyDescent="0.3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  <c r="AA739" s="1"/>
    </row>
    <row r="740" spans="1:27" ht="15" x14ac:dyDescent="0.3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  <c r="AA740" s="1"/>
    </row>
    <row r="741" spans="1:27" ht="15" x14ac:dyDescent="0.3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  <c r="AA741" s="1"/>
    </row>
    <row r="742" spans="1:27" ht="15" x14ac:dyDescent="0.3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  <c r="AA742" s="1"/>
    </row>
    <row r="743" spans="1:27" ht="15" x14ac:dyDescent="0.3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  <c r="AA743" s="1"/>
    </row>
    <row r="744" spans="1:27" ht="15" x14ac:dyDescent="0.3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  <c r="AA744" s="1"/>
    </row>
    <row r="745" spans="1:27" ht="15" x14ac:dyDescent="0.3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  <c r="AA745" s="1"/>
    </row>
    <row r="746" spans="1:27" ht="15" x14ac:dyDescent="0.3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  <c r="AA746" s="1"/>
    </row>
    <row r="747" spans="1:27" ht="15" x14ac:dyDescent="0.3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  <c r="AA747" s="1"/>
    </row>
    <row r="748" spans="1:27" ht="15" x14ac:dyDescent="0.3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  <c r="AA748" s="1"/>
    </row>
    <row r="749" spans="1:27" ht="15" x14ac:dyDescent="0.3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  <c r="AA749" s="1"/>
    </row>
    <row r="750" spans="1:27" ht="15" x14ac:dyDescent="0.3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  <c r="AA750" s="1"/>
    </row>
    <row r="751" spans="1:27" ht="15" x14ac:dyDescent="0.3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  <c r="AA751" s="1"/>
    </row>
    <row r="752" spans="1:27" ht="15" x14ac:dyDescent="0.3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  <c r="AA752" s="1"/>
    </row>
    <row r="753" spans="1:27" ht="15" x14ac:dyDescent="0.3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  <c r="AA753" s="1"/>
    </row>
    <row r="754" spans="1:27" ht="15" x14ac:dyDescent="0.3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  <c r="AA754" s="1"/>
    </row>
    <row r="755" spans="1:27" ht="15" x14ac:dyDescent="0.3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  <c r="AA755" s="1"/>
    </row>
    <row r="756" spans="1:27" ht="15" x14ac:dyDescent="0.3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  <c r="AA756" s="1"/>
    </row>
    <row r="757" spans="1:27" ht="15" x14ac:dyDescent="0.3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  <c r="AA757" s="1"/>
    </row>
    <row r="758" spans="1:27" ht="15" x14ac:dyDescent="0.3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  <c r="AA758" s="1"/>
    </row>
    <row r="759" spans="1:27" ht="15" x14ac:dyDescent="0.3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  <c r="AA759" s="1"/>
    </row>
    <row r="760" spans="1:27" ht="15" x14ac:dyDescent="0.3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  <c r="AA760" s="1"/>
    </row>
    <row r="761" spans="1:27" ht="15" x14ac:dyDescent="0.3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  <c r="AA761" s="1"/>
    </row>
    <row r="762" spans="1:27" ht="15" x14ac:dyDescent="0.3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  <c r="AA762" s="1"/>
    </row>
    <row r="763" spans="1:27" ht="15" x14ac:dyDescent="0.3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  <c r="AA763" s="1"/>
    </row>
    <row r="764" spans="1:27" ht="15" x14ac:dyDescent="0.3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  <c r="AA764" s="1"/>
    </row>
    <row r="765" spans="1:27" ht="15" x14ac:dyDescent="0.3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  <c r="AA765" s="1"/>
    </row>
    <row r="766" spans="1:27" ht="15" x14ac:dyDescent="0.3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  <c r="AA766" s="1"/>
    </row>
    <row r="767" spans="1:27" ht="15" x14ac:dyDescent="0.3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  <c r="AA767" s="1"/>
    </row>
    <row r="768" spans="1:27" ht="15" x14ac:dyDescent="0.3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  <c r="AA768" s="1"/>
    </row>
    <row r="769" spans="1:27" ht="15" x14ac:dyDescent="0.3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  <c r="AA769" s="1"/>
    </row>
    <row r="770" spans="1:27" ht="15" x14ac:dyDescent="0.3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  <c r="AA770" s="1"/>
    </row>
    <row r="771" spans="1:27" ht="15" x14ac:dyDescent="0.3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  <c r="AA771" s="1"/>
    </row>
    <row r="772" spans="1:27" ht="15" x14ac:dyDescent="0.3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  <c r="AA772" s="1"/>
    </row>
    <row r="773" spans="1:27" ht="15" x14ac:dyDescent="0.3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  <c r="AA773" s="1"/>
    </row>
    <row r="774" spans="1:27" ht="15" x14ac:dyDescent="0.3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  <c r="AA774" s="1"/>
    </row>
    <row r="775" spans="1:27" ht="15" x14ac:dyDescent="0.3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  <c r="AA775" s="1"/>
    </row>
    <row r="776" spans="1:27" ht="15" x14ac:dyDescent="0.3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  <c r="AA776" s="1"/>
    </row>
    <row r="777" spans="1:27" ht="15" x14ac:dyDescent="0.3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  <c r="AA777" s="1"/>
    </row>
    <row r="778" spans="1:27" ht="15" x14ac:dyDescent="0.3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  <c r="AA778" s="1"/>
    </row>
    <row r="779" spans="1:27" ht="15" x14ac:dyDescent="0.3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  <c r="AA779" s="1"/>
    </row>
    <row r="780" spans="1:27" ht="15" x14ac:dyDescent="0.3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  <c r="AA780" s="1"/>
    </row>
    <row r="781" spans="1:27" ht="15" x14ac:dyDescent="0.3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  <c r="AA781" s="1"/>
    </row>
    <row r="782" spans="1:27" ht="15" x14ac:dyDescent="0.3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  <c r="AA782" s="1"/>
    </row>
    <row r="783" spans="1:27" ht="15" x14ac:dyDescent="0.3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  <c r="AA783" s="1"/>
    </row>
    <row r="784" spans="1:27" ht="15" x14ac:dyDescent="0.3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  <c r="AA784" s="1"/>
    </row>
    <row r="785" spans="1:27" ht="15" x14ac:dyDescent="0.3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  <c r="AA785" s="1"/>
    </row>
    <row r="786" spans="1:27" ht="15" x14ac:dyDescent="0.3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  <c r="AA786" s="1"/>
    </row>
    <row r="787" spans="1:27" ht="15" x14ac:dyDescent="0.3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  <c r="AA787" s="1"/>
    </row>
    <row r="788" spans="1:27" ht="15" x14ac:dyDescent="0.3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  <c r="AA788" s="1"/>
    </row>
    <row r="789" spans="1:27" ht="15" x14ac:dyDescent="0.3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  <c r="AA789" s="1"/>
    </row>
    <row r="790" spans="1:27" ht="15" x14ac:dyDescent="0.3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  <c r="AA790" s="1"/>
    </row>
    <row r="791" spans="1:27" ht="15" x14ac:dyDescent="0.3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  <c r="AA791" s="1"/>
    </row>
    <row r="792" spans="1:27" ht="15" x14ac:dyDescent="0.3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  <c r="AA792" s="1"/>
    </row>
    <row r="793" spans="1:27" ht="15" x14ac:dyDescent="0.3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  <c r="AA793" s="1"/>
    </row>
    <row r="794" spans="1:27" ht="15" x14ac:dyDescent="0.3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  <c r="AA794" s="1"/>
    </row>
    <row r="795" spans="1:27" ht="15" x14ac:dyDescent="0.3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  <c r="AA795" s="1"/>
    </row>
    <row r="796" spans="1:27" ht="15" x14ac:dyDescent="0.3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  <c r="AA796" s="1"/>
    </row>
    <row r="797" spans="1:27" ht="15" x14ac:dyDescent="0.3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  <c r="AA797" s="1"/>
    </row>
    <row r="798" spans="1:27" ht="15" x14ac:dyDescent="0.3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  <c r="AA798" s="1"/>
    </row>
    <row r="799" spans="1:27" ht="15" x14ac:dyDescent="0.3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  <c r="AA799" s="1"/>
    </row>
    <row r="800" spans="1:27" ht="15" x14ac:dyDescent="0.3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  <c r="AA800" s="1"/>
    </row>
    <row r="801" spans="1:27" ht="15" x14ac:dyDescent="0.3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  <c r="AA801" s="1"/>
    </row>
    <row r="802" spans="1:27" ht="15" x14ac:dyDescent="0.3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  <c r="AA802" s="1"/>
    </row>
    <row r="803" spans="1:27" ht="15" x14ac:dyDescent="0.3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  <c r="AA803" s="1"/>
    </row>
    <row r="804" spans="1:27" ht="15" x14ac:dyDescent="0.3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  <c r="AA804" s="1"/>
    </row>
    <row r="805" spans="1:27" ht="15" x14ac:dyDescent="0.3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  <c r="AA805" s="1"/>
    </row>
    <row r="806" spans="1:27" ht="15" x14ac:dyDescent="0.3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  <c r="AA806" s="1"/>
    </row>
    <row r="807" spans="1:27" ht="15" x14ac:dyDescent="0.3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  <c r="AA807" s="1"/>
    </row>
    <row r="808" spans="1:27" ht="15" x14ac:dyDescent="0.3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  <c r="AA808" s="1"/>
    </row>
    <row r="809" spans="1:27" ht="15" x14ac:dyDescent="0.3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  <c r="AA809" s="1"/>
    </row>
    <row r="810" spans="1:27" ht="15" x14ac:dyDescent="0.3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  <c r="AA810" s="1"/>
    </row>
    <row r="811" spans="1:27" ht="15" x14ac:dyDescent="0.3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  <c r="AA811" s="1"/>
    </row>
    <row r="812" spans="1:27" ht="15" x14ac:dyDescent="0.3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  <c r="AA812" s="1"/>
    </row>
    <row r="813" spans="1:27" ht="15" x14ac:dyDescent="0.3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  <c r="AA813" s="1"/>
    </row>
    <row r="814" spans="1:27" ht="15" x14ac:dyDescent="0.3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  <c r="AA814" s="1"/>
    </row>
    <row r="815" spans="1:27" ht="15" x14ac:dyDescent="0.3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  <c r="AA815" s="1"/>
    </row>
    <row r="816" spans="1:27" ht="15" x14ac:dyDescent="0.3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  <c r="AA816" s="1"/>
    </row>
    <row r="817" spans="1:27" ht="15" x14ac:dyDescent="0.3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  <c r="AA817" s="1"/>
    </row>
    <row r="818" spans="1:27" ht="15" x14ac:dyDescent="0.3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  <c r="AA818" s="1"/>
    </row>
    <row r="819" spans="1:27" ht="15" x14ac:dyDescent="0.3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  <c r="AA819" s="1"/>
    </row>
    <row r="820" spans="1:27" ht="15" x14ac:dyDescent="0.3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  <c r="AA820" s="1"/>
    </row>
    <row r="821" spans="1:27" ht="15" x14ac:dyDescent="0.3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  <c r="AA821" s="1"/>
    </row>
    <row r="822" spans="1:27" ht="15" x14ac:dyDescent="0.3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  <c r="AA822" s="1"/>
    </row>
    <row r="823" spans="1:27" ht="15" x14ac:dyDescent="0.3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  <c r="AA823" s="1"/>
    </row>
    <row r="824" spans="1:27" ht="15" x14ac:dyDescent="0.3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  <c r="AA824" s="1"/>
    </row>
    <row r="825" spans="1:27" ht="15" x14ac:dyDescent="0.3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  <c r="AA825" s="1"/>
    </row>
    <row r="826" spans="1:27" ht="15" x14ac:dyDescent="0.3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  <c r="AA826" s="1"/>
    </row>
    <row r="827" spans="1:27" ht="15" x14ac:dyDescent="0.3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  <c r="AA827" s="1"/>
    </row>
    <row r="828" spans="1:27" ht="15" x14ac:dyDescent="0.3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  <c r="AA828" s="1"/>
    </row>
    <row r="829" spans="1:27" ht="15" x14ac:dyDescent="0.3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  <c r="AA829" s="1"/>
    </row>
    <row r="830" spans="1:27" ht="15" x14ac:dyDescent="0.3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  <c r="AA830" s="1"/>
    </row>
    <row r="831" spans="1:27" ht="15" x14ac:dyDescent="0.3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  <c r="AA831" s="1"/>
    </row>
    <row r="832" spans="1:27" ht="15" x14ac:dyDescent="0.3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  <c r="AA832" s="1"/>
    </row>
    <row r="833" spans="1:27" ht="15" x14ac:dyDescent="0.3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  <c r="AA833" s="1"/>
    </row>
    <row r="834" spans="1:27" ht="15" x14ac:dyDescent="0.3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  <c r="AA834" s="1"/>
    </row>
    <row r="835" spans="1:27" ht="15" x14ac:dyDescent="0.3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  <c r="AA835" s="1"/>
    </row>
    <row r="836" spans="1:27" ht="15" x14ac:dyDescent="0.3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  <c r="AA836" s="1"/>
    </row>
    <row r="837" spans="1:27" ht="15" x14ac:dyDescent="0.3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  <c r="AA837" s="1"/>
    </row>
    <row r="838" spans="1:27" ht="15" x14ac:dyDescent="0.3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  <c r="AA838" s="1"/>
    </row>
    <row r="839" spans="1:27" ht="15" x14ac:dyDescent="0.3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  <c r="AA839" s="1"/>
    </row>
    <row r="840" spans="1:27" ht="15" x14ac:dyDescent="0.3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  <c r="AA840" s="1"/>
    </row>
    <row r="841" spans="1:27" ht="15" x14ac:dyDescent="0.3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  <c r="AA841" s="1"/>
    </row>
    <row r="842" spans="1:27" ht="15" x14ac:dyDescent="0.3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  <c r="AA842" s="1"/>
    </row>
    <row r="843" spans="1:27" ht="15" x14ac:dyDescent="0.3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  <c r="AA843" s="1"/>
    </row>
    <row r="844" spans="1:27" ht="15" x14ac:dyDescent="0.3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  <c r="AA844" s="1"/>
    </row>
    <row r="845" spans="1:27" ht="15" x14ac:dyDescent="0.3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  <c r="AA845" s="1"/>
    </row>
    <row r="846" spans="1:27" ht="15" x14ac:dyDescent="0.3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  <c r="AA846" s="1"/>
    </row>
    <row r="847" spans="1:27" ht="15" x14ac:dyDescent="0.3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  <c r="AA847" s="1"/>
    </row>
    <row r="848" spans="1:27" ht="15" x14ac:dyDescent="0.3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  <c r="AA848" s="1"/>
    </row>
    <row r="849" spans="1:27" ht="15" x14ac:dyDescent="0.3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  <c r="AA849" s="1"/>
    </row>
    <row r="850" spans="1:27" ht="15" x14ac:dyDescent="0.3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  <c r="AA850" s="1"/>
    </row>
    <row r="851" spans="1:27" ht="15" x14ac:dyDescent="0.3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  <c r="AA851" s="1"/>
    </row>
    <row r="852" spans="1:27" ht="15" x14ac:dyDescent="0.3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  <c r="AA852" s="1"/>
    </row>
    <row r="853" spans="1:27" ht="15" x14ac:dyDescent="0.3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  <c r="AA853" s="1"/>
    </row>
    <row r="854" spans="1:27" ht="15" x14ac:dyDescent="0.3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  <c r="AA854" s="1"/>
    </row>
    <row r="855" spans="1:27" ht="15" x14ac:dyDescent="0.3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  <c r="AA855" s="1"/>
    </row>
    <row r="856" spans="1:27" ht="15" x14ac:dyDescent="0.3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  <c r="AA856" s="1"/>
    </row>
    <row r="857" spans="1:27" ht="15" x14ac:dyDescent="0.3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  <c r="AA857" s="1"/>
    </row>
    <row r="858" spans="1:27" ht="15" x14ac:dyDescent="0.3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  <c r="AA858" s="1"/>
    </row>
    <row r="859" spans="1:27" ht="15" x14ac:dyDescent="0.3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  <c r="AA859" s="1"/>
    </row>
    <row r="860" spans="1:27" ht="15" x14ac:dyDescent="0.3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  <c r="AA860" s="1"/>
    </row>
    <row r="861" spans="1:27" ht="15" x14ac:dyDescent="0.3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  <c r="AA861" s="1"/>
    </row>
    <row r="862" spans="1:27" ht="15" x14ac:dyDescent="0.3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  <c r="AA862" s="1"/>
    </row>
    <row r="863" spans="1:27" ht="15" x14ac:dyDescent="0.3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  <c r="AA863" s="1"/>
    </row>
    <row r="864" spans="1:27" ht="15" x14ac:dyDescent="0.3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  <c r="AA864" s="1"/>
    </row>
    <row r="865" spans="1:27" ht="15" x14ac:dyDescent="0.3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  <c r="AA865" s="1"/>
    </row>
    <row r="866" spans="1:27" ht="15" x14ac:dyDescent="0.3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  <c r="AA866" s="1"/>
    </row>
    <row r="867" spans="1:27" ht="15" x14ac:dyDescent="0.3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  <c r="AA867" s="1"/>
    </row>
    <row r="868" spans="1:27" ht="15" x14ac:dyDescent="0.3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  <c r="AA868" s="1"/>
    </row>
    <row r="869" spans="1:27" ht="15" x14ac:dyDescent="0.3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  <c r="AA869" s="1"/>
    </row>
    <row r="870" spans="1:27" ht="15" x14ac:dyDescent="0.3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  <c r="AA870" s="1"/>
    </row>
    <row r="871" spans="1:27" ht="15" x14ac:dyDescent="0.3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  <c r="AA871" s="1"/>
    </row>
    <row r="872" spans="1:27" ht="15" x14ac:dyDescent="0.3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  <c r="AA872" s="1"/>
    </row>
    <row r="873" spans="1:27" ht="15" x14ac:dyDescent="0.3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  <c r="AA873" s="1"/>
    </row>
    <row r="874" spans="1:27" ht="15" x14ac:dyDescent="0.3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  <c r="AA874" s="1"/>
    </row>
    <row r="875" spans="1:27" ht="15" x14ac:dyDescent="0.3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  <c r="AA875" s="1"/>
    </row>
    <row r="876" spans="1:27" ht="15" x14ac:dyDescent="0.3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  <c r="AA876" s="1"/>
    </row>
    <row r="877" spans="1:27" ht="15" x14ac:dyDescent="0.3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  <c r="AA877" s="1"/>
    </row>
    <row r="878" spans="1:27" ht="15" x14ac:dyDescent="0.3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  <c r="AA878" s="1"/>
    </row>
    <row r="879" spans="1:27" ht="15" x14ac:dyDescent="0.3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  <c r="AA879" s="1"/>
    </row>
    <row r="880" spans="1:27" ht="15" x14ac:dyDescent="0.3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  <c r="AA880" s="1"/>
    </row>
    <row r="881" spans="1:27" ht="15" x14ac:dyDescent="0.3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  <c r="AA881" s="1"/>
    </row>
    <row r="882" spans="1:27" ht="15" x14ac:dyDescent="0.3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  <c r="AA882" s="1"/>
    </row>
    <row r="883" spans="1:27" ht="15" x14ac:dyDescent="0.3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  <c r="AA883" s="1"/>
    </row>
    <row r="884" spans="1:27" ht="15" x14ac:dyDescent="0.3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  <c r="AA884" s="1"/>
    </row>
    <row r="885" spans="1:27" ht="15" x14ac:dyDescent="0.3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  <c r="AA885" s="1"/>
    </row>
    <row r="886" spans="1:27" ht="15" x14ac:dyDescent="0.3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  <c r="AA886" s="1"/>
    </row>
    <row r="887" spans="1:27" ht="15" x14ac:dyDescent="0.3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  <c r="AA887" s="1"/>
    </row>
    <row r="888" spans="1:27" ht="15" x14ac:dyDescent="0.3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  <c r="AA888" s="1"/>
    </row>
    <row r="889" spans="1:27" ht="15" x14ac:dyDescent="0.3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  <c r="AA889" s="1"/>
    </row>
    <row r="890" spans="1:27" ht="15" x14ac:dyDescent="0.3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  <c r="AA890" s="1"/>
    </row>
    <row r="891" spans="1:27" ht="15" x14ac:dyDescent="0.3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  <c r="AA891" s="1"/>
    </row>
    <row r="892" spans="1:27" ht="15" x14ac:dyDescent="0.3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  <c r="AA892" s="1"/>
    </row>
    <row r="893" spans="1:27" ht="15" x14ac:dyDescent="0.3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  <c r="AA893" s="1"/>
    </row>
    <row r="894" spans="1:27" ht="15" x14ac:dyDescent="0.3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  <c r="AA894" s="1"/>
    </row>
    <row r="895" spans="1:27" ht="15" x14ac:dyDescent="0.3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  <c r="AA895" s="1"/>
    </row>
    <row r="896" spans="1:27" ht="15" x14ac:dyDescent="0.3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  <c r="AA896" s="1"/>
    </row>
    <row r="897" spans="1:27" ht="15" x14ac:dyDescent="0.3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  <c r="AA897" s="1"/>
    </row>
    <row r="898" spans="1:27" ht="15" x14ac:dyDescent="0.3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  <c r="AA898" s="1"/>
    </row>
    <row r="899" spans="1:27" ht="15" x14ac:dyDescent="0.3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  <c r="AA899" s="1"/>
    </row>
    <row r="900" spans="1:27" ht="15" x14ac:dyDescent="0.3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  <c r="AA900" s="1"/>
    </row>
    <row r="901" spans="1:27" ht="15" x14ac:dyDescent="0.3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  <c r="AA901" s="1"/>
    </row>
    <row r="902" spans="1:27" ht="15" x14ac:dyDescent="0.3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  <c r="AA902" s="1"/>
    </row>
    <row r="903" spans="1:27" ht="15" x14ac:dyDescent="0.3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  <c r="AA903" s="1"/>
    </row>
    <row r="904" spans="1:27" ht="15" x14ac:dyDescent="0.3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  <c r="AA904" s="1"/>
    </row>
    <row r="905" spans="1:27" ht="15" x14ac:dyDescent="0.3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  <c r="AA905" s="1"/>
    </row>
    <row r="906" spans="1:27" ht="15" x14ac:dyDescent="0.3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  <c r="AA906" s="1"/>
    </row>
    <row r="907" spans="1:27" ht="15" x14ac:dyDescent="0.3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  <c r="AA907" s="1"/>
    </row>
    <row r="908" spans="1:27" ht="15" x14ac:dyDescent="0.3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  <c r="AA908" s="1"/>
    </row>
    <row r="909" spans="1:27" ht="15" x14ac:dyDescent="0.3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  <c r="AA909" s="1"/>
    </row>
    <row r="910" spans="1:27" ht="15" x14ac:dyDescent="0.3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  <c r="AA910" s="1"/>
    </row>
    <row r="911" spans="1:27" ht="15" x14ac:dyDescent="0.3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  <c r="AA911" s="1"/>
    </row>
    <row r="912" spans="1:27" ht="15" x14ac:dyDescent="0.3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  <c r="AA912" s="1"/>
    </row>
    <row r="913" spans="1:27" ht="15" x14ac:dyDescent="0.3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  <c r="AA913" s="1"/>
    </row>
    <row r="914" spans="1:27" ht="15" x14ac:dyDescent="0.3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  <c r="AA914" s="1"/>
    </row>
    <row r="915" spans="1:27" ht="15" x14ac:dyDescent="0.3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  <c r="AA915" s="1"/>
    </row>
    <row r="916" spans="1:27" ht="15" x14ac:dyDescent="0.3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  <c r="AA916" s="1"/>
    </row>
    <row r="917" spans="1:27" ht="15" x14ac:dyDescent="0.3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  <c r="AA917" s="1"/>
    </row>
    <row r="918" spans="1:27" ht="15" x14ac:dyDescent="0.3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  <c r="AA918" s="1"/>
    </row>
    <row r="919" spans="1:27" ht="15" x14ac:dyDescent="0.3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  <c r="AA919" s="1"/>
    </row>
    <row r="920" spans="1:27" ht="15" x14ac:dyDescent="0.3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  <c r="AA920" s="1"/>
    </row>
    <row r="921" spans="1:27" ht="15" x14ac:dyDescent="0.3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  <c r="AA921" s="1"/>
    </row>
    <row r="922" spans="1:27" ht="15" x14ac:dyDescent="0.3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  <c r="AA922" s="1"/>
    </row>
    <row r="923" spans="1:27" ht="15" x14ac:dyDescent="0.3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  <c r="AA923" s="1"/>
    </row>
    <row r="924" spans="1:27" ht="15" x14ac:dyDescent="0.3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  <c r="AA924" s="1"/>
    </row>
    <row r="925" spans="1:27" ht="15" x14ac:dyDescent="0.3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  <c r="AA925" s="1"/>
    </row>
    <row r="926" spans="1:27" ht="15" x14ac:dyDescent="0.3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  <c r="AA926" s="1"/>
    </row>
    <row r="927" spans="1:27" ht="15" x14ac:dyDescent="0.3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  <c r="AA927" s="1"/>
    </row>
    <row r="928" spans="1:27" ht="15" x14ac:dyDescent="0.3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  <c r="AA928" s="1"/>
    </row>
    <row r="929" spans="1:27" ht="15" x14ac:dyDescent="0.3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  <c r="AA929" s="1"/>
    </row>
    <row r="930" spans="1:27" ht="15" x14ac:dyDescent="0.3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  <c r="AA930" s="1"/>
    </row>
    <row r="931" spans="1:27" ht="15" x14ac:dyDescent="0.3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  <c r="AA931" s="1"/>
    </row>
    <row r="932" spans="1:27" ht="15" x14ac:dyDescent="0.3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  <c r="AA932" s="1"/>
    </row>
    <row r="933" spans="1:27" ht="15" x14ac:dyDescent="0.3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  <c r="AA933" s="1"/>
    </row>
    <row r="934" spans="1:27" ht="15" x14ac:dyDescent="0.3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  <c r="AA934" s="1"/>
    </row>
    <row r="935" spans="1:27" ht="15" x14ac:dyDescent="0.3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  <c r="AA935" s="1"/>
    </row>
    <row r="936" spans="1:27" ht="15" x14ac:dyDescent="0.3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  <c r="AA936" s="1"/>
    </row>
    <row r="937" spans="1:27" ht="15" x14ac:dyDescent="0.3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  <c r="AA937" s="1"/>
    </row>
    <row r="938" spans="1:27" ht="15" x14ac:dyDescent="0.3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  <c r="AA938" s="1"/>
    </row>
    <row r="939" spans="1:27" ht="15" x14ac:dyDescent="0.3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  <c r="AA939" s="1"/>
    </row>
    <row r="940" spans="1:27" ht="15" x14ac:dyDescent="0.3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  <c r="AA940" s="1"/>
    </row>
    <row r="941" spans="1:27" ht="15" x14ac:dyDescent="0.3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  <c r="AA941" s="1"/>
    </row>
    <row r="942" spans="1:27" ht="15" x14ac:dyDescent="0.3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  <c r="AA942" s="1"/>
    </row>
    <row r="943" spans="1:27" ht="15" x14ac:dyDescent="0.3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  <c r="AA943" s="1"/>
    </row>
    <row r="944" spans="1:27" ht="15" x14ac:dyDescent="0.3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  <c r="AA944" s="1"/>
    </row>
    <row r="945" spans="1:27" ht="15" x14ac:dyDescent="0.3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  <c r="AA945" s="1"/>
    </row>
    <row r="946" spans="1:27" ht="15" x14ac:dyDescent="0.3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  <c r="AA946" s="1"/>
    </row>
    <row r="947" spans="1:27" ht="15" x14ac:dyDescent="0.3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  <c r="AA947" s="1"/>
    </row>
    <row r="948" spans="1:27" ht="15" x14ac:dyDescent="0.3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  <c r="AA948" s="1"/>
    </row>
    <row r="949" spans="1:27" ht="15" x14ac:dyDescent="0.3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  <c r="AA949" s="1"/>
    </row>
    <row r="950" spans="1:27" ht="15" x14ac:dyDescent="0.3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  <c r="AA950" s="1"/>
    </row>
    <row r="951" spans="1:27" ht="15" x14ac:dyDescent="0.3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  <c r="AA951" s="1"/>
    </row>
    <row r="952" spans="1:27" ht="15" x14ac:dyDescent="0.3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  <c r="AA952" s="1"/>
    </row>
    <row r="953" spans="1:27" ht="15" x14ac:dyDescent="0.3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  <c r="AA953" s="1"/>
    </row>
    <row r="954" spans="1:27" ht="15" x14ac:dyDescent="0.3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  <c r="AA954" s="1"/>
    </row>
    <row r="955" spans="1:27" ht="15" x14ac:dyDescent="0.3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  <c r="AA955" s="1"/>
    </row>
    <row r="956" spans="1:27" ht="15" x14ac:dyDescent="0.3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  <c r="AA956" s="1"/>
    </row>
    <row r="957" spans="1:27" ht="15" x14ac:dyDescent="0.3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  <c r="AA957" s="1"/>
    </row>
    <row r="958" spans="1:27" ht="15" x14ac:dyDescent="0.3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  <c r="AA958" s="1"/>
    </row>
    <row r="959" spans="1:27" ht="15" x14ac:dyDescent="0.3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  <c r="AA959" s="1"/>
    </row>
    <row r="960" spans="1:27" ht="15" x14ac:dyDescent="0.3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  <c r="AA960" s="1"/>
    </row>
    <row r="961" spans="1:27" ht="15" x14ac:dyDescent="0.3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  <c r="AA961" s="1"/>
    </row>
    <row r="962" spans="1:27" ht="15" x14ac:dyDescent="0.3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  <c r="AA962" s="1"/>
    </row>
    <row r="963" spans="1:27" ht="15" x14ac:dyDescent="0.3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  <c r="AA963" s="1"/>
    </row>
    <row r="964" spans="1:27" ht="15" x14ac:dyDescent="0.3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  <c r="AA964" s="1"/>
    </row>
    <row r="965" spans="1:27" ht="15" x14ac:dyDescent="0.3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  <c r="AA965" s="1"/>
    </row>
    <row r="966" spans="1:27" ht="15" x14ac:dyDescent="0.3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  <c r="AA966" s="1"/>
    </row>
    <row r="967" spans="1:27" ht="15" x14ac:dyDescent="0.3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  <c r="AA967" s="1"/>
    </row>
    <row r="968" spans="1:27" ht="15" x14ac:dyDescent="0.3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  <c r="AA968" s="1"/>
    </row>
    <row r="969" spans="1:27" ht="15" x14ac:dyDescent="0.3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  <c r="AA969" s="1"/>
    </row>
    <row r="970" spans="1:27" ht="15" x14ac:dyDescent="0.3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  <c r="AA970" s="1"/>
    </row>
    <row r="971" spans="1:27" ht="15" x14ac:dyDescent="0.3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  <c r="AA971" s="1"/>
    </row>
    <row r="972" spans="1:27" ht="15" x14ac:dyDescent="0.3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  <c r="AA972" s="1"/>
    </row>
    <row r="973" spans="1:27" ht="15" x14ac:dyDescent="0.3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  <c r="AA973" s="1"/>
    </row>
    <row r="974" spans="1:27" ht="15" x14ac:dyDescent="0.3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  <c r="AA974" s="1"/>
    </row>
    <row r="975" spans="1:27" ht="15" x14ac:dyDescent="0.3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  <c r="AA975" s="1"/>
    </row>
    <row r="976" spans="1:27" ht="15" x14ac:dyDescent="0.3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  <c r="AA976" s="1"/>
    </row>
    <row r="977" spans="1:27" ht="15" x14ac:dyDescent="0.3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  <c r="AA977" s="1"/>
    </row>
    <row r="978" spans="1:27" ht="15" x14ac:dyDescent="0.3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  <c r="AA978" s="1"/>
    </row>
    <row r="979" spans="1:27" ht="15" x14ac:dyDescent="0.3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  <c r="AA979" s="1"/>
    </row>
    <row r="980" spans="1:27" ht="15" x14ac:dyDescent="0.3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  <c r="AA980" s="1"/>
    </row>
    <row r="981" spans="1:27" ht="15" x14ac:dyDescent="0.3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  <c r="AA981" s="1"/>
    </row>
    <row r="982" spans="1:27" ht="15" x14ac:dyDescent="0.3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  <c r="AA982" s="1"/>
    </row>
    <row r="983" spans="1:27" ht="15" x14ac:dyDescent="0.3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  <c r="AA983" s="1"/>
    </row>
    <row r="984" spans="1:27" ht="15" x14ac:dyDescent="0.3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  <c r="AA984" s="1"/>
    </row>
    <row r="985" spans="1:27" ht="15" x14ac:dyDescent="0.3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  <c r="AA985" s="1"/>
    </row>
    <row r="986" spans="1:27" ht="15" x14ac:dyDescent="0.3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  <c r="AA986" s="1"/>
    </row>
    <row r="987" spans="1:27" ht="15" x14ac:dyDescent="0.3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  <c r="AA987" s="1"/>
    </row>
    <row r="988" spans="1:27" ht="15" x14ac:dyDescent="0.3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  <c r="AA988" s="1"/>
    </row>
    <row r="989" spans="1:27" ht="15" x14ac:dyDescent="0.3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  <c r="AA989" s="1"/>
    </row>
    <row r="990" spans="1:27" ht="15" x14ac:dyDescent="0.3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  <c r="AA990" s="1"/>
    </row>
    <row r="991" spans="1:27" ht="15" x14ac:dyDescent="0.3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  <c r="AA991" s="1"/>
    </row>
    <row r="992" spans="1:27" ht="15" x14ac:dyDescent="0.3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  <c r="AA992" s="1"/>
    </row>
    <row r="993" spans="1:27" ht="15" x14ac:dyDescent="0.3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  <c r="AA993" s="1"/>
    </row>
    <row r="994" spans="1:27" ht="15" x14ac:dyDescent="0.3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  <c r="AA994" s="1"/>
    </row>
    <row r="995" spans="1:27" ht="15" x14ac:dyDescent="0.3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  <c r="AA995" s="1"/>
    </row>
  </sheetData>
  <mergeCells count="23">
    <mergeCell ref="D66:P66"/>
    <mergeCell ref="C6:Z6"/>
    <mergeCell ref="AA7:AA11"/>
    <mergeCell ref="B4:B5"/>
    <mergeCell ref="C14:Z14"/>
    <mergeCell ref="AA15:AA19"/>
    <mergeCell ref="AA23:AA27"/>
    <mergeCell ref="C22:Z22"/>
    <mergeCell ref="C30:Z30"/>
    <mergeCell ref="AA31:AA35"/>
    <mergeCell ref="C38:Z38"/>
    <mergeCell ref="AA39:AA43"/>
    <mergeCell ref="C46:Z46"/>
    <mergeCell ref="AA47:AA51"/>
    <mergeCell ref="D75:P75"/>
    <mergeCell ref="D69:P69"/>
    <mergeCell ref="D67:P67"/>
    <mergeCell ref="D68:P68"/>
    <mergeCell ref="D70:P70"/>
    <mergeCell ref="D71:P71"/>
    <mergeCell ref="D73:P73"/>
    <mergeCell ref="D72:P72"/>
    <mergeCell ref="D74:P74"/>
  </mergeCells>
  <pageMargins left="0.39370078740157483" right="0.39370078740157483" top="0.51181102362204722" bottom="0.78740157480314965" header="0.31496062992125984" footer="0.31496062992125984"/>
  <pageSetup paperSize="9" scale="53" orientation="landscape" r:id="rId1"/>
  <headerFooter>
    <oddHeader>&amp;L&amp;9&amp;K000000Screw Drivers&amp;C&amp;9Creactstudios&amp;R12.01.2025</oddHeader>
  </headerFooter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1</vt:i4>
      </vt:variant>
    </vt:vector>
  </HeadingPairs>
  <TitlesOfParts>
    <vt:vector size="2" baseType="lpstr">
      <vt:lpstr>Produktname_Erlösvorschau</vt:lpstr>
      <vt:lpstr>Produktname_Erlösvorschau!Druckbereich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Sven Schmidt</dc:creator>
  <cp:lastModifiedBy>Simon Blasen</cp:lastModifiedBy>
  <cp:lastPrinted>2019-11-18T16:30:43Z</cp:lastPrinted>
  <dcterms:created xsi:type="dcterms:W3CDTF">2019-11-13T07:25:02Z</dcterms:created>
  <dcterms:modified xsi:type="dcterms:W3CDTF">2025-01-17T16:09:52Z</dcterms:modified>
</cp:coreProperties>
</file>