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hidePivotFieldList="1" autoCompressPictures="0"/>
  <bookViews>
    <workbookView xWindow="20" yWindow="0" windowWidth="16560" windowHeight="13920" firstSheet="1" activeTab="1"/>
  </bookViews>
  <sheets>
    <sheet name="Stratégie" sheetId="8" r:id="rId1"/>
    <sheet name="Mesures" sheetId="6" r:id="rId2"/>
    <sheet name="Feuil1" sheetId="9" r:id="rId3"/>
    <sheet name="Sommaire" sheetId="7" r:id="rId4"/>
    <sheet name="Param" sheetId="2" r:id="rId5"/>
  </sheets>
  <externalReferences>
    <externalReference r:id="rId6"/>
  </externalReferences>
  <definedNames>
    <definedName name="_xlnm._FilterDatabase" localSheetId="1" hidden="1">Mesures!$A$2:$O$33</definedName>
    <definedName name="ActionFFP">Param!#REF!</definedName>
    <definedName name="BackEndBd">Param!$A$7:$B$8</definedName>
    <definedName name="BackEndList">Param!$A$7:$A$8</definedName>
    <definedName name="BD_Compleixite">Param!#REF!</definedName>
    <definedName name="BD_Intervenant">Param!#REF!</definedName>
    <definedName name="BD_Technologie">Param!#REF!</definedName>
    <definedName name="BDEstimationFFP">Mesures!$A$2:$N$22</definedName>
    <definedName name="BurnOutDataRange">#REF!</definedName>
    <definedName name="Changement">Param!$A$43:$A$47</definedName>
    <definedName name="DB_Environnement_Developpement">Param!#REF!</definedName>
    <definedName name="EmployeAnalystik">Param!#REF!</definedName>
    <definedName name="EmployeGE">Param!#REF!</definedName>
    <definedName name="environement_name">Param!#REF!</definedName>
    <definedName name="Environnement_Developpement">Param!#REF!</definedName>
    <definedName name="FFP_BD">Param!$A$20:$E$40</definedName>
    <definedName name="FFP_Heure">Param!#REF!</definedName>
    <definedName name="FFP_Liste">Param!$A$20:$A$40</definedName>
    <definedName name="FiltreModule_0">Param!$B$42:$B$43</definedName>
    <definedName name="FiltreModule_1">Param!$B$44:$B$45</definedName>
    <definedName name="FiltreModule_10">Param!#REF!</definedName>
    <definedName name="FiltreModule_11">Param!#REF!</definedName>
    <definedName name="FiltreModule_12">Param!#REF!</definedName>
    <definedName name="FiltreModule_13">Param!#REF!</definedName>
    <definedName name="FiltreModule_14">Param!$B$48:$B$48</definedName>
    <definedName name="FiltreModule_15">Param!$B$49:$B$50</definedName>
    <definedName name="FiltreModule_16">Param!$B$51:$B$52</definedName>
    <definedName name="FiltreModule_17">Param!$B$53:$B$54</definedName>
    <definedName name="FiltreModule_18">Param!$B$55:$B$56</definedName>
    <definedName name="FiltreModule_19">Param!$B$57:$B$58</definedName>
    <definedName name="FiltreModule_2">Param!$B$46:$B$47</definedName>
    <definedName name="FiltreModule_20">Param!$B$59:$B$60</definedName>
    <definedName name="FiltreModule_21">Param!$B$61:$B$62</definedName>
    <definedName name="FiltreModule_22">Param!$B$63:$B$64</definedName>
    <definedName name="FiltreModule_23">Param!$B$65:$B$66</definedName>
    <definedName name="FiltreModule_24">Param!$B$69:$B$70</definedName>
    <definedName name="FiltreModule_25">Param!$B$71:$B$72</definedName>
    <definedName name="FiltreModule_26">Param!$B$73:$B$74</definedName>
    <definedName name="FiltreModule_3">Param!#REF!</definedName>
    <definedName name="FiltreModule_4">Param!#REF!</definedName>
    <definedName name="FiltreModule_5">Param!#REF!</definedName>
    <definedName name="FiltreModule_6">Param!#REF!</definedName>
    <definedName name="FiltreModule_7">Param!#REF!</definedName>
    <definedName name="FiltreModule_8">Param!#REF!</definedName>
    <definedName name="FiltreModule_9">Param!#REF!</definedName>
    <definedName name="FrontEndBd">Param!$A$3:$B$4</definedName>
    <definedName name="FrontEndList">Param!$A$3:$A$4</definedName>
    <definedName name="impact">[1]Param!$H$2:$H$5</definedName>
    <definedName name="L_Adresse_Analystik">#REF!</definedName>
    <definedName name="L_Adresse_Client">#REF!</definedName>
    <definedName name="L_Analyse">#REF!</definedName>
    <definedName name="L_Avant_Taxe">#REF!</definedName>
    <definedName name="L_Compilation">#REF!</definedName>
    <definedName name="L_Complexite">#REF!</definedName>
    <definedName name="L_Complexite_1">#REF!</definedName>
    <definedName name="L_Complexite_2">#REF!</definedName>
    <definedName name="L_Complexite_3">#REF!</definedName>
    <definedName name="L_Complexite_4">#REF!</definedName>
    <definedName name="L_Controle">#REF!</definedName>
    <definedName name="L_Demandeur">#REF!</definedName>
    <definedName name="L_Devis">#REF!</definedName>
    <definedName name="L_Doc">#REF!</definedName>
    <definedName name="L_Encadrement">#REF!</definedName>
    <definedName name="L_Encadrement_2">#REF!</definedName>
    <definedName name="L_FACTEUR_RISQUE">#REF!</definedName>
    <definedName name="L_Formation">#REF!</definedName>
    <definedName name="L_Heure">#REF!</definedName>
    <definedName name="L_Implantation">#REF!</definedName>
    <definedName name="L_Imprevu">#REF!</definedName>
    <definedName name="L_Intervenant">#REF!</definedName>
    <definedName name="L_Intervenant_1">#REF!</definedName>
    <definedName name="L_Intervenant_2">#REF!</definedName>
    <definedName name="L_Intervenant_3">#REF!</definedName>
    <definedName name="L_Intervenant_4">#REF!</definedName>
    <definedName name="L_Intervenant_5">#REF!</definedName>
    <definedName name="L_Intervenant_6">#REF!</definedName>
    <definedName name="L_Jour">#REF!</definedName>
    <definedName name="L_Liste_Module">#REF!</definedName>
    <definedName name="L_Mandat">#REF!</definedName>
    <definedName name="L_Module">#REF!</definedName>
    <definedName name="L_Objectif">#REF!</definedName>
    <definedName name="L_PARAM_RISQUE">#REF!</definedName>
    <definedName name="L_PART_RISQUE">#REF!</definedName>
    <definedName name="L_Premisse">#REF!</definedName>
    <definedName name="L_Principe">#REF!</definedName>
    <definedName name="L_Realisation">#REF!</definedName>
    <definedName name="L_Rencontre">#REF!</definedName>
    <definedName name="L_Resp_Analystik">#REF!</definedName>
    <definedName name="L_Sous_Total">#REF!</definedName>
    <definedName name="L_Tache">#REF!</definedName>
    <definedName name="L_Technologie">#REF!</definedName>
    <definedName name="L_Technologie_1">#REF!</definedName>
    <definedName name="L_Technologie_2">#REF!</definedName>
    <definedName name="L_Technologie_3">#REF!</definedName>
    <definedName name="L_Total">#REF!</definedName>
    <definedName name="LanguageBD">Param!#REF!</definedName>
    <definedName name="LanguageList">Param!#REF!</definedName>
    <definedName name="LanguageUsed">Param!#REF!</definedName>
    <definedName name="ModificationBD">Param!$A$12:$B$17</definedName>
    <definedName name="ModificationListe">Param!$A$12:$A$17</definedName>
    <definedName name="Table_Complexite">Param!#REF!</definedName>
    <definedName name="Table_Intervenant">Param!#REF!</definedName>
    <definedName name="Table_Technologie">Param!#REF!</definedName>
    <definedName name="TAUX_GP">Param!#REF!</definedName>
    <definedName name="Taux_Horaire_Moyen">Param!#REF!</definedName>
    <definedName name="TAUX_TEST">Param!#REF!</definedName>
    <definedName name="Titre_Mandat">#REF!</definedName>
    <definedName name="TOTAL_HEURES">#REF!</definedName>
    <definedName name="TPS_DESC">Param!#REF!</definedName>
    <definedName name="TPS_TAUX">Param!#REF!</definedName>
    <definedName name="TVQ_DESC">Param!#REF!</definedName>
    <definedName name="TVQ_TAUX">Param!#REF!</definedName>
  </definedNames>
  <calcPr calcId="140001" concurrentCalc="0"/>
  <pivotCaches>
    <pivotCache cacheId="14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7" l="1"/>
  <c r="H27" i="6"/>
  <c r="I27" i="6"/>
  <c r="J27" i="6"/>
  <c r="K27" i="6"/>
  <c r="L27" i="6"/>
  <c r="M27" i="6"/>
  <c r="N27" i="6"/>
  <c r="H24" i="6"/>
  <c r="I24" i="6"/>
  <c r="J24" i="6"/>
  <c r="K24" i="6"/>
  <c r="L24" i="6"/>
  <c r="M24" i="6"/>
  <c r="N24" i="6"/>
  <c r="H59" i="6"/>
  <c r="I59" i="6"/>
  <c r="J59" i="6"/>
  <c r="K59" i="6"/>
  <c r="L59" i="6"/>
  <c r="M59" i="6"/>
  <c r="N59" i="6"/>
  <c r="H60" i="6"/>
  <c r="I60" i="6"/>
  <c r="J60" i="6"/>
  <c r="K60" i="6"/>
  <c r="L60" i="6"/>
  <c r="M60" i="6"/>
  <c r="N60" i="6"/>
  <c r="H51" i="6"/>
  <c r="I51" i="6"/>
  <c r="J51" i="6"/>
  <c r="K51" i="6"/>
  <c r="L51" i="6"/>
  <c r="M51" i="6"/>
  <c r="N51" i="6"/>
  <c r="H52" i="6"/>
  <c r="I52" i="6"/>
  <c r="J52" i="6"/>
  <c r="K52" i="6"/>
  <c r="L52" i="6"/>
  <c r="M52" i="6"/>
  <c r="N52" i="6"/>
  <c r="H46" i="6"/>
  <c r="I46" i="6"/>
  <c r="J46" i="6"/>
  <c r="K46" i="6"/>
  <c r="L46" i="6"/>
  <c r="M46" i="6"/>
  <c r="N46" i="6"/>
  <c r="H45" i="6"/>
  <c r="I45" i="6"/>
  <c r="J45" i="6"/>
  <c r="K45" i="6"/>
  <c r="L45" i="6"/>
  <c r="M45" i="6"/>
  <c r="N45" i="6"/>
  <c r="H28" i="6"/>
  <c r="I28" i="6"/>
  <c r="J28" i="6"/>
  <c r="K28" i="6"/>
  <c r="L28" i="6"/>
  <c r="M28" i="6"/>
  <c r="N28" i="6"/>
  <c r="H29" i="6"/>
  <c r="I29" i="6"/>
  <c r="J29" i="6"/>
  <c r="K29" i="6"/>
  <c r="L29" i="6"/>
  <c r="M29" i="6"/>
  <c r="N29" i="6"/>
  <c r="H20" i="6"/>
  <c r="I20" i="6"/>
  <c r="J20" i="6"/>
  <c r="K20" i="6"/>
  <c r="L20" i="6"/>
  <c r="M20" i="6"/>
  <c r="N20" i="6"/>
  <c r="H17" i="6"/>
  <c r="I17" i="6"/>
  <c r="J17" i="6"/>
  <c r="K17" i="6"/>
  <c r="L17" i="6"/>
  <c r="M17" i="6"/>
  <c r="N17" i="6"/>
  <c r="H18" i="6"/>
  <c r="I18" i="6"/>
  <c r="J18" i="6"/>
  <c r="K18" i="6"/>
  <c r="L18" i="6"/>
  <c r="M18" i="6"/>
  <c r="N18" i="6"/>
  <c r="H8" i="6"/>
  <c r="I8" i="6"/>
  <c r="J8" i="6"/>
  <c r="K8" i="6"/>
  <c r="L8" i="6"/>
  <c r="M8" i="6"/>
  <c r="N8" i="6"/>
  <c r="H63" i="6"/>
  <c r="I63" i="6"/>
  <c r="J63" i="6"/>
  <c r="K63" i="6"/>
  <c r="L63" i="6"/>
  <c r="M63" i="6"/>
  <c r="N63" i="6"/>
  <c r="H62" i="6"/>
  <c r="I62" i="6"/>
  <c r="J62" i="6"/>
  <c r="K62" i="6"/>
  <c r="L62" i="6"/>
  <c r="M62" i="6"/>
  <c r="N62" i="6"/>
  <c r="H61" i="6"/>
  <c r="I61" i="6"/>
  <c r="J61" i="6"/>
  <c r="K61" i="6"/>
  <c r="L61" i="6"/>
  <c r="M61" i="6"/>
  <c r="N61" i="6"/>
  <c r="H58" i="6"/>
  <c r="I58" i="6"/>
  <c r="J58" i="6"/>
  <c r="K58" i="6"/>
  <c r="L58" i="6"/>
  <c r="M58" i="6"/>
  <c r="N58" i="6"/>
  <c r="H57" i="6"/>
  <c r="I57" i="6"/>
  <c r="J57" i="6"/>
  <c r="K57" i="6"/>
  <c r="L57" i="6"/>
  <c r="M57" i="6"/>
  <c r="N57" i="6"/>
  <c r="H56" i="6"/>
  <c r="I56" i="6"/>
  <c r="J56" i="6"/>
  <c r="K56" i="6"/>
  <c r="L56" i="6"/>
  <c r="M56" i="6"/>
  <c r="N56" i="6"/>
  <c r="H55" i="6"/>
  <c r="I55" i="6"/>
  <c r="J55" i="6"/>
  <c r="K55" i="6"/>
  <c r="L55" i="6"/>
  <c r="M55" i="6"/>
  <c r="N55" i="6"/>
  <c r="H54" i="6"/>
  <c r="I54" i="6"/>
  <c r="J54" i="6"/>
  <c r="K54" i="6"/>
  <c r="L54" i="6"/>
  <c r="M54" i="6"/>
  <c r="N54" i="6"/>
  <c r="H53" i="6"/>
  <c r="I53" i="6"/>
  <c r="J53" i="6"/>
  <c r="K53" i="6"/>
  <c r="L53" i="6"/>
  <c r="M53" i="6"/>
  <c r="N53" i="6"/>
  <c r="H50" i="6"/>
  <c r="I50" i="6"/>
  <c r="J50" i="6"/>
  <c r="K50" i="6"/>
  <c r="L50" i="6"/>
  <c r="M50" i="6"/>
  <c r="N50" i="6"/>
  <c r="H49" i="6"/>
  <c r="I49" i="6"/>
  <c r="J49" i="6"/>
  <c r="K49" i="6"/>
  <c r="K41" i="6"/>
  <c r="J41" i="6"/>
  <c r="I41" i="6"/>
  <c r="H41" i="6"/>
  <c r="K40" i="6"/>
  <c r="J40" i="6"/>
  <c r="I40" i="6"/>
  <c r="H40" i="6"/>
  <c r="K39" i="6"/>
  <c r="J39" i="6"/>
  <c r="I39" i="6"/>
  <c r="H39" i="6"/>
  <c r="H22" i="6"/>
  <c r="I22" i="6"/>
  <c r="J22" i="6"/>
  <c r="K22" i="6"/>
  <c r="H23" i="6"/>
  <c r="I23" i="6"/>
  <c r="J23" i="6"/>
  <c r="K23" i="6"/>
  <c r="H25" i="6"/>
  <c r="I25" i="6"/>
  <c r="J25" i="6"/>
  <c r="K25" i="6"/>
  <c r="H26" i="6"/>
  <c r="I26" i="6"/>
  <c r="J26" i="6"/>
  <c r="K26" i="6"/>
  <c r="H30" i="6"/>
  <c r="I30" i="6"/>
  <c r="J30" i="6"/>
  <c r="K30" i="6"/>
  <c r="H31" i="6"/>
  <c r="I31" i="6"/>
  <c r="J31" i="6"/>
  <c r="K31" i="6"/>
  <c r="H32" i="6"/>
  <c r="I32" i="6"/>
  <c r="J32" i="6"/>
  <c r="K32" i="6"/>
  <c r="H33" i="6"/>
  <c r="I33" i="6"/>
  <c r="J33" i="6"/>
  <c r="K33" i="6"/>
  <c r="H34" i="6"/>
  <c r="I34" i="6"/>
  <c r="J34" i="6"/>
  <c r="K34" i="6"/>
  <c r="H35" i="6"/>
  <c r="I35" i="6"/>
  <c r="J35" i="6"/>
  <c r="K35" i="6"/>
  <c r="H36" i="6"/>
  <c r="I36" i="6"/>
  <c r="J36" i="6"/>
  <c r="K36" i="6"/>
  <c r="H37" i="6"/>
  <c r="I37" i="6"/>
  <c r="J37" i="6"/>
  <c r="K37" i="6"/>
  <c r="H38" i="6"/>
  <c r="I38" i="6"/>
  <c r="J38" i="6"/>
  <c r="K38" i="6"/>
  <c r="H42" i="6"/>
  <c r="I42" i="6"/>
  <c r="J42" i="6"/>
  <c r="K42" i="6"/>
  <c r="H43" i="6"/>
  <c r="I43" i="6"/>
  <c r="J43" i="6"/>
  <c r="K43" i="6"/>
  <c r="H44" i="6"/>
  <c r="I44" i="6"/>
  <c r="J44" i="6"/>
  <c r="K44" i="6"/>
  <c r="H47" i="6"/>
  <c r="I47" i="6"/>
  <c r="J47" i="6"/>
  <c r="K47" i="6"/>
  <c r="H48" i="6"/>
  <c r="I48" i="6"/>
  <c r="J48" i="6"/>
  <c r="K48" i="6"/>
  <c r="K14" i="6"/>
  <c r="J14" i="6"/>
  <c r="I14" i="6"/>
  <c r="H14" i="6"/>
  <c r="K13" i="6"/>
  <c r="J13" i="6"/>
  <c r="I13" i="6"/>
  <c r="H13" i="6"/>
  <c r="K12" i="6"/>
  <c r="J12" i="6"/>
  <c r="I12" i="6"/>
  <c r="H12" i="6"/>
  <c r="K11" i="6"/>
  <c r="J11" i="6"/>
  <c r="I11" i="6"/>
  <c r="H11" i="6"/>
  <c r="K10" i="6"/>
  <c r="J10" i="6"/>
  <c r="I10" i="6"/>
  <c r="H10" i="6"/>
  <c r="K9" i="6"/>
  <c r="J9" i="6"/>
  <c r="I9" i="6"/>
  <c r="H9" i="6"/>
  <c r="K7" i="6"/>
  <c r="J7" i="6"/>
  <c r="I7" i="6"/>
  <c r="H7" i="6"/>
  <c r="K6" i="6"/>
  <c r="J6" i="6"/>
  <c r="I6" i="6"/>
  <c r="H6" i="6"/>
  <c r="K21" i="6"/>
  <c r="J21" i="6"/>
  <c r="I21" i="6"/>
  <c r="H21" i="6"/>
  <c r="K19" i="6"/>
  <c r="J19" i="6"/>
  <c r="I19" i="6"/>
  <c r="H19" i="6"/>
  <c r="K16" i="6"/>
  <c r="J16" i="6"/>
  <c r="I16" i="6"/>
  <c r="H16" i="6"/>
  <c r="K15" i="6"/>
  <c r="J15" i="6"/>
  <c r="I15" i="6"/>
  <c r="H15" i="6"/>
  <c r="K5" i="6"/>
  <c r="J5" i="6"/>
  <c r="I5" i="6"/>
  <c r="H5" i="6"/>
  <c r="H4" i="6"/>
  <c r="I4" i="6"/>
  <c r="J4" i="6"/>
  <c r="K4" i="6"/>
  <c r="H3" i="6"/>
  <c r="I3" i="6"/>
  <c r="J3" i="6"/>
  <c r="K3" i="6"/>
  <c r="L41" i="6"/>
  <c r="M41" i="6"/>
  <c r="N41" i="6"/>
  <c r="L49" i="6"/>
  <c r="M49" i="6"/>
  <c r="N49" i="6"/>
  <c r="L43" i="6"/>
  <c r="M43" i="6"/>
  <c r="N43" i="6"/>
  <c r="L47" i="6"/>
  <c r="M47" i="6"/>
  <c r="N47" i="6"/>
  <c r="L44" i="6"/>
  <c r="M44" i="6"/>
  <c r="N44" i="6"/>
  <c r="L19" i="6"/>
  <c r="M19" i="6"/>
  <c r="N19" i="6"/>
  <c r="L21" i="6"/>
  <c r="M21" i="6"/>
  <c r="N21" i="6"/>
  <c r="L7" i="6"/>
  <c r="M7" i="6"/>
  <c r="N7" i="6"/>
  <c r="L10" i="6"/>
  <c r="M10" i="6"/>
  <c r="N10" i="6"/>
  <c r="L12" i="6"/>
  <c r="M12" i="6"/>
  <c r="N12" i="6"/>
  <c r="L48" i="6"/>
  <c r="M48" i="6"/>
  <c r="N48" i="6"/>
  <c r="L42" i="6"/>
  <c r="M42" i="6"/>
  <c r="N42" i="6"/>
  <c r="L25" i="6"/>
  <c r="M25" i="6"/>
  <c r="N25" i="6"/>
  <c r="L23" i="6"/>
  <c r="M23" i="6"/>
  <c r="N23" i="6"/>
  <c r="L22" i="6"/>
  <c r="M22" i="6"/>
  <c r="N22" i="6"/>
  <c r="L39" i="6"/>
  <c r="M39" i="6"/>
  <c r="N39" i="6"/>
  <c r="L40" i="6"/>
  <c r="M40" i="6"/>
  <c r="N40" i="6"/>
  <c r="L34" i="6"/>
  <c r="M34" i="6"/>
  <c r="N34" i="6"/>
  <c r="K1" i="6"/>
  <c r="I1" i="6"/>
  <c r="L38" i="6"/>
  <c r="M38" i="6"/>
  <c r="N38" i="6"/>
  <c r="L36" i="6"/>
  <c r="M36" i="6"/>
  <c r="N36" i="6"/>
  <c r="J1" i="6"/>
  <c r="H1" i="6"/>
  <c r="L33" i="6"/>
  <c r="M33" i="6"/>
  <c r="N33" i="6"/>
  <c r="L15" i="6"/>
  <c r="M15" i="6"/>
  <c r="N15" i="6"/>
  <c r="L16" i="6"/>
  <c r="M16" i="6"/>
  <c r="N16" i="6"/>
  <c r="L37" i="6"/>
  <c r="M37" i="6"/>
  <c r="N37" i="6"/>
  <c r="L32" i="6"/>
  <c r="M32" i="6"/>
  <c r="N32" i="6"/>
  <c r="L31" i="6"/>
  <c r="M31" i="6"/>
  <c r="N31" i="6"/>
  <c r="L30" i="6"/>
  <c r="M30" i="6"/>
  <c r="N30" i="6"/>
  <c r="L26" i="6"/>
  <c r="M26" i="6"/>
  <c r="N26" i="6"/>
  <c r="L35" i="6"/>
  <c r="M35" i="6"/>
  <c r="N35" i="6"/>
  <c r="L14" i="6"/>
  <c r="M14" i="6"/>
  <c r="N14" i="6"/>
  <c r="L5" i="6"/>
  <c r="M5" i="6"/>
  <c r="N5" i="6"/>
  <c r="L6" i="6"/>
  <c r="M6" i="6"/>
  <c r="N6" i="6"/>
  <c r="L9" i="6"/>
  <c r="M9" i="6"/>
  <c r="N9" i="6"/>
  <c r="L11" i="6"/>
  <c r="M11" i="6"/>
  <c r="N11" i="6"/>
  <c r="L13" i="6"/>
  <c r="M13" i="6"/>
  <c r="N13" i="6"/>
  <c r="L4" i="6"/>
  <c r="M4" i="6"/>
  <c r="N4" i="6"/>
  <c r="L3" i="6"/>
  <c r="L1" i="6"/>
  <c r="M3" i="6"/>
  <c r="M1" i="6"/>
  <c r="N3" i="6"/>
  <c r="N1" i="6"/>
</calcChain>
</file>

<file path=xl/comments1.xml><?xml version="1.0" encoding="utf-8"?>
<comments xmlns="http://schemas.openxmlformats.org/spreadsheetml/2006/main">
  <authors>
    <author>Sylvie Trudel</author>
  </authors>
  <commentList>
    <comment ref="G2" authorId="0">
      <text>
        <r>
          <rPr>
            <b/>
            <sz val="8"/>
            <color indexed="81"/>
            <rFont val="Tahoma"/>
            <charset val="1"/>
          </rPr>
          <t>Sylvie Trudel:</t>
        </r>
        <r>
          <rPr>
            <sz val="8"/>
            <color indexed="81"/>
            <rFont val="Tahoma"/>
            <charset val="1"/>
          </rPr>
          <t xml:space="preserve">
À moins d'avis contraire, ne pas utiliser ou indiquer "Nouveau"</t>
        </r>
      </text>
    </comment>
  </commentList>
</comments>
</file>

<file path=xl/comments2.xml><?xml version="1.0" encoding="utf-8"?>
<comments xmlns="http://schemas.openxmlformats.org/spreadsheetml/2006/main">
  <authors>
    <author>Sylvie Trudel</author>
  </authors>
  <commentList>
    <comment ref="A11" authorId="0">
      <text>
        <r>
          <rPr>
            <b/>
            <sz val="8"/>
            <color indexed="81"/>
            <rFont val="Tahoma"/>
            <charset val="1"/>
          </rPr>
          <t>Sylvie Trudel:</t>
        </r>
        <r>
          <rPr>
            <sz val="8"/>
            <color indexed="81"/>
            <rFont val="Tahoma"/>
            <charset val="1"/>
          </rPr>
          <t xml:space="preserve">
Attention, ces paramètres sont à ajuster pour chaque contexte</t>
        </r>
      </text>
    </comment>
  </commentList>
</comments>
</file>

<file path=xl/sharedStrings.xml><?xml version="1.0" encoding="utf-8"?>
<sst xmlns="http://schemas.openxmlformats.org/spreadsheetml/2006/main" count="591" uniqueCount="164">
  <si>
    <t>Back End</t>
  </si>
  <si>
    <t>Front End</t>
  </si>
  <si>
    <t>Commentaires</t>
  </si>
  <si>
    <t>Impact sur le mouvement de données (ModificationListe &amp; ModificationBD)</t>
  </si>
  <si>
    <t>Saisie / condition =&gt; Entry</t>
  </si>
  <si>
    <t>Affichage &lt;= eXit</t>
  </si>
  <si>
    <t>Lecture &lt;= Read</t>
  </si>
  <si>
    <t>Écriture =&gt; Write</t>
  </si>
  <si>
    <t>Lecture</t>
  </si>
  <si>
    <t>Écriture</t>
  </si>
  <si>
    <t>Message(s) complexe(s)</t>
  </si>
  <si>
    <t>Sortie</t>
  </si>
  <si>
    <t>Entrée</t>
  </si>
  <si>
    <t>Actions CFP</t>
  </si>
  <si>
    <t>Saisie d'un filtre ou paramètre</t>
  </si>
  <si>
    <t>Table(s) statique(s) lue(s)</t>
  </si>
  <si>
    <t>Table(s) statique(s) drop down</t>
  </si>
  <si>
    <t>Groupe de données</t>
  </si>
  <si>
    <t>Réutilisation</t>
  </si>
  <si>
    <t>Total PFC</t>
  </si>
  <si>
    <t>Impact de réutil.</t>
  </si>
  <si>
    <t>Taille pondérée</t>
  </si>
  <si>
    <t>Nouveau</t>
  </si>
  <si>
    <t>Suppression</t>
  </si>
  <si>
    <t>Modif. Mineure</t>
  </si>
  <si>
    <t>Modif. Majeure</t>
  </si>
  <si>
    <t>Type de changement</t>
  </si>
  <si>
    <t>Test seulement</t>
  </si>
  <si>
    <t>Changement</t>
  </si>
  <si>
    <t>Message(s) simple(s)</t>
  </si>
  <si>
    <t>Appel paramétré et code retour</t>
  </si>
  <si>
    <t>Processus fonctionnel</t>
  </si>
  <si>
    <t>Description</t>
  </si>
  <si>
    <t>Nouveaux mouvements, n'existaient pas avant</t>
  </si>
  <si>
    <t>On enlève un mouvement, mais on devra tester</t>
  </si>
  <si>
    <t>Régression requise sur des mouvements existants</t>
  </si>
  <si>
    <t>On réutilise des fonctionnalités testées, mais un minimum de tests sont requis</t>
  </si>
  <si>
    <t>Jusqu'à 3 champs sont changés/ajoutés/supprimés d'un groupe de données ou d'une page Web</t>
  </si>
  <si>
    <t>Plus de 3 champs sont changés/ajoutés/supprimés d'un groupe de données ou d'une page Web</t>
  </si>
  <si>
    <t>Appel à une fonctionnalité externe au périmètre</t>
  </si>
  <si>
    <t>Système</t>
  </si>
  <si>
    <t>Multilingues</t>
  </si>
  <si>
    <t>Déclenche la fonctionnalité</t>
  </si>
  <si>
    <t>Appel à un composant externe</t>
  </si>
  <si>
    <t>Étiquettes de lignes</t>
  </si>
  <si>
    <t>Valeurs</t>
  </si>
  <si>
    <t>Autre</t>
  </si>
  <si>
    <t>Moyenne</t>
  </si>
  <si>
    <t>Trig</t>
  </si>
  <si>
    <t>EXRW</t>
  </si>
  <si>
    <t>RX</t>
  </si>
  <si>
    <t>RW</t>
  </si>
  <si>
    <t>R</t>
  </si>
  <si>
    <t>X</t>
  </si>
  <si>
    <t>E</t>
  </si>
  <si>
    <t>EW</t>
  </si>
  <si>
    <t>W</t>
  </si>
  <si>
    <t>EX</t>
  </si>
  <si>
    <t>Modification</t>
  </si>
  <si>
    <t>Liste des documents utilisés:</t>
  </si>
  <si>
    <t>Retrait</t>
  </si>
  <si>
    <t xml:space="preserve">Référence </t>
  </si>
  <si>
    <t>ERW</t>
  </si>
  <si>
    <t>Nom du projet</t>
  </si>
  <si>
    <t>Raison d'être de la mesure:</t>
  </si>
  <si>
    <t>Niveau de granularité:</t>
  </si>
  <si>
    <t>Portée de la mesure:</t>
  </si>
  <si>
    <t>Niveau de décomposition:</t>
  </si>
  <si>
    <t>Couches:</t>
  </si>
  <si>
    <t>Utilisateurs fonctionnels:</t>
  </si>
  <si>
    <t>TP2 - Mesure de la taille fontionnelle avec la méthode COSMIC</t>
  </si>
  <si>
    <t>Votre nom:</t>
  </si>
  <si>
    <t>Nouveauté</t>
  </si>
  <si>
    <t>uSleuth</t>
  </si>
  <si>
    <t>3.2.1</t>
  </si>
  <si>
    <t>Record an experiment</t>
  </si>
  <si>
    <t>Events</t>
  </si>
  <si>
    <t>Status field</t>
  </si>
  <si>
    <t>3.2.2</t>
  </si>
  <si>
    <t>3.2.3</t>
  </si>
  <si>
    <t>3.2.4</t>
  </si>
  <si>
    <t>uObserve</t>
  </si>
  <si>
    <t>Start uSleuth</t>
  </si>
  <si>
    <t>Connect to uSleuth</t>
  </si>
  <si>
    <t>Synchronize clocks</t>
  </si>
  <si>
    <t>uSpy</t>
  </si>
  <si>
    <t>Connect event</t>
  </si>
  <si>
    <t>Send events</t>
  </si>
  <si>
    <t>3.2.5</t>
  </si>
  <si>
    <t>3.2.6</t>
  </si>
  <si>
    <t>Playback an experiment</t>
  </si>
  <si>
    <t>3.2.8</t>
  </si>
  <si>
    <t>3.2.7</t>
  </si>
  <si>
    <t>Pause playing</t>
  </si>
  <si>
    <t>3.2.9</t>
  </si>
  <si>
    <t>Stop playing</t>
  </si>
  <si>
    <t>Seek from image</t>
  </si>
  <si>
    <t>3.2.10</t>
  </si>
  <si>
    <t>3.2.11</t>
  </si>
  <si>
    <t>3.2.12</t>
  </si>
  <si>
    <t>Close (eject) experiment files</t>
  </si>
  <si>
    <t>Display "About uObserve"</t>
  </si>
  <si>
    <t>3.2.13</t>
  </si>
  <si>
    <t>Disconnect uSpy from uSleuth</t>
  </si>
  <si>
    <t>3.2.14</t>
  </si>
  <si>
    <t>Disconnect event</t>
  </si>
  <si>
    <t>Disconnect request</t>
  </si>
  <si>
    <t>Close uSleuth</t>
  </si>
  <si>
    <t>3.2.15</t>
  </si>
  <si>
    <t>Experiment directory</t>
  </si>
  <si>
    <t>Unwanted events types</t>
  </si>
  <si>
    <t>WRX</t>
  </si>
  <si>
    <t>EXW</t>
  </si>
  <si>
    <t>Camera</t>
  </si>
  <si>
    <t>Live view</t>
  </si>
  <si>
    <t>"Connect to server" option</t>
  </si>
  <si>
    <t>Server IP adress</t>
  </si>
  <si>
    <t>Synchronization event</t>
  </si>
  <si>
    <t>Connection acknowledgement</t>
  </si>
  <si>
    <t>uSleuth receive a connect event</t>
  </si>
  <si>
    <t>Expected network latency</t>
  </si>
  <si>
    <t>uSpy receive a connection acknowledgment</t>
  </si>
  <si>
    <t>UT selects to open a recorded file</t>
  </si>
  <si>
    <t>Directory tree (in window)</t>
  </si>
  <si>
    <t>Recorded experiment selection</t>
  </si>
  <si>
    <t>UT selects the play option</t>
  </si>
  <si>
    <t>UT selects the pause option</t>
  </si>
  <si>
    <t>UT selects the stop option</t>
  </si>
  <si>
    <t>UT browses through the video frames</t>
  </si>
  <si>
    <t>UT browses through the list of events</t>
  </si>
  <si>
    <t>Scroll and select from the event list</t>
  </si>
  <si>
    <t>ERX</t>
  </si>
  <si>
    <t>UT selects eject option</t>
  </si>
  <si>
    <t>UT selects the "About uObserve" option</t>
  </si>
  <si>
    <t>Data elements</t>
  </si>
  <si>
    <t>UT closes uSleuth</t>
  </si>
  <si>
    <t>Sylvie Trudel, professeure</t>
  </si>
  <si>
    <t>Connaître la taille fonctionnelle du système uObserve</t>
  </si>
  <si>
    <t>L'ensemble des fonctionnalités de uObserve, décrites dans la SRS v2</t>
  </si>
  <si>
    <r>
      <rPr>
        <sz val="10"/>
        <rFont val="Arial"/>
      </rPr>
      <t xml:space="preserve">Les sous-systèmes </t>
    </r>
    <r>
      <rPr>
        <sz val="10"/>
        <rFont val="Arial"/>
      </rPr>
      <t>uSleuth, uSpy</t>
    </r>
  </si>
  <si>
    <t>Processus fonctionnel: les groupes de données et les mouvements sont visibles.</t>
  </si>
  <si>
    <r>
      <rPr>
        <sz val="10"/>
        <rFont val="Arial"/>
      </rPr>
      <t>Personne,</t>
    </r>
    <r>
      <rPr>
        <sz val="10"/>
        <rFont val="Arial"/>
      </rPr>
      <t xml:space="preserve"> UT, uSpy, uSleuth, Camera</t>
    </r>
  </si>
  <si>
    <t>Par sous-système.</t>
  </si>
  <si>
    <r>
      <t xml:space="preserve">uObserve </t>
    </r>
    <r>
      <rPr>
        <sz val="10"/>
        <rFont val="Arial"/>
      </rPr>
      <t>S</t>
    </r>
    <r>
      <rPr>
        <sz val="10"/>
        <rFont val="Arial"/>
      </rPr>
      <t xml:space="preserve">oftware </t>
    </r>
    <r>
      <rPr>
        <sz val="10"/>
        <rFont val="Arial"/>
      </rPr>
      <t>Requirements S</t>
    </r>
    <r>
      <rPr>
        <sz val="10"/>
        <rFont val="Arial"/>
      </rPr>
      <t>pecification</t>
    </r>
    <r>
      <rPr>
        <sz val="10"/>
        <rFont val="Arial"/>
      </rPr>
      <t xml:space="preserve"> v2</t>
    </r>
    <r>
      <rPr>
        <sz val="10"/>
        <rFont val="Arial"/>
      </rPr>
      <t xml:space="preserve">, COSMIC </t>
    </r>
    <r>
      <rPr>
        <sz val="10"/>
        <rFont val="Arial"/>
      </rPr>
      <t>Measurement Manual</t>
    </r>
  </si>
  <si>
    <t>Open a recorded experiment</t>
  </si>
  <si>
    <t>Audio/Video frames</t>
  </si>
  <si>
    <t>Start a recording (Record)</t>
  </si>
  <si>
    <t>Start the uSleuth application</t>
  </si>
  <si>
    <t>Start uSpy</t>
  </si>
  <si>
    <t>Synchronization request</t>
  </si>
  <si>
    <t>List of unwanted event types</t>
  </si>
  <si>
    <t>Adjustment time</t>
  </si>
  <si>
    <t>Cette donnée est sauvegardée par "Synchronize clocks".</t>
  </si>
  <si>
    <t>Réutili-sation</t>
  </si>
  <si>
    <t>Mouve-ments</t>
  </si>
  <si>
    <t>Cette donnée survie à l'exécution de ce PF, donc on l'écrit.</t>
  </si>
  <si>
    <t>Disconnect from Server</t>
  </si>
  <si>
    <t>Total</t>
  </si>
  <si>
    <t>Somme sur Entrée</t>
  </si>
  <si>
    <t>Somme sur Sortie</t>
  </si>
  <si>
    <t>Somme sur Lecture</t>
  </si>
  <si>
    <t>Somme sur Écriture</t>
  </si>
  <si>
    <t>Somme sur Total PFC</t>
  </si>
  <si>
    <t>EW: étape 4. RX: étape 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</si>
</sst>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b/>
      <sz val="8"/>
      <name val="Bodoni MT"/>
      <family val="1"/>
    </font>
    <font>
      <sz val="8"/>
      <name val="Bodoni MT"/>
      <family val="1"/>
    </font>
    <font>
      <b/>
      <sz val="8"/>
      <name val="Verdana"/>
      <family val="2"/>
    </font>
    <font>
      <sz val="8"/>
      <name val="Verdan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name val="Verdana"/>
    </font>
    <font>
      <sz val="8"/>
      <name val="Bodoni MT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sz val="8"/>
      <color rgb="FFFF0000"/>
      <name val="Verdana"/>
      <family val="2"/>
    </font>
    <font>
      <sz val="8"/>
      <color rgb="FFFF0000"/>
      <name val="Bodoni MT"/>
      <family val="1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auto="1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4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4" fillId="0" borderId="5" xfId="0" applyFont="1" applyBorder="1"/>
    <xf numFmtId="0" fontId="2" fillId="0" borderId="6" xfId="0" applyFont="1" applyBorder="1"/>
    <xf numFmtId="0" fontId="4" fillId="0" borderId="0" xfId="0" applyFont="1" applyBorder="1"/>
    <xf numFmtId="0" fontId="2" fillId="0" borderId="0" xfId="0" applyFont="1" applyBorder="1"/>
    <xf numFmtId="0" fontId="2" fillId="0" borderId="5" xfId="0" applyFont="1" applyBorder="1"/>
    <xf numFmtId="9" fontId="2" fillId="0" borderId="2" xfId="1" applyFont="1" applyBorder="1"/>
    <xf numFmtId="9" fontId="2" fillId="0" borderId="4" xfId="1" applyFont="1" applyBorder="1"/>
    <xf numFmtId="0" fontId="4" fillId="0" borderId="0" xfId="0" applyFont="1" applyBorder="1" applyAlignment="1">
      <alignment horizontal="center"/>
    </xf>
    <xf numFmtId="0" fontId="6" fillId="0" borderId="0" xfId="0" applyFont="1"/>
    <xf numFmtId="0" fontId="4" fillId="0" borderId="7" xfId="0" applyFont="1" applyBorder="1"/>
    <xf numFmtId="0" fontId="8" fillId="0" borderId="8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 vertical="top" wrapText="1"/>
    </xf>
    <xf numFmtId="0" fontId="4" fillId="0" borderId="11" xfId="0" applyFont="1" applyBorder="1"/>
    <xf numFmtId="0" fontId="2" fillId="0" borderId="11" xfId="0" applyFont="1" applyBorder="1"/>
    <xf numFmtId="0" fontId="8" fillId="0" borderId="8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center" vertical="top" wrapText="1"/>
    </xf>
    <xf numFmtId="0" fontId="6" fillId="0" borderId="0" xfId="0" applyFont="1" applyFill="1"/>
    <xf numFmtId="0" fontId="4" fillId="0" borderId="1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8" fillId="0" borderId="15" xfId="0" applyFont="1" applyBorder="1" applyAlignment="1">
      <alignment horizontal="left" wrapText="1"/>
    </xf>
    <xf numFmtId="0" fontId="8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0" fillId="0" borderId="12" xfId="0" applyFont="1" applyFill="1" applyBorder="1" applyAlignment="1">
      <alignment textRotation="90"/>
    </xf>
    <xf numFmtId="0" fontId="7" fillId="2" borderId="13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textRotation="90" wrapText="1"/>
    </xf>
    <xf numFmtId="0" fontId="7" fillId="2" borderId="13" xfId="0" applyFont="1" applyFill="1" applyBorder="1" applyAlignment="1">
      <alignment horizontal="center" vertical="center" textRotation="90" wrapText="1"/>
    </xf>
    <xf numFmtId="0" fontId="7" fillId="2" borderId="8" xfId="0" applyFont="1" applyFill="1" applyBorder="1" applyAlignment="1">
      <alignment horizontal="center" vertical="center" textRotation="90" wrapText="1"/>
    </xf>
    <xf numFmtId="0" fontId="7" fillId="2" borderId="0" xfId="0" applyFont="1" applyFill="1" applyBorder="1" applyAlignment="1">
      <alignment horizontal="center" vertical="center" textRotation="90" wrapText="1"/>
    </xf>
    <xf numFmtId="0" fontId="7" fillId="2" borderId="1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/>
    <xf numFmtId="0" fontId="8" fillId="0" borderId="0" xfId="0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6" fillId="0" borderId="8" xfId="0" applyFont="1" applyBorder="1" applyAlignment="1">
      <alignment horizontal="left"/>
    </xf>
    <xf numFmtId="0" fontId="16" fillId="0" borderId="0" xfId="0" applyFont="1" applyFill="1" applyBorder="1" applyAlignment="1">
      <alignment horizontal="center" vertical="top" wrapText="1"/>
    </xf>
    <xf numFmtId="0" fontId="17" fillId="0" borderId="8" xfId="0" applyFont="1" applyBorder="1" applyAlignment="1">
      <alignment horizontal="left"/>
    </xf>
    <xf numFmtId="0" fontId="11" fillId="0" borderId="0" xfId="0" applyFont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8" xfId="0" applyFont="1" applyBorder="1" applyAlignment="1">
      <alignment horizontal="left"/>
    </xf>
    <xf numFmtId="0" fontId="11" fillId="0" borderId="0" xfId="0" applyFont="1" applyFill="1" applyBorder="1" applyAlignment="1">
      <alignment horizontal="left" vertical="top" wrapText="1"/>
    </xf>
    <xf numFmtId="0" fontId="11" fillId="0" borderId="21" xfId="0" applyFont="1" applyFill="1" applyBorder="1" applyAlignment="1">
      <alignment horizontal="left" vertical="top" wrapText="1"/>
    </xf>
    <xf numFmtId="0" fontId="8" fillId="0" borderId="21" xfId="0" applyFont="1" applyFill="1" applyBorder="1" applyAlignment="1">
      <alignment horizontal="left" vertical="top" wrapText="1"/>
    </xf>
    <xf numFmtId="0" fontId="11" fillId="0" borderId="21" xfId="0" applyFont="1" applyBorder="1" applyAlignment="1">
      <alignment horizontal="center" vertical="top" wrapText="1"/>
    </xf>
    <xf numFmtId="0" fontId="11" fillId="0" borderId="21" xfId="0" applyFont="1" applyFill="1" applyBorder="1" applyAlignment="1">
      <alignment horizontal="center" vertical="top" wrapText="1"/>
    </xf>
    <xf numFmtId="0" fontId="12" fillId="0" borderId="20" xfId="0" applyFont="1" applyBorder="1" applyAlignment="1">
      <alignment horizontal="left"/>
    </xf>
    <xf numFmtId="0" fontId="0" fillId="0" borderId="0" xfId="0" applyAlignment="1">
      <alignment textRotation="90"/>
    </xf>
    <xf numFmtId="0" fontId="0" fillId="0" borderId="0" xfId="0" applyAlignment="1">
      <alignment horizontal="left" indent="2"/>
    </xf>
  </cellXfs>
  <cellStyles count="74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Normal" xfId="0" builtinId="0"/>
    <cellStyle name="Pourcentage" xfId="1" builtinId="5"/>
  </cellStyles>
  <dxfs count="18">
    <dxf>
      <alignment textRotation="9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Bodoni MT"/>
        <scheme val="none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relative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relative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relative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alignment horizontal="center" vertical="top" textRotation="0" wrapText="1" relative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alignment horizontal="center" vertical="top" textRotation="0" wrapText="1" relative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alignment horizontal="center" vertical="top" textRotation="0" wrapText="1" relative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alignment horizontal="center" vertical="top" textRotation="0" wrapText="1" relative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solid">
          <fgColor indexed="64"/>
          <bgColor rgb="FF008000"/>
        </patternFill>
      </fill>
      <alignment horizontal="center" vertical="center" textRotation="90" wrapText="1" relativeIndent="0" justifyLastLine="0" shrinkToFit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Param!#REF!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cat>
          <c:val>
            <c:numRef>
              <c:f>Param!#REF!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5" r="0.787401575" t="0.984251969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733425</xdr:colOff>
      <xdr:row>0</xdr:row>
      <xdr:rowOff>0</xdr:rowOff>
    </xdr:to>
    <xdr:graphicFrame macro="">
      <xdr:nvGraphicFramePr>
        <xdr:cNvPr id="205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FP%20tables%20statiques%20sur%20le%20poste%20clien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FP"/>
      <sheetName val="Param"/>
      <sheetName val="Sheet2"/>
    </sheetNames>
    <sheetDataSet>
      <sheetData sheetId="0"/>
      <sheetData sheetId="1">
        <row r="2">
          <cell r="H2" t="str">
            <v>Ajout</v>
          </cell>
        </row>
        <row r="3">
          <cell r="H3" t="str">
            <v>Modification</v>
          </cell>
        </row>
        <row r="4">
          <cell r="H4" t="str">
            <v>Suppression</v>
          </cell>
        </row>
        <row r="5">
          <cell r="H5" t="str">
            <v>À déterminer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lvie Trudel" refreshedDate="42171.721353703702" createdVersion="4" refreshedVersion="4" minRefreshableVersion="3" recordCount="61">
  <cacheSource type="worksheet">
    <worksheetSource name="Tableau1"/>
  </cacheSource>
  <cacheFields count="15">
    <cacheField name="Changement" numFmtId="0">
      <sharedItems count="1">
        <s v="Nouveauté"/>
      </sharedItems>
    </cacheField>
    <cacheField name="Système" numFmtId="0">
      <sharedItems count="2">
        <s v="uSleuth"/>
        <s v="uSpy"/>
      </sharedItems>
    </cacheField>
    <cacheField name="Référence " numFmtId="0">
      <sharedItems/>
    </cacheField>
    <cacheField name="Processus fonctionnel" numFmtId="0">
      <sharedItems count="15">
        <s v="Record an experiment"/>
        <s v="Start uSleuth"/>
        <s v="Connect to uSleuth"/>
        <s v="Synchronize clocks"/>
        <s v="Send events"/>
        <s v="Open a recorded experiment"/>
        <s v="Playback an experiment"/>
        <s v="Pause playing"/>
        <s v="Stop playing"/>
        <s v="Seek from image"/>
        <s v="Scroll and select from the event list"/>
        <s v="Close (eject) experiment files"/>
        <s v="Display &quot;About uObserve&quot;"/>
        <s v="Disconnect uSpy from uSleuth"/>
        <s v="Close uSleuth"/>
      </sharedItems>
    </cacheField>
    <cacheField name="Groupe de données" numFmtId="0">
      <sharedItems count="36">
        <s v="Start a recording (Record)"/>
        <s v="Status field"/>
        <s v="Experiment directory"/>
        <s v="Audio/Video frames"/>
        <s v="List of unwanted event types"/>
        <s v="Events"/>
        <s v="Adjustment time"/>
        <s v="Start the uSleuth application"/>
        <s v="Camera"/>
        <s v="Live view"/>
        <s v="Start uSpy"/>
        <s v="&quot;Connect to server&quot; option"/>
        <s v="Server IP adress"/>
        <s v="Connect event"/>
        <s v="Synchronization request"/>
        <s v="Synchronization event"/>
        <s v="Connection acknowledgement"/>
        <s v="uSleuth receive a connect event"/>
        <s v="Expected network latency"/>
        <s v="Unwanted events types"/>
        <s v="uSpy receive a connection acknowledgment"/>
        <s v="UT selects to open a recorded file"/>
        <s v="Directory tree (in window)"/>
        <s v="Recorded experiment selection"/>
        <s v="UT selects the play option"/>
        <s v="UT selects the pause option"/>
        <s v="UT selects the stop option"/>
        <s v="UT browses through the video frames"/>
        <s v="UT browses through the list of events"/>
        <s v="UT selects eject option"/>
        <s v="UT selects the &quot;About uObserve&quot; option"/>
        <s v="Data elements"/>
        <s v="Disconnect from Server"/>
        <s v="Disconnect request"/>
        <s v="Disconnect event"/>
        <s v="UT closes uSleuth"/>
      </sharedItems>
    </cacheField>
    <cacheField name="Mouve-ments" numFmtId="0">
      <sharedItems/>
    </cacheField>
    <cacheField name="Réutili-sation" numFmtId="0">
      <sharedItems/>
    </cacheField>
    <cacheField name="Entrée" numFmtId="0">
      <sharedItems containsSemiMixedTypes="0" containsString="0" containsNumber="1" containsInteger="1" minValue="0" maxValue="1"/>
    </cacheField>
    <cacheField name="Sortie" numFmtId="0">
      <sharedItems containsSemiMixedTypes="0" containsString="0" containsNumber="1" containsInteger="1" minValue="0" maxValue="1"/>
    </cacheField>
    <cacheField name="Lecture" numFmtId="0">
      <sharedItems containsSemiMixedTypes="0" containsString="0" containsNumber="1" containsInteger="1" minValue="0" maxValue="1"/>
    </cacheField>
    <cacheField name="Écriture" numFmtId="0">
      <sharedItems containsSemiMixedTypes="0" containsString="0" containsNumber="1" containsInteger="1" minValue="0" maxValue="1"/>
    </cacheField>
    <cacheField name="Total PFC" numFmtId="0">
      <sharedItems containsSemiMixedTypes="0" containsString="0" containsNumber="1" containsInteger="1" minValue="1" maxValue="4"/>
    </cacheField>
    <cacheField name="Impact de réutil." numFmtId="0">
      <sharedItems containsSemiMixedTypes="0" containsString="0" containsNumber="1" containsInteger="1" minValue="0" maxValue="0"/>
    </cacheField>
    <cacheField name="Taille pondérée" numFmtId="0">
      <sharedItems containsSemiMixedTypes="0" containsString="0" containsNumber="1" containsInteger="1" minValue="1" maxValue="4"/>
    </cacheField>
    <cacheField name="Commentair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x v="0"/>
    <x v="0"/>
    <s v="3.2.1"/>
    <x v="0"/>
    <x v="0"/>
    <s v="Trig"/>
    <s v="Nouveau"/>
    <n v="1"/>
    <n v="0"/>
    <n v="0"/>
    <n v="0"/>
    <n v="1"/>
    <n v="0"/>
    <n v="1"/>
    <m/>
  </r>
  <r>
    <x v="0"/>
    <x v="0"/>
    <s v="3.2.1"/>
    <x v="0"/>
    <x v="1"/>
    <s v="X"/>
    <s v="Nouveau"/>
    <n v="0"/>
    <n v="1"/>
    <n v="0"/>
    <n v="0"/>
    <n v="1"/>
    <n v="0"/>
    <n v="1"/>
    <m/>
  </r>
  <r>
    <x v="0"/>
    <x v="0"/>
    <s v="3.2.1"/>
    <x v="0"/>
    <x v="2"/>
    <s v="W"/>
    <s v="Nouveau"/>
    <n v="0"/>
    <n v="0"/>
    <n v="0"/>
    <n v="1"/>
    <n v="1"/>
    <n v="0"/>
    <n v="1"/>
    <m/>
  </r>
  <r>
    <x v="0"/>
    <x v="0"/>
    <s v="3.2.1"/>
    <x v="0"/>
    <x v="3"/>
    <s v="EXRW"/>
    <s v="Nouveau"/>
    <n v="1"/>
    <n v="1"/>
    <n v="1"/>
    <n v="1"/>
    <n v="4"/>
    <n v="0"/>
    <n v="4"/>
    <s v="EW: étape 4. RX: étape 14."/>
  </r>
  <r>
    <x v="0"/>
    <x v="0"/>
    <s v="3.2.1"/>
    <x v="0"/>
    <x v="4"/>
    <s v="R"/>
    <s v="Nouveau"/>
    <n v="0"/>
    <n v="0"/>
    <n v="1"/>
    <n v="0"/>
    <n v="1"/>
    <n v="0"/>
    <n v="1"/>
    <m/>
  </r>
  <r>
    <x v="0"/>
    <x v="0"/>
    <s v="3.2.1"/>
    <x v="0"/>
    <x v="5"/>
    <s v="EXW"/>
    <s v="Nouveau"/>
    <n v="1"/>
    <n v="1"/>
    <n v="0"/>
    <n v="1"/>
    <n v="3"/>
    <n v="0"/>
    <n v="3"/>
    <m/>
  </r>
  <r>
    <x v="0"/>
    <x v="0"/>
    <s v="3.2.1"/>
    <x v="0"/>
    <x v="6"/>
    <s v="R"/>
    <s v="Nouveau"/>
    <n v="0"/>
    <n v="0"/>
    <n v="1"/>
    <n v="0"/>
    <n v="1"/>
    <n v="0"/>
    <n v="1"/>
    <s v="Cette donnée est sauvegardée par &quot;Synchronize clocks&quot;."/>
  </r>
  <r>
    <x v="0"/>
    <x v="0"/>
    <s v="3.2.2"/>
    <x v="1"/>
    <x v="7"/>
    <s v="Trig"/>
    <s v="Nouveau"/>
    <n v="1"/>
    <n v="0"/>
    <n v="0"/>
    <n v="0"/>
    <n v="1"/>
    <n v="0"/>
    <n v="1"/>
    <m/>
  </r>
  <r>
    <x v="0"/>
    <x v="0"/>
    <s v="3.2.2"/>
    <x v="1"/>
    <x v="8"/>
    <s v="EX"/>
    <s v="Nouveau"/>
    <n v="1"/>
    <n v="1"/>
    <n v="0"/>
    <n v="0"/>
    <n v="2"/>
    <n v="0"/>
    <n v="2"/>
    <m/>
  </r>
  <r>
    <x v="0"/>
    <x v="0"/>
    <s v="3.2.2"/>
    <x v="1"/>
    <x v="9"/>
    <s v="EX"/>
    <s v="Nouveau"/>
    <n v="1"/>
    <n v="1"/>
    <n v="0"/>
    <n v="0"/>
    <n v="2"/>
    <n v="0"/>
    <n v="2"/>
    <m/>
  </r>
  <r>
    <x v="0"/>
    <x v="0"/>
    <s v="3.2.2"/>
    <x v="1"/>
    <x v="1"/>
    <s v="X"/>
    <s v="Nouveau"/>
    <n v="0"/>
    <n v="1"/>
    <n v="0"/>
    <n v="0"/>
    <n v="1"/>
    <n v="0"/>
    <n v="1"/>
    <m/>
  </r>
  <r>
    <x v="0"/>
    <x v="1"/>
    <s v="3.2.3"/>
    <x v="2"/>
    <x v="10"/>
    <s v="Trig"/>
    <s v="Nouveau"/>
    <n v="1"/>
    <n v="0"/>
    <n v="0"/>
    <n v="0"/>
    <n v="1"/>
    <n v="0"/>
    <n v="1"/>
    <m/>
  </r>
  <r>
    <x v="0"/>
    <x v="1"/>
    <s v="3.2.3"/>
    <x v="2"/>
    <x v="11"/>
    <s v="E"/>
    <s v="Nouveau"/>
    <n v="1"/>
    <n v="0"/>
    <n v="0"/>
    <n v="0"/>
    <n v="1"/>
    <n v="0"/>
    <n v="1"/>
    <m/>
  </r>
  <r>
    <x v="0"/>
    <x v="1"/>
    <s v="3.2.3"/>
    <x v="2"/>
    <x v="12"/>
    <s v="R"/>
    <s v="Nouveau"/>
    <n v="0"/>
    <n v="0"/>
    <n v="1"/>
    <n v="0"/>
    <n v="1"/>
    <n v="0"/>
    <n v="1"/>
    <m/>
  </r>
  <r>
    <x v="0"/>
    <x v="1"/>
    <s v="3.2.3"/>
    <x v="2"/>
    <x v="13"/>
    <s v="X"/>
    <s v="Nouveau"/>
    <n v="0"/>
    <n v="1"/>
    <n v="0"/>
    <n v="0"/>
    <n v="1"/>
    <n v="0"/>
    <n v="1"/>
    <m/>
  </r>
  <r>
    <x v="0"/>
    <x v="1"/>
    <s v="3.2.3"/>
    <x v="2"/>
    <x v="14"/>
    <s v="E"/>
    <s v="Nouveau"/>
    <n v="1"/>
    <n v="0"/>
    <n v="0"/>
    <n v="0"/>
    <n v="1"/>
    <n v="0"/>
    <n v="1"/>
    <m/>
  </r>
  <r>
    <x v="0"/>
    <x v="1"/>
    <s v="3.2.3"/>
    <x v="2"/>
    <x v="15"/>
    <s v="X"/>
    <s v="Nouveau"/>
    <n v="0"/>
    <n v="1"/>
    <n v="0"/>
    <n v="0"/>
    <n v="1"/>
    <n v="0"/>
    <n v="1"/>
    <m/>
  </r>
  <r>
    <x v="0"/>
    <x v="1"/>
    <s v="3.2.3"/>
    <x v="2"/>
    <x v="16"/>
    <s v="E"/>
    <s v="Nouveau"/>
    <n v="1"/>
    <n v="0"/>
    <n v="0"/>
    <n v="0"/>
    <n v="1"/>
    <n v="0"/>
    <n v="1"/>
    <m/>
  </r>
  <r>
    <x v="0"/>
    <x v="0"/>
    <s v="3.2.4"/>
    <x v="3"/>
    <x v="17"/>
    <s v="Trig"/>
    <s v="Nouveau"/>
    <n v="1"/>
    <n v="0"/>
    <n v="0"/>
    <n v="0"/>
    <n v="1"/>
    <n v="0"/>
    <n v="1"/>
    <m/>
  </r>
  <r>
    <x v="0"/>
    <x v="0"/>
    <s v="3.2.4"/>
    <x v="3"/>
    <x v="18"/>
    <s v="R"/>
    <s v="Nouveau"/>
    <n v="0"/>
    <n v="0"/>
    <n v="1"/>
    <n v="0"/>
    <n v="1"/>
    <n v="0"/>
    <n v="1"/>
    <m/>
  </r>
  <r>
    <x v="0"/>
    <x v="0"/>
    <s v="3.2.4"/>
    <x v="3"/>
    <x v="19"/>
    <s v="R"/>
    <s v="Nouveau"/>
    <n v="0"/>
    <n v="0"/>
    <n v="1"/>
    <n v="0"/>
    <n v="1"/>
    <n v="0"/>
    <n v="1"/>
    <m/>
  </r>
  <r>
    <x v="0"/>
    <x v="0"/>
    <s v="3.2.4"/>
    <x v="3"/>
    <x v="4"/>
    <s v="W"/>
    <s v="Nouveau"/>
    <n v="0"/>
    <n v="0"/>
    <n v="0"/>
    <n v="1"/>
    <n v="1"/>
    <n v="0"/>
    <n v="1"/>
    <m/>
  </r>
  <r>
    <x v="0"/>
    <x v="0"/>
    <s v="3.2.4"/>
    <x v="3"/>
    <x v="14"/>
    <s v="X"/>
    <s v="Nouveau"/>
    <n v="0"/>
    <n v="1"/>
    <n v="0"/>
    <n v="0"/>
    <n v="1"/>
    <n v="0"/>
    <n v="1"/>
    <m/>
  </r>
  <r>
    <x v="0"/>
    <x v="0"/>
    <s v="3.2.4"/>
    <x v="3"/>
    <x v="15"/>
    <s v="E"/>
    <s v="Nouveau"/>
    <n v="1"/>
    <n v="0"/>
    <n v="0"/>
    <n v="0"/>
    <n v="1"/>
    <n v="0"/>
    <n v="1"/>
    <m/>
  </r>
  <r>
    <x v="0"/>
    <x v="0"/>
    <s v="3.2.4"/>
    <x v="3"/>
    <x v="6"/>
    <s v="W"/>
    <s v="Nouveau"/>
    <n v="0"/>
    <n v="0"/>
    <n v="0"/>
    <n v="1"/>
    <n v="1"/>
    <n v="0"/>
    <n v="1"/>
    <s v="Cette donnée survie à l'exécution de ce PF, donc on l'écrit."/>
  </r>
  <r>
    <x v="0"/>
    <x v="0"/>
    <s v="3.2.4"/>
    <x v="3"/>
    <x v="16"/>
    <s v="X"/>
    <s v="Nouveau"/>
    <n v="0"/>
    <n v="1"/>
    <n v="0"/>
    <n v="0"/>
    <n v="1"/>
    <n v="0"/>
    <n v="1"/>
    <m/>
  </r>
  <r>
    <x v="0"/>
    <x v="0"/>
    <s v="3.2.4"/>
    <x v="3"/>
    <x v="1"/>
    <s v="X"/>
    <s v="Nouveau"/>
    <n v="0"/>
    <n v="1"/>
    <n v="0"/>
    <n v="0"/>
    <n v="1"/>
    <n v="0"/>
    <n v="1"/>
    <m/>
  </r>
  <r>
    <x v="0"/>
    <x v="1"/>
    <s v="3.2.5"/>
    <x v="4"/>
    <x v="20"/>
    <s v="Trig"/>
    <s v="Nouveau"/>
    <n v="1"/>
    <n v="0"/>
    <n v="0"/>
    <n v="0"/>
    <n v="1"/>
    <n v="0"/>
    <n v="1"/>
    <m/>
  </r>
  <r>
    <x v="0"/>
    <x v="1"/>
    <s v="3.2.5"/>
    <x v="4"/>
    <x v="5"/>
    <s v="EX"/>
    <s v="Nouveau"/>
    <n v="1"/>
    <n v="1"/>
    <n v="0"/>
    <n v="0"/>
    <n v="2"/>
    <n v="0"/>
    <n v="2"/>
    <m/>
  </r>
  <r>
    <x v="0"/>
    <x v="0"/>
    <s v="3.2.6"/>
    <x v="5"/>
    <x v="21"/>
    <s v="Trig"/>
    <s v="Nouveau"/>
    <n v="1"/>
    <n v="0"/>
    <n v="0"/>
    <n v="0"/>
    <n v="1"/>
    <n v="0"/>
    <n v="1"/>
    <m/>
  </r>
  <r>
    <x v="0"/>
    <x v="0"/>
    <s v="3.2.6"/>
    <x v="5"/>
    <x v="22"/>
    <s v="RX"/>
    <s v="Nouveau"/>
    <n v="0"/>
    <n v="1"/>
    <n v="1"/>
    <n v="0"/>
    <n v="2"/>
    <n v="0"/>
    <n v="2"/>
    <m/>
  </r>
  <r>
    <x v="0"/>
    <x v="0"/>
    <s v="3.2.6"/>
    <x v="5"/>
    <x v="23"/>
    <s v="E"/>
    <s v="Nouveau"/>
    <n v="1"/>
    <n v="0"/>
    <n v="0"/>
    <n v="0"/>
    <n v="1"/>
    <n v="0"/>
    <n v="1"/>
    <m/>
  </r>
  <r>
    <x v="0"/>
    <x v="0"/>
    <s v="3.2.6"/>
    <x v="5"/>
    <x v="3"/>
    <s v="RX"/>
    <s v="Nouveau"/>
    <n v="0"/>
    <n v="1"/>
    <n v="1"/>
    <n v="0"/>
    <n v="2"/>
    <n v="0"/>
    <n v="2"/>
    <m/>
  </r>
  <r>
    <x v="0"/>
    <x v="0"/>
    <s v="3.2.6"/>
    <x v="5"/>
    <x v="5"/>
    <s v="RX"/>
    <s v="Nouveau"/>
    <n v="0"/>
    <n v="1"/>
    <n v="1"/>
    <n v="0"/>
    <n v="2"/>
    <n v="0"/>
    <n v="2"/>
    <m/>
  </r>
  <r>
    <x v="0"/>
    <x v="0"/>
    <s v="3.2.7"/>
    <x v="6"/>
    <x v="24"/>
    <s v="Trig"/>
    <s v="Nouveau"/>
    <n v="1"/>
    <n v="0"/>
    <n v="0"/>
    <n v="0"/>
    <n v="1"/>
    <n v="0"/>
    <n v="1"/>
    <m/>
  </r>
  <r>
    <x v="0"/>
    <x v="0"/>
    <s v="3.2.7"/>
    <x v="6"/>
    <x v="1"/>
    <s v="X"/>
    <s v="Nouveau"/>
    <n v="0"/>
    <n v="1"/>
    <n v="0"/>
    <n v="0"/>
    <n v="1"/>
    <n v="0"/>
    <n v="1"/>
    <m/>
  </r>
  <r>
    <x v="0"/>
    <x v="0"/>
    <s v="3.2.7"/>
    <x v="6"/>
    <x v="3"/>
    <s v="RX"/>
    <s v="Nouveau"/>
    <n v="0"/>
    <n v="1"/>
    <n v="1"/>
    <n v="0"/>
    <n v="2"/>
    <n v="0"/>
    <n v="2"/>
    <m/>
  </r>
  <r>
    <x v="0"/>
    <x v="0"/>
    <s v="3.2.7"/>
    <x v="6"/>
    <x v="5"/>
    <s v="RX"/>
    <s v="Nouveau"/>
    <n v="0"/>
    <n v="1"/>
    <n v="1"/>
    <n v="0"/>
    <n v="2"/>
    <n v="0"/>
    <n v="2"/>
    <m/>
  </r>
  <r>
    <x v="0"/>
    <x v="0"/>
    <s v="3.2.8"/>
    <x v="7"/>
    <x v="25"/>
    <s v="Trig"/>
    <s v="Nouveau"/>
    <n v="1"/>
    <n v="0"/>
    <n v="0"/>
    <n v="0"/>
    <n v="1"/>
    <n v="0"/>
    <n v="1"/>
    <m/>
  </r>
  <r>
    <x v="0"/>
    <x v="0"/>
    <s v="3.2.8"/>
    <x v="7"/>
    <x v="1"/>
    <s v="X"/>
    <s v="Nouveau"/>
    <n v="0"/>
    <n v="1"/>
    <n v="0"/>
    <n v="0"/>
    <n v="1"/>
    <n v="0"/>
    <n v="1"/>
    <m/>
  </r>
  <r>
    <x v="0"/>
    <x v="0"/>
    <s v="3.2.9"/>
    <x v="8"/>
    <x v="26"/>
    <s v="Trig"/>
    <s v="Nouveau"/>
    <n v="1"/>
    <n v="0"/>
    <n v="0"/>
    <n v="0"/>
    <n v="1"/>
    <n v="0"/>
    <n v="1"/>
    <m/>
  </r>
  <r>
    <x v="0"/>
    <x v="0"/>
    <s v="3.2.9"/>
    <x v="8"/>
    <x v="1"/>
    <s v="X"/>
    <s v="Nouveau"/>
    <n v="0"/>
    <n v="1"/>
    <n v="0"/>
    <n v="0"/>
    <n v="1"/>
    <n v="0"/>
    <n v="1"/>
    <m/>
  </r>
  <r>
    <x v="0"/>
    <x v="0"/>
    <s v="3.2.9"/>
    <x v="8"/>
    <x v="3"/>
    <s v="RX"/>
    <s v="Nouveau"/>
    <n v="0"/>
    <n v="1"/>
    <n v="1"/>
    <n v="0"/>
    <n v="2"/>
    <n v="0"/>
    <n v="2"/>
    <m/>
  </r>
  <r>
    <x v="0"/>
    <x v="0"/>
    <s v="3.2.9"/>
    <x v="8"/>
    <x v="5"/>
    <s v="RX"/>
    <s v="Nouveau"/>
    <n v="0"/>
    <n v="1"/>
    <n v="1"/>
    <n v="0"/>
    <n v="2"/>
    <n v="0"/>
    <n v="2"/>
    <m/>
  </r>
  <r>
    <x v="0"/>
    <x v="0"/>
    <s v="3.2.10"/>
    <x v="9"/>
    <x v="27"/>
    <s v="Trig"/>
    <s v="Nouveau"/>
    <n v="1"/>
    <n v="0"/>
    <n v="0"/>
    <n v="0"/>
    <n v="1"/>
    <n v="0"/>
    <n v="1"/>
    <m/>
  </r>
  <r>
    <x v="0"/>
    <x v="0"/>
    <s v="3.2.10"/>
    <x v="9"/>
    <x v="3"/>
    <s v="ERX"/>
    <s v="Nouveau"/>
    <n v="1"/>
    <n v="1"/>
    <n v="1"/>
    <n v="0"/>
    <n v="3"/>
    <n v="0"/>
    <n v="3"/>
    <m/>
  </r>
  <r>
    <x v="0"/>
    <x v="0"/>
    <s v="3.2.10"/>
    <x v="9"/>
    <x v="5"/>
    <s v="RX"/>
    <s v="Nouveau"/>
    <n v="0"/>
    <n v="1"/>
    <n v="1"/>
    <n v="0"/>
    <n v="2"/>
    <n v="0"/>
    <n v="2"/>
    <m/>
  </r>
  <r>
    <x v="0"/>
    <x v="0"/>
    <s v="3.2.11"/>
    <x v="10"/>
    <x v="28"/>
    <s v="Trig"/>
    <s v="Nouveau"/>
    <n v="1"/>
    <n v="0"/>
    <n v="0"/>
    <n v="0"/>
    <n v="1"/>
    <n v="0"/>
    <n v="1"/>
    <m/>
  </r>
  <r>
    <x v="0"/>
    <x v="0"/>
    <s v="3.2.11"/>
    <x v="10"/>
    <x v="5"/>
    <s v="ERX"/>
    <s v="Nouveau"/>
    <n v="1"/>
    <n v="1"/>
    <n v="1"/>
    <n v="0"/>
    <n v="3"/>
    <n v="0"/>
    <n v="3"/>
    <m/>
  </r>
  <r>
    <x v="0"/>
    <x v="0"/>
    <s v="3.2.11"/>
    <x v="10"/>
    <x v="3"/>
    <s v="RX"/>
    <s v="Nouveau"/>
    <n v="0"/>
    <n v="1"/>
    <n v="1"/>
    <n v="0"/>
    <n v="2"/>
    <n v="0"/>
    <n v="2"/>
    <m/>
  </r>
  <r>
    <x v="0"/>
    <x v="0"/>
    <s v="3.2.12"/>
    <x v="11"/>
    <x v="29"/>
    <s v="Trig"/>
    <s v="Nouveau"/>
    <n v="1"/>
    <n v="0"/>
    <n v="0"/>
    <n v="0"/>
    <n v="1"/>
    <n v="0"/>
    <n v="1"/>
    <m/>
  </r>
  <r>
    <x v="0"/>
    <x v="0"/>
    <s v="3.2.12"/>
    <x v="11"/>
    <x v="9"/>
    <s v="EX"/>
    <s v="Nouveau"/>
    <n v="1"/>
    <n v="1"/>
    <n v="0"/>
    <n v="0"/>
    <n v="2"/>
    <n v="0"/>
    <n v="2"/>
    <m/>
  </r>
  <r>
    <x v="0"/>
    <x v="0"/>
    <s v="3.2.13"/>
    <x v="12"/>
    <x v="30"/>
    <s v="Trig"/>
    <s v="Nouveau"/>
    <n v="1"/>
    <n v="0"/>
    <n v="0"/>
    <n v="0"/>
    <n v="1"/>
    <n v="0"/>
    <n v="1"/>
    <m/>
  </r>
  <r>
    <x v="0"/>
    <x v="0"/>
    <s v="3.2.13"/>
    <x v="12"/>
    <x v="31"/>
    <s v="X"/>
    <s v="Nouveau"/>
    <n v="0"/>
    <n v="1"/>
    <n v="0"/>
    <n v="0"/>
    <n v="1"/>
    <n v="0"/>
    <n v="1"/>
    <m/>
  </r>
  <r>
    <x v="0"/>
    <x v="1"/>
    <s v="3.2.14"/>
    <x v="13"/>
    <x v="32"/>
    <s v="Trig"/>
    <s v="Nouveau"/>
    <n v="1"/>
    <n v="0"/>
    <n v="0"/>
    <n v="0"/>
    <n v="1"/>
    <n v="0"/>
    <n v="1"/>
    <m/>
  </r>
  <r>
    <x v="0"/>
    <x v="1"/>
    <s v="3.2.14"/>
    <x v="13"/>
    <x v="33"/>
    <s v="Trig"/>
    <s v="Nouveau"/>
    <n v="1"/>
    <n v="0"/>
    <n v="0"/>
    <n v="0"/>
    <n v="1"/>
    <n v="0"/>
    <n v="1"/>
    <m/>
  </r>
  <r>
    <x v="0"/>
    <x v="1"/>
    <s v="3.2.14"/>
    <x v="13"/>
    <x v="34"/>
    <s v="X"/>
    <s v="Nouveau"/>
    <n v="0"/>
    <n v="1"/>
    <n v="0"/>
    <n v="0"/>
    <n v="1"/>
    <n v="0"/>
    <n v="1"/>
    <m/>
  </r>
  <r>
    <x v="0"/>
    <x v="1"/>
    <s v="3.2.14"/>
    <x v="13"/>
    <x v="1"/>
    <s v="X"/>
    <s v="Nouveau"/>
    <n v="0"/>
    <n v="1"/>
    <n v="0"/>
    <n v="0"/>
    <n v="1"/>
    <n v="0"/>
    <n v="1"/>
    <m/>
  </r>
  <r>
    <x v="0"/>
    <x v="0"/>
    <s v="3.2.15"/>
    <x v="14"/>
    <x v="35"/>
    <s v="Trig"/>
    <s v="Nouveau"/>
    <n v="1"/>
    <n v="0"/>
    <n v="0"/>
    <n v="0"/>
    <n v="1"/>
    <n v="0"/>
    <n v="1"/>
    <m/>
  </r>
  <r>
    <x v="0"/>
    <x v="0"/>
    <s v="3.2.15"/>
    <x v="14"/>
    <x v="1"/>
    <s v="X"/>
    <s v="Nouveau"/>
    <n v="0"/>
    <n v="1"/>
    <n v="0"/>
    <n v="0"/>
    <n v="1"/>
    <n v="0"/>
    <n v="1"/>
    <m/>
  </r>
  <r>
    <x v="0"/>
    <x v="0"/>
    <s v="3.2.15"/>
    <x v="14"/>
    <x v="33"/>
    <s v="X"/>
    <s v="Nouveau"/>
    <n v="0"/>
    <n v="1"/>
    <n v="0"/>
    <n v="0"/>
    <n v="1"/>
    <n v="0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4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gridDropZones="1" multipleFieldFilters="0">
  <location ref="A3:F41" firstHeaderRow="1" firstDataRow="2" firstDataCol="1"/>
  <pivotFields count="15">
    <pivotField showAll="0"/>
    <pivotField showAll="0"/>
    <pivotField showAll="0"/>
    <pivotField showAll="0"/>
    <pivotField axis="axisRow" showAll="0">
      <items count="37">
        <item x="11"/>
        <item x="6"/>
        <item x="3"/>
        <item x="8"/>
        <item x="13"/>
        <item x="16"/>
        <item x="31"/>
        <item x="22"/>
        <item x="34"/>
        <item x="32"/>
        <item x="33"/>
        <item x="5"/>
        <item x="18"/>
        <item x="2"/>
        <item x="4"/>
        <item x="9"/>
        <item x="23"/>
        <item x="12"/>
        <item x="0"/>
        <item x="7"/>
        <item x="10"/>
        <item x="1"/>
        <item x="15"/>
        <item x="14"/>
        <item x="19"/>
        <item x="17"/>
        <item x="20"/>
        <item x="28"/>
        <item x="27"/>
        <item x="35"/>
        <item x="29"/>
        <item x="30"/>
        <item x="25"/>
        <item x="24"/>
        <item x="26"/>
        <item x="21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4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sur Entrée" fld="7" baseField="0" baseItem="0"/>
    <dataField name="Somme sur Sortie" fld="8" baseField="0" baseItem="0"/>
    <dataField name="Somme sur Lecture" fld="9" baseField="0" baseItem="0"/>
    <dataField name="Somme sur Écriture" fld="10" baseField="0" baseItem="0"/>
    <dataField name="Somme sur Total PFC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3" cacheId="14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gridDropZones="1" multipleFieldFilters="0">
  <location ref="A3:F23" firstHeaderRow="1" firstDataRow="2" firstDataCol="1"/>
  <pivotFields count="15">
    <pivotField axis="axisRow"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Row" showAll="0">
      <items count="16">
        <item x="11"/>
        <item x="14"/>
        <item x="2"/>
        <item x="13"/>
        <item x="12"/>
        <item x="5"/>
        <item x="7"/>
        <item x="6"/>
        <item x="0"/>
        <item x="10"/>
        <item x="9"/>
        <item x="4"/>
        <item x="1"/>
        <item x="8"/>
        <item x="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0"/>
    <field x="1"/>
    <field x="3"/>
  </rowFields>
  <rowItems count="19">
    <i>
      <x/>
    </i>
    <i r="1">
      <x/>
    </i>
    <i r="2">
      <x/>
    </i>
    <i r="2">
      <x v="1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1">
      <x v="1"/>
    </i>
    <i r="2">
      <x v="2"/>
    </i>
    <i r="2">
      <x v="3"/>
    </i>
    <i r="2"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e sur Entrée" fld="7" baseField="0" baseItem="0"/>
    <dataField name="Somme sur Sortie" fld="8" baseField="0" baseItem="0"/>
    <dataField name="Somme sur Lecture" fld="9" baseField="0" baseItem="0"/>
    <dataField name="Somme sur Écriture" fld="10" baseField="0" baseItem="0"/>
    <dataField name="Somme sur Total PFC" fld="11" baseField="0" baseItem="0"/>
  </dataFields>
  <formats count="1"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au1" displayName="Tableau1" ref="A2:O63" totalsRowShown="0" headerRowDxfId="17" dataDxfId="16">
  <autoFilter ref="A2:O63"/>
  <tableColumns count="15">
    <tableColumn id="1" name="Changement" dataDxfId="15"/>
    <tableColumn id="2" name="Système" dataDxfId="14"/>
    <tableColumn id="3" name="Référence " dataDxfId="13"/>
    <tableColumn id="4" name="Processus fonctionnel" dataDxfId="12"/>
    <tableColumn id="5" name="Groupe de données" dataDxfId="11"/>
    <tableColumn id="6" name="Mouve-ments" dataDxfId="10"/>
    <tableColumn id="7" name="Réutili-sation" dataDxfId="9"/>
    <tableColumn id="8" name="Entrée" dataDxfId="8">
      <calculatedColumnFormula>IF(F3="","",VLOOKUP(F3,FFP_BD,4,FALSE))</calculatedColumnFormula>
    </tableColumn>
    <tableColumn id="9" name="Sortie" dataDxfId="7">
      <calculatedColumnFormula>IF(F3="","",VLOOKUP(F3,FFP_BD,3,FALSE))</calculatedColumnFormula>
    </tableColumn>
    <tableColumn id="10" name="Lecture" dataDxfId="6">
      <calculatedColumnFormula>IF(F3="","",VLOOKUP(F3,FFP_BD,2,FALSE))</calculatedColumnFormula>
    </tableColumn>
    <tableColumn id="11" name="Écriture" dataDxfId="5">
      <calculatedColumnFormula>IF(F3="","",VLOOKUP(F3,FFP_BD,5,FALSE))</calculatedColumnFormula>
    </tableColumn>
    <tableColumn id="12" name="Total PFC" dataDxfId="4">
      <calculatedColumnFormula>IF(F3="","",SUM(H3:K3))</calculatedColumnFormula>
    </tableColumn>
    <tableColumn id="13" name="Impact de réutil." dataDxfId="3">
      <calculatedColumnFormula>IF(G3="","",VLOOKUP(G3,ModificationBD,2,FALSE)*L3)</calculatedColumnFormula>
    </tableColumn>
    <tableColumn id="14" name="Taille pondérée" dataDxfId="2">
      <calculatedColumnFormula>IF(G3="","",L3+M3)</calculatedColumnFormula>
    </tableColumn>
    <tableColumn id="15" name="Commentaires" dataDxfId="1"/>
  </tableColumns>
  <tableStyleInfo name="TableStyleMedium1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olst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Solstice">
      <a:majorFont>
        <a:latin typeface="Gill Sans MT"/>
        <a:ea typeface=""/>
        <a:cs typeface=""/>
        <a:font script="Grek" typeface="Corbel"/>
        <a:font script="Cyrl" typeface="Corbel"/>
        <a:font script="Jpan" typeface="ＭＳ ゴシック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ＭＳ ゴシック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Solstice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53000"/>
              </a:schemeClr>
            </a:gs>
            <a:gs pos="50000">
              <a:schemeClr val="phClr">
                <a:tint val="42000"/>
                <a:satMod val="255000"/>
              </a:schemeClr>
            </a:gs>
            <a:gs pos="97000">
              <a:schemeClr val="phClr">
                <a:tint val="53000"/>
                <a:satMod val="260000"/>
              </a:schemeClr>
            </a:gs>
            <a:gs pos="100000">
              <a:schemeClr val="phClr">
                <a:tint val="56000"/>
                <a:satMod val="275000"/>
              </a:schemeClr>
            </a:gs>
          </a:gsLst>
          <a:path path="circle">
            <a:fillToRect l="50000" t="50000" r="50000" b="50000"/>
          </a:path>
        </a:gradFill>
        <a:gradFill rotWithShape="1">
          <a:gsLst>
            <a:gs pos="0">
              <a:schemeClr val="phClr">
                <a:tint val="92000"/>
                <a:satMod val="170000"/>
              </a:schemeClr>
            </a:gs>
            <a:gs pos="15000">
              <a:schemeClr val="phClr">
                <a:tint val="92000"/>
                <a:shade val="99000"/>
                <a:satMod val="170000"/>
              </a:schemeClr>
            </a:gs>
            <a:gs pos="62000">
              <a:schemeClr val="phClr">
                <a:tint val="96000"/>
                <a:shade val="80000"/>
                <a:satMod val="170000"/>
              </a:schemeClr>
            </a:gs>
            <a:gs pos="97000">
              <a:schemeClr val="phClr">
                <a:tint val="98000"/>
                <a:shade val="63000"/>
                <a:satMod val="170000"/>
              </a:schemeClr>
            </a:gs>
            <a:gs pos="100000">
              <a:schemeClr val="phClr">
                <a:shade val="62000"/>
                <a:satMod val="170000"/>
              </a:schemeClr>
            </a:gs>
          </a:gsLst>
          <a:path path="circle">
            <a:fillToRect l="50000" t="50000" r="50000" b="5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 contourW="12700">
            <a:bevelT w="0" h="0"/>
            <a:contourClr>
              <a:schemeClr val="phClr">
                <a:shade val="8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5400000"/>
            </a:lightRig>
          </a:scene3d>
          <a:sp3d contourW="12700">
            <a:bevelT w="25400" h="50800" prst="angle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5" sqref="B5"/>
    </sheetView>
  </sheetViews>
  <sheetFormatPr baseColWidth="10" defaultRowHeight="12" x14ac:dyDescent="0"/>
  <cols>
    <col min="1" max="1" width="27.1640625" customWidth="1"/>
    <col min="2" max="2" width="72" style="52" customWidth="1"/>
  </cols>
  <sheetData>
    <row r="1" spans="1:2">
      <c r="A1" s="53" t="s">
        <v>70</v>
      </c>
    </row>
    <row r="4" spans="1:2">
      <c r="A4" t="s">
        <v>71</v>
      </c>
      <c r="B4" s="52" t="s">
        <v>136</v>
      </c>
    </row>
    <row r="5" spans="1:2">
      <c r="A5" t="s">
        <v>64</v>
      </c>
      <c r="B5" s="52" t="s">
        <v>137</v>
      </c>
    </row>
    <row r="6" spans="1:2" ht="12.75" customHeight="1">
      <c r="A6" t="s">
        <v>66</v>
      </c>
      <c r="B6" s="52" t="s">
        <v>138</v>
      </c>
    </row>
    <row r="7" spans="1:2">
      <c r="A7" t="s">
        <v>68</v>
      </c>
      <c r="B7" s="58" t="s">
        <v>139</v>
      </c>
    </row>
    <row r="8" spans="1:2">
      <c r="A8" t="s">
        <v>67</v>
      </c>
      <c r="B8" s="58" t="s">
        <v>142</v>
      </c>
    </row>
    <row r="9" spans="1:2">
      <c r="A9" t="s">
        <v>69</v>
      </c>
      <c r="B9" s="58" t="s">
        <v>141</v>
      </c>
    </row>
    <row r="10" spans="1:2">
      <c r="A10" t="s">
        <v>65</v>
      </c>
      <c r="B10" s="58" t="s">
        <v>140</v>
      </c>
    </row>
    <row r="11" spans="1:2">
      <c r="A11" t="s">
        <v>59</v>
      </c>
      <c r="B11" s="58" t="s">
        <v>143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5"/>
  <sheetViews>
    <sheetView tabSelected="1" zoomScale="125" zoomScaleNormal="125" zoomScalePageLayoutView="125" workbookViewId="0">
      <pane ySplit="2" topLeftCell="A3" activePane="bottomLeft" state="frozen"/>
      <selection pane="bottomLeft" activeCell="H22" sqref="H22"/>
    </sheetView>
  </sheetViews>
  <sheetFormatPr baseColWidth="10" defaultColWidth="10.83203125" defaultRowHeight="11" x14ac:dyDescent="0"/>
  <cols>
    <col min="1" max="1" width="15.1640625" style="20" customWidth="1"/>
    <col min="2" max="2" width="13.5" style="20" bestFit="1" customWidth="1"/>
    <col min="3" max="3" width="12.33203125" style="20" customWidth="1"/>
    <col min="4" max="4" width="24.83203125" style="21" bestFit="1" customWidth="1"/>
    <col min="5" max="5" width="30.33203125" style="21" bestFit="1" customWidth="1"/>
    <col min="6" max="6" width="7" style="21" customWidth="1"/>
    <col min="7" max="7" width="9.1640625" style="21" customWidth="1"/>
    <col min="8" max="10" width="4" style="22" customWidth="1"/>
    <col min="11" max="11" width="3.83203125" style="22" customWidth="1"/>
    <col min="12" max="12" width="4.6640625" style="22" customWidth="1"/>
    <col min="13" max="13" width="4.83203125" style="22" hidden="1" customWidth="1"/>
    <col min="14" max="14" width="6.5" style="22" hidden="1" customWidth="1"/>
    <col min="15" max="15" width="40.83203125" style="23" customWidth="1"/>
    <col min="16" max="16384" width="10.83203125" style="14"/>
  </cols>
  <sheetData>
    <row r="1" spans="1:15">
      <c r="A1" s="40" t="s">
        <v>63</v>
      </c>
      <c r="B1" s="39" t="s">
        <v>81</v>
      </c>
      <c r="C1" s="39"/>
      <c r="D1" s="39"/>
      <c r="E1" s="39"/>
      <c r="F1" s="39"/>
      <c r="G1" s="16"/>
      <c r="H1" s="38">
        <f t="shared" ref="H1:N1" si="0">SUM(H3:H148)</f>
        <v>29</v>
      </c>
      <c r="I1" s="38">
        <f t="shared" si="0"/>
        <v>32</v>
      </c>
      <c r="J1" s="38">
        <f t="shared" si="0"/>
        <v>17</v>
      </c>
      <c r="K1" s="38">
        <f t="shared" si="0"/>
        <v>5</v>
      </c>
      <c r="L1" s="38">
        <f t="shared" si="0"/>
        <v>83</v>
      </c>
      <c r="M1" s="24">
        <f t="shared" si="0"/>
        <v>0</v>
      </c>
      <c r="N1" s="24">
        <f t="shared" si="0"/>
        <v>83</v>
      </c>
      <c r="O1" s="37"/>
    </row>
    <row r="2" spans="1:15" ht="57" customHeight="1">
      <c r="A2" s="42" t="s">
        <v>28</v>
      </c>
      <c r="B2" s="43" t="s">
        <v>40</v>
      </c>
      <c r="C2" s="44" t="s">
        <v>61</v>
      </c>
      <c r="D2" s="44" t="s">
        <v>31</v>
      </c>
      <c r="E2" s="42" t="s">
        <v>17</v>
      </c>
      <c r="F2" s="45" t="s">
        <v>154</v>
      </c>
      <c r="G2" s="46" t="s">
        <v>153</v>
      </c>
      <c r="H2" s="47" t="s">
        <v>12</v>
      </c>
      <c r="I2" s="47" t="s">
        <v>11</v>
      </c>
      <c r="J2" s="48" t="s">
        <v>8</v>
      </c>
      <c r="K2" s="48" t="s">
        <v>9</v>
      </c>
      <c r="L2" s="49" t="s">
        <v>19</v>
      </c>
      <c r="M2" s="49" t="s">
        <v>20</v>
      </c>
      <c r="N2" s="50" t="s">
        <v>21</v>
      </c>
      <c r="O2" s="51" t="s">
        <v>2</v>
      </c>
    </row>
    <row r="3" spans="1:15" s="30" customFormat="1">
      <c r="A3" s="55" t="s">
        <v>72</v>
      </c>
      <c r="B3" s="54" t="s">
        <v>73</v>
      </c>
      <c r="C3" s="54" t="s">
        <v>74</v>
      </c>
      <c r="D3" s="54" t="s">
        <v>75</v>
      </c>
      <c r="E3" s="54" t="s">
        <v>146</v>
      </c>
      <c r="F3" s="54" t="s">
        <v>48</v>
      </c>
      <c r="G3" s="54" t="s">
        <v>22</v>
      </c>
      <c r="H3" s="59">
        <f t="shared" ref="H3" si="1">IF(F3="","",VLOOKUP(F3,FFP_BD,4,FALSE))</f>
        <v>1</v>
      </c>
      <c r="I3" s="59">
        <f t="shared" ref="I3" si="2">IF(F3="","",VLOOKUP(F3,FFP_BD,3,FALSE))</f>
        <v>0</v>
      </c>
      <c r="J3" s="59">
        <f t="shared" ref="J3" si="3">IF(F3="","",VLOOKUP(F3,FFP_BD,2,FALSE))</f>
        <v>0</v>
      </c>
      <c r="K3" s="59">
        <f t="shared" ref="K3" si="4">IF(F3="","",VLOOKUP(F3,FFP_BD,5,FALSE))</f>
        <v>0</v>
      </c>
      <c r="L3" s="60">
        <f t="shared" ref="L3" si="5">IF(F3="","",SUM(H3:K3))</f>
        <v>1</v>
      </c>
      <c r="M3" s="60">
        <f t="shared" ref="M3" si="6">IF(G3="","",VLOOKUP(G3,ModificationBD,2,FALSE)*L3)</f>
        <v>0</v>
      </c>
      <c r="N3" s="60">
        <f t="shared" ref="N3" si="7">IF(G3="","",L3+M3)</f>
        <v>1</v>
      </c>
      <c r="O3" s="28"/>
    </row>
    <row r="4" spans="1:15" s="30" customFormat="1">
      <c r="A4" s="55" t="s">
        <v>72</v>
      </c>
      <c r="B4" s="54" t="s">
        <v>73</v>
      </c>
      <c r="C4" s="54" t="s">
        <v>74</v>
      </c>
      <c r="D4" s="54" t="s">
        <v>75</v>
      </c>
      <c r="E4" s="54" t="s">
        <v>77</v>
      </c>
      <c r="F4" s="54" t="s">
        <v>53</v>
      </c>
      <c r="G4" s="54" t="s">
        <v>22</v>
      </c>
      <c r="H4" s="59">
        <f t="shared" ref="H4" si="8">IF(F4="","",VLOOKUP(F4,FFP_BD,4,FALSE))</f>
        <v>0</v>
      </c>
      <c r="I4" s="59">
        <f t="shared" ref="I4" si="9">IF(F4="","",VLOOKUP(F4,FFP_BD,3,FALSE))</f>
        <v>1</v>
      </c>
      <c r="J4" s="59">
        <f t="shared" ref="J4" si="10">IF(F4="","",VLOOKUP(F4,FFP_BD,2,FALSE))</f>
        <v>0</v>
      </c>
      <c r="K4" s="59">
        <f t="shared" ref="K4" si="11">IF(F4="","",VLOOKUP(F4,FFP_BD,5,FALSE))</f>
        <v>0</v>
      </c>
      <c r="L4" s="60">
        <f t="shared" ref="L4" si="12">IF(F4="","",SUM(H4:K4))</f>
        <v>1</v>
      </c>
      <c r="M4" s="60">
        <f t="shared" ref="M4" si="13">IF(G4="","",VLOOKUP(G4,ModificationBD,2,FALSE)*L4)</f>
        <v>0</v>
      </c>
      <c r="N4" s="60">
        <f t="shared" ref="N4" si="14">IF(G4="","",L4+M4)</f>
        <v>1</v>
      </c>
      <c r="O4" s="28"/>
    </row>
    <row r="5" spans="1:15" s="30" customFormat="1">
      <c r="A5" s="55" t="s">
        <v>72</v>
      </c>
      <c r="B5" s="54" t="s">
        <v>73</v>
      </c>
      <c r="C5" s="54" t="s">
        <v>74</v>
      </c>
      <c r="D5" s="54" t="s">
        <v>75</v>
      </c>
      <c r="E5" s="54" t="s">
        <v>109</v>
      </c>
      <c r="F5" s="54" t="s">
        <v>56</v>
      </c>
      <c r="G5" s="54" t="s">
        <v>22</v>
      </c>
      <c r="H5" s="59">
        <f t="shared" ref="H5:H21" si="15">IF(F5="","",VLOOKUP(F5,FFP_BD,4,FALSE))</f>
        <v>0</v>
      </c>
      <c r="I5" s="59">
        <f t="shared" ref="I5:I21" si="16">IF(F5="","",VLOOKUP(F5,FFP_BD,3,FALSE))</f>
        <v>0</v>
      </c>
      <c r="J5" s="59">
        <f t="shared" ref="J5:J21" si="17">IF(F5="","",VLOOKUP(F5,FFP_BD,2,FALSE))</f>
        <v>0</v>
      </c>
      <c r="K5" s="59">
        <f t="shared" ref="K5:K21" si="18">IF(F5="","",VLOOKUP(F5,FFP_BD,5,FALSE))</f>
        <v>1</v>
      </c>
      <c r="L5" s="60">
        <f t="shared" ref="L5:L21" si="19">IF(F5="","",SUM(H5:K5))</f>
        <v>1</v>
      </c>
      <c r="M5" s="60">
        <f t="shared" ref="M5:M21" si="20">IF(G5="","",VLOOKUP(G5,ModificationBD,2,FALSE)*L5)</f>
        <v>0</v>
      </c>
      <c r="N5" s="60">
        <f t="shared" ref="N5:N21" si="21">IF(G5="","",L5+M5)</f>
        <v>1</v>
      </c>
      <c r="O5" s="28"/>
    </row>
    <row r="6" spans="1:15" s="30" customFormat="1">
      <c r="A6" s="55" t="s">
        <v>72</v>
      </c>
      <c r="B6" s="54" t="s">
        <v>73</v>
      </c>
      <c r="C6" s="54" t="s">
        <v>74</v>
      </c>
      <c r="D6" s="54" t="s">
        <v>75</v>
      </c>
      <c r="E6" s="54" t="s">
        <v>145</v>
      </c>
      <c r="F6" s="54" t="s">
        <v>49</v>
      </c>
      <c r="G6" s="54" t="s">
        <v>22</v>
      </c>
      <c r="H6" s="59">
        <f t="shared" ref="H6:H7" si="22">IF(F6="","",VLOOKUP(F6,FFP_BD,4,FALSE))</f>
        <v>1</v>
      </c>
      <c r="I6" s="59">
        <f t="shared" ref="I6:I7" si="23">IF(F6="","",VLOOKUP(F6,FFP_BD,3,FALSE))</f>
        <v>1</v>
      </c>
      <c r="J6" s="59">
        <f t="shared" ref="J6:J7" si="24">IF(F6="","",VLOOKUP(F6,FFP_BD,2,FALSE))</f>
        <v>1</v>
      </c>
      <c r="K6" s="59">
        <f t="shared" ref="K6:K7" si="25">IF(F6="","",VLOOKUP(F6,FFP_BD,5,FALSE))</f>
        <v>1</v>
      </c>
      <c r="L6" s="60">
        <f t="shared" ref="L6:L7" si="26">IF(F6="","",SUM(H6:K6))</f>
        <v>4</v>
      </c>
      <c r="M6" s="60">
        <f t="shared" ref="M6:M7" si="27">IF(G6="","",VLOOKUP(G6,ModificationBD,2,FALSE)*L6)</f>
        <v>0</v>
      </c>
      <c r="N6" s="60">
        <f t="shared" ref="N6:N7" si="28">IF(G6="","",L6+M6)</f>
        <v>4</v>
      </c>
      <c r="O6" s="28" t="s">
        <v>163</v>
      </c>
    </row>
    <row r="7" spans="1:15" s="30" customFormat="1">
      <c r="A7" s="55" t="s">
        <v>72</v>
      </c>
      <c r="B7" s="54" t="s">
        <v>73</v>
      </c>
      <c r="C7" s="54" t="s">
        <v>74</v>
      </c>
      <c r="D7" s="54" t="s">
        <v>75</v>
      </c>
      <c r="E7" s="54" t="s">
        <v>150</v>
      </c>
      <c r="F7" s="54" t="s">
        <v>52</v>
      </c>
      <c r="G7" s="54" t="s">
        <v>22</v>
      </c>
      <c r="H7" s="59">
        <f t="shared" si="22"/>
        <v>0</v>
      </c>
      <c r="I7" s="59">
        <f t="shared" si="23"/>
        <v>0</v>
      </c>
      <c r="J7" s="59">
        <f t="shared" si="24"/>
        <v>1</v>
      </c>
      <c r="K7" s="59">
        <f t="shared" si="25"/>
        <v>0</v>
      </c>
      <c r="L7" s="60">
        <f t="shared" si="26"/>
        <v>1</v>
      </c>
      <c r="M7" s="60">
        <f t="shared" si="27"/>
        <v>0</v>
      </c>
      <c r="N7" s="60">
        <f t="shared" si="28"/>
        <v>1</v>
      </c>
      <c r="O7" s="28"/>
    </row>
    <row r="8" spans="1:15" s="30" customFormat="1">
      <c r="A8" s="55" t="s">
        <v>72</v>
      </c>
      <c r="B8" s="54" t="s">
        <v>73</v>
      </c>
      <c r="C8" s="54" t="s">
        <v>74</v>
      </c>
      <c r="D8" s="54" t="s">
        <v>75</v>
      </c>
      <c r="E8" s="54" t="s">
        <v>76</v>
      </c>
      <c r="F8" s="54" t="s">
        <v>112</v>
      </c>
      <c r="G8" s="54" t="s">
        <v>22</v>
      </c>
      <c r="H8" s="59">
        <f>IF(F8="","",VLOOKUP(F8,FFP_BD,4,FALSE))</f>
        <v>1</v>
      </c>
      <c r="I8" s="59">
        <f>IF(F8="","",VLOOKUP(F8,FFP_BD,3,FALSE))</f>
        <v>1</v>
      </c>
      <c r="J8" s="59">
        <f>IF(F8="","",VLOOKUP(F8,FFP_BD,2,FALSE))</f>
        <v>0</v>
      </c>
      <c r="K8" s="59">
        <f>IF(F8="","",VLOOKUP(F8,FFP_BD,5,FALSE))</f>
        <v>1</v>
      </c>
      <c r="L8" s="60">
        <f>IF(F8="","",SUM(H8:K8))</f>
        <v>3</v>
      </c>
      <c r="M8" s="60">
        <f>IF(G8="","",VLOOKUP(G8,ModificationBD,2,FALSE)*L8)</f>
        <v>0</v>
      </c>
      <c r="N8" s="60">
        <f>IF(G8="","",L8+M8)</f>
        <v>3</v>
      </c>
      <c r="O8" s="56"/>
    </row>
    <row r="9" spans="1:15" s="30" customFormat="1">
      <c r="A9" s="55" t="s">
        <v>72</v>
      </c>
      <c r="B9" s="54" t="s">
        <v>73</v>
      </c>
      <c r="C9" s="54" t="s">
        <v>74</v>
      </c>
      <c r="D9" s="54" t="s">
        <v>75</v>
      </c>
      <c r="E9" s="54" t="s">
        <v>151</v>
      </c>
      <c r="F9" s="54" t="s">
        <v>52</v>
      </c>
      <c r="G9" s="54" t="s">
        <v>22</v>
      </c>
      <c r="H9" s="59">
        <f>IF(F9="","",VLOOKUP(F9,FFP_BD,4,FALSE))</f>
        <v>0</v>
      </c>
      <c r="I9" s="59">
        <f>IF(F9="","",VLOOKUP(F9,FFP_BD,3,FALSE))</f>
        <v>0</v>
      </c>
      <c r="J9" s="59">
        <f>IF(F9="","",VLOOKUP(F9,FFP_BD,2,FALSE))</f>
        <v>1</v>
      </c>
      <c r="K9" s="59">
        <f>IF(F9="","",VLOOKUP(F9,FFP_BD,5,FALSE))</f>
        <v>0</v>
      </c>
      <c r="L9" s="60">
        <f>IF(F9="","",SUM(H9:K9))</f>
        <v>1</v>
      </c>
      <c r="M9" s="60">
        <f>IF(G9="","",VLOOKUP(G9,ModificationBD,2,FALSE)*L9)</f>
        <v>0</v>
      </c>
      <c r="N9" s="60">
        <f>IF(G9="","",L9+M9)</f>
        <v>1</v>
      </c>
      <c r="O9" s="28" t="s">
        <v>152</v>
      </c>
    </row>
    <row r="10" spans="1:15" s="30" customFormat="1">
      <c r="A10" s="55" t="s">
        <v>72</v>
      </c>
      <c r="B10" s="54" t="s">
        <v>73</v>
      </c>
      <c r="C10" s="54" t="s">
        <v>78</v>
      </c>
      <c r="D10" s="54" t="s">
        <v>82</v>
      </c>
      <c r="E10" s="54" t="s">
        <v>147</v>
      </c>
      <c r="F10" s="54" t="s">
        <v>48</v>
      </c>
      <c r="G10" s="54" t="s">
        <v>22</v>
      </c>
      <c r="H10" s="59">
        <f t="shared" ref="H10:H13" si="29">IF(F10="","",VLOOKUP(F10,FFP_BD,4,FALSE))</f>
        <v>1</v>
      </c>
      <c r="I10" s="59">
        <f t="shared" ref="I10:I13" si="30">IF(F10="","",VLOOKUP(F10,FFP_BD,3,FALSE))</f>
        <v>0</v>
      </c>
      <c r="J10" s="59">
        <f t="shared" ref="J10:J13" si="31">IF(F10="","",VLOOKUP(F10,FFP_BD,2,FALSE))</f>
        <v>0</v>
      </c>
      <c r="K10" s="59">
        <f t="shared" ref="K10:K13" si="32">IF(F10="","",VLOOKUP(F10,FFP_BD,5,FALSE))</f>
        <v>0</v>
      </c>
      <c r="L10" s="60">
        <f t="shared" ref="L10:L13" si="33">IF(F10="","",SUM(H10:K10))</f>
        <v>1</v>
      </c>
      <c r="M10" s="60">
        <f t="shared" ref="M10:M13" si="34">IF(G10="","",VLOOKUP(G10,ModificationBD,2,FALSE)*L10)</f>
        <v>0</v>
      </c>
      <c r="N10" s="60">
        <f t="shared" ref="N10:N13" si="35">IF(G10="","",L10+M10)</f>
        <v>1</v>
      </c>
      <c r="O10" s="28"/>
    </row>
    <row r="11" spans="1:15" s="30" customFormat="1">
      <c r="A11" s="55" t="s">
        <v>72</v>
      </c>
      <c r="B11" s="54" t="s">
        <v>73</v>
      </c>
      <c r="C11" s="54" t="s">
        <v>78</v>
      </c>
      <c r="D11" s="54" t="s">
        <v>82</v>
      </c>
      <c r="E11" s="54" t="s">
        <v>113</v>
      </c>
      <c r="F11" s="54" t="s">
        <v>57</v>
      </c>
      <c r="G11" s="54" t="s">
        <v>22</v>
      </c>
      <c r="H11" s="59">
        <f t="shared" si="29"/>
        <v>1</v>
      </c>
      <c r="I11" s="59">
        <f t="shared" si="30"/>
        <v>1</v>
      </c>
      <c r="J11" s="59">
        <f t="shared" si="31"/>
        <v>0</v>
      </c>
      <c r="K11" s="59">
        <f t="shared" si="32"/>
        <v>0</v>
      </c>
      <c r="L11" s="60">
        <f t="shared" si="33"/>
        <v>2</v>
      </c>
      <c r="M11" s="60">
        <f t="shared" si="34"/>
        <v>0</v>
      </c>
      <c r="N11" s="60">
        <f t="shared" si="35"/>
        <v>2</v>
      </c>
      <c r="O11" s="28"/>
    </row>
    <row r="12" spans="1:15" s="30" customFormat="1">
      <c r="A12" s="55" t="s">
        <v>72</v>
      </c>
      <c r="B12" s="54" t="s">
        <v>73</v>
      </c>
      <c r="C12" s="54" t="s">
        <v>78</v>
      </c>
      <c r="D12" s="54" t="s">
        <v>82</v>
      </c>
      <c r="E12" s="54" t="s">
        <v>114</v>
      </c>
      <c r="F12" s="54" t="s">
        <v>57</v>
      </c>
      <c r="G12" s="54" t="s">
        <v>22</v>
      </c>
      <c r="H12" s="59">
        <f t="shared" si="29"/>
        <v>1</v>
      </c>
      <c r="I12" s="59">
        <f t="shared" si="30"/>
        <v>1</v>
      </c>
      <c r="J12" s="59">
        <f t="shared" si="31"/>
        <v>0</v>
      </c>
      <c r="K12" s="59">
        <f t="shared" si="32"/>
        <v>0</v>
      </c>
      <c r="L12" s="60">
        <f t="shared" si="33"/>
        <v>2</v>
      </c>
      <c r="M12" s="60">
        <f t="shared" si="34"/>
        <v>0</v>
      </c>
      <c r="N12" s="60">
        <f t="shared" si="35"/>
        <v>2</v>
      </c>
      <c r="O12" s="28"/>
    </row>
    <row r="13" spans="1:15" s="30" customFormat="1">
      <c r="A13" s="55" t="s">
        <v>72</v>
      </c>
      <c r="B13" s="54" t="s">
        <v>73</v>
      </c>
      <c r="C13" s="54" t="s">
        <v>78</v>
      </c>
      <c r="D13" s="54" t="s">
        <v>82</v>
      </c>
      <c r="E13" s="54" t="s">
        <v>77</v>
      </c>
      <c r="F13" s="54" t="s">
        <v>53</v>
      </c>
      <c r="G13" s="54" t="s">
        <v>22</v>
      </c>
      <c r="H13" s="59">
        <f t="shared" si="29"/>
        <v>0</v>
      </c>
      <c r="I13" s="59">
        <f t="shared" si="30"/>
        <v>1</v>
      </c>
      <c r="J13" s="59">
        <f t="shared" si="31"/>
        <v>0</v>
      </c>
      <c r="K13" s="59">
        <f t="shared" si="32"/>
        <v>0</v>
      </c>
      <c r="L13" s="60">
        <f t="shared" si="33"/>
        <v>1</v>
      </c>
      <c r="M13" s="60">
        <f t="shared" si="34"/>
        <v>0</v>
      </c>
      <c r="N13" s="60">
        <f t="shared" si="35"/>
        <v>1</v>
      </c>
      <c r="O13" s="28"/>
    </row>
    <row r="14" spans="1:15" s="30" customFormat="1">
      <c r="A14" s="55" t="s">
        <v>72</v>
      </c>
      <c r="B14" s="54" t="s">
        <v>85</v>
      </c>
      <c r="C14" s="54" t="s">
        <v>79</v>
      </c>
      <c r="D14" s="54" t="s">
        <v>83</v>
      </c>
      <c r="E14" s="54" t="s">
        <v>148</v>
      </c>
      <c r="F14" s="54" t="s">
        <v>48</v>
      </c>
      <c r="G14" s="54" t="s">
        <v>22</v>
      </c>
      <c r="H14" s="59">
        <f>IF(F14="","",VLOOKUP(F14,FFP_BD,4,FALSE))</f>
        <v>1</v>
      </c>
      <c r="I14" s="59">
        <f>IF(F14="","",VLOOKUP(F14,FFP_BD,3,FALSE))</f>
        <v>0</v>
      </c>
      <c r="J14" s="59">
        <f>IF(F14="","",VLOOKUP(F14,FFP_BD,2,FALSE))</f>
        <v>0</v>
      </c>
      <c r="K14" s="59">
        <f>IF(F14="","",VLOOKUP(F14,FFP_BD,5,FALSE))</f>
        <v>0</v>
      </c>
      <c r="L14" s="60">
        <f>IF(F14="","",SUM(H14:K14))</f>
        <v>1</v>
      </c>
      <c r="M14" s="60">
        <f>IF(G14="","",VLOOKUP(G14,ModificationBD,2,FALSE)*L14)</f>
        <v>0</v>
      </c>
      <c r="N14" s="60">
        <f>IF(G14="","",L14+M14)</f>
        <v>1</v>
      </c>
      <c r="O14" s="28"/>
    </row>
    <row r="15" spans="1:15" s="30" customFormat="1">
      <c r="A15" s="55" t="s">
        <v>72</v>
      </c>
      <c r="B15" s="54" t="s">
        <v>85</v>
      </c>
      <c r="C15" s="54" t="s">
        <v>79</v>
      </c>
      <c r="D15" s="54" t="s">
        <v>83</v>
      </c>
      <c r="E15" s="54" t="s">
        <v>115</v>
      </c>
      <c r="F15" s="54" t="s">
        <v>54</v>
      </c>
      <c r="G15" s="54" t="s">
        <v>22</v>
      </c>
      <c r="H15" s="59">
        <f t="shared" si="15"/>
        <v>1</v>
      </c>
      <c r="I15" s="59">
        <f t="shared" si="16"/>
        <v>0</v>
      </c>
      <c r="J15" s="59">
        <f t="shared" si="17"/>
        <v>0</v>
      </c>
      <c r="K15" s="59">
        <f t="shared" si="18"/>
        <v>0</v>
      </c>
      <c r="L15" s="60">
        <f t="shared" si="19"/>
        <v>1</v>
      </c>
      <c r="M15" s="60">
        <f t="shared" si="20"/>
        <v>0</v>
      </c>
      <c r="N15" s="60">
        <f t="shared" si="21"/>
        <v>1</v>
      </c>
      <c r="O15" s="28"/>
    </row>
    <row r="16" spans="1:15" s="30" customFormat="1">
      <c r="A16" s="55" t="s">
        <v>72</v>
      </c>
      <c r="B16" s="54" t="s">
        <v>85</v>
      </c>
      <c r="C16" s="54" t="s">
        <v>79</v>
      </c>
      <c r="D16" s="54" t="s">
        <v>83</v>
      </c>
      <c r="E16" s="54" t="s">
        <v>116</v>
      </c>
      <c r="F16" s="54" t="s">
        <v>52</v>
      </c>
      <c r="G16" s="54" t="s">
        <v>22</v>
      </c>
      <c r="H16" s="59">
        <f t="shared" si="15"/>
        <v>0</v>
      </c>
      <c r="I16" s="59">
        <f t="shared" si="16"/>
        <v>0</v>
      </c>
      <c r="J16" s="59">
        <f t="shared" si="17"/>
        <v>1</v>
      </c>
      <c r="K16" s="59">
        <f t="shared" si="18"/>
        <v>0</v>
      </c>
      <c r="L16" s="60">
        <f t="shared" si="19"/>
        <v>1</v>
      </c>
      <c r="M16" s="60">
        <f t="shared" si="20"/>
        <v>0</v>
      </c>
      <c r="N16" s="60">
        <f t="shared" si="21"/>
        <v>1</v>
      </c>
      <c r="O16" s="28"/>
    </row>
    <row r="17" spans="1:15" s="30" customFormat="1">
      <c r="A17" s="55" t="s">
        <v>72</v>
      </c>
      <c r="B17" s="54" t="s">
        <v>85</v>
      </c>
      <c r="C17" s="54" t="s">
        <v>79</v>
      </c>
      <c r="D17" s="54" t="s">
        <v>83</v>
      </c>
      <c r="E17" s="54" t="s">
        <v>86</v>
      </c>
      <c r="F17" s="54" t="s">
        <v>53</v>
      </c>
      <c r="G17" s="54" t="s">
        <v>22</v>
      </c>
      <c r="H17" s="59">
        <f>IF(F17="","",VLOOKUP(F17,FFP_BD,4,FALSE))</f>
        <v>0</v>
      </c>
      <c r="I17" s="59">
        <f>IF(F17="","",VLOOKUP(F17,FFP_BD,3,FALSE))</f>
        <v>1</v>
      </c>
      <c r="J17" s="59">
        <f>IF(F17="","",VLOOKUP(F17,FFP_BD,2,FALSE))</f>
        <v>0</v>
      </c>
      <c r="K17" s="59">
        <f>IF(F17="","",VLOOKUP(F17,FFP_BD,5,FALSE))</f>
        <v>0</v>
      </c>
      <c r="L17" s="60">
        <f>IF(F17="","",SUM(H17:K17))</f>
        <v>1</v>
      </c>
      <c r="M17" s="60">
        <f>IF(G17="","",VLOOKUP(G17,ModificationBD,2,FALSE)*L17)</f>
        <v>0</v>
      </c>
      <c r="N17" s="60">
        <f>IF(G17="","",L17+M17)</f>
        <v>1</v>
      </c>
      <c r="O17" s="56"/>
    </row>
    <row r="18" spans="1:15" s="30" customFormat="1">
      <c r="A18" s="55" t="s">
        <v>72</v>
      </c>
      <c r="B18" s="54" t="s">
        <v>85</v>
      </c>
      <c r="C18" s="54" t="s">
        <v>79</v>
      </c>
      <c r="D18" s="54" t="s">
        <v>83</v>
      </c>
      <c r="E18" s="54" t="s">
        <v>149</v>
      </c>
      <c r="F18" s="54" t="s">
        <v>54</v>
      </c>
      <c r="G18" s="54" t="s">
        <v>22</v>
      </c>
      <c r="H18" s="59">
        <f>IF(F18="","",VLOOKUP(F18,FFP_BD,4,FALSE))</f>
        <v>1</v>
      </c>
      <c r="I18" s="59">
        <f>IF(F18="","",VLOOKUP(F18,FFP_BD,3,FALSE))</f>
        <v>0</v>
      </c>
      <c r="J18" s="59">
        <f>IF(F18="","",VLOOKUP(F18,FFP_BD,2,FALSE))</f>
        <v>0</v>
      </c>
      <c r="K18" s="59">
        <f>IF(F18="","",VLOOKUP(F18,FFP_BD,5,FALSE))</f>
        <v>0</v>
      </c>
      <c r="L18" s="60">
        <f>IF(F18="","",SUM(H18:K18))</f>
        <v>1</v>
      </c>
      <c r="M18" s="60">
        <f>IF(G18="","",VLOOKUP(G18,ModificationBD,2,FALSE)*L18)</f>
        <v>0</v>
      </c>
      <c r="N18" s="60">
        <f>IF(G18="","",L18+M18)</f>
        <v>1</v>
      </c>
      <c r="O18" s="56"/>
    </row>
    <row r="19" spans="1:15" s="30" customFormat="1">
      <c r="A19" s="55" t="s">
        <v>72</v>
      </c>
      <c r="B19" s="54" t="s">
        <v>85</v>
      </c>
      <c r="C19" s="54" t="s">
        <v>79</v>
      </c>
      <c r="D19" s="54" t="s">
        <v>83</v>
      </c>
      <c r="E19" s="54" t="s">
        <v>117</v>
      </c>
      <c r="F19" s="54" t="s">
        <v>53</v>
      </c>
      <c r="G19" s="54" t="s">
        <v>22</v>
      </c>
      <c r="H19" s="59">
        <f t="shared" si="15"/>
        <v>0</v>
      </c>
      <c r="I19" s="59">
        <f t="shared" si="16"/>
        <v>1</v>
      </c>
      <c r="J19" s="59">
        <f t="shared" si="17"/>
        <v>0</v>
      </c>
      <c r="K19" s="59">
        <f t="shared" si="18"/>
        <v>0</v>
      </c>
      <c r="L19" s="60">
        <f t="shared" si="19"/>
        <v>1</v>
      </c>
      <c r="M19" s="60">
        <f t="shared" si="20"/>
        <v>0</v>
      </c>
      <c r="N19" s="60">
        <f t="shared" si="21"/>
        <v>1</v>
      </c>
      <c r="O19" s="28"/>
    </row>
    <row r="20" spans="1:15" s="30" customFormat="1">
      <c r="A20" s="55" t="s">
        <v>72</v>
      </c>
      <c r="B20" s="54" t="s">
        <v>85</v>
      </c>
      <c r="C20" s="54" t="s">
        <v>79</v>
      </c>
      <c r="D20" s="54" t="s">
        <v>83</v>
      </c>
      <c r="E20" s="54" t="s">
        <v>118</v>
      </c>
      <c r="F20" s="54" t="s">
        <v>54</v>
      </c>
      <c r="G20" s="54" t="s">
        <v>22</v>
      </c>
      <c r="H20" s="59">
        <f>IF(F20="","",VLOOKUP(F20,FFP_BD,4,FALSE))</f>
        <v>1</v>
      </c>
      <c r="I20" s="59">
        <f>IF(F20="","",VLOOKUP(F20,FFP_BD,3,FALSE))</f>
        <v>0</v>
      </c>
      <c r="J20" s="59">
        <f>IF(F20="","",VLOOKUP(F20,FFP_BD,2,FALSE))</f>
        <v>0</v>
      </c>
      <c r="K20" s="59">
        <f>IF(F20="","",VLOOKUP(F20,FFP_BD,5,FALSE))</f>
        <v>0</v>
      </c>
      <c r="L20" s="60">
        <f>IF(F20="","",SUM(H20:K20))</f>
        <v>1</v>
      </c>
      <c r="M20" s="60">
        <f>IF(G20="","",VLOOKUP(G20,ModificationBD,2,FALSE)*L20)</f>
        <v>0</v>
      </c>
      <c r="N20" s="60">
        <f>IF(G20="","",L20+M20)</f>
        <v>1</v>
      </c>
      <c r="O20" s="56"/>
    </row>
    <row r="21" spans="1:15" s="30" customFormat="1">
      <c r="A21" s="55" t="s">
        <v>72</v>
      </c>
      <c r="B21" s="54" t="s">
        <v>73</v>
      </c>
      <c r="C21" s="54" t="s">
        <v>80</v>
      </c>
      <c r="D21" s="54" t="s">
        <v>84</v>
      </c>
      <c r="E21" s="54" t="s">
        <v>119</v>
      </c>
      <c r="F21" s="54" t="s">
        <v>48</v>
      </c>
      <c r="G21" s="54" t="s">
        <v>22</v>
      </c>
      <c r="H21" s="59">
        <f t="shared" si="15"/>
        <v>1</v>
      </c>
      <c r="I21" s="59">
        <f t="shared" si="16"/>
        <v>0</v>
      </c>
      <c r="J21" s="59">
        <f t="shared" si="17"/>
        <v>0</v>
      </c>
      <c r="K21" s="59">
        <f t="shared" si="18"/>
        <v>0</v>
      </c>
      <c r="L21" s="60">
        <f t="shared" si="19"/>
        <v>1</v>
      </c>
      <c r="M21" s="60">
        <f t="shared" si="20"/>
        <v>0</v>
      </c>
      <c r="N21" s="60">
        <f t="shared" si="21"/>
        <v>1</v>
      </c>
      <c r="O21" s="28"/>
    </row>
    <row r="22" spans="1:15" s="30" customFormat="1">
      <c r="A22" s="55" t="s">
        <v>72</v>
      </c>
      <c r="B22" s="54" t="s">
        <v>73</v>
      </c>
      <c r="C22" s="54" t="s">
        <v>80</v>
      </c>
      <c r="D22" s="54" t="s">
        <v>84</v>
      </c>
      <c r="E22" s="54" t="s">
        <v>120</v>
      </c>
      <c r="F22" s="54" t="s">
        <v>52</v>
      </c>
      <c r="G22" s="54" t="s">
        <v>22</v>
      </c>
      <c r="H22" s="59">
        <f t="shared" ref="H22:H48" si="36">IF(F22="","",VLOOKUP(F22,FFP_BD,4,FALSE))</f>
        <v>0</v>
      </c>
      <c r="I22" s="59">
        <f t="shared" ref="I22:I48" si="37">IF(F22="","",VLOOKUP(F22,FFP_BD,3,FALSE))</f>
        <v>0</v>
      </c>
      <c r="J22" s="59">
        <f t="shared" ref="J22:J48" si="38">IF(F22="","",VLOOKUP(F22,FFP_BD,2,FALSE))</f>
        <v>1</v>
      </c>
      <c r="K22" s="59">
        <f t="shared" ref="K22:K48" si="39">IF(F22="","",VLOOKUP(F22,FFP_BD,5,FALSE))</f>
        <v>0</v>
      </c>
      <c r="L22" s="60">
        <f t="shared" ref="L22:L48" si="40">IF(F22="","",SUM(H22:K22))</f>
        <v>1</v>
      </c>
      <c r="M22" s="60">
        <f t="shared" ref="M22:M48" si="41">IF(G22="","",VLOOKUP(G22,ModificationBD,2,FALSE)*L22)</f>
        <v>0</v>
      </c>
      <c r="N22" s="60">
        <f t="shared" ref="N22:N48" si="42">IF(G22="","",L22+M22)</f>
        <v>1</v>
      </c>
      <c r="O22" s="28"/>
    </row>
    <row r="23" spans="1:15">
      <c r="A23" s="55" t="s">
        <v>72</v>
      </c>
      <c r="B23" s="54" t="s">
        <v>73</v>
      </c>
      <c r="C23" s="54" t="s">
        <v>80</v>
      </c>
      <c r="D23" s="54" t="s">
        <v>84</v>
      </c>
      <c r="E23" s="54" t="s">
        <v>110</v>
      </c>
      <c r="F23" s="54" t="s">
        <v>52</v>
      </c>
      <c r="G23" s="54" t="s">
        <v>22</v>
      </c>
      <c r="H23" s="59">
        <f t="shared" si="36"/>
        <v>0</v>
      </c>
      <c r="I23" s="59">
        <f t="shared" si="37"/>
        <v>0</v>
      </c>
      <c r="J23" s="59">
        <f t="shared" si="38"/>
        <v>1</v>
      </c>
      <c r="K23" s="59">
        <f t="shared" si="39"/>
        <v>0</v>
      </c>
      <c r="L23" s="60">
        <f t="shared" si="40"/>
        <v>1</v>
      </c>
      <c r="M23" s="60">
        <f t="shared" si="41"/>
        <v>0</v>
      </c>
      <c r="N23" s="60">
        <f t="shared" si="42"/>
        <v>1</v>
      </c>
      <c r="O23" s="61"/>
    </row>
    <row r="24" spans="1:15">
      <c r="A24" s="28" t="s">
        <v>72</v>
      </c>
      <c r="B24" s="28" t="s">
        <v>73</v>
      </c>
      <c r="C24" s="28" t="s">
        <v>80</v>
      </c>
      <c r="D24" s="28" t="s">
        <v>84</v>
      </c>
      <c r="E24" s="28" t="s">
        <v>150</v>
      </c>
      <c r="F24" s="28" t="s">
        <v>56</v>
      </c>
      <c r="G24" s="28" t="s">
        <v>22</v>
      </c>
      <c r="H24" s="25">
        <f>IF(F24="","",VLOOKUP(F24,FFP_BD,4,FALSE))</f>
        <v>0</v>
      </c>
      <c r="I24" s="25">
        <f>IF(F24="","",VLOOKUP(F24,FFP_BD,3,FALSE))</f>
        <v>0</v>
      </c>
      <c r="J24" s="25">
        <f>IF(F24="","",VLOOKUP(F24,FFP_BD,2,FALSE))</f>
        <v>0</v>
      </c>
      <c r="K24" s="25">
        <f>IF(F24="","",VLOOKUP(F24,FFP_BD,5,FALSE))</f>
        <v>1</v>
      </c>
      <c r="L24" s="29">
        <f>IF(F24="","",SUM(H24:K24))</f>
        <v>1</v>
      </c>
      <c r="M24" s="29">
        <f>IF(G24="","",VLOOKUP(G24,ModificationBD,2,FALSE)*L24)</f>
        <v>0</v>
      </c>
      <c r="N24" s="29">
        <f>IF(G24="","",L24+M24)</f>
        <v>1</v>
      </c>
      <c r="O24" s="61"/>
    </row>
    <row r="25" spans="1:15">
      <c r="A25" s="55" t="s">
        <v>72</v>
      </c>
      <c r="B25" s="54" t="s">
        <v>73</v>
      </c>
      <c r="C25" s="54" t="s">
        <v>80</v>
      </c>
      <c r="D25" s="54" t="s">
        <v>84</v>
      </c>
      <c r="E25" s="54" t="s">
        <v>149</v>
      </c>
      <c r="F25" s="54" t="s">
        <v>53</v>
      </c>
      <c r="G25" s="54" t="s">
        <v>22</v>
      </c>
      <c r="H25" s="59">
        <f t="shared" si="36"/>
        <v>0</v>
      </c>
      <c r="I25" s="59">
        <f t="shared" si="37"/>
        <v>1</v>
      </c>
      <c r="J25" s="59">
        <f t="shared" si="38"/>
        <v>0</v>
      </c>
      <c r="K25" s="59">
        <f t="shared" si="39"/>
        <v>0</v>
      </c>
      <c r="L25" s="60">
        <f t="shared" si="40"/>
        <v>1</v>
      </c>
      <c r="M25" s="60">
        <f t="shared" si="41"/>
        <v>0</v>
      </c>
      <c r="N25" s="60">
        <f t="shared" si="42"/>
        <v>1</v>
      </c>
      <c r="O25" s="61"/>
    </row>
    <row r="26" spans="1:15">
      <c r="A26" s="55" t="s">
        <v>72</v>
      </c>
      <c r="B26" s="54" t="s">
        <v>73</v>
      </c>
      <c r="C26" s="54" t="s">
        <v>80</v>
      </c>
      <c r="D26" s="54" t="s">
        <v>84</v>
      </c>
      <c r="E26" s="54" t="s">
        <v>117</v>
      </c>
      <c r="F26" s="54" t="s">
        <v>54</v>
      </c>
      <c r="G26" s="54" t="s">
        <v>22</v>
      </c>
      <c r="H26" s="59">
        <f t="shared" si="36"/>
        <v>1</v>
      </c>
      <c r="I26" s="59">
        <f t="shared" si="37"/>
        <v>0</v>
      </c>
      <c r="J26" s="59">
        <f t="shared" si="38"/>
        <v>0</v>
      </c>
      <c r="K26" s="59">
        <f t="shared" si="39"/>
        <v>0</v>
      </c>
      <c r="L26" s="60">
        <f t="shared" si="40"/>
        <v>1</v>
      </c>
      <c r="M26" s="60">
        <f t="shared" si="41"/>
        <v>0</v>
      </c>
      <c r="N26" s="60">
        <f t="shared" si="42"/>
        <v>1</v>
      </c>
      <c r="O26" s="61"/>
    </row>
    <row r="27" spans="1:15">
      <c r="A27" s="28" t="s">
        <v>72</v>
      </c>
      <c r="B27" s="28" t="s">
        <v>73</v>
      </c>
      <c r="C27" s="28" t="s">
        <v>80</v>
      </c>
      <c r="D27" s="28" t="s">
        <v>84</v>
      </c>
      <c r="E27" s="28" t="s">
        <v>151</v>
      </c>
      <c r="F27" s="28" t="s">
        <v>56</v>
      </c>
      <c r="G27" s="28" t="s">
        <v>22</v>
      </c>
      <c r="H27" s="25">
        <f>IF(F27="","",VLOOKUP(F27,FFP_BD,4,FALSE))</f>
        <v>0</v>
      </c>
      <c r="I27" s="25">
        <f>IF(F27="","",VLOOKUP(F27,FFP_BD,3,FALSE))</f>
        <v>0</v>
      </c>
      <c r="J27" s="25">
        <f>IF(F27="","",VLOOKUP(F27,FFP_BD,2,FALSE))</f>
        <v>0</v>
      </c>
      <c r="K27" s="25">
        <f>IF(F27="","",VLOOKUP(F27,FFP_BD,5,FALSE))</f>
        <v>1</v>
      </c>
      <c r="L27" s="29">
        <f>IF(F27="","",SUM(H27:K27))</f>
        <v>1</v>
      </c>
      <c r="M27" s="29">
        <f>IF(G27="","",VLOOKUP(G27,ModificationBD,2,FALSE)*L27)</f>
        <v>0</v>
      </c>
      <c r="N27" s="29">
        <f>IF(G27="","",L27+M27)</f>
        <v>1</v>
      </c>
      <c r="O27" s="61" t="s">
        <v>155</v>
      </c>
    </row>
    <row r="28" spans="1:15">
      <c r="A28" s="55" t="s">
        <v>72</v>
      </c>
      <c r="B28" s="54" t="s">
        <v>73</v>
      </c>
      <c r="C28" s="54" t="s">
        <v>80</v>
      </c>
      <c r="D28" s="54" t="s">
        <v>84</v>
      </c>
      <c r="E28" s="54" t="s">
        <v>118</v>
      </c>
      <c r="F28" s="54" t="s">
        <v>53</v>
      </c>
      <c r="G28" s="54" t="s">
        <v>22</v>
      </c>
      <c r="H28" s="59">
        <f>IF(F28="","",VLOOKUP(F28,FFP_BD,4,FALSE))</f>
        <v>0</v>
      </c>
      <c r="I28" s="59">
        <f>IF(F28="","",VLOOKUP(F28,FFP_BD,3,FALSE))</f>
        <v>1</v>
      </c>
      <c r="J28" s="59">
        <f>IF(F28="","",VLOOKUP(F28,FFP_BD,2,FALSE))</f>
        <v>0</v>
      </c>
      <c r="K28" s="59">
        <f>IF(F28="","",VLOOKUP(F28,FFP_BD,5,FALSE))</f>
        <v>0</v>
      </c>
      <c r="L28" s="60">
        <f>IF(F28="","",SUM(H28:K28))</f>
        <v>1</v>
      </c>
      <c r="M28" s="60">
        <f>IF(G28="","",VLOOKUP(G28,ModificationBD,2,FALSE)*L28)</f>
        <v>0</v>
      </c>
      <c r="N28" s="60">
        <f>IF(G28="","",L28+M28)</f>
        <v>1</v>
      </c>
      <c r="O28" s="61"/>
    </row>
    <row r="29" spans="1:15">
      <c r="A29" s="55" t="s">
        <v>72</v>
      </c>
      <c r="B29" s="54" t="s">
        <v>73</v>
      </c>
      <c r="C29" s="54" t="s">
        <v>80</v>
      </c>
      <c r="D29" s="54" t="s">
        <v>84</v>
      </c>
      <c r="E29" s="54" t="s">
        <v>77</v>
      </c>
      <c r="F29" s="54" t="s">
        <v>53</v>
      </c>
      <c r="G29" s="54" t="s">
        <v>22</v>
      </c>
      <c r="H29" s="59">
        <f>IF(F29="","",VLOOKUP(F29,FFP_BD,4,FALSE))</f>
        <v>0</v>
      </c>
      <c r="I29" s="59">
        <f>IF(F29="","",VLOOKUP(F29,FFP_BD,3,FALSE))</f>
        <v>1</v>
      </c>
      <c r="J29" s="59">
        <f>IF(F29="","",VLOOKUP(F29,FFP_BD,2,FALSE))</f>
        <v>0</v>
      </c>
      <c r="K29" s="59">
        <f>IF(F29="","",VLOOKUP(F29,FFP_BD,5,FALSE))</f>
        <v>0</v>
      </c>
      <c r="L29" s="60">
        <f>IF(F29="","",SUM(H29:K29))</f>
        <v>1</v>
      </c>
      <c r="M29" s="60">
        <f>IF(G29="","",VLOOKUP(G29,ModificationBD,2,FALSE)*L29)</f>
        <v>0</v>
      </c>
      <c r="N29" s="60">
        <f>IF(G29="","",L29+M29)</f>
        <v>1</v>
      </c>
      <c r="O29" s="61"/>
    </row>
    <row r="30" spans="1:15">
      <c r="A30" s="55" t="s">
        <v>72</v>
      </c>
      <c r="B30" s="54" t="s">
        <v>85</v>
      </c>
      <c r="C30" s="54" t="s">
        <v>88</v>
      </c>
      <c r="D30" s="54" t="s">
        <v>87</v>
      </c>
      <c r="E30" s="54" t="s">
        <v>121</v>
      </c>
      <c r="F30" s="54" t="s">
        <v>48</v>
      </c>
      <c r="G30" s="54" t="s">
        <v>22</v>
      </c>
      <c r="H30" s="59">
        <f t="shared" si="36"/>
        <v>1</v>
      </c>
      <c r="I30" s="59">
        <f t="shared" si="37"/>
        <v>0</v>
      </c>
      <c r="J30" s="59">
        <f t="shared" si="38"/>
        <v>0</v>
      </c>
      <c r="K30" s="59">
        <f t="shared" si="39"/>
        <v>0</v>
      </c>
      <c r="L30" s="60">
        <f t="shared" si="40"/>
        <v>1</v>
      </c>
      <c r="M30" s="60">
        <f t="shared" si="41"/>
        <v>0</v>
      </c>
      <c r="N30" s="60">
        <f t="shared" si="42"/>
        <v>1</v>
      </c>
      <c r="O30" s="61"/>
    </row>
    <row r="31" spans="1:15">
      <c r="A31" s="55" t="s">
        <v>72</v>
      </c>
      <c r="B31" s="54" t="s">
        <v>85</v>
      </c>
      <c r="C31" s="54" t="s">
        <v>88</v>
      </c>
      <c r="D31" s="54" t="s">
        <v>87</v>
      </c>
      <c r="E31" s="54" t="s">
        <v>76</v>
      </c>
      <c r="F31" s="54" t="s">
        <v>57</v>
      </c>
      <c r="G31" s="54" t="s">
        <v>22</v>
      </c>
      <c r="H31" s="59">
        <f t="shared" si="36"/>
        <v>1</v>
      </c>
      <c r="I31" s="59">
        <f t="shared" si="37"/>
        <v>1</v>
      </c>
      <c r="J31" s="59">
        <f t="shared" si="38"/>
        <v>0</v>
      </c>
      <c r="K31" s="59">
        <f t="shared" si="39"/>
        <v>0</v>
      </c>
      <c r="L31" s="60">
        <f t="shared" si="40"/>
        <v>2</v>
      </c>
      <c r="M31" s="60">
        <f t="shared" si="41"/>
        <v>0</v>
      </c>
      <c r="N31" s="60">
        <f t="shared" si="42"/>
        <v>2</v>
      </c>
      <c r="O31" s="61"/>
    </row>
    <row r="32" spans="1:15">
      <c r="A32" s="55" t="s">
        <v>72</v>
      </c>
      <c r="B32" s="54" t="s">
        <v>73</v>
      </c>
      <c r="C32" s="54" t="s">
        <v>89</v>
      </c>
      <c r="D32" s="54" t="s">
        <v>144</v>
      </c>
      <c r="E32" s="54" t="s">
        <v>122</v>
      </c>
      <c r="F32" s="54" t="s">
        <v>48</v>
      </c>
      <c r="G32" s="54" t="s">
        <v>22</v>
      </c>
      <c r="H32" s="59">
        <f t="shared" si="36"/>
        <v>1</v>
      </c>
      <c r="I32" s="59">
        <f t="shared" si="37"/>
        <v>0</v>
      </c>
      <c r="J32" s="59">
        <f t="shared" si="38"/>
        <v>0</v>
      </c>
      <c r="K32" s="59">
        <f t="shared" si="39"/>
        <v>0</v>
      </c>
      <c r="L32" s="60">
        <f t="shared" si="40"/>
        <v>1</v>
      </c>
      <c r="M32" s="60">
        <f t="shared" si="41"/>
        <v>0</v>
      </c>
      <c r="N32" s="60">
        <f t="shared" si="42"/>
        <v>1</v>
      </c>
      <c r="O32" s="61"/>
    </row>
    <row r="33" spans="1:15">
      <c r="A33" s="55" t="s">
        <v>72</v>
      </c>
      <c r="B33" s="54" t="s">
        <v>73</v>
      </c>
      <c r="C33" s="54" t="s">
        <v>89</v>
      </c>
      <c r="D33" s="54" t="s">
        <v>144</v>
      </c>
      <c r="E33" s="54" t="s">
        <v>123</v>
      </c>
      <c r="F33" s="54" t="s">
        <v>50</v>
      </c>
      <c r="G33" s="54" t="s">
        <v>22</v>
      </c>
      <c r="H33" s="59">
        <f t="shared" si="36"/>
        <v>0</v>
      </c>
      <c r="I33" s="59">
        <f t="shared" si="37"/>
        <v>1</v>
      </c>
      <c r="J33" s="59">
        <f t="shared" si="38"/>
        <v>1</v>
      </c>
      <c r="K33" s="59">
        <f t="shared" si="39"/>
        <v>0</v>
      </c>
      <c r="L33" s="60">
        <f t="shared" si="40"/>
        <v>2</v>
      </c>
      <c r="M33" s="60">
        <f t="shared" si="41"/>
        <v>0</v>
      </c>
      <c r="N33" s="60">
        <f t="shared" si="42"/>
        <v>2</v>
      </c>
      <c r="O33" s="61"/>
    </row>
    <row r="34" spans="1:15">
      <c r="A34" s="55" t="s">
        <v>72</v>
      </c>
      <c r="B34" s="54" t="s">
        <v>73</v>
      </c>
      <c r="C34" s="54" t="s">
        <v>89</v>
      </c>
      <c r="D34" s="54" t="s">
        <v>144</v>
      </c>
      <c r="E34" s="54" t="s">
        <v>124</v>
      </c>
      <c r="F34" s="54" t="s">
        <v>54</v>
      </c>
      <c r="G34" s="54" t="s">
        <v>22</v>
      </c>
      <c r="H34" s="59">
        <f t="shared" si="36"/>
        <v>1</v>
      </c>
      <c r="I34" s="59">
        <f t="shared" si="37"/>
        <v>0</v>
      </c>
      <c r="J34" s="59">
        <f t="shared" si="38"/>
        <v>0</v>
      </c>
      <c r="K34" s="59">
        <f t="shared" si="39"/>
        <v>0</v>
      </c>
      <c r="L34" s="60">
        <f t="shared" si="40"/>
        <v>1</v>
      </c>
      <c r="M34" s="60">
        <f t="shared" si="41"/>
        <v>0</v>
      </c>
      <c r="N34" s="60">
        <f t="shared" si="42"/>
        <v>1</v>
      </c>
      <c r="O34" s="61"/>
    </row>
    <row r="35" spans="1:15">
      <c r="A35" s="55" t="s">
        <v>72</v>
      </c>
      <c r="B35" s="54" t="s">
        <v>73</v>
      </c>
      <c r="C35" s="54" t="s">
        <v>89</v>
      </c>
      <c r="D35" s="54" t="s">
        <v>144</v>
      </c>
      <c r="E35" s="54" t="s">
        <v>145</v>
      </c>
      <c r="F35" s="54" t="s">
        <v>50</v>
      </c>
      <c r="G35" s="54" t="s">
        <v>22</v>
      </c>
      <c r="H35" s="59">
        <f t="shared" si="36"/>
        <v>0</v>
      </c>
      <c r="I35" s="59">
        <f t="shared" si="37"/>
        <v>1</v>
      </c>
      <c r="J35" s="59">
        <f t="shared" si="38"/>
        <v>1</v>
      </c>
      <c r="K35" s="59">
        <f t="shared" si="39"/>
        <v>0</v>
      </c>
      <c r="L35" s="60">
        <f t="shared" si="40"/>
        <v>2</v>
      </c>
      <c r="M35" s="62">
        <f t="shared" si="41"/>
        <v>0</v>
      </c>
      <c r="N35" s="62">
        <f t="shared" si="42"/>
        <v>2</v>
      </c>
      <c r="O35" s="63"/>
    </row>
    <row r="36" spans="1:15">
      <c r="A36" s="55" t="s">
        <v>72</v>
      </c>
      <c r="B36" s="54" t="s">
        <v>73</v>
      </c>
      <c r="C36" s="54" t="s">
        <v>89</v>
      </c>
      <c r="D36" s="54" t="s">
        <v>144</v>
      </c>
      <c r="E36" s="54" t="s">
        <v>76</v>
      </c>
      <c r="F36" s="54" t="s">
        <v>50</v>
      </c>
      <c r="G36" s="54" t="s">
        <v>22</v>
      </c>
      <c r="H36" s="59">
        <f t="shared" si="36"/>
        <v>0</v>
      </c>
      <c r="I36" s="59">
        <f t="shared" si="37"/>
        <v>1</v>
      </c>
      <c r="J36" s="59">
        <f t="shared" si="38"/>
        <v>1</v>
      </c>
      <c r="K36" s="59">
        <f t="shared" si="39"/>
        <v>0</v>
      </c>
      <c r="L36" s="60">
        <f t="shared" si="40"/>
        <v>2</v>
      </c>
      <c r="M36" s="62">
        <f t="shared" si="41"/>
        <v>0</v>
      </c>
      <c r="N36" s="62">
        <f t="shared" si="42"/>
        <v>2</v>
      </c>
      <c r="O36" s="63"/>
    </row>
    <row r="37" spans="1:15">
      <c r="A37" s="55" t="s">
        <v>72</v>
      </c>
      <c r="B37" s="54" t="s">
        <v>73</v>
      </c>
      <c r="C37" s="54" t="s">
        <v>92</v>
      </c>
      <c r="D37" s="54" t="s">
        <v>90</v>
      </c>
      <c r="E37" s="54" t="s">
        <v>125</v>
      </c>
      <c r="F37" s="54" t="s">
        <v>48</v>
      </c>
      <c r="G37" s="54" t="s">
        <v>22</v>
      </c>
      <c r="H37" s="59">
        <f>IF(F37="","",VLOOKUP(F37,FFP_BD,4,FALSE))</f>
        <v>1</v>
      </c>
      <c r="I37" s="59">
        <f>IF(F37="","",VLOOKUP(F37,FFP_BD,3,FALSE))</f>
        <v>0</v>
      </c>
      <c r="J37" s="59">
        <f>IF(F37="","",VLOOKUP(F37,FFP_BD,2,FALSE))</f>
        <v>0</v>
      </c>
      <c r="K37" s="59">
        <f>IF(F37="","",VLOOKUP(F37,FFP_BD,5,FALSE))</f>
        <v>0</v>
      </c>
      <c r="L37" s="60">
        <f>IF(F37="","",SUM(H37:K37))</f>
        <v>1</v>
      </c>
      <c r="M37" s="60">
        <f t="shared" si="41"/>
        <v>0</v>
      </c>
      <c r="N37" s="60">
        <f t="shared" si="42"/>
        <v>1</v>
      </c>
      <c r="O37" s="61"/>
    </row>
    <row r="38" spans="1:15">
      <c r="A38" s="55" t="s">
        <v>72</v>
      </c>
      <c r="B38" s="54" t="s">
        <v>73</v>
      </c>
      <c r="C38" s="54" t="s">
        <v>92</v>
      </c>
      <c r="D38" s="54" t="s">
        <v>90</v>
      </c>
      <c r="E38" s="54" t="s">
        <v>77</v>
      </c>
      <c r="F38" s="54" t="s">
        <v>53</v>
      </c>
      <c r="G38" s="54" t="s">
        <v>22</v>
      </c>
      <c r="H38" s="59">
        <f>IF(F38="","",VLOOKUP(F38,FFP_BD,4,FALSE))</f>
        <v>0</v>
      </c>
      <c r="I38" s="59">
        <f>IF(F38="","",VLOOKUP(F38,FFP_BD,3,FALSE))</f>
        <v>1</v>
      </c>
      <c r="J38" s="59">
        <f>IF(F38="","",VLOOKUP(F38,FFP_BD,2,FALSE))</f>
        <v>0</v>
      </c>
      <c r="K38" s="59">
        <f>IF(F38="","",VLOOKUP(F38,FFP_BD,5,FALSE))</f>
        <v>0</v>
      </c>
      <c r="L38" s="60">
        <f>IF(F38="","",SUM(H38:K38))</f>
        <v>1</v>
      </c>
      <c r="M38" s="60">
        <f t="shared" si="41"/>
        <v>0</v>
      </c>
      <c r="N38" s="60">
        <f t="shared" si="42"/>
        <v>1</v>
      </c>
      <c r="O38" s="61"/>
    </row>
    <row r="39" spans="1:15">
      <c r="A39" s="55" t="s">
        <v>72</v>
      </c>
      <c r="B39" s="54" t="s">
        <v>73</v>
      </c>
      <c r="C39" s="54" t="s">
        <v>92</v>
      </c>
      <c r="D39" s="54" t="s">
        <v>90</v>
      </c>
      <c r="E39" s="54" t="s">
        <v>145</v>
      </c>
      <c r="F39" s="54" t="s">
        <v>50</v>
      </c>
      <c r="G39" s="54" t="s">
        <v>22</v>
      </c>
      <c r="H39" s="59">
        <f t="shared" ref="H39:H41" si="43">IF(F39="","",VLOOKUP(F39,FFP_BD,4,FALSE))</f>
        <v>0</v>
      </c>
      <c r="I39" s="59">
        <f t="shared" ref="I39:I41" si="44">IF(F39="","",VLOOKUP(F39,FFP_BD,3,FALSE))</f>
        <v>1</v>
      </c>
      <c r="J39" s="59">
        <f t="shared" ref="J39:J41" si="45">IF(F39="","",VLOOKUP(F39,FFP_BD,2,FALSE))</f>
        <v>1</v>
      </c>
      <c r="K39" s="59">
        <f t="shared" ref="K39:K41" si="46">IF(F39="","",VLOOKUP(F39,FFP_BD,5,FALSE))</f>
        <v>0</v>
      </c>
      <c r="L39" s="60">
        <f t="shared" ref="L39:L41" si="47">IF(F39="","",SUM(H39:K39))</f>
        <v>2</v>
      </c>
      <c r="M39" s="60">
        <f t="shared" ref="M39:M41" si="48">IF(G39="","",VLOOKUP(G39,ModificationBD,2,FALSE)*L39)</f>
        <v>0</v>
      </c>
      <c r="N39" s="60">
        <f t="shared" ref="N39:N41" si="49">IF(G39="","",L39+M39)</f>
        <v>2</v>
      </c>
      <c r="O39" s="61"/>
    </row>
    <row r="40" spans="1:15">
      <c r="A40" s="55" t="s">
        <v>72</v>
      </c>
      <c r="B40" s="54" t="s">
        <v>73</v>
      </c>
      <c r="C40" s="54" t="s">
        <v>92</v>
      </c>
      <c r="D40" s="54" t="s">
        <v>90</v>
      </c>
      <c r="E40" s="54" t="s">
        <v>76</v>
      </c>
      <c r="F40" s="54" t="s">
        <v>50</v>
      </c>
      <c r="G40" s="54" t="s">
        <v>22</v>
      </c>
      <c r="H40" s="59">
        <f t="shared" si="43"/>
        <v>0</v>
      </c>
      <c r="I40" s="59">
        <f t="shared" si="44"/>
        <v>1</v>
      </c>
      <c r="J40" s="59">
        <f t="shared" si="45"/>
        <v>1</v>
      </c>
      <c r="K40" s="59">
        <f t="shared" si="46"/>
        <v>0</v>
      </c>
      <c r="L40" s="60">
        <f t="shared" si="47"/>
        <v>2</v>
      </c>
      <c r="M40" s="60">
        <f t="shared" si="48"/>
        <v>0</v>
      </c>
      <c r="N40" s="60">
        <f t="shared" si="49"/>
        <v>2</v>
      </c>
      <c r="O40" s="61"/>
    </row>
    <row r="41" spans="1:15">
      <c r="A41" s="55" t="s">
        <v>72</v>
      </c>
      <c r="B41" s="54" t="s">
        <v>73</v>
      </c>
      <c r="C41" s="54" t="s">
        <v>91</v>
      </c>
      <c r="D41" s="54" t="s">
        <v>93</v>
      </c>
      <c r="E41" s="54" t="s">
        <v>126</v>
      </c>
      <c r="F41" s="54" t="s">
        <v>48</v>
      </c>
      <c r="G41" s="54" t="s">
        <v>22</v>
      </c>
      <c r="H41" s="59">
        <f t="shared" si="43"/>
        <v>1</v>
      </c>
      <c r="I41" s="59">
        <f t="shared" si="44"/>
        <v>0</v>
      </c>
      <c r="J41" s="59">
        <f t="shared" si="45"/>
        <v>0</v>
      </c>
      <c r="K41" s="59">
        <f t="shared" si="46"/>
        <v>0</v>
      </c>
      <c r="L41" s="60">
        <f t="shared" si="47"/>
        <v>1</v>
      </c>
      <c r="M41" s="60">
        <f t="shared" si="48"/>
        <v>0</v>
      </c>
      <c r="N41" s="60">
        <f t="shared" si="49"/>
        <v>1</v>
      </c>
      <c r="O41" s="61"/>
    </row>
    <row r="42" spans="1:15">
      <c r="A42" s="55" t="s">
        <v>72</v>
      </c>
      <c r="B42" s="54" t="s">
        <v>73</v>
      </c>
      <c r="C42" s="54" t="s">
        <v>91</v>
      </c>
      <c r="D42" s="54" t="s">
        <v>93</v>
      </c>
      <c r="E42" s="54" t="s">
        <v>77</v>
      </c>
      <c r="F42" s="54" t="s">
        <v>53</v>
      </c>
      <c r="G42" s="54" t="s">
        <v>22</v>
      </c>
      <c r="H42" s="59">
        <f t="shared" si="36"/>
        <v>0</v>
      </c>
      <c r="I42" s="59">
        <f t="shared" si="37"/>
        <v>1</v>
      </c>
      <c r="J42" s="59">
        <f t="shared" si="38"/>
        <v>0</v>
      </c>
      <c r="K42" s="59">
        <f t="shared" si="39"/>
        <v>0</v>
      </c>
      <c r="L42" s="60">
        <f t="shared" si="40"/>
        <v>1</v>
      </c>
      <c r="M42" s="60">
        <f t="shared" si="41"/>
        <v>0</v>
      </c>
      <c r="N42" s="60">
        <f t="shared" si="42"/>
        <v>1</v>
      </c>
      <c r="O42" s="61"/>
    </row>
    <row r="43" spans="1:15">
      <c r="A43" s="55" t="s">
        <v>72</v>
      </c>
      <c r="B43" s="54" t="s">
        <v>73</v>
      </c>
      <c r="C43" s="54" t="s">
        <v>94</v>
      </c>
      <c r="D43" s="54" t="s">
        <v>95</v>
      </c>
      <c r="E43" s="54" t="s">
        <v>127</v>
      </c>
      <c r="F43" s="54" t="s">
        <v>48</v>
      </c>
      <c r="G43" s="54" t="s">
        <v>22</v>
      </c>
      <c r="H43" s="59">
        <f t="shared" si="36"/>
        <v>1</v>
      </c>
      <c r="I43" s="59">
        <f t="shared" si="37"/>
        <v>0</v>
      </c>
      <c r="J43" s="59">
        <f t="shared" si="38"/>
        <v>0</v>
      </c>
      <c r="K43" s="59">
        <f t="shared" si="39"/>
        <v>0</v>
      </c>
      <c r="L43" s="60">
        <f t="shared" si="40"/>
        <v>1</v>
      </c>
      <c r="M43" s="60">
        <f t="shared" si="41"/>
        <v>0</v>
      </c>
      <c r="N43" s="60">
        <f t="shared" si="42"/>
        <v>1</v>
      </c>
      <c r="O43" s="61"/>
    </row>
    <row r="44" spans="1:15">
      <c r="A44" s="55" t="s">
        <v>72</v>
      </c>
      <c r="B44" s="54" t="s">
        <v>73</v>
      </c>
      <c r="C44" s="54" t="s">
        <v>94</v>
      </c>
      <c r="D44" s="54" t="s">
        <v>95</v>
      </c>
      <c r="E44" s="54" t="s">
        <v>77</v>
      </c>
      <c r="F44" s="54" t="s">
        <v>53</v>
      </c>
      <c r="G44" s="54" t="s">
        <v>22</v>
      </c>
      <c r="H44" s="59">
        <f t="shared" si="36"/>
        <v>0</v>
      </c>
      <c r="I44" s="59">
        <f t="shared" si="37"/>
        <v>1</v>
      </c>
      <c r="J44" s="59">
        <f t="shared" si="38"/>
        <v>0</v>
      </c>
      <c r="K44" s="59">
        <f t="shared" si="39"/>
        <v>0</v>
      </c>
      <c r="L44" s="60">
        <f t="shared" si="40"/>
        <v>1</v>
      </c>
      <c r="M44" s="60">
        <f t="shared" si="41"/>
        <v>0</v>
      </c>
      <c r="N44" s="60">
        <f t="shared" si="42"/>
        <v>1</v>
      </c>
      <c r="O44" s="61"/>
    </row>
    <row r="45" spans="1:15">
      <c r="A45" s="55" t="s">
        <v>72</v>
      </c>
      <c r="B45" s="54" t="s">
        <v>73</v>
      </c>
      <c r="C45" s="54" t="s">
        <v>94</v>
      </c>
      <c r="D45" s="54" t="s">
        <v>95</v>
      </c>
      <c r="E45" s="54" t="s">
        <v>145</v>
      </c>
      <c r="F45" s="54" t="s">
        <v>50</v>
      </c>
      <c r="G45" s="54" t="s">
        <v>22</v>
      </c>
      <c r="H45" s="59">
        <f>IF(F45="","",VLOOKUP(F45,FFP_BD,4,FALSE))</f>
        <v>0</v>
      </c>
      <c r="I45" s="59">
        <f>IF(F45="","",VLOOKUP(F45,FFP_BD,3,FALSE))</f>
        <v>1</v>
      </c>
      <c r="J45" s="59">
        <f>IF(F45="","",VLOOKUP(F45,FFP_BD,2,FALSE))</f>
        <v>1</v>
      </c>
      <c r="K45" s="59">
        <f>IF(F45="","",VLOOKUP(F45,FFP_BD,5,FALSE))</f>
        <v>0</v>
      </c>
      <c r="L45" s="60">
        <f>IF(F45="","",SUM(H45:K45))</f>
        <v>2</v>
      </c>
      <c r="M45" s="60">
        <f>IF(G45="","",VLOOKUP(G45,ModificationBD,2,FALSE)*L45)</f>
        <v>0</v>
      </c>
      <c r="N45" s="60">
        <f>IF(G45="","",L45+M45)</f>
        <v>2</v>
      </c>
      <c r="O45" s="61"/>
    </row>
    <row r="46" spans="1:15">
      <c r="A46" s="55" t="s">
        <v>72</v>
      </c>
      <c r="B46" s="54" t="s">
        <v>73</v>
      </c>
      <c r="C46" s="54" t="s">
        <v>94</v>
      </c>
      <c r="D46" s="54" t="s">
        <v>95</v>
      </c>
      <c r="E46" s="54" t="s">
        <v>76</v>
      </c>
      <c r="F46" s="54" t="s">
        <v>50</v>
      </c>
      <c r="G46" s="54" t="s">
        <v>22</v>
      </c>
      <c r="H46" s="59">
        <f>IF(F46="","",VLOOKUP(F46,FFP_BD,4,FALSE))</f>
        <v>0</v>
      </c>
      <c r="I46" s="59">
        <f>IF(F46="","",VLOOKUP(F46,FFP_BD,3,FALSE))</f>
        <v>1</v>
      </c>
      <c r="J46" s="59">
        <f>IF(F46="","",VLOOKUP(F46,FFP_BD,2,FALSE))</f>
        <v>1</v>
      </c>
      <c r="K46" s="59">
        <f>IF(F46="","",VLOOKUP(F46,FFP_BD,5,FALSE))</f>
        <v>0</v>
      </c>
      <c r="L46" s="60">
        <f>IF(F46="","",SUM(H46:K46))</f>
        <v>2</v>
      </c>
      <c r="M46" s="60">
        <f>IF(G46="","",VLOOKUP(G46,ModificationBD,2,FALSE)*L46)</f>
        <v>0</v>
      </c>
      <c r="N46" s="60">
        <f>IF(G46="","",L46+M46)</f>
        <v>2</v>
      </c>
      <c r="O46" s="61"/>
    </row>
    <row r="47" spans="1:15">
      <c r="A47" s="55" t="s">
        <v>72</v>
      </c>
      <c r="B47" s="54" t="s">
        <v>73</v>
      </c>
      <c r="C47" s="54" t="s">
        <v>97</v>
      </c>
      <c r="D47" s="54" t="s">
        <v>96</v>
      </c>
      <c r="E47" s="54" t="s">
        <v>128</v>
      </c>
      <c r="F47" s="54" t="s">
        <v>48</v>
      </c>
      <c r="G47" s="54" t="s">
        <v>22</v>
      </c>
      <c r="H47" s="59">
        <f t="shared" si="36"/>
        <v>1</v>
      </c>
      <c r="I47" s="59">
        <f t="shared" si="37"/>
        <v>0</v>
      </c>
      <c r="J47" s="59">
        <f t="shared" si="38"/>
        <v>0</v>
      </c>
      <c r="K47" s="59">
        <f t="shared" si="39"/>
        <v>0</v>
      </c>
      <c r="L47" s="60">
        <f t="shared" si="40"/>
        <v>1</v>
      </c>
      <c r="M47" s="60">
        <f t="shared" si="41"/>
        <v>0</v>
      </c>
      <c r="N47" s="60">
        <f t="shared" si="42"/>
        <v>1</v>
      </c>
      <c r="O47" s="61"/>
    </row>
    <row r="48" spans="1:15">
      <c r="A48" s="55" t="s">
        <v>72</v>
      </c>
      <c r="B48" s="54" t="s">
        <v>73</v>
      </c>
      <c r="C48" s="54" t="s">
        <v>97</v>
      </c>
      <c r="D48" s="54" t="s">
        <v>96</v>
      </c>
      <c r="E48" s="54" t="s">
        <v>145</v>
      </c>
      <c r="F48" s="54" t="s">
        <v>131</v>
      </c>
      <c r="G48" s="54" t="s">
        <v>22</v>
      </c>
      <c r="H48" s="59">
        <f t="shared" si="36"/>
        <v>1</v>
      </c>
      <c r="I48" s="59">
        <f t="shared" si="37"/>
        <v>1</v>
      </c>
      <c r="J48" s="59">
        <f t="shared" si="38"/>
        <v>1</v>
      </c>
      <c r="K48" s="59">
        <f t="shared" si="39"/>
        <v>0</v>
      </c>
      <c r="L48" s="60">
        <f t="shared" si="40"/>
        <v>3</v>
      </c>
      <c r="M48" s="60">
        <f t="shared" si="41"/>
        <v>0</v>
      </c>
      <c r="N48" s="60">
        <f t="shared" si="42"/>
        <v>3</v>
      </c>
      <c r="O48" s="61"/>
    </row>
    <row r="49" spans="1:15">
      <c r="A49" s="55" t="s">
        <v>72</v>
      </c>
      <c r="B49" s="54" t="s">
        <v>73</v>
      </c>
      <c r="C49" s="54" t="s">
        <v>97</v>
      </c>
      <c r="D49" s="54" t="s">
        <v>96</v>
      </c>
      <c r="E49" s="54" t="s">
        <v>76</v>
      </c>
      <c r="F49" s="54" t="s">
        <v>50</v>
      </c>
      <c r="G49" s="54" t="s">
        <v>22</v>
      </c>
      <c r="H49" s="59">
        <f t="shared" ref="H49" si="50">IF(F49="","",VLOOKUP(F49,FFP_BD,4,FALSE))</f>
        <v>0</v>
      </c>
      <c r="I49" s="59">
        <f t="shared" ref="I49" si="51">IF(F49="","",VLOOKUP(F49,FFP_BD,3,FALSE))</f>
        <v>1</v>
      </c>
      <c r="J49" s="59">
        <f t="shared" ref="J49" si="52">IF(F49="","",VLOOKUP(F49,FFP_BD,2,FALSE))</f>
        <v>1</v>
      </c>
      <c r="K49" s="59">
        <f t="shared" ref="K49" si="53">IF(F49="","",VLOOKUP(F49,FFP_BD,5,FALSE))</f>
        <v>0</v>
      </c>
      <c r="L49" s="60">
        <f t="shared" ref="L49" si="54">IF(F49="","",SUM(H49:K49))</f>
        <v>2</v>
      </c>
      <c r="M49" s="60">
        <f t="shared" ref="M49" si="55">IF(G49="","",VLOOKUP(G49,ModificationBD,2,FALSE)*L49)</f>
        <v>0</v>
      </c>
      <c r="N49" s="60">
        <f t="shared" ref="N49" si="56">IF(G49="","",L49+M49)</f>
        <v>2</v>
      </c>
      <c r="O49" s="61"/>
    </row>
    <row r="50" spans="1:15">
      <c r="A50" s="55" t="s">
        <v>72</v>
      </c>
      <c r="B50" s="54" t="s">
        <v>73</v>
      </c>
      <c r="C50" s="54" t="s">
        <v>98</v>
      </c>
      <c r="D50" s="54" t="s">
        <v>130</v>
      </c>
      <c r="E50" s="54" t="s">
        <v>129</v>
      </c>
      <c r="F50" s="54" t="s">
        <v>48</v>
      </c>
      <c r="G50" s="54" t="s">
        <v>22</v>
      </c>
      <c r="H50" s="59">
        <f t="shared" ref="H50:H63" si="57">IF(F50="","",VLOOKUP(F50,FFP_BD,4,FALSE))</f>
        <v>1</v>
      </c>
      <c r="I50" s="59">
        <f t="shared" ref="I50:I63" si="58">IF(F50="","",VLOOKUP(F50,FFP_BD,3,FALSE))</f>
        <v>0</v>
      </c>
      <c r="J50" s="59">
        <f t="shared" ref="J50:J63" si="59">IF(F50="","",VLOOKUP(F50,FFP_BD,2,FALSE))</f>
        <v>0</v>
      </c>
      <c r="K50" s="59">
        <f t="shared" ref="K50:K63" si="60">IF(F50="","",VLOOKUP(F50,FFP_BD,5,FALSE))</f>
        <v>0</v>
      </c>
      <c r="L50" s="60">
        <f t="shared" ref="L50:L63" si="61">IF(F50="","",SUM(H50:K50))</f>
        <v>1</v>
      </c>
      <c r="M50" s="60">
        <f t="shared" ref="M50:M63" si="62">IF(G50="","",VLOOKUP(G50,ModificationBD,2,FALSE)*L50)</f>
        <v>0</v>
      </c>
      <c r="N50" s="60">
        <f t="shared" ref="N50:N63" si="63">IF(G50="","",L50+M50)</f>
        <v>1</v>
      </c>
      <c r="O50" s="61"/>
    </row>
    <row r="51" spans="1:15">
      <c r="A51" s="55" t="s">
        <v>72</v>
      </c>
      <c r="B51" s="54" t="s">
        <v>73</v>
      </c>
      <c r="C51" s="54" t="s">
        <v>98</v>
      </c>
      <c r="D51" s="54" t="s">
        <v>130</v>
      </c>
      <c r="E51" s="54" t="s">
        <v>76</v>
      </c>
      <c r="F51" s="54" t="s">
        <v>131</v>
      </c>
      <c r="G51" s="54" t="s">
        <v>22</v>
      </c>
      <c r="H51" s="59">
        <f>IF(F51="","",VLOOKUP(F51,FFP_BD,4,FALSE))</f>
        <v>1</v>
      </c>
      <c r="I51" s="59">
        <f>IF(F51="","",VLOOKUP(F51,FFP_BD,3,FALSE))</f>
        <v>1</v>
      </c>
      <c r="J51" s="59">
        <f>IF(F51="","",VLOOKUP(F51,FFP_BD,2,FALSE))</f>
        <v>1</v>
      </c>
      <c r="K51" s="59">
        <f>IF(F51="","",VLOOKUP(F51,FFP_BD,5,FALSE))</f>
        <v>0</v>
      </c>
      <c r="L51" s="60">
        <f>IF(F51="","",SUM(H51:K51))</f>
        <v>3</v>
      </c>
      <c r="M51" s="60">
        <f>IF(G51="","",VLOOKUP(G51,ModificationBD,2,FALSE)*L51)</f>
        <v>0</v>
      </c>
      <c r="N51" s="60">
        <f>IF(G51="","",L51+M51)</f>
        <v>3</v>
      </c>
      <c r="O51" s="61"/>
    </row>
    <row r="52" spans="1:15">
      <c r="A52" s="55" t="s">
        <v>72</v>
      </c>
      <c r="B52" s="54" t="s">
        <v>73</v>
      </c>
      <c r="C52" s="54" t="s">
        <v>98</v>
      </c>
      <c r="D52" s="54" t="s">
        <v>130</v>
      </c>
      <c r="E52" s="54" t="s">
        <v>145</v>
      </c>
      <c r="F52" s="54" t="s">
        <v>50</v>
      </c>
      <c r="G52" s="54" t="s">
        <v>22</v>
      </c>
      <c r="H52" s="59">
        <f>IF(F52="","",VLOOKUP(F52,FFP_BD,4,FALSE))</f>
        <v>0</v>
      </c>
      <c r="I52" s="59">
        <f>IF(F52="","",VLOOKUP(F52,FFP_BD,3,FALSE))</f>
        <v>1</v>
      </c>
      <c r="J52" s="59">
        <f>IF(F52="","",VLOOKUP(F52,FFP_BD,2,FALSE))</f>
        <v>1</v>
      </c>
      <c r="K52" s="59">
        <f>IF(F52="","",VLOOKUP(F52,FFP_BD,5,FALSE))</f>
        <v>0</v>
      </c>
      <c r="L52" s="60">
        <f>IF(F52="","",SUM(H52:K52))</f>
        <v>2</v>
      </c>
      <c r="M52" s="60">
        <f>IF(G52="","",VLOOKUP(G52,ModificationBD,2,FALSE)*L52)</f>
        <v>0</v>
      </c>
      <c r="N52" s="60">
        <f>IF(G52="","",L52+M52)</f>
        <v>2</v>
      </c>
      <c r="O52" s="61"/>
    </row>
    <row r="53" spans="1:15">
      <c r="A53" s="55" t="s">
        <v>72</v>
      </c>
      <c r="B53" s="54" t="s">
        <v>73</v>
      </c>
      <c r="C53" s="54" t="s">
        <v>99</v>
      </c>
      <c r="D53" s="54" t="s">
        <v>100</v>
      </c>
      <c r="E53" s="54" t="s">
        <v>132</v>
      </c>
      <c r="F53" s="54" t="s">
        <v>48</v>
      </c>
      <c r="G53" s="54" t="s">
        <v>22</v>
      </c>
      <c r="H53" s="59">
        <f t="shared" si="57"/>
        <v>1</v>
      </c>
      <c r="I53" s="59">
        <f t="shared" si="58"/>
        <v>0</v>
      </c>
      <c r="J53" s="59">
        <f t="shared" si="59"/>
        <v>0</v>
      </c>
      <c r="K53" s="59">
        <f t="shared" si="60"/>
        <v>0</v>
      </c>
      <c r="L53" s="60">
        <f t="shared" si="61"/>
        <v>1</v>
      </c>
      <c r="M53" s="60">
        <f t="shared" si="62"/>
        <v>0</v>
      </c>
      <c r="N53" s="60">
        <f t="shared" si="63"/>
        <v>1</v>
      </c>
      <c r="O53" s="61"/>
    </row>
    <row r="54" spans="1:15">
      <c r="A54" s="55" t="s">
        <v>72</v>
      </c>
      <c r="B54" s="54" t="s">
        <v>73</v>
      </c>
      <c r="C54" s="54" t="s">
        <v>99</v>
      </c>
      <c r="D54" s="54" t="s">
        <v>100</v>
      </c>
      <c r="E54" s="54" t="s">
        <v>114</v>
      </c>
      <c r="F54" s="54" t="s">
        <v>57</v>
      </c>
      <c r="G54" s="54" t="s">
        <v>22</v>
      </c>
      <c r="H54" s="59">
        <f t="shared" si="57"/>
        <v>1</v>
      </c>
      <c r="I54" s="59">
        <f t="shared" si="58"/>
        <v>1</v>
      </c>
      <c r="J54" s="59">
        <f t="shared" si="59"/>
        <v>0</v>
      </c>
      <c r="K54" s="59">
        <f t="shared" si="60"/>
        <v>0</v>
      </c>
      <c r="L54" s="60">
        <f t="shared" si="61"/>
        <v>2</v>
      </c>
      <c r="M54" s="60">
        <f t="shared" si="62"/>
        <v>0</v>
      </c>
      <c r="N54" s="60">
        <f t="shared" si="63"/>
        <v>2</v>
      </c>
      <c r="O54" s="61"/>
    </row>
    <row r="55" spans="1:15">
      <c r="A55" s="55" t="s">
        <v>72</v>
      </c>
      <c r="B55" s="54" t="s">
        <v>73</v>
      </c>
      <c r="C55" s="54" t="s">
        <v>102</v>
      </c>
      <c r="D55" s="54" t="s">
        <v>101</v>
      </c>
      <c r="E55" s="54" t="s">
        <v>133</v>
      </c>
      <c r="F55" s="54" t="s">
        <v>48</v>
      </c>
      <c r="G55" s="54" t="s">
        <v>22</v>
      </c>
      <c r="H55" s="59">
        <f t="shared" si="57"/>
        <v>1</v>
      </c>
      <c r="I55" s="59">
        <f t="shared" si="58"/>
        <v>0</v>
      </c>
      <c r="J55" s="59">
        <f t="shared" si="59"/>
        <v>0</v>
      </c>
      <c r="K55" s="59">
        <f t="shared" si="60"/>
        <v>0</v>
      </c>
      <c r="L55" s="60">
        <f t="shared" si="61"/>
        <v>1</v>
      </c>
      <c r="M55" s="60">
        <f t="shared" si="62"/>
        <v>0</v>
      </c>
      <c r="N55" s="60">
        <f t="shared" si="63"/>
        <v>1</v>
      </c>
      <c r="O55" s="61"/>
    </row>
    <row r="56" spans="1:15">
      <c r="A56" s="55" t="s">
        <v>72</v>
      </c>
      <c r="B56" s="54" t="s">
        <v>73</v>
      </c>
      <c r="C56" s="54" t="s">
        <v>102</v>
      </c>
      <c r="D56" s="54" t="s">
        <v>101</v>
      </c>
      <c r="E56" s="54" t="s">
        <v>134</v>
      </c>
      <c r="F56" s="54" t="s">
        <v>53</v>
      </c>
      <c r="G56" s="54" t="s">
        <v>22</v>
      </c>
      <c r="H56" s="64">
        <f t="shared" si="57"/>
        <v>0</v>
      </c>
      <c r="I56" s="64">
        <f t="shared" si="58"/>
        <v>1</v>
      </c>
      <c r="J56" s="64">
        <f t="shared" si="59"/>
        <v>0</v>
      </c>
      <c r="K56" s="64">
        <f t="shared" si="60"/>
        <v>0</v>
      </c>
      <c r="L56" s="65">
        <f t="shared" si="61"/>
        <v>1</v>
      </c>
      <c r="M56" s="65">
        <f t="shared" si="62"/>
        <v>0</v>
      </c>
      <c r="N56" s="65">
        <f t="shared" si="63"/>
        <v>1</v>
      </c>
      <c r="O56" s="66"/>
    </row>
    <row r="57" spans="1:15">
      <c r="A57" s="55" t="s">
        <v>72</v>
      </c>
      <c r="B57" s="54" t="s">
        <v>85</v>
      </c>
      <c r="C57" s="54" t="s">
        <v>104</v>
      </c>
      <c r="D57" s="54" t="s">
        <v>103</v>
      </c>
      <c r="E57" s="54" t="s">
        <v>156</v>
      </c>
      <c r="F57" s="67" t="s">
        <v>48</v>
      </c>
      <c r="G57" s="67" t="s">
        <v>22</v>
      </c>
      <c r="H57" s="64">
        <f t="shared" si="57"/>
        <v>1</v>
      </c>
      <c r="I57" s="64">
        <f t="shared" si="58"/>
        <v>0</v>
      </c>
      <c r="J57" s="64">
        <f t="shared" si="59"/>
        <v>0</v>
      </c>
      <c r="K57" s="64">
        <f t="shared" si="60"/>
        <v>0</v>
      </c>
      <c r="L57" s="65">
        <f t="shared" si="61"/>
        <v>1</v>
      </c>
      <c r="M57" s="65">
        <f t="shared" si="62"/>
        <v>0</v>
      </c>
      <c r="N57" s="65">
        <f t="shared" si="63"/>
        <v>1</v>
      </c>
      <c r="O57" s="66"/>
    </row>
    <row r="58" spans="1:15">
      <c r="A58" s="55" t="s">
        <v>72</v>
      </c>
      <c r="B58" s="67" t="s">
        <v>85</v>
      </c>
      <c r="C58" s="67" t="s">
        <v>104</v>
      </c>
      <c r="D58" s="67" t="s">
        <v>103</v>
      </c>
      <c r="E58" s="54" t="s">
        <v>106</v>
      </c>
      <c r="F58" s="67" t="s">
        <v>48</v>
      </c>
      <c r="G58" s="67" t="s">
        <v>22</v>
      </c>
      <c r="H58" s="64">
        <f t="shared" si="57"/>
        <v>1</v>
      </c>
      <c r="I58" s="64">
        <f t="shared" si="58"/>
        <v>0</v>
      </c>
      <c r="J58" s="64">
        <f t="shared" si="59"/>
        <v>0</v>
      </c>
      <c r="K58" s="64">
        <f t="shared" si="60"/>
        <v>0</v>
      </c>
      <c r="L58" s="65">
        <f t="shared" si="61"/>
        <v>1</v>
      </c>
      <c r="M58" s="65">
        <f t="shared" si="62"/>
        <v>0</v>
      </c>
      <c r="N58" s="65">
        <f t="shared" si="63"/>
        <v>1</v>
      </c>
      <c r="O58" s="66"/>
    </row>
    <row r="59" spans="1:15">
      <c r="A59" s="55" t="s">
        <v>72</v>
      </c>
      <c r="B59" s="67" t="s">
        <v>85</v>
      </c>
      <c r="C59" s="67" t="s">
        <v>104</v>
      </c>
      <c r="D59" s="67" t="s">
        <v>103</v>
      </c>
      <c r="E59" s="54" t="s">
        <v>105</v>
      </c>
      <c r="F59" s="67" t="s">
        <v>53</v>
      </c>
      <c r="G59" s="67" t="s">
        <v>22</v>
      </c>
      <c r="H59" s="59">
        <f>IF(F59="","",VLOOKUP(F59,FFP_BD,4,FALSE))</f>
        <v>0</v>
      </c>
      <c r="I59" s="59">
        <f>IF(F59="","",VLOOKUP(F59,FFP_BD,3,FALSE))</f>
        <v>1</v>
      </c>
      <c r="J59" s="59">
        <f>IF(F59="","",VLOOKUP(F59,FFP_BD,2,FALSE))</f>
        <v>0</v>
      </c>
      <c r="K59" s="59">
        <f>IF(F59="","",VLOOKUP(F59,FFP_BD,5,FALSE))</f>
        <v>0</v>
      </c>
      <c r="L59" s="60">
        <f>IF(F59="","",SUM(H59:K59))</f>
        <v>1</v>
      </c>
      <c r="M59" s="60">
        <f>IF(G59="","",VLOOKUP(G59,ModificationBD,2,FALSE)*L59)</f>
        <v>0</v>
      </c>
      <c r="N59" s="60">
        <f>IF(G59="","",L59+M59)</f>
        <v>1</v>
      </c>
      <c r="O59" s="61"/>
    </row>
    <row r="60" spans="1:15">
      <c r="A60" s="55" t="s">
        <v>72</v>
      </c>
      <c r="B60" s="54" t="s">
        <v>85</v>
      </c>
      <c r="C60" s="54" t="s">
        <v>104</v>
      </c>
      <c r="D60" s="54" t="s">
        <v>103</v>
      </c>
      <c r="E60" s="54" t="s">
        <v>77</v>
      </c>
      <c r="F60" s="54" t="s">
        <v>53</v>
      </c>
      <c r="G60" s="54" t="s">
        <v>22</v>
      </c>
      <c r="H60" s="59">
        <f>IF(F60="","",VLOOKUP(F60,FFP_BD,4,FALSE))</f>
        <v>0</v>
      </c>
      <c r="I60" s="59">
        <f>IF(F60="","",VLOOKUP(F60,FFP_BD,3,FALSE))</f>
        <v>1</v>
      </c>
      <c r="J60" s="59">
        <f>IF(F60="","",VLOOKUP(F60,FFP_BD,2,FALSE))</f>
        <v>0</v>
      </c>
      <c r="K60" s="59">
        <f>IF(F60="","",VLOOKUP(F60,FFP_BD,5,FALSE))</f>
        <v>0</v>
      </c>
      <c r="L60" s="60">
        <f>IF(F60="","",SUM(H60:K60))</f>
        <v>1</v>
      </c>
      <c r="M60" s="60">
        <f>IF(G60="","",VLOOKUP(G60,ModificationBD,2,FALSE)*L60)</f>
        <v>0</v>
      </c>
      <c r="N60" s="60">
        <f>IF(G60="","",L60+M60)</f>
        <v>1</v>
      </c>
      <c r="O60" s="61"/>
    </row>
    <row r="61" spans="1:15" ht="12.75" customHeight="1">
      <c r="A61" s="55" t="s">
        <v>72</v>
      </c>
      <c r="B61" s="54" t="s">
        <v>73</v>
      </c>
      <c r="C61" s="54" t="s">
        <v>108</v>
      </c>
      <c r="D61" s="54" t="s">
        <v>107</v>
      </c>
      <c r="E61" s="54" t="s">
        <v>135</v>
      </c>
      <c r="F61" s="67" t="s">
        <v>48</v>
      </c>
      <c r="G61" s="67" t="s">
        <v>22</v>
      </c>
      <c r="H61" s="64">
        <f t="shared" si="57"/>
        <v>1</v>
      </c>
      <c r="I61" s="64">
        <f t="shared" si="58"/>
        <v>0</v>
      </c>
      <c r="J61" s="64">
        <f t="shared" si="59"/>
        <v>0</v>
      </c>
      <c r="K61" s="64">
        <f t="shared" si="60"/>
        <v>0</v>
      </c>
      <c r="L61" s="65">
        <f t="shared" si="61"/>
        <v>1</v>
      </c>
      <c r="M61" s="65">
        <f t="shared" si="62"/>
        <v>0</v>
      </c>
      <c r="N61" s="65">
        <f t="shared" si="63"/>
        <v>1</v>
      </c>
      <c r="O61" s="66"/>
    </row>
    <row r="62" spans="1:15">
      <c r="A62" s="55" t="s">
        <v>72</v>
      </c>
      <c r="B62" s="67" t="s">
        <v>73</v>
      </c>
      <c r="C62" s="67" t="s">
        <v>108</v>
      </c>
      <c r="D62" s="67" t="s">
        <v>107</v>
      </c>
      <c r="E62" s="54" t="s">
        <v>77</v>
      </c>
      <c r="F62" s="67" t="s">
        <v>53</v>
      </c>
      <c r="G62" s="54" t="s">
        <v>22</v>
      </c>
      <c r="H62" s="64">
        <f t="shared" si="57"/>
        <v>0</v>
      </c>
      <c r="I62" s="64">
        <f t="shared" si="58"/>
        <v>1</v>
      </c>
      <c r="J62" s="64">
        <f t="shared" si="59"/>
        <v>0</v>
      </c>
      <c r="K62" s="64">
        <f t="shared" si="60"/>
        <v>0</v>
      </c>
      <c r="L62" s="65">
        <f t="shared" si="61"/>
        <v>1</v>
      </c>
      <c r="M62" s="65">
        <f t="shared" si="62"/>
        <v>0</v>
      </c>
      <c r="N62" s="65">
        <f t="shared" si="63"/>
        <v>1</v>
      </c>
      <c r="O62" s="66"/>
    </row>
    <row r="63" spans="1:15">
      <c r="A63" s="57" t="s">
        <v>72</v>
      </c>
      <c r="B63" s="68" t="s">
        <v>73</v>
      </c>
      <c r="C63" s="68" t="s">
        <v>108</v>
      </c>
      <c r="D63" s="68" t="s">
        <v>107</v>
      </c>
      <c r="E63" s="69" t="s">
        <v>106</v>
      </c>
      <c r="F63" s="68" t="s">
        <v>53</v>
      </c>
      <c r="G63" s="69" t="s">
        <v>22</v>
      </c>
      <c r="H63" s="70">
        <f t="shared" si="57"/>
        <v>0</v>
      </c>
      <c r="I63" s="70">
        <f t="shared" si="58"/>
        <v>1</v>
      </c>
      <c r="J63" s="70">
        <f t="shared" si="59"/>
        <v>0</v>
      </c>
      <c r="K63" s="70">
        <f t="shared" si="60"/>
        <v>0</v>
      </c>
      <c r="L63" s="71">
        <f t="shared" si="61"/>
        <v>1</v>
      </c>
      <c r="M63" s="71">
        <f t="shared" si="62"/>
        <v>0</v>
      </c>
      <c r="N63" s="71">
        <f t="shared" si="63"/>
        <v>1</v>
      </c>
      <c r="O63" s="72"/>
    </row>
    <row r="64" spans="1:15" ht="12">
      <c r="A64"/>
      <c r="B64"/>
      <c r="C64"/>
    </row>
    <row r="65" spans="1:3" ht="12">
      <c r="A65"/>
      <c r="B65"/>
      <c r="C65"/>
    </row>
    <row r="66" spans="1:3" ht="12">
      <c r="A66"/>
      <c r="B66"/>
      <c r="C66"/>
    </row>
    <row r="67" spans="1:3" ht="12">
      <c r="A67"/>
      <c r="B67"/>
      <c r="C67"/>
    </row>
    <row r="68" spans="1:3" ht="12">
      <c r="A68"/>
      <c r="B68"/>
    </row>
    <row r="69" spans="1:3" ht="12">
      <c r="A69"/>
      <c r="B69"/>
    </row>
    <row r="70" spans="1:3" ht="12">
      <c r="A70"/>
      <c r="B70"/>
    </row>
    <row r="71" spans="1:3" ht="12">
      <c r="A71"/>
      <c r="B71"/>
    </row>
    <row r="72" spans="1:3" ht="12">
      <c r="A72"/>
      <c r="B72"/>
    </row>
    <row r="73" spans="1:3" ht="12">
      <c r="A73"/>
      <c r="B73"/>
    </row>
    <row r="74" spans="1:3" ht="12">
      <c r="A74"/>
      <c r="B74"/>
    </row>
    <row r="75" spans="1:3" ht="12">
      <c r="A75"/>
      <c r="B75"/>
    </row>
    <row r="76" spans="1:3" ht="12">
      <c r="A76"/>
      <c r="B76"/>
    </row>
    <row r="77" spans="1:3" ht="12">
      <c r="A77"/>
      <c r="B77"/>
    </row>
    <row r="78" spans="1:3" ht="12">
      <c r="A78"/>
      <c r="B78"/>
    </row>
    <row r="79" spans="1:3" ht="12">
      <c r="A79"/>
      <c r="B79"/>
    </row>
    <row r="80" spans="1:3" ht="12">
      <c r="A80"/>
    </row>
    <row r="81" spans="1:1" ht="12">
      <c r="A81"/>
    </row>
    <row r="82" spans="1:1" ht="12">
      <c r="A82"/>
    </row>
    <row r="83" spans="1:1" ht="12">
      <c r="A83"/>
    </row>
    <row r="84" spans="1:1" ht="12">
      <c r="A84"/>
    </row>
    <row r="85" spans="1:1" ht="12">
      <c r="A85"/>
    </row>
    <row r="86" spans="1:1" ht="12">
      <c r="A86"/>
    </row>
    <row r="87" spans="1:1" ht="12">
      <c r="A87"/>
    </row>
    <row r="88" spans="1:1" ht="12">
      <c r="A88"/>
    </row>
    <row r="89" spans="1:1" ht="12">
      <c r="A89"/>
    </row>
    <row r="90" spans="1:1" ht="12">
      <c r="A90"/>
    </row>
    <row r="91" spans="1:1" ht="12">
      <c r="A91"/>
    </row>
    <row r="92" spans="1:1" ht="12">
      <c r="A92"/>
    </row>
    <row r="93" spans="1:1" ht="12">
      <c r="A93"/>
    </row>
    <row r="94" spans="1:1" ht="12">
      <c r="A94"/>
    </row>
    <row r="95" spans="1:1" ht="12">
      <c r="A95"/>
    </row>
  </sheetData>
  <phoneticPr fontId="3" type="noConversion"/>
  <dataValidations count="3">
    <dataValidation type="list" allowBlank="1" showInputMessage="1" showErrorMessage="1" sqref="F3:F63">
      <formula1>FFP_Liste</formula1>
    </dataValidation>
    <dataValidation type="list" allowBlank="1" showInputMessage="1" showErrorMessage="1" sqref="G3:G63">
      <formula1>ModificationListe</formula1>
    </dataValidation>
    <dataValidation type="list" allowBlank="1" showInputMessage="1" showErrorMessage="1" sqref="A3:A63">
      <formula1>Changement</formula1>
    </dataValidation>
  </dataValidations>
  <pageMargins left="0.78740157499999996" right="0.78740157499999996" top="0.984251969" bottom="0.984251969" header="0.4921259845" footer="0.4921259845"/>
  <pageSetup paperSize="5" orientation="landscape" horizontalDpi="300" verticalDpi="300"/>
  <headerFooter alignWithMargins="0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1"/>
  <sheetViews>
    <sheetView topLeftCell="A5" workbookViewId="0">
      <selection activeCell="A43" sqref="A43"/>
    </sheetView>
  </sheetViews>
  <sheetFormatPr baseColWidth="10" defaultRowHeight="12" x14ac:dyDescent="0"/>
  <cols>
    <col min="1" max="1" width="34" bestFit="1" customWidth="1"/>
    <col min="2" max="2" width="16.1640625" bestFit="1" customWidth="1"/>
    <col min="3" max="3" width="15.6640625" bestFit="1" customWidth="1"/>
    <col min="4" max="4" width="17" bestFit="1" customWidth="1"/>
    <col min="5" max="5" width="17.1640625" bestFit="1" customWidth="1"/>
    <col min="6" max="7" width="18.5" bestFit="1" customWidth="1"/>
  </cols>
  <sheetData>
    <row r="3" spans="1:6">
      <c r="B3" s="33" t="s">
        <v>45</v>
      </c>
    </row>
    <row r="4" spans="1:6">
      <c r="A4" s="33" t="s">
        <v>44</v>
      </c>
      <c r="B4" t="s">
        <v>158</v>
      </c>
      <c r="C4" t="s">
        <v>159</v>
      </c>
      <c r="D4" t="s">
        <v>160</v>
      </c>
      <c r="E4" t="s">
        <v>161</v>
      </c>
      <c r="F4" t="s">
        <v>162</v>
      </c>
    </row>
    <row r="5" spans="1:6">
      <c r="A5" s="34" t="s">
        <v>115</v>
      </c>
      <c r="B5" s="36">
        <v>1</v>
      </c>
      <c r="C5" s="36">
        <v>0</v>
      </c>
      <c r="D5" s="36">
        <v>0</v>
      </c>
      <c r="E5" s="36">
        <v>0</v>
      </c>
      <c r="F5" s="36">
        <v>1</v>
      </c>
    </row>
    <row r="6" spans="1:6">
      <c r="A6" s="34" t="s">
        <v>151</v>
      </c>
      <c r="B6" s="36">
        <v>0</v>
      </c>
      <c r="C6" s="36">
        <v>0</v>
      </c>
      <c r="D6" s="36">
        <v>1</v>
      </c>
      <c r="E6" s="36">
        <v>1</v>
      </c>
      <c r="F6" s="36">
        <v>2</v>
      </c>
    </row>
    <row r="7" spans="1:6">
      <c r="A7" s="34" t="s">
        <v>145</v>
      </c>
      <c r="B7" s="36">
        <v>2</v>
      </c>
      <c r="C7" s="36">
        <v>6</v>
      </c>
      <c r="D7" s="36">
        <v>6</v>
      </c>
      <c r="E7" s="36">
        <v>1</v>
      </c>
      <c r="F7" s="36">
        <v>15</v>
      </c>
    </row>
    <row r="8" spans="1:6">
      <c r="A8" s="34" t="s">
        <v>113</v>
      </c>
      <c r="B8" s="36">
        <v>1</v>
      </c>
      <c r="C8" s="36">
        <v>1</v>
      </c>
      <c r="D8" s="36">
        <v>0</v>
      </c>
      <c r="E8" s="36">
        <v>0</v>
      </c>
      <c r="F8" s="36">
        <v>2</v>
      </c>
    </row>
    <row r="9" spans="1:6">
      <c r="A9" s="34" t="s">
        <v>86</v>
      </c>
      <c r="B9" s="36">
        <v>0</v>
      </c>
      <c r="C9" s="36">
        <v>1</v>
      </c>
      <c r="D9" s="36">
        <v>0</v>
      </c>
      <c r="E9" s="36">
        <v>0</v>
      </c>
      <c r="F9" s="36">
        <v>1</v>
      </c>
    </row>
    <row r="10" spans="1:6">
      <c r="A10" s="34" t="s">
        <v>118</v>
      </c>
      <c r="B10" s="36">
        <v>1</v>
      </c>
      <c r="C10" s="36">
        <v>1</v>
      </c>
      <c r="D10" s="36">
        <v>0</v>
      </c>
      <c r="E10" s="36">
        <v>0</v>
      </c>
      <c r="F10" s="36">
        <v>2</v>
      </c>
    </row>
    <row r="11" spans="1:6">
      <c r="A11" s="34" t="s">
        <v>134</v>
      </c>
      <c r="B11" s="36">
        <v>0</v>
      </c>
      <c r="C11" s="36">
        <v>1</v>
      </c>
      <c r="D11" s="36">
        <v>0</v>
      </c>
      <c r="E11" s="36">
        <v>0</v>
      </c>
      <c r="F11" s="36">
        <v>1</v>
      </c>
    </row>
    <row r="12" spans="1:6">
      <c r="A12" s="34" t="s">
        <v>123</v>
      </c>
      <c r="B12" s="36">
        <v>0</v>
      </c>
      <c r="C12" s="36">
        <v>1</v>
      </c>
      <c r="D12" s="36">
        <v>1</v>
      </c>
      <c r="E12" s="36">
        <v>0</v>
      </c>
      <c r="F12" s="36">
        <v>2</v>
      </c>
    </row>
    <row r="13" spans="1:6">
      <c r="A13" s="34" t="s">
        <v>105</v>
      </c>
      <c r="B13" s="36">
        <v>0</v>
      </c>
      <c r="C13" s="36">
        <v>1</v>
      </c>
      <c r="D13" s="36">
        <v>0</v>
      </c>
      <c r="E13" s="36">
        <v>0</v>
      </c>
      <c r="F13" s="36">
        <v>1</v>
      </c>
    </row>
    <row r="14" spans="1:6">
      <c r="A14" s="34" t="s">
        <v>156</v>
      </c>
      <c r="B14" s="36">
        <v>1</v>
      </c>
      <c r="C14" s="36">
        <v>0</v>
      </c>
      <c r="D14" s="36">
        <v>0</v>
      </c>
      <c r="E14" s="36">
        <v>0</v>
      </c>
      <c r="F14" s="36">
        <v>1</v>
      </c>
    </row>
    <row r="15" spans="1:6">
      <c r="A15" s="34" t="s">
        <v>106</v>
      </c>
      <c r="B15" s="36">
        <v>1</v>
      </c>
      <c r="C15" s="36">
        <v>1</v>
      </c>
      <c r="D15" s="36">
        <v>0</v>
      </c>
      <c r="E15" s="36">
        <v>0</v>
      </c>
      <c r="F15" s="36">
        <v>2</v>
      </c>
    </row>
    <row r="16" spans="1:6">
      <c r="A16" s="34" t="s">
        <v>76</v>
      </c>
      <c r="B16" s="36">
        <v>3</v>
      </c>
      <c r="C16" s="36">
        <v>7</v>
      </c>
      <c r="D16" s="36">
        <v>5</v>
      </c>
      <c r="E16" s="36">
        <v>1</v>
      </c>
      <c r="F16" s="36">
        <v>16</v>
      </c>
    </row>
    <row r="17" spans="1:6">
      <c r="A17" s="34" t="s">
        <v>120</v>
      </c>
      <c r="B17" s="36">
        <v>0</v>
      </c>
      <c r="C17" s="36">
        <v>0</v>
      </c>
      <c r="D17" s="36">
        <v>1</v>
      </c>
      <c r="E17" s="36">
        <v>0</v>
      </c>
      <c r="F17" s="36">
        <v>1</v>
      </c>
    </row>
    <row r="18" spans="1:6">
      <c r="A18" s="34" t="s">
        <v>109</v>
      </c>
      <c r="B18" s="36">
        <v>0</v>
      </c>
      <c r="C18" s="36">
        <v>0</v>
      </c>
      <c r="D18" s="36">
        <v>0</v>
      </c>
      <c r="E18" s="36">
        <v>1</v>
      </c>
      <c r="F18" s="36">
        <v>1</v>
      </c>
    </row>
    <row r="19" spans="1:6">
      <c r="A19" s="34" t="s">
        <v>150</v>
      </c>
      <c r="B19" s="36">
        <v>0</v>
      </c>
      <c r="C19" s="36">
        <v>0</v>
      </c>
      <c r="D19" s="36">
        <v>1</v>
      </c>
      <c r="E19" s="36">
        <v>1</v>
      </c>
      <c r="F19" s="36">
        <v>2</v>
      </c>
    </row>
    <row r="20" spans="1:6">
      <c r="A20" s="34" t="s">
        <v>114</v>
      </c>
      <c r="B20" s="36">
        <v>2</v>
      </c>
      <c r="C20" s="36">
        <v>2</v>
      </c>
      <c r="D20" s="36">
        <v>0</v>
      </c>
      <c r="E20" s="36">
        <v>0</v>
      </c>
      <c r="F20" s="36">
        <v>4</v>
      </c>
    </row>
    <row r="21" spans="1:6">
      <c r="A21" s="34" t="s">
        <v>124</v>
      </c>
      <c r="B21" s="36">
        <v>1</v>
      </c>
      <c r="C21" s="36">
        <v>0</v>
      </c>
      <c r="D21" s="36">
        <v>0</v>
      </c>
      <c r="E21" s="36">
        <v>0</v>
      </c>
      <c r="F21" s="36">
        <v>1</v>
      </c>
    </row>
    <row r="22" spans="1:6">
      <c r="A22" s="34" t="s">
        <v>116</v>
      </c>
      <c r="B22" s="36">
        <v>0</v>
      </c>
      <c r="C22" s="36">
        <v>0</v>
      </c>
      <c r="D22" s="36">
        <v>1</v>
      </c>
      <c r="E22" s="36">
        <v>0</v>
      </c>
      <c r="F22" s="36">
        <v>1</v>
      </c>
    </row>
    <row r="23" spans="1:6">
      <c r="A23" s="34" t="s">
        <v>146</v>
      </c>
      <c r="B23" s="36">
        <v>1</v>
      </c>
      <c r="C23" s="36">
        <v>0</v>
      </c>
      <c r="D23" s="36">
        <v>0</v>
      </c>
      <c r="E23" s="36">
        <v>0</v>
      </c>
      <c r="F23" s="36">
        <v>1</v>
      </c>
    </row>
    <row r="24" spans="1:6">
      <c r="A24" s="34" t="s">
        <v>147</v>
      </c>
      <c r="B24" s="36">
        <v>1</v>
      </c>
      <c r="C24" s="36">
        <v>0</v>
      </c>
      <c r="D24" s="36">
        <v>0</v>
      </c>
      <c r="E24" s="36">
        <v>0</v>
      </c>
      <c r="F24" s="36">
        <v>1</v>
      </c>
    </row>
    <row r="25" spans="1:6">
      <c r="A25" s="34" t="s">
        <v>148</v>
      </c>
      <c r="B25" s="36">
        <v>1</v>
      </c>
      <c r="C25" s="36">
        <v>0</v>
      </c>
      <c r="D25" s="36">
        <v>0</v>
      </c>
      <c r="E25" s="36">
        <v>0</v>
      </c>
      <c r="F25" s="36">
        <v>1</v>
      </c>
    </row>
    <row r="26" spans="1:6">
      <c r="A26" s="34" t="s">
        <v>77</v>
      </c>
      <c r="B26" s="36">
        <v>0</v>
      </c>
      <c r="C26" s="36">
        <v>8</v>
      </c>
      <c r="D26" s="36">
        <v>0</v>
      </c>
      <c r="E26" s="36">
        <v>0</v>
      </c>
      <c r="F26" s="36">
        <v>8</v>
      </c>
    </row>
    <row r="27" spans="1:6">
      <c r="A27" s="34" t="s">
        <v>117</v>
      </c>
      <c r="B27" s="36">
        <v>1</v>
      </c>
      <c r="C27" s="36">
        <v>1</v>
      </c>
      <c r="D27" s="36">
        <v>0</v>
      </c>
      <c r="E27" s="36">
        <v>0</v>
      </c>
      <c r="F27" s="36">
        <v>2</v>
      </c>
    </row>
    <row r="28" spans="1:6">
      <c r="A28" s="34" t="s">
        <v>149</v>
      </c>
      <c r="B28" s="36">
        <v>1</v>
      </c>
      <c r="C28" s="36">
        <v>1</v>
      </c>
      <c r="D28" s="36">
        <v>0</v>
      </c>
      <c r="E28" s="36">
        <v>0</v>
      </c>
      <c r="F28" s="36">
        <v>2</v>
      </c>
    </row>
    <row r="29" spans="1:6">
      <c r="A29" s="34" t="s">
        <v>110</v>
      </c>
      <c r="B29" s="36">
        <v>0</v>
      </c>
      <c r="C29" s="36">
        <v>0</v>
      </c>
      <c r="D29" s="36">
        <v>1</v>
      </c>
      <c r="E29" s="36">
        <v>0</v>
      </c>
      <c r="F29" s="36">
        <v>1</v>
      </c>
    </row>
    <row r="30" spans="1:6">
      <c r="A30" s="34" t="s">
        <v>119</v>
      </c>
      <c r="B30" s="36">
        <v>1</v>
      </c>
      <c r="C30" s="36">
        <v>0</v>
      </c>
      <c r="D30" s="36">
        <v>0</v>
      </c>
      <c r="E30" s="36">
        <v>0</v>
      </c>
      <c r="F30" s="36">
        <v>1</v>
      </c>
    </row>
    <row r="31" spans="1:6">
      <c r="A31" s="34" t="s">
        <v>121</v>
      </c>
      <c r="B31" s="36">
        <v>1</v>
      </c>
      <c r="C31" s="36">
        <v>0</v>
      </c>
      <c r="D31" s="36">
        <v>0</v>
      </c>
      <c r="E31" s="36">
        <v>0</v>
      </c>
      <c r="F31" s="36">
        <v>1</v>
      </c>
    </row>
    <row r="32" spans="1:6">
      <c r="A32" s="34" t="s">
        <v>129</v>
      </c>
      <c r="B32" s="36">
        <v>1</v>
      </c>
      <c r="C32" s="36">
        <v>0</v>
      </c>
      <c r="D32" s="36">
        <v>0</v>
      </c>
      <c r="E32" s="36">
        <v>0</v>
      </c>
      <c r="F32" s="36">
        <v>1</v>
      </c>
    </row>
    <row r="33" spans="1:6">
      <c r="A33" s="34" t="s">
        <v>128</v>
      </c>
      <c r="B33" s="36">
        <v>1</v>
      </c>
      <c r="C33" s="36">
        <v>0</v>
      </c>
      <c r="D33" s="36">
        <v>0</v>
      </c>
      <c r="E33" s="36">
        <v>0</v>
      </c>
      <c r="F33" s="36">
        <v>1</v>
      </c>
    </row>
    <row r="34" spans="1:6">
      <c r="A34" s="34" t="s">
        <v>135</v>
      </c>
      <c r="B34" s="36">
        <v>1</v>
      </c>
      <c r="C34" s="36">
        <v>0</v>
      </c>
      <c r="D34" s="36">
        <v>0</v>
      </c>
      <c r="E34" s="36">
        <v>0</v>
      </c>
      <c r="F34" s="36">
        <v>1</v>
      </c>
    </row>
    <row r="35" spans="1:6">
      <c r="A35" s="34" t="s">
        <v>132</v>
      </c>
      <c r="B35" s="36">
        <v>1</v>
      </c>
      <c r="C35" s="36">
        <v>0</v>
      </c>
      <c r="D35" s="36">
        <v>0</v>
      </c>
      <c r="E35" s="36">
        <v>0</v>
      </c>
      <c r="F35" s="36">
        <v>1</v>
      </c>
    </row>
    <row r="36" spans="1:6">
      <c r="A36" s="34" t="s">
        <v>133</v>
      </c>
      <c r="B36" s="36">
        <v>1</v>
      </c>
      <c r="C36" s="36">
        <v>0</v>
      </c>
      <c r="D36" s="36">
        <v>0</v>
      </c>
      <c r="E36" s="36">
        <v>0</v>
      </c>
      <c r="F36" s="36">
        <v>1</v>
      </c>
    </row>
    <row r="37" spans="1:6">
      <c r="A37" s="34" t="s">
        <v>126</v>
      </c>
      <c r="B37" s="36">
        <v>1</v>
      </c>
      <c r="C37" s="36">
        <v>0</v>
      </c>
      <c r="D37" s="36">
        <v>0</v>
      </c>
      <c r="E37" s="36">
        <v>0</v>
      </c>
      <c r="F37" s="36">
        <v>1</v>
      </c>
    </row>
    <row r="38" spans="1:6">
      <c r="A38" s="34" t="s">
        <v>125</v>
      </c>
      <c r="B38" s="36">
        <v>1</v>
      </c>
      <c r="C38" s="36">
        <v>0</v>
      </c>
      <c r="D38" s="36">
        <v>0</v>
      </c>
      <c r="E38" s="36">
        <v>0</v>
      </c>
      <c r="F38" s="36">
        <v>1</v>
      </c>
    </row>
    <row r="39" spans="1:6">
      <c r="A39" s="34" t="s">
        <v>127</v>
      </c>
      <c r="B39" s="36">
        <v>1</v>
      </c>
      <c r="C39" s="36">
        <v>0</v>
      </c>
      <c r="D39" s="36">
        <v>0</v>
      </c>
      <c r="E39" s="36">
        <v>0</v>
      </c>
      <c r="F39" s="36">
        <v>1</v>
      </c>
    </row>
    <row r="40" spans="1:6">
      <c r="A40" s="34" t="s">
        <v>122</v>
      </c>
      <c r="B40" s="36">
        <v>1</v>
      </c>
      <c r="C40" s="36">
        <v>0</v>
      </c>
      <c r="D40" s="36">
        <v>0</v>
      </c>
      <c r="E40" s="36">
        <v>0</v>
      </c>
      <c r="F40" s="36">
        <v>1</v>
      </c>
    </row>
    <row r="41" spans="1:6">
      <c r="A41" s="34" t="s">
        <v>157</v>
      </c>
      <c r="B41" s="36">
        <v>29</v>
      </c>
      <c r="C41" s="36">
        <v>32</v>
      </c>
      <c r="D41" s="36">
        <v>17</v>
      </c>
      <c r="E41" s="36">
        <v>5</v>
      </c>
      <c r="F41" s="36">
        <v>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workbookViewId="0">
      <selection activeCell="A4" sqref="A4"/>
    </sheetView>
  </sheetViews>
  <sheetFormatPr baseColWidth="10" defaultRowHeight="12" x14ac:dyDescent="0"/>
  <cols>
    <col min="1" max="1" width="34.83203125" bestFit="1" customWidth="1"/>
    <col min="2" max="2" width="7.1640625" bestFit="1" customWidth="1"/>
    <col min="3" max="4" width="3.1640625" bestFit="1" customWidth="1"/>
    <col min="5" max="5" width="3" bestFit="1" customWidth="1"/>
    <col min="6" max="6" width="3.1640625" bestFit="1" customWidth="1"/>
    <col min="7" max="7" width="6.6640625" customWidth="1"/>
  </cols>
  <sheetData>
    <row r="3" spans="1:7">
      <c r="B3" s="33" t="s">
        <v>45</v>
      </c>
    </row>
    <row r="4" spans="1:7" ht="111">
      <c r="A4" s="33" t="s">
        <v>44</v>
      </c>
      <c r="B4" s="73" t="s">
        <v>158</v>
      </c>
      <c r="C4" s="73" t="s">
        <v>159</v>
      </c>
      <c r="D4" s="73" t="s">
        <v>160</v>
      </c>
      <c r="E4" s="73" t="s">
        <v>161</v>
      </c>
      <c r="F4" s="73" t="s">
        <v>162</v>
      </c>
      <c r="G4" s="41" t="s">
        <v>47</v>
      </c>
    </row>
    <row r="5" spans="1:7">
      <c r="A5" s="34" t="s">
        <v>72</v>
      </c>
      <c r="B5" s="36">
        <v>29</v>
      </c>
      <c r="C5" s="36">
        <v>32</v>
      </c>
      <c r="D5" s="36">
        <v>17</v>
      </c>
      <c r="E5" s="36">
        <v>5</v>
      </c>
      <c r="F5" s="36">
        <v>83</v>
      </c>
    </row>
    <row r="6" spans="1:7">
      <c r="A6" s="35" t="s">
        <v>73</v>
      </c>
      <c r="B6" s="36">
        <v>21</v>
      </c>
      <c r="C6" s="36">
        <v>27</v>
      </c>
      <c r="D6" s="36">
        <v>16</v>
      </c>
      <c r="E6" s="36">
        <v>5</v>
      </c>
      <c r="F6" s="36">
        <v>69</v>
      </c>
    </row>
    <row r="7" spans="1:7">
      <c r="A7" s="74" t="s">
        <v>100</v>
      </c>
      <c r="B7" s="36">
        <v>2</v>
      </c>
      <c r="C7" s="36">
        <v>1</v>
      </c>
      <c r="D7" s="36">
        <v>0</v>
      </c>
      <c r="E7" s="36">
        <v>0</v>
      </c>
      <c r="F7" s="36">
        <v>3</v>
      </c>
    </row>
    <row r="8" spans="1:7">
      <c r="A8" s="74" t="s">
        <v>107</v>
      </c>
      <c r="B8" s="36">
        <v>1</v>
      </c>
      <c r="C8" s="36">
        <v>2</v>
      </c>
      <c r="D8" s="36">
        <v>0</v>
      </c>
      <c r="E8" s="36">
        <v>0</v>
      </c>
      <c r="F8" s="36">
        <v>3</v>
      </c>
    </row>
    <row r="9" spans="1:7">
      <c r="A9" s="74" t="s">
        <v>101</v>
      </c>
      <c r="B9" s="36">
        <v>1</v>
      </c>
      <c r="C9" s="36">
        <v>1</v>
      </c>
      <c r="D9" s="36">
        <v>0</v>
      </c>
      <c r="E9" s="36">
        <v>0</v>
      </c>
      <c r="F9" s="36">
        <v>2</v>
      </c>
    </row>
    <row r="10" spans="1:7">
      <c r="A10" s="74" t="s">
        <v>144</v>
      </c>
      <c r="B10" s="36">
        <v>2</v>
      </c>
      <c r="C10" s="36">
        <v>3</v>
      </c>
      <c r="D10" s="36">
        <v>3</v>
      </c>
      <c r="E10" s="36">
        <v>0</v>
      </c>
      <c r="F10" s="36">
        <v>8</v>
      </c>
    </row>
    <row r="11" spans="1:7">
      <c r="A11" s="74" t="s">
        <v>93</v>
      </c>
      <c r="B11" s="36">
        <v>1</v>
      </c>
      <c r="C11" s="36">
        <v>1</v>
      </c>
      <c r="D11" s="36">
        <v>0</v>
      </c>
      <c r="E11" s="36">
        <v>0</v>
      </c>
      <c r="F11" s="36">
        <v>2</v>
      </c>
    </row>
    <row r="12" spans="1:7">
      <c r="A12" s="74" t="s">
        <v>90</v>
      </c>
      <c r="B12" s="36">
        <v>1</v>
      </c>
      <c r="C12" s="36">
        <v>3</v>
      </c>
      <c r="D12" s="36">
        <v>2</v>
      </c>
      <c r="E12" s="36">
        <v>0</v>
      </c>
      <c r="F12" s="36">
        <v>6</v>
      </c>
    </row>
    <row r="13" spans="1:7">
      <c r="A13" s="74" t="s">
        <v>75</v>
      </c>
      <c r="B13" s="36">
        <v>3</v>
      </c>
      <c r="C13" s="36">
        <v>3</v>
      </c>
      <c r="D13" s="36">
        <v>3</v>
      </c>
      <c r="E13" s="36">
        <v>3</v>
      </c>
      <c r="F13" s="36">
        <v>12</v>
      </c>
    </row>
    <row r="14" spans="1:7">
      <c r="A14" s="74" t="s">
        <v>130</v>
      </c>
      <c r="B14" s="36">
        <v>2</v>
      </c>
      <c r="C14" s="36">
        <v>2</v>
      </c>
      <c r="D14" s="36">
        <v>2</v>
      </c>
      <c r="E14" s="36">
        <v>0</v>
      </c>
      <c r="F14" s="36">
        <v>6</v>
      </c>
    </row>
    <row r="15" spans="1:7">
      <c r="A15" s="74" t="s">
        <v>96</v>
      </c>
      <c r="B15" s="36">
        <v>2</v>
      </c>
      <c r="C15" s="36">
        <v>2</v>
      </c>
      <c r="D15" s="36">
        <v>2</v>
      </c>
      <c r="E15" s="36">
        <v>0</v>
      </c>
      <c r="F15" s="36">
        <v>6</v>
      </c>
    </row>
    <row r="16" spans="1:7">
      <c r="A16" s="74" t="s">
        <v>82</v>
      </c>
      <c r="B16" s="36">
        <v>3</v>
      </c>
      <c r="C16" s="36">
        <v>3</v>
      </c>
      <c r="D16" s="36">
        <v>0</v>
      </c>
      <c r="E16" s="36">
        <v>0</v>
      </c>
      <c r="F16" s="36">
        <v>6</v>
      </c>
    </row>
    <row r="17" spans="1:7">
      <c r="A17" s="74" t="s">
        <v>95</v>
      </c>
      <c r="B17" s="36">
        <v>1</v>
      </c>
      <c r="C17" s="36">
        <v>3</v>
      </c>
      <c r="D17" s="36">
        <v>2</v>
      </c>
      <c r="E17" s="36">
        <v>0</v>
      </c>
      <c r="F17" s="36">
        <v>6</v>
      </c>
    </row>
    <row r="18" spans="1:7">
      <c r="A18" s="74" t="s">
        <v>84</v>
      </c>
      <c r="B18" s="36">
        <v>2</v>
      </c>
      <c r="C18" s="36">
        <v>3</v>
      </c>
      <c r="D18" s="36">
        <v>2</v>
      </c>
      <c r="E18" s="36">
        <v>2</v>
      </c>
      <c r="F18" s="36">
        <v>9</v>
      </c>
    </row>
    <row r="19" spans="1:7">
      <c r="A19" s="35" t="s">
        <v>85</v>
      </c>
      <c r="B19" s="36">
        <v>8</v>
      </c>
      <c r="C19" s="36">
        <v>5</v>
      </c>
      <c r="D19" s="36">
        <v>1</v>
      </c>
      <c r="E19" s="36">
        <v>0</v>
      </c>
      <c r="F19" s="36">
        <v>14</v>
      </c>
    </row>
    <row r="20" spans="1:7">
      <c r="A20" s="74" t="s">
        <v>83</v>
      </c>
      <c r="B20" s="36">
        <v>4</v>
      </c>
      <c r="C20" s="36">
        <v>2</v>
      </c>
      <c r="D20" s="36">
        <v>1</v>
      </c>
      <c r="E20" s="36">
        <v>0</v>
      </c>
      <c r="F20" s="36">
        <v>7</v>
      </c>
    </row>
    <row r="21" spans="1:7">
      <c r="A21" s="74" t="s">
        <v>103</v>
      </c>
      <c r="B21" s="36">
        <v>2</v>
      </c>
      <c r="C21" s="36">
        <v>2</v>
      </c>
      <c r="D21" s="36">
        <v>0</v>
      </c>
      <c r="E21" s="36">
        <v>0</v>
      </c>
      <c r="F21" s="36">
        <v>4</v>
      </c>
    </row>
    <row r="22" spans="1:7">
      <c r="A22" s="74" t="s">
        <v>87</v>
      </c>
      <c r="B22" s="36">
        <v>2</v>
      </c>
      <c r="C22" s="36">
        <v>1</v>
      </c>
      <c r="D22" s="36">
        <v>0</v>
      </c>
      <c r="E22" s="36">
        <v>0</v>
      </c>
      <c r="F22" s="36">
        <v>3</v>
      </c>
    </row>
    <row r="23" spans="1:7">
      <c r="A23" s="34" t="s">
        <v>157</v>
      </c>
      <c r="B23" s="36">
        <v>29</v>
      </c>
      <c r="C23" s="36">
        <v>32</v>
      </c>
      <c r="D23" s="36">
        <v>17</v>
      </c>
      <c r="E23" s="36">
        <v>5</v>
      </c>
      <c r="F23" s="36">
        <v>83</v>
      </c>
    </row>
    <row r="24" spans="1:7">
      <c r="G24">
        <f>AVERAGE(F7:F18,F20:F22)</f>
        <v>5.5333333333333332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4"/>
  <sheetViews>
    <sheetView workbookViewId="0">
      <selection activeCell="D38" sqref="D38"/>
    </sheetView>
  </sheetViews>
  <sheetFormatPr baseColWidth="10" defaultColWidth="8.83203125" defaultRowHeight="10" x14ac:dyDescent="0"/>
  <cols>
    <col min="1" max="1" width="25.5" style="1" customWidth="1"/>
    <col min="2" max="2" width="15.33203125" style="1" bestFit="1" customWidth="1"/>
    <col min="3" max="3" width="11" style="1" customWidth="1"/>
    <col min="4" max="4" width="14.5" style="1" bestFit="1" customWidth="1"/>
    <col min="5" max="5" width="14.5" style="1" customWidth="1"/>
    <col min="6" max="6" width="36.5" style="1" customWidth="1"/>
    <col min="7" max="8" width="6.1640625" style="1" customWidth="1"/>
    <col min="9" max="9" width="7" style="1" customWidth="1"/>
    <col min="10" max="10" width="26.6640625" style="1" customWidth="1"/>
    <col min="11" max="11" width="7.33203125" style="1" bestFit="1" customWidth="1"/>
    <col min="12" max="12" width="7.5" style="1" bestFit="1" customWidth="1"/>
    <col min="13" max="18" width="11.5" style="1" customWidth="1"/>
    <col min="19" max="16384" width="8.83203125" style="1"/>
  </cols>
  <sheetData>
    <row r="1" spans="1:6" ht="11" thickBot="1"/>
    <row r="2" spans="1:6">
      <c r="A2" s="6" t="s">
        <v>1</v>
      </c>
      <c r="B2" s="7"/>
    </row>
    <row r="3" spans="1:6">
      <c r="A3" s="2" t="s">
        <v>4</v>
      </c>
      <c r="B3" s="3">
        <v>1</v>
      </c>
    </row>
    <row r="4" spans="1:6" ht="11" thickBot="1">
      <c r="A4" s="4" t="s">
        <v>5</v>
      </c>
      <c r="B4" s="5">
        <v>2</v>
      </c>
    </row>
    <row r="5" spans="1:6" ht="11" thickBot="1"/>
    <row r="6" spans="1:6">
      <c r="A6" s="6" t="s">
        <v>0</v>
      </c>
      <c r="B6" s="7"/>
    </row>
    <row r="7" spans="1:6">
      <c r="A7" s="2" t="s">
        <v>6</v>
      </c>
      <c r="B7" s="3">
        <v>3</v>
      </c>
    </row>
    <row r="8" spans="1:6" ht="11" thickBot="1">
      <c r="A8" s="4" t="s">
        <v>7</v>
      </c>
      <c r="B8" s="5">
        <v>4</v>
      </c>
    </row>
    <row r="10" spans="1:6" ht="11" thickBot="1"/>
    <row r="11" spans="1:6">
      <c r="A11" s="10" t="s">
        <v>3</v>
      </c>
      <c r="B11" s="7"/>
      <c r="F11" s="18" t="s">
        <v>32</v>
      </c>
    </row>
    <row r="12" spans="1:6">
      <c r="A12" s="2" t="s">
        <v>22</v>
      </c>
      <c r="B12" s="11">
        <v>0</v>
      </c>
      <c r="F12" s="1" t="s">
        <v>33</v>
      </c>
    </row>
    <row r="13" spans="1:6">
      <c r="A13" s="2" t="s">
        <v>23</v>
      </c>
      <c r="B13" s="11">
        <v>-0.9</v>
      </c>
      <c r="F13" s="1" t="s">
        <v>34</v>
      </c>
    </row>
    <row r="14" spans="1:6">
      <c r="A14" s="2" t="s">
        <v>27</v>
      </c>
      <c r="B14" s="11">
        <v>-0.65</v>
      </c>
      <c r="F14" s="1" t="s">
        <v>35</v>
      </c>
    </row>
    <row r="15" spans="1:6">
      <c r="A15" s="2" t="s">
        <v>18</v>
      </c>
      <c r="B15" s="11">
        <v>-0.75</v>
      </c>
      <c r="F15" s="1" t="s">
        <v>36</v>
      </c>
    </row>
    <row r="16" spans="1:6">
      <c r="A16" s="2" t="s">
        <v>24</v>
      </c>
      <c r="B16" s="11">
        <v>-0.6</v>
      </c>
      <c r="F16" s="1" t="s">
        <v>37</v>
      </c>
    </row>
    <row r="17" spans="1:6" ht="11" thickBot="1">
      <c r="A17" s="4" t="s">
        <v>25</v>
      </c>
      <c r="B17" s="12">
        <v>-0.3</v>
      </c>
      <c r="F17" s="1" t="s">
        <v>38</v>
      </c>
    </row>
    <row r="18" spans="1:6" ht="11" thickBot="1"/>
    <row r="19" spans="1:6">
      <c r="A19" s="15" t="s">
        <v>13</v>
      </c>
      <c r="B19" s="17" t="s">
        <v>8</v>
      </c>
      <c r="C19" s="17" t="s">
        <v>11</v>
      </c>
      <c r="D19" s="17" t="s">
        <v>12</v>
      </c>
      <c r="E19" s="18" t="s">
        <v>9</v>
      </c>
      <c r="F19" s="31" t="s">
        <v>32</v>
      </c>
    </row>
    <row r="20" spans="1:6">
      <c r="A20" s="2" t="s">
        <v>48</v>
      </c>
      <c r="B20" s="13"/>
      <c r="C20" s="13"/>
      <c r="D20" s="13">
        <v>1</v>
      </c>
      <c r="E20" s="19"/>
      <c r="F20" s="32" t="s">
        <v>42</v>
      </c>
    </row>
    <row r="21" spans="1:6">
      <c r="A21" s="2" t="s">
        <v>49</v>
      </c>
      <c r="B21" s="13">
        <v>1</v>
      </c>
      <c r="C21" s="13">
        <v>1</v>
      </c>
      <c r="D21" s="13">
        <v>1</v>
      </c>
      <c r="E21" s="19">
        <v>1</v>
      </c>
      <c r="F21" s="32"/>
    </row>
    <row r="22" spans="1:6">
      <c r="A22" s="2" t="s">
        <v>50</v>
      </c>
      <c r="B22" s="13">
        <v>1</v>
      </c>
      <c r="C22" s="13">
        <v>1</v>
      </c>
      <c r="D22" s="13"/>
      <c r="E22" s="19"/>
      <c r="F22" s="32"/>
    </row>
    <row r="23" spans="1:6">
      <c r="A23" s="2" t="s">
        <v>51</v>
      </c>
      <c r="B23" s="13">
        <v>1</v>
      </c>
      <c r="C23" s="13"/>
      <c r="D23" s="13"/>
      <c r="E23" s="19">
        <v>1</v>
      </c>
      <c r="F23" s="32"/>
    </row>
    <row r="24" spans="1:6">
      <c r="A24" s="2" t="s">
        <v>52</v>
      </c>
      <c r="B24" s="13">
        <v>1</v>
      </c>
      <c r="C24" s="13"/>
      <c r="D24" s="13"/>
      <c r="E24" s="19"/>
      <c r="F24" s="32"/>
    </row>
    <row r="25" spans="1:6">
      <c r="A25" s="2" t="s">
        <v>53</v>
      </c>
      <c r="B25" s="13"/>
      <c r="C25" s="13">
        <v>1</v>
      </c>
      <c r="D25" s="13"/>
      <c r="E25" s="19"/>
      <c r="F25" s="32"/>
    </row>
    <row r="26" spans="1:6">
      <c r="A26" s="2" t="s">
        <v>55</v>
      </c>
      <c r="B26" s="13"/>
      <c r="C26" s="13"/>
      <c r="D26" s="13">
        <v>1</v>
      </c>
      <c r="E26" s="19">
        <v>1</v>
      </c>
      <c r="F26" s="32"/>
    </row>
    <row r="27" spans="1:6">
      <c r="A27" s="2" t="s">
        <v>54</v>
      </c>
      <c r="B27" s="13"/>
      <c r="C27" s="13"/>
      <c r="D27" s="13">
        <v>1</v>
      </c>
      <c r="E27" s="19"/>
      <c r="F27" s="32"/>
    </row>
    <row r="28" spans="1:6">
      <c r="A28" s="2" t="s">
        <v>56</v>
      </c>
      <c r="B28" s="13"/>
      <c r="C28" s="13"/>
      <c r="D28" s="13"/>
      <c r="E28" s="19">
        <v>1</v>
      </c>
      <c r="F28" s="32"/>
    </row>
    <row r="29" spans="1:6">
      <c r="A29" s="2" t="s">
        <v>57</v>
      </c>
      <c r="B29" s="13"/>
      <c r="C29" s="13">
        <v>1</v>
      </c>
      <c r="D29" s="13">
        <v>1</v>
      </c>
      <c r="E29" s="19"/>
      <c r="F29" s="32"/>
    </row>
    <row r="30" spans="1:6">
      <c r="A30" s="2" t="s">
        <v>62</v>
      </c>
      <c r="B30" s="13">
        <v>1</v>
      </c>
      <c r="C30" s="13"/>
      <c r="D30" s="13">
        <v>1</v>
      </c>
      <c r="E30" s="19">
        <v>1</v>
      </c>
      <c r="F30" s="32"/>
    </row>
    <row r="31" spans="1:6">
      <c r="A31" s="2" t="s">
        <v>111</v>
      </c>
      <c r="B31" s="13">
        <v>1</v>
      </c>
      <c r="C31" s="13">
        <v>1</v>
      </c>
      <c r="D31" s="13"/>
      <c r="E31" s="19">
        <v>1</v>
      </c>
      <c r="F31" s="32"/>
    </row>
    <row r="32" spans="1:6">
      <c r="A32" s="2" t="s">
        <v>112</v>
      </c>
      <c r="B32" s="13"/>
      <c r="C32" s="13">
        <v>1</v>
      </c>
      <c r="D32" s="13">
        <v>1</v>
      </c>
      <c r="E32" s="19">
        <v>1</v>
      </c>
      <c r="F32" s="32"/>
    </row>
    <row r="33" spans="1:18">
      <c r="A33" s="2" t="s">
        <v>131</v>
      </c>
      <c r="B33" s="13">
        <v>1</v>
      </c>
      <c r="C33" s="13">
        <v>1</v>
      </c>
      <c r="D33" s="13">
        <v>1</v>
      </c>
      <c r="E33" s="19"/>
      <c r="F33" s="32"/>
    </row>
    <row r="34" spans="1:18">
      <c r="A34" s="2" t="s">
        <v>43</v>
      </c>
      <c r="B34" s="13"/>
      <c r="C34" s="13">
        <v>1</v>
      </c>
      <c r="D34" s="13"/>
      <c r="E34" s="19"/>
      <c r="F34" s="32"/>
    </row>
    <row r="35" spans="1:18">
      <c r="A35" s="2" t="s">
        <v>15</v>
      </c>
      <c r="B35" s="13">
        <v>1</v>
      </c>
      <c r="C35" s="13"/>
      <c r="D35" s="13"/>
      <c r="E35" s="19"/>
      <c r="F35" s="32"/>
    </row>
    <row r="36" spans="1:18">
      <c r="A36" s="2" t="s">
        <v>16</v>
      </c>
      <c r="B36" s="13">
        <v>1</v>
      </c>
      <c r="C36" s="13">
        <v>1</v>
      </c>
      <c r="D36" s="13"/>
      <c r="E36" s="19"/>
      <c r="F36" s="32"/>
    </row>
    <row r="37" spans="1:18">
      <c r="A37" s="2" t="s">
        <v>14</v>
      </c>
      <c r="B37" s="13"/>
      <c r="C37" s="13"/>
      <c r="D37" s="13">
        <v>1</v>
      </c>
      <c r="E37" s="19"/>
      <c r="F37" s="32"/>
    </row>
    <row r="38" spans="1:18">
      <c r="A38" s="2" t="s">
        <v>30</v>
      </c>
      <c r="B38" s="13"/>
      <c r="C38" s="13">
        <v>1</v>
      </c>
      <c r="D38" s="13">
        <v>1</v>
      </c>
      <c r="E38" s="19"/>
      <c r="F38" s="32" t="s">
        <v>39</v>
      </c>
    </row>
    <row r="39" spans="1:18">
      <c r="A39" s="2" t="s">
        <v>29</v>
      </c>
      <c r="B39" s="13"/>
      <c r="C39" s="13">
        <v>1</v>
      </c>
      <c r="D39" s="13"/>
      <c r="E39" s="19"/>
      <c r="F39" s="32"/>
    </row>
    <row r="40" spans="1:18">
      <c r="A40" s="2" t="s">
        <v>10</v>
      </c>
      <c r="B40" s="13">
        <v>1</v>
      </c>
      <c r="C40" s="13">
        <v>1</v>
      </c>
      <c r="D40" s="13"/>
      <c r="E40" s="19"/>
      <c r="F40" s="32" t="s">
        <v>41</v>
      </c>
    </row>
    <row r="41" spans="1:18" ht="11" thickBot="1"/>
    <row r="42" spans="1:18">
      <c r="A42" s="6" t="s">
        <v>26</v>
      </c>
      <c r="B42" s="26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2" t="s">
        <v>72</v>
      </c>
      <c r="B43" s="27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2" t="s">
        <v>58</v>
      </c>
      <c r="B44" s="26"/>
      <c r="C44" s="9"/>
      <c r="D44" s="13"/>
      <c r="E44" s="13"/>
      <c r="F44" s="13"/>
    </row>
    <row r="45" spans="1:18">
      <c r="A45" s="2" t="s">
        <v>60</v>
      </c>
      <c r="B45" s="27"/>
      <c r="C45" s="9"/>
      <c r="D45" s="13"/>
      <c r="E45" s="13"/>
      <c r="F45" s="13"/>
    </row>
    <row r="46" spans="1:18">
      <c r="A46" s="2" t="s">
        <v>46</v>
      </c>
      <c r="B46" s="26"/>
      <c r="C46" s="13"/>
      <c r="D46" s="13"/>
      <c r="E46" s="13"/>
      <c r="F46" s="13"/>
    </row>
    <row r="47" spans="1:18">
      <c r="A47" s="2" t="s">
        <v>46</v>
      </c>
      <c r="B47" s="27"/>
      <c r="C47" s="9"/>
      <c r="D47" s="13"/>
      <c r="E47" s="13"/>
      <c r="F47" s="13"/>
    </row>
    <row r="48" spans="1:18">
      <c r="B48" s="9"/>
    </row>
    <row r="49" spans="2:2">
      <c r="B49" s="8"/>
    </row>
    <row r="50" spans="2:2">
      <c r="B50" s="9"/>
    </row>
    <row r="51" spans="2:2">
      <c r="B51" s="8"/>
    </row>
    <row r="52" spans="2:2">
      <c r="B52" s="9"/>
    </row>
    <row r="53" spans="2:2">
      <c r="B53" s="8"/>
    </row>
    <row r="54" spans="2:2">
      <c r="B54" s="9"/>
    </row>
    <row r="55" spans="2:2">
      <c r="B55" s="8"/>
    </row>
    <row r="56" spans="2:2">
      <c r="B56" s="9"/>
    </row>
    <row r="57" spans="2:2">
      <c r="B57" s="8"/>
    </row>
    <row r="58" spans="2:2">
      <c r="B58" s="9"/>
    </row>
    <row r="59" spans="2:2">
      <c r="B59" s="8"/>
    </row>
    <row r="60" spans="2:2">
      <c r="B60" s="9"/>
    </row>
    <row r="61" spans="2:2">
      <c r="B61" s="8"/>
    </row>
    <row r="62" spans="2:2">
      <c r="B62" s="9"/>
    </row>
    <row r="63" spans="2:2">
      <c r="B63" s="8"/>
    </row>
    <row r="64" spans="2:2">
      <c r="B64" s="9"/>
    </row>
    <row r="65" spans="1:2">
      <c r="B65" s="8"/>
    </row>
    <row r="66" spans="1:2">
      <c r="B66" s="9"/>
    </row>
    <row r="67" spans="1:2">
      <c r="B67" s="8"/>
    </row>
    <row r="68" spans="1:2">
      <c r="B68" s="9"/>
    </row>
    <row r="69" spans="1:2">
      <c r="B69" s="8"/>
    </row>
    <row r="70" spans="1:2">
      <c r="B70" s="9"/>
    </row>
    <row r="71" spans="1:2">
      <c r="B71" s="8"/>
    </row>
    <row r="72" spans="1:2">
      <c r="A72" s="9"/>
      <c r="B72" s="9"/>
    </row>
    <row r="73" spans="1:2">
      <c r="A73" s="9"/>
      <c r="B73" s="8"/>
    </row>
    <row r="74" spans="1:2">
      <c r="B74" s="9"/>
    </row>
  </sheetData>
  <phoneticPr fontId="0" type="noConversion"/>
  <pageMargins left="0.78740157499999996" right="0.78740157499999996" top="0.984251969" bottom="0.984251969" header="0.4921259845" footer="0.4921259845"/>
  <pageSetup orientation="portrait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Stratégie</vt:lpstr>
      <vt:lpstr>Mesures</vt:lpstr>
      <vt:lpstr>Feuil1</vt:lpstr>
      <vt:lpstr>Sommaire</vt:lpstr>
      <vt:lpstr>Param</vt:lpstr>
    </vt:vector>
  </TitlesOfParts>
  <Company>Analystik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</dc:creator>
  <cp:lastModifiedBy>Sylvie Trudel</cp:lastModifiedBy>
  <cp:lastPrinted>2009-04-09T14:09:40Z</cp:lastPrinted>
  <dcterms:created xsi:type="dcterms:W3CDTF">2003-05-17T09:43:52Z</dcterms:created>
  <dcterms:modified xsi:type="dcterms:W3CDTF">2015-06-16T21:49:32Z</dcterms:modified>
</cp:coreProperties>
</file>