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6815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2" l="1"/>
  <c r="B86" i="2"/>
  <c r="B87" i="2"/>
  <c r="B91" i="2"/>
  <c r="B92" i="2"/>
  <c r="A109" i="2"/>
</calcChain>
</file>

<file path=xl/sharedStrings.xml><?xml version="1.0" encoding="utf-8"?>
<sst xmlns="http://schemas.openxmlformats.org/spreadsheetml/2006/main" count="309" uniqueCount="247">
  <si>
    <t>Sheet 1: Profit and Loss Statement (2021-2023)</t>
  </si>
  <si>
    <t>Description</t>
  </si>
  <si>
    <t>2021 ($)</t>
  </si>
  <si>
    <t>2022 ($)</t>
  </si>
  <si>
    <t>2023 ($)</t>
  </si>
  <si>
    <t>Revenue</t>
  </si>
  <si>
    <t>Cost of Goods Sold (COGS)</t>
  </si>
  <si>
    <t>Gross Profit</t>
  </si>
  <si>
    <t>Operating Expenses</t>
  </si>
  <si>
    <t>- Salaries</t>
  </si>
  <si>
    <t>- Marketing</t>
  </si>
  <si>
    <t>- Rent &amp; Utilities</t>
  </si>
  <si>
    <t>EBITDA</t>
  </si>
  <si>
    <t>Depreciation &amp; Amort.</t>
  </si>
  <si>
    <t>Operating Income</t>
  </si>
  <si>
    <t>Interest Expense</t>
  </si>
  <si>
    <t>Net Profit Before Tax</t>
  </si>
  <si>
    <t>Taxes (20%)</t>
  </si>
  <si>
    <t>Net Profit After Tax</t>
  </si>
  <si>
    <t>Sheet 2: Balance Sheet (2021-2023)</t>
  </si>
  <si>
    <t>Assets</t>
  </si>
  <si>
    <t>Current Assets</t>
  </si>
  <si>
    <t>- Cash</t>
  </si>
  <si>
    <t>- Accounts Receivable</t>
  </si>
  <si>
    <t>- Inventory</t>
  </si>
  <si>
    <t>Non-Current Assets</t>
  </si>
  <si>
    <t>- Property &amp; Equipment</t>
  </si>
  <si>
    <t>Total Assets</t>
  </si>
  <si>
    <t>Liabilities</t>
  </si>
  <si>
    <t>Current Liabilities</t>
  </si>
  <si>
    <t>- Accounts Payable</t>
  </si>
  <si>
    <t>- Short-Term Debt</t>
  </si>
  <si>
    <t>Long-Term Liabilities</t>
  </si>
  <si>
    <t>- Bank Loan</t>
  </si>
  <si>
    <t>Total Liabilities</t>
  </si>
  <si>
    <t>Shareholders' Equity</t>
  </si>
  <si>
    <t>- Common Stock</t>
  </si>
  <si>
    <t>- Retained Earnings</t>
  </si>
  <si>
    <t>Total Equity</t>
  </si>
  <si>
    <t>Liab. + Equity</t>
  </si>
  <si>
    <t>Sheet 3: Cash Flow Statement (2021-2023)</t>
  </si>
  <si>
    <t>Operating Activities</t>
  </si>
  <si>
    <t>Net Income</t>
  </si>
  <si>
    <t>Depreciation</t>
  </si>
  <si>
    <t>Changes in Working Capital</t>
  </si>
  <si>
    <t>Net Cash from Ops</t>
  </si>
  <si>
    <t>Investing Activities</t>
  </si>
  <si>
    <t>Capital Expenditures</t>
  </si>
  <si>
    <t>Net Cash from Inv.</t>
  </si>
  <si>
    <t>Financing Activities</t>
  </si>
  <si>
    <t>Debt Repayment</t>
  </si>
  <si>
    <t>Dividends Paid</t>
  </si>
  <si>
    <t>Net Cash from Fin.</t>
  </si>
  <si>
    <t>Net Change in Cash</t>
  </si>
  <si>
    <t>Opening Cash</t>
  </si>
  <si>
    <t>Closing Cash</t>
  </si>
  <si>
    <r>
      <t>Here’s a </t>
    </r>
    <r>
      <rPr>
        <sz val="12"/>
        <color rgb="FF404040"/>
        <rFont val="Calibri"/>
        <family val="2"/>
        <scheme val="minor"/>
      </rPr>
      <t>comprehensive financial analysis</t>
    </r>
    <r>
      <rPr>
        <sz val="12"/>
        <color rgb="FF404040"/>
        <rFont val="Calibri"/>
        <family val="2"/>
        <scheme val="minor"/>
      </rPr>
      <t> of </t>
    </r>
    <r>
      <rPr>
        <sz val="12"/>
        <color rgb="FF404040"/>
        <rFont val="Calibri"/>
        <family val="2"/>
        <scheme val="minor"/>
      </rPr>
      <t>TechWave Inc.</t>
    </r>
    <r>
      <rPr>
        <sz val="12"/>
        <color rgb="FF404040"/>
        <rFont val="Calibri"/>
        <family val="2"/>
        <scheme val="minor"/>
      </rPr>
      <t> based on the provided data, including </t>
    </r>
    <r>
      <rPr>
        <sz val="12"/>
        <color rgb="FF404040"/>
        <rFont val="Calibri"/>
        <family val="2"/>
        <scheme val="minor"/>
      </rPr>
      <t>key ratios, trend analysis, and a simplified DCF valuation</t>
    </r>
    <r>
      <rPr>
        <sz val="12"/>
        <color rgb="FF404040"/>
        <rFont val="Calibri"/>
        <family val="2"/>
        <scheme val="minor"/>
      </rPr>
      <t>.</t>
    </r>
  </si>
  <si>
    <t>1. Financial Ratios (2021-2023)</t>
  </si>
  <si>
    <t>Profitability Ratios</t>
  </si>
  <si>
    <t>Ratio</t>
  </si>
  <si>
    <t>Formula</t>
  </si>
  <si>
    <t>Trend</t>
  </si>
  <si>
    <t>Gross Margin</t>
  </si>
  <si>
    <t>Gross Profit / Revenue</t>
  </si>
  <si>
    <t>Stable</t>
  </si>
  <si>
    <t>Operating Margin</t>
  </si>
  <si>
    <t>Operating Income / Revenue</t>
  </si>
  <si>
    <t>Improving</t>
  </si>
  <si>
    <t>Net Profit Margin</t>
  </si>
  <si>
    <t>Net Income / Revenue</t>
  </si>
  <si>
    <t>ROE</t>
  </si>
  <si>
    <t>Net Income / Equity</t>
  </si>
  <si>
    <t>Declining (due to rising equity)</t>
  </si>
  <si>
    <t>Liquidity Ratios</t>
  </si>
  <si>
    <t>Current Ratio</t>
  </si>
  <si>
    <t>Current Assets / Current Liabilities</t>
  </si>
  <si>
    <t>4.0x</t>
  </si>
  <si>
    <t>5.6x</t>
  </si>
  <si>
    <t>6.5x</t>
  </si>
  <si>
    <t>Quick Ratio</t>
  </si>
  <si>
    <t>(Cash + AR) / Current Liabilities</t>
  </si>
  <si>
    <t>5.0x</t>
  </si>
  <si>
    <t>5.7x</t>
  </si>
  <si>
    <t>Leverage Ratios</t>
  </si>
  <si>
    <t>Debt-to-Equity</t>
  </si>
  <si>
    <t>Total Debt / Equity</t>
  </si>
  <si>
    <t>0.48x</t>
  </si>
  <si>
    <t>0.32x</t>
  </si>
  <si>
    <t>0.22x</t>
  </si>
  <si>
    <t>Improving (less debt reliance)</t>
  </si>
  <si>
    <t>2. Trend Analysis (2021-2023)</t>
  </si>
  <si>
    <t>Revenue &amp; Profit Growth</t>
  </si>
  <si>
    <r>
      <t>Revenue CAGR (3Y):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14.5%</t>
    </r>
  </si>
  <si>
    <t>2021: $5M → 2023: $7.5M</t>
  </si>
  <si>
    <r>
      <t>Net Income CAGR (3Y):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16.3%</t>
    </r>
  </si>
  <si>
    <t>2021: $1.36M → 2023: $2.16M</t>
  </si>
  <si>
    <t>Expense Trends</t>
  </si>
  <si>
    <t>Expense Category</t>
  </si>
  <si>
    <t>Growth Rate (CAGR)</t>
  </si>
  <si>
    <t>COGS</t>
  </si>
  <si>
    <t>2.0M</t>
  </si>
  <si>
    <t>2.5M</t>
  </si>
  <si>
    <t>3.0M</t>
  </si>
  <si>
    <r>
      <t>14.5%</t>
    </r>
    <r>
      <rPr>
        <sz val="11"/>
        <color theme="1"/>
        <rFont val="Calibri"/>
        <family val="2"/>
        <scheme val="minor"/>
      </rPr>
      <t> (matches revenue)</t>
    </r>
  </si>
  <si>
    <t>Salaries</t>
  </si>
  <si>
    <t>800K</t>
  </si>
  <si>
    <t>900K</t>
  </si>
  <si>
    <t>1.1M</t>
  </si>
  <si>
    <t>Marketing</t>
  </si>
  <si>
    <t>200K</t>
  </si>
  <si>
    <t>250K</t>
  </si>
  <si>
    <t>300K</t>
  </si>
  <si>
    <t>Rent &amp; Utilities</t>
  </si>
  <si>
    <t>150K</t>
  </si>
  <si>
    <t>160K</t>
  </si>
  <si>
    <t>180K</t>
  </si>
  <si>
    <r>
      <t>🔹 </t>
    </r>
    <r>
      <rPr>
        <sz val="12"/>
        <color rgb="FF404040"/>
        <rFont val="Calibri"/>
        <family val="2"/>
        <scheme val="minor"/>
      </rPr>
      <t>Key Insight:</t>
    </r>
  </si>
  <si>
    <r>
      <t>COGS &amp; Marketing</t>
    </r>
    <r>
      <rPr>
        <sz val="12"/>
        <color rgb="FF404040"/>
        <rFont val="Calibri"/>
        <family val="2"/>
        <scheme val="minor"/>
      </rPr>
      <t> grew at the same rate as revenue, indicating </t>
    </r>
    <r>
      <rPr>
        <sz val="12"/>
        <color rgb="FF404040"/>
        <rFont val="Calibri"/>
        <family val="2"/>
        <scheme val="minor"/>
      </rPr>
      <t>scalability</t>
    </r>
    <r>
      <rPr>
        <sz val="12"/>
        <color rgb="FF404040"/>
        <rFont val="Calibri"/>
        <family val="2"/>
        <scheme val="minor"/>
      </rPr>
      <t>.</t>
    </r>
  </si>
  <si>
    <r>
      <t>Salaries grew slower than revenue</t>
    </r>
    <r>
      <rPr>
        <sz val="12"/>
        <color rgb="FF404040"/>
        <rFont val="Calibri"/>
        <family val="2"/>
        <scheme val="minor"/>
      </rPr>
      <t>, suggesting </t>
    </r>
    <r>
      <rPr>
        <sz val="12"/>
        <color rgb="FF404040"/>
        <rFont val="Calibri"/>
        <family val="2"/>
        <scheme val="minor"/>
      </rPr>
      <t>operational efficiency</t>
    </r>
    <r>
      <rPr>
        <sz val="12"/>
        <color rgb="FF404040"/>
        <rFont val="Calibri"/>
        <family val="2"/>
        <scheme val="minor"/>
      </rPr>
      <t>.</t>
    </r>
  </si>
  <si>
    <t>3. Discounted Cash Flow (DCF) Valuation</t>
  </si>
  <si>
    <t>Assumptions:</t>
  </si>
  <si>
    <r>
      <t>Discount Rate (WACC):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10%</t>
    </r>
  </si>
  <si>
    <r>
      <t>Perpetual Growth Rate: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3%</t>
    </r>
  </si>
  <si>
    <r>
      <t>Projection Period:</t>
    </r>
    <r>
      <rPr>
        <sz val="12"/>
        <color rgb="FF404040"/>
        <rFont val="Calibri"/>
        <family val="2"/>
        <scheme val="minor"/>
      </rPr>
      <t> </t>
    </r>
    <r>
      <rPr>
        <sz val="12"/>
        <color rgb="FF404040"/>
        <rFont val="Calibri"/>
        <family val="2"/>
        <scheme val="minor"/>
      </rPr>
      <t>5 years (2024-2028)</t>
    </r>
  </si>
  <si>
    <t>Step 1: Forecast Free Cash Flow (FCF)</t>
  </si>
  <si>
    <t>Year</t>
  </si>
  <si>
    <t>+ D&amp;A</t>
  </si>
  <si>
    <t>- CapEx</t>
  </si>
  <si>
    <t>- ΔWC</t>
  </si>
  <si>
    <t>FCF</t>
  </si>
  <si>
    <t>$2.5M</t>
  </si>
  <si>
    <t>$170K</t>
  </si>
  <si>
    <t>($550K)</t>
  </si>
  <si>
    <t>($120K)</t>
  </si>
  <si>
    <t>$2.0M</t>
  </si>
  <si>
    <t>$2.9M</t>
  </si>
  <si>
    <t>$190K</t>
  </si>
  <si>
    <t>($600K)</t>
  </si>
  <si>
    <t>($140K)</t>
  </si>
  <si>
    <t>$2.35M</t>
  </si>
  <si>
    <t>$3.4M</t>
  </si>
  <si>
    <t>$210K</t>
  </si>
  <si>
    <t>($650K)</t>
  </si>
  <si>
    <t>($160K)</t>
  </si>
  <si>
    <t>$2.8M</t>
  </si>
  <si>
    <t>$3.9M</t>
  </si>
  <si>
    <t>$230K</t>
  </si>
  <si>
    <t>($700K)</t>
  </si>
  <si>
    <t>($180K)</t>
  </si>
  <si>
    <t>$3.25M</t>
  </si>
  <si>
    <t>$4.5M</t>
  </si>
  <si>
    <t>$250K</t>
  </si>
  <si>
    <t>($750K)</t>
  </si>
  <si>
    <t>($200K)</t>
  </si>
  <si>
    <t>$3.8M</t>
  </si>
  <si>
    <t>Step 2: Calculate Terminal Value (TV)</t>
  </si>
  <si>
    <r>
      <t>2028 FCF:</t>
    </r>
    <r>
      <rPr>
        <sz val="12"/>
        <color rgb="FF404040"/>
        <rFont val="Calibri"/>
        <family val="2"/>
        <scheme val="minor"/>
      </rPr>
      <t> $3.8M</t>
    </r>
  </si>
  <si>
    <r>
      <t>Terminal Value (TV)</t>
    </r>
    <r>
      <rPr>
        <sz val="12"/>
        <color rgb="FF404040"/>
        <rFont val="Calibri"/>
        <family val="2"/>
        <scheme val="minor"/>
      </rPr>
      <t> = FCF × (1 + g) / (WACC - g)</t>
    </r>
  </si>
  <si>
    <r>
      <t>= $3.8M × (1.03) / (0.10 - 0.03) = </t>
    </r>
    <r>
      <rPr>
        <sz val="12"/>
        <color rgb="FF404040"/>
        <rFont val="Calibri"/>
        <family val="2"/>
        <scheme val="minor"/>
      </rPr>
      <t>$55.8M</t>
    </r>
  </si>
  <si>
    <t>Step 3: Discount Cash Flows</t>
  </si>
  <si>
    <t>FCF ($M)</t>
  </si>
  <si>
    <t>PV Factor (10%)</t>
  </si>
  <si>
    <t>PV of FCF ($M)</t>
  </si>
  <si>
    <t>TV (2028)</t>
  </si>
  <si>
    <t>Step 4: Sum PV of Cash Flows</t>
  </si>
  <si>
    <r>
      <t>Enterprise Value (EV)</t>
    </r>
    <r>
      <rPr>
        <sz val="12"/>
        <color rgb="FF404040"/>
        <rFont val="Calibri"/>
        <family val="2"/>
        <scheme val="minor"/>
      </rPr>
      <t> = Sum of PVs = </t>
    </r>
    <r>
      <rPr>
        <sz val="12"/>
        <color rgb="FF404040"/>
        <rFont val="Calibri"/>
        <family val="2"/>
        <scheme val="minor"/>
      </rPr>
      <t>$45.1M</t>
    </r>
  </si>
  <si>
    <r>
      <t>Subtract </t>
    </r>
    <r>
      <rPr>
        <sz val="12"/>
        <color rgb="FF404040"/>
        <rFont val="Calibri"/>
        <family val="2"/>
        <scheme val="minor"/>
      </rPr>
      <t>Net Debt (2023)</t>
    </r>
    <r>
      <rPr>
        <sz val="12"/>
        <color rgb="FF404040"/>
        <rFont val="Calibri"/>
        <family val="2"/>
        <scheme val="minor"/>
      </rPr>
      <t> = $400K (Debt) - $900K (Cash) = </t>
    </r>
    <r>
      <rPr>
        <sz val="12"/>
        <color rgb="FF404040"/>
        <rFont val="Calibri"/>
        <family val="2"/>
        <scheme val="minor"/>
      </rPr>
      <t>-$500K</t>
    </r>
  </si>
  <si>
    <r>
      <t>Equity Value</t>
    </r>
    <r>
      <rPr>
        <sz val="12"/>
        <color rgb="FF404040"/>
        <rFont val="Calibri"/>
        <family val="2"/>
        <scheme val="minor"/>
      </rPr>
      <t> = </t>
    </r>
    <r>
      <rPr>
        <sz val="12"/>
        <color rgb="FF404040"/>
        <rFont val="Calibri"/>
        <family val="2"/>
        <scheme val="minor"/>
      </rPr>
      <t>$45.6M</t>
    </r>
  </si>
  <si>
    <r>
      <t>🔹 </t>
    </r>
    <r>
      <rPr>
        <sz val="12"/>
        <color rgb="FF404040"/>
        <rFont val="Calibri"/>
        <family val="2"/>
        <scheme val="minor"/>
      </rPr>
      <t>Implied Share Price (if 1M shares outstanding): ~$45.60/share</t>
    </r>
  </si>
  <si>
    <t>Key Takeaways</t>
  </si>
  <si>
    <r>
      <t>✅ </t>
    </r>
    <r>
      <rPr>
        <sz val="12"/>
        <color rgb="FF404040"/>
        <rFont val="Calibri"/>
        <family val="2"/>
        <scheme val="minor"/>
      </rPr>
      <t>Strengths:</t>
    </r>
  </si>
  <si>
    <r>
      <t>High &amp; improving </t>
    </r>
    <r>
      <rPr>
        <sz val="12"/>
        <color rgb="FF404040"/>
        <rFont val="Calibri"/>
        <family val="2"/>
        <scheme val="minor"/>
      </rPr>
      <t>profit margins</t>
    </r>
    <r>
      <rPr>
        <sz val="12"/>
        <color rgb="FF404040"/>
        <rFont val="Calibri"/>
        <family val="2"/>
        <scheme val="minor"/>
      </rPr>
      <t> (~29% net margin).</t>
    </r>
  </si>
  <si>
    <r>
      <t>Strong </t>
    </r>
    <r>
      <rPr>
        <sz val="12"/>
        <color rgb="FF404040"/>
        <rFont val="Calibri"/>
        <family val="2"/>
        <scheme val="minor"/>
      </rPr>
      <t>liquidity</t>
    </r>
    <r>
      <rPr>
        <sz val="12"/>
        <color rgb="FF404040"/>
        <rFont val="Calibri"/>
        <family val="2"/>
        <scheme val="minor"/>
      </rPr>
      <t> (Current Ratio &gt; 6x).</t>
    </r>
  </si>
  <si>
    <r>
      <t>Low leverage</t>
    </r>
    <r>
      <rPr>
        <sz val="12"/>
        <color rgb="FF404040"/>
        <rFont val="Calibri"/>
        <family val="2"/>
        <scheme val="minor"/>
      </rPr>
      <t> (Debt/Equity = 0.22x).</t>
    </r>
  </si>
  <si>
    <r>
      <t>⚠️ </t>
    </r>
    <r>
      <rPr>
        <sz val="12"/>
        <color rgb="FF404040"/>
        <rFont val="Calibri"/>
        <family val="2"/>
        <scheme val="minor"/>
      </rPr>
      <t>Risks:</t>
    </r>
  </si>
  <si>
    <r>
      <t>ROE decline</t>
    </r>
    <r>
      <rPr>
        <sz val="12"/>
        <color rgb="FF404040"/>
        <rFont val="Calibri"/>
        <family val="2"/>
        <scheme val="minor"/>
      </rPr>
      <t> (due to retained earnings piling up).</t>
    </r>
  </si>
  <si>
    <r>
      <t>DCF sensitivity</t>
    </r>
    <r>
      <rPr>
        <sz val="12"/>
        <color rgb="FF404040"/>
        <rFont val="Calibri"/>
        <family val="2"/>
        <scheme val="minor"/>
      </rPr>
      <t> to growth assumptions.</t>
    </r>
  </si>
  <si>
    <t>Next Steps?</t>
  </si>
  <si>
    <r>
      <t>Sensitivity analysis on </t>
    </r>
    <r>
      <rPr>
        <sz val="12"/>
        <color rgb="FF404040"/>
        <rFont val="Calibri"/>
        <family val="2"/>
        <scheme val="minor"/>
      </rPr>
      <t>WACC &amp; growth rates</t>
    </r>
    <r>
      <rPr>
        <sz val="12"/>
        <color rgb="FF404040"/>
        <rFont val="Calibri"/>
        <family val="2"/>
        <scheme val="minor"/>
      </rPr>
      <t>.</t>
    </r>
  </si>
  <si>
    <t>Peer comparison (e.g., industry P/E, EV/EBITDA).</t>
  </si>
  <si>
    <r>
      <t>Breakdown of </t>
    </r>
    <r>
      <rPr>
        <sz val="12"/>
        <color rgb="FF404040"/>
        <rFont val="Calibri"/>
        <family val="2"/>
        <scheme val="minor"/>
      </rPr>
      <t>CapEx efficiency</t>
    </r>
    <r>
      <rPr>
        <sz val="12"/>
        <color rgb="FF404040"/>
        <rFont val="Calibri"/>
        <family val="2"/>
        <scheme val="minor"/>
      </rPr>
      <t>.</t>
    </r>
  </si>
  <si>
    <t>Would you like any refinements or additional analysis?</t>
  </si>
  <si>
    <t>Financial Analysis: Calculate ratios (e.g., Profit Margin, Current Ratio, ROE). Trend Analysis: Compare revenue growth, expense trends. Valuation: Use for DCF modeling. formulas to calculate the following</t>
  </si>
  <si>
    <r>
      <t>Here’s a </t>
    </r>
    <r>
      <rPr>
        <sz val="12"/>
        <color rgb="FF404040"/>
        <rFont val="Calibri"/>
        <family val="2"/>
        <scheme val="minor"/>
      </rPr>
      <t>clear breakdown of the formulas</t>
    </r>
    <r>
      <rPr>
        <sz val="12"/>
        <color rgb="FF404040"/>
        <rFont val="Calibri"/>
        <family val="2"/>
        <scheme val="minor"/>
      </rPr>
      <t> used in the financial analysis for </t>
    </r>
    <r>
      <rPr>
        <sz val="12"/>
        <color rgb="FF404040"/>
        <rFont val="Calibri"/>
        <family val="2"/>
        <scheme val="minor"/>
      </rPr>
      <t>TechWave Inc.</t>
    </r>
    <r>
      <rPr>
        <sz val="12"/>
        <color rgb="FF404040"/>
        <rFont val="Calibri"/>
        <family val="2"/>
        <scheme val="minor"/>
      </rPr>
      <t>, including </t>
    </r>
    <r>
      <rPr>
        <sz val="12"/>
        <color rgb="FF404040"/>
        <rFont val="Calibri"/>
        <family val="2"/>
        <scheme val="minor"/>
      </rPr>
      <t>profitability, liquidity, leverage ratios, trend analysis, and DCF valuation</t>
    </r>
    <r>
      <rPr>
        <sz val="12"/>
        <color rgb="FF404040"/>
        <rFont val="Calibri"/>
        <family val="2"/>
        <scheme val="minor"/>
      </rPr>
      <t>:</t>
    </r>
  </si>
  <si>
    <t>1. Financial Ratios (Formulas &amp; Calculations)</t>
  </si>
  <si>
    <t>A. Profitability Ratios</t>
  </si>
  <si>
    <t>Example (2023)</t>
  </si>
  <si>
    <t>= 4,500,000 / 7,500,000 = 60%</t>
  </si>
  <si>
    <t>= 2,770,000 / 7,500,000 = 36.9%</t>
  </si>
  <si>
    <t>= 2,160,000 / 7,500,000 = 28.8%</t>
  </si>
  <si>
    <t>Return on Equity (ROE)</t>
  </si>
  <si>
    <t>= Net Income / Shareholders' Equity</t>
  </si>
  <si>
    <t>= 2,160,000 / 2,450,000 = 88.2%</t>
  </si>
  <si>
    <t>B. Liquidity Ratios</t>
  </si>
  <si>
    <t>= (900K+500K+300K) / (200K+150K) = 6.5x</t>
  </si>
  <si>
    <t>= (900K+500K) / 350K = 4.0x</t>
  </si>
  <si>
    <t>C. Leverage Ratios</t>
  </si>
  <si>
    <t>= Total Debt / Shareholders' Equity</t>
  </si>
  <si>
    <t>= (150K+400K) / 2,450,000 = 0.22x</t>
  </si>
  <si>
    <t>2. Trend Analysis (Formulas &amp; Calculations)</t>
  </si>
  <si>
    <t>A. Revenue Growth (YoY %)</t>
  </si>
  <si>
    <t>excel</t>
  </si>
  <si>
    <t>Copy</t>
  </si>
  <si>
    <t>Download</t>
  </si>
  <si>
    <t>= (Revenue Year 2 - Revenue Year 1) / Revenue Year 1</t>
  </si>
  <si>
    <r>
      <t>2022 Growth: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(6,200,000 - 5,000,000) / 5,000,000 = 24%</t>
    </r>
  </si>
  <si>
    <r>
      <t>2023 Growth: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(7,500,000 - 6,200,000) / 6,200,000 = 21%</t>
    </r>
  </si>
  <si>
    <t>B. Compound Annual Growth Rate (CAGR)</t>
  </si>
  <si>
    <t>Revenue CAGR (2021-2023):</t>
  </si>
  <si>
    <t>= (7,500,000 / 5,000,000)^(1/2) - 1 = 14.5%</t>
  </si>
  <si>
    <t>C. Expense Growth</t>
  </si>
  <si>
    <r>
      <t>COGS CAGR: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(3,000,000 / 2,000,000)^(1/2) - 1 = 14.5%</t>
    </r>
  </si>
  <si>
    <r>
      <t>Salaries CAGR: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(1,100,000 / 800,000)^(1/2) - 1 = 11.1%</t>
    </r>
  </si>
  <si>
    <t>3. Discounted Cash Flow (DCF) Valuation (Formulas)</t>
  </si>
  <si>
    <t>Step 1: Calculate Free Cash Flow (FCF)</t>
  </si>
  <si>
    <t>FCF = Net Income + Depreciation &amp; Amortization - Capital Expenditures - Change in Working Capital</t>
  </si>
  <si>
    <t>2023 FCF Example:</t>
  </si>
  <si>
    <t>= 2,160,000 + 150,000 - 500,000 - 100,000 = 1,710,000</t>
  </si>
  <si>
    <t>Step 2: Forecast Future FCF</t>
  </si>
  <si>
    <r>
      <t>Growth Assumption:</t>
    </r>
    <r>
      <rPr>
        <sz val="12"/>
        <color rgb="FF404040"/>
        <rFont val="Calibri"/>
        <family val="2"/>
        <scheme val="minor"/>
      </rPr>
      <t> Project revenue at </t>
    </r>
    <r>
      <rPr>
        <sz val="12"/>
        <color rgb="FF404040"/>
        <rFont val="Calibri"/>
        <family val="2"/>
        <scheme val="minor"/>
      </rPr>
      <t>10% annually</t>
    </r>
    <r>
      <rPr>
        <sz val="12"/>
        <color rgb="FF404040"/>
        <rFont val="Calibri"/>
        <family val="2"/>
        <scheme val="minor"/>
      </rPr>
      <t>, then derive FCF.</t>
    </r>
  </si>
  <si>
    <t>Step 3: Terminal Value (TV)</t>
  </si>
  <si>
    <t>TV = FCF Year 5 × (1 + g) / (WACC - g)</t>
  </si>
  <si>
    <r>
      <t>g = 3%</t>
    </r>
    <r>
      <rPr>
        <sz val="12"/>
        <color rgb="FF404040"/>
        <rFont val="Calibri"/>
        <family val="2"/>
        <scheme val="minor"/>
      </rPr>
      <t> (perpetual growth)</t>
    </r>
  </si>
  <si>
    <t>WACC = 10%</t>
  </si>
  <si>
    <t>Example:</t>
  </si>
  <si>
    <t>= 3,800,000 × (1.03) / (0.10 - 0.03) = 55,800,000</t>
  </si>
  <si>
    <t>Step 4: Discount Cash Flows</t>
  </si>
  <si>
    <t>PV of FCF = FCF Year N / (1 + WACC)^N</t>
  </si>
  <si>
    <r>
      <t>2024 FCF PV: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2,000,000 / (1.10)^1 = 1,818,181</t>
    </r>
  </si>
  <si>
    <r>
      <t>2028 FCF PV: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3,800,000 / (1.10)^5 = 2,358,254</t>
    </r>
  </si>
  <si>
    <r>
      <t>PV of Terminal Value:</t>
    </r>
    <r>
      <rPr>
        <sz val="12"/>
        <color rgb="FF404040"/>
        <rFont val="Calibri"/>
        <family val="2"/>
        <scheme val="minor"/>
      </rPr>
      <t> </t>
    </r>
    <r>
      <rPr>
        <sz val="9.6"/>
        <color rgb="FF404040"/>
        <rFont val="Courier New"/>
        <family val="3"/>
      </rPr>
      <t>= 55,800,000 / (1.10)^5 = 34,658,790</t>
    </r>
  </si>
  <si>
    <t>Step 5: Enterprise Value (EV)</t>
  </si>
  <si>
    <t>EV = Sum of PV of FCF + PV of Terminal Value</t>
  </si>
  <si>
    <t>= 1.82M + 1.94M + 2.10M + 2.22M + 2.36M + 34.66M = 45.1M</t>
  </si>
  <si>
    <t>Step 6: Equity Value</t>
  </si>
  <si>
    <t xml:space="preserve">Equity Value = EV - Net Debt  </t>
  </si>
  <si>
    <t>Net Debt = Total Debt - Cash</t>
  </si>
  <si>
    <t>= 45.1M - (550K - 900K) = 45.45M</t>
  </si>
  <si>
    <t>Excel Implementation Tips</t>
  </si>
  <si>
    <r>
      <t>1. Use cell references</t>
    </r>
    <r>
      <rPr>
        <sz val="12"/>
        <color rgb="FF404040"/>
        <rFont val="Calibri"/>
        <family val="2"/>
        <scheme val="minor"/>
      </rPr>
      <t> (e.g., </t>
    </r>
    <r>
      <rPr>
        <sz val="9.6"/>
        <color rgb="FF404040"/>
        <rFont val="Courier New"/>
        <family val="3"/>
      </rPr>
      <t>B2/B3</t>
    </r>
    <r>
      <rPr>
        <sz val="12"/>
        <color rgb="FF404040"/>
        <rFont val="Calibri"/>
        <family val="2"/>
        <scheme val="minor"/>
      </rPr>
      <t> for ratios).</t>
    </r>
  </si>
  <si>
    <t>2. CAGR formula in Excel:</t>
  </si>
  <si>
    <t>= (B10/B7)^(1/3)-1  // Where B10 = 2023 Revenue, B7 = 2021 Revenue</t>
  </si>
  <si>
    <r>
      <t>3. DCF sensitivity table:</t>
    </r>
    <r>
      <rPr>
        <sz val="12"/>
        <color rgb="FF404040"/>
        <rFont val="Calibri"/>
        <family val="2"/>
        <scheme val="minor"/>
      </rPr>
      <t> Vary </t>
    </r>
    <r>
      <rPr>
        <sz val="12"/>
        <color rgb="FF404040"/>
        <rFont val="Calibri"/>
        <family val="2"/>
        <scheme val="minor"/>
      </rPr>
      <t>WACC</t>
    </r>
    <r>
      <rPr>
        <sz val="12"/>
        <color rgb="FF404040"/>
        <rFont val="Calibri"/>
        <family val="2"/>
        <scheme val="minor"/>
      </rPr>
      <t> and </t>
    </r>
    <r>
      <rPr>
        <sz val="12"/>
        <color rgb="FF404040"/>
        <rFont val="Calibri"/>
        <family val="2"/>
        <scheme val="minor"/>
      </rPr>
      <t>growth rates</t>
    </r>
    <r>
      <rPr>
        <sz val="12"/>
        <color rgb="FF404040"/>
        <rFont val="Calibri"/>
        <family val="2"/>
        <scheme val="minor"/>
      </rPr>
      <t> to test valuation ranges.</t>
    </r>
  </si>
  <si>
    <r>
      <t>Profitability:</t>
    </r>
    <r>
      <rPr>
        <sz val="12"/>
        <color rgb="FF404040"/>
        <rFont val="Calibri"/>
        <family val="2"/>
        <scheme val="minor"/>
      </rPr>
      <t> High margins (60% gross, 29% net).</t>
    </r>
  </si>
  <si>
    <r>
      <t>Liquidity:</t>
    </r>
    <r>
      <rPr>
        <sz val="12"/>
        <color rgb="FF404040"/>
        <rFont val="Calibri"/>
        <family val="2"/>
        <scheme val="minor"/>
      </rPr>
      <t> Strong (Current Ratio &gt; 6x).</t>
    </r>
  </si>
  <si>
    <r>
      <t>Valuation:</t>
    </r>
    <r>
      <rPr>
        <sz val="12"/>
        <color rgb="FF404040"/>
        <rFont val="Calibri"/>
        <family val="2"/>
        <scheme val="minor"/>
      </rPr>
      <t> DCF suggests </t>
    </r>
    <r>
      <rPr>
        <sz val="12"/>
        <color rgb="FF404040"/>
        <rFont val="Calibri"/>
        <family val="2"/>
        <scheme val="minor"/>
      </rPr>
      <t>$45.6M equity value</t>
    </r>
    <r>
      <rPr>
        <sz val="12"/>
        <color rgb="FF404040"/>
        <rFont val="Calibri"/>
        <family val="2"/>
        <scheme val="minor"/>
      </rPr>
      <t> (assumptions-dependent).</t>
    </r>
  </si>
  <si>
    <r>
      <t>Would you like a </t>
    </r>
    <r>
      <rPr>
        <sz val="12"/>
        <color rgb="FF404040"/>
        <rFont val="Calibri"/>
        <family val="2"/>
        <scheme val="minor"/>
      </rPr>
      <t>template Excel file</t>
    </r>
    <r>
      <rPr>
        <sz val="12"/>
        <color rgb="FF404040"/>
        <rFont val="Calibri"/>
        <family val="2"/>
        <scheme val="minor"/>
      </rPr>
      <t> with these formulas pre-loaded? Let me know!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</si>
</sst>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404040"/>
      <name val="Segoe UI"/>
      <family val="2"/>
    </font>
    <font>
      <sz val="11"/>
      <color rgb="FF404040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i/>
      <sz val="11"/>
      <color theme="1"/>
      <name val="Segoe UI"/>
      <family val="2"/>
    </font>
    <font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17"/>
      <color rgb="FF404040"/>
      <name val="Calibri"/>
      <family val="2"/>
      <scheme val="minor"/>
    </font>
    <font>
      <sz val="14"/>
      <color rgb="FF40404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2626"/>
      <name val="Calibri"/>
      <family val="2"/>
      <scheme val="minor"/>
    </font>
    <font>
      <sz val="9.6"/>
      <color theme="1"/>
      <name val="Courier New"/>
      <family val="3"/>
    </font>
    <font>
      <sz val="9"/>
      <color rgb="FF525252"/>
      <name val="Calibri"/>
      <family val="2"/>
      <scheme val="minor"/>
    </font>
    <font>
      <sz val="10"/>
      <color rgb="FF525252"/>
      <name val="Calibri"/>
      <family val="2"/>
      <scheme val="minor"/>
    </font>
    <font>
      <sz val="10"/>
      <color rgb="FF494949"/>
      <name val="Courier New"/>
      <family val="3"/>
    </font>
    <font>
      <sz val="9.6"/>
      <color rgb="FF40404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3" fontId="3" fillId="0" borderId="2" xfId="0" applyNumberFormat="1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1"/>
    </xf>
    <xf numFmtId="3" fontId="4" fillId="0" borderId="2" xfId="0" applyNumberFormat="1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 wrapText="1" indent="1"/>
    </xf>
    <xf numFmtId="0" fontId="11" fillId="0" borderId="2" xfId="0" applyFont="1" applyBorder="1" applyAlignment="1">
      <alignment horizontal="left" vertical="center" wrapText="1" indent="1"/>
    </xf>
    <xf numFmtId="9" fontId="11" fillId="0" borderId="2" xfId="0" applyNumberFormat="1" applyFont="1" applyBorder="1" applyAlignment="1">
      <alignment horizontal="left" vertical="center" wrapText="1" indent="1"/>
    </xf>
    <xf numFmtId="10" fontId="11" fillId="0" borderId="2" xfId="0" applyNumberFormat="1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7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0" fontId="13" fillId="0" borderId="2" xfId="0" applyFont="1" applyBorder="1" applyAlignment="1">
      <alignment horizontal="left" vertical="center" wrapText="1" inden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6"/>
    </xf>
    <xf numFmtId="0" fontId="17" fillId="0" borderId="0" xfId="0" applyFont="1" applyAlignment="1">
      <alignment horizontal="left" vertical="center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2" workbookViewId="0">
      <selection activeCell="F1" sqref="F1"/>
    </sheetView>
  </sheetViews>
  <sheetFormatPr defaultRowHeight="15" x14ac:dyDescent="0.25"/>
  <cols>
    <col min="1" max="1" width="29" bestFit="1" customWidth="1"/>
    <col min="2" max="4" width="12.7109375" bestFit="1" customWidth="1"/>
  </cols>
  <sheetData>
    <row r="1" spans="1:4" ht="155.25" x14ac:dyDescent="0.25">
      <c r="A1" s="1" t="s">
        <v>0</v>
      </c>
    </row>
    <row r="2" spans="1:4" ht="33.75" thickBot="1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ht="33.75" thickBot="1" x14ac:dyDescent="0.3">
      <c r="A3" s="4" t="s">
        <v>5</v>
      </c>
      <c r="B3" s="5">
        <v>5000000</v>
      </c>
      <c r="C3" s="5">
        <v>6200000</v>
      </c>
      <c r="D3" s="5">
        <v>7500000</v>
      </c>
    </row>
    <row r="4" spans="1:4" ht="66.75" thickBot="1" x14ac:dyDescent="0.3">
      <c r="A4" s="6" t="s">
        <v>6</v>
      </c>
      <c r="B4" s="5">
        <v>-2000000</v>
      </c>
      <c r="C4" s="5">
        <v>-2500000</v>
      </c>
      <c r="D4" s="5">
        <v>-3000000</v>
      </c>
    </row>
    <row r="5" spans="1:4" ht="33.75" thickBot="1" x14ac:dyDescent="0.3">
      <c r="A5" s="4" t="s">
        <v>7</v>
      </c>
      <c r="B5" s="5">
        <v>3000000</v>
      </c>
      <c r="C5" s="5">
        <v>3700000</v>
      </c>
      <c r="D5" s="5">
        <v>4500000</v>
      </c>
    </row>
    <row r="6" spans="1:4" ht="66.75" thickBot="1" x14ac:dyDescent="0.3">
      <c r="A6" s="4" t="s">
        <v>8</v>
      </c>
      <c r="B6" s="6"/>
      <c r="C6" s="6"/>
      <c r="D6" s="6"/>
    </row>
    <row r="7" spans="1:4" ht="50.25" thickBot="1" x14ac:dyDescent="0.3">
      <c r="A7" s="6" t="s">
        <v>9</v>
      </c>
      <c r="B7" s="5">
        <v>-800000</v>
      </c>
      <c r="C7" s="5">
        <v>-900000</v>
      </c>
      <c r="D7" s="5">
        <v>-1100000</v>
      </c>
    </row>
    <row r="8" spans="1:4" ht="50.25" thickBot="1" x14ac:dyDescent="0.3">
      <c r="A8" s="6" t="s">
        <v>10</v>
      </c>
      <c r="B8" s="5">
        <v>-200000</v>
      </c>
      <c r="C8" s="5">
        <v>-250000</v>
      </c>
      <c r="D8" s="5">
        <v>-300000</v>
      </c>
    </row>
    <row r="9" spans="1:4" ht="66.75" thickBot="1" x14ac:dyDescent="0.3">
      <c r="A9" s="6" t="s">
        <v>11</v>
      </c>
      <c r="B9" s="5">
        <v>-150000</v>
      </c>
      <c r="C9" s="5">
        <v>-160000</v>
      </c>
      <c r="D9" s="5">
        <v>-180000</v>
      </c>
    </row>
    <row r="10" spans="1:4" ht="33.75" thickBot="1" x14ac:dyDescent="0.3">
      <c r="A10" s="4" t="s">
        <v>12</v>
      </c>
      <c r="B10" s="5">
        <v>1850000</v>
      </c>
      <c r="C10" s="5">
        <v>2390000</v>
      </c>
      <c r="D10" s="5">
        <v>2920000</v>
      </c>
    </row>
    <row r="11" spans="1:4" ht="66.75" thickBot="1" x14ac:dyDescent="0.3">
      <c r="A11" s="6" t="s">
        <v>13</v>
      </c>
      <c r="B11" s="5">
        <v>-100000</v>
      </c>
      <c r="C11" s="5">
        <v>-120000</v>
      </c>
      <c r="D11" s="5">
        <v>-150000</v>
      </c>
    </row>
    <row r="12" spans="1:4" ht="66.75" thickBot="1" x14ac:dyDescent="0.3">
      <c r="A12" s="4" t="s">
        <v>14</v>
      </c>
      <c r="B12" s="5">
        <v>1750000</v>
      </c>
      <c r="C12" s="5">
        <v>2270000</v>
      </c>
      <c r="D12" s="5">
        <v>2770000</v>
      </c>
    </row>
    <row r="13" spans="1:4" ht="66.75" thickBot="1" x14ac:dyDescent="0.3">
      <c r="A13" s="6" t="s">
        <v>15</v>
      </c>
      <c r="B13" s="5">
        <v>-50000</v>
      </c>
      <c r="C13" s="5">
        <v>-60000</v>
      </c>
      <c r="D13" s="5">
        <v>-70000</v>
      </c>
    </row>
    <row r="14" spans="1:4" ht="66.75" thickBot="1" x14ac:dyDescent="0.3">
      <c r="A14" s="4" t="s">
        <v>16</v>
      </c>
      <c r="B14" s="5">
        <v>1700000</v>
      </c>
      <c r="C14" s="5">
        <v>2210000</v>
      </c>
      <c r="D14" s="5">
        <v>2700000</v>
      </c>
    </row>
    <row r="15" spans="1:4" ht="33.75" thickBot="1" x14ac:dyDescent="0.3">
      <c r="A15" s="6" t="s">
        <v>17</v>
      </c>
      <c r="B15" s="5">
        <v>-340000</v>
      </c>
      <c r="C15" s="5">
        <v>-442000</v>
      </c>
      <c r="D15" s="5">
        <v>-540000</v>
      </c>
    </row>
    <row r="16" spans="1:4" ht="66.75" thickBot="1" x14ac:dyDescent="0.3">
      <c r="A16" s="4" t="s">
        <v>18</v>
      </c>
      <c r="B16" s="7">
        <v>1360000</v>
      </c>
      <c r="C16" s="7">
        <v>1768000</v>
      </c>
      <c r="D16" s="7">
        <v>2160000</v>
      </c>
    </row>
    <row r="18" spans="1:4" ht="120.75" x14ac:dyDescent="0.25">
      <c r="A18" s="1" t="s">
        <v>19</v>
      </c>
    </row>
    <row r="19" spans="1:4" ht="33.75" thickBot="1" x14ac:dyDescent="0.3">
      <c r="A19" s="2" t="s">
        <v>1</v>
      </c>
      <c r="B19" s="2" t="s">
        <v>2</v>
      </c>
      <c r="C19" s="2" t="s">
        <v>3</v>
      </c>
      <c r="D19" s="2" t="s">
        <v>4</v>
      </c>
    </row>
    <row r="20" spans="1:4" ht="33.75" thickBot="1" x14ac:dyDescent="0.3">
      <c r="A20" s="4" t="s">
        <v>20</v>
      </c>
      <c r="B20" s="6"/>
      <c r="C20" s="6"/>
      <c r="D20" s="6"/>
    </row>
    <row r="21" spans="1:4" ht="50.25" thickBot="1" x14ac:dyDescent="0.3">
      <c r="A21" s="8" t="s">
        <v>21</v>
      </c>
      <c r="B21" s="6"/>
      <c r="C21" s="6"/>
      <c r="D21" s="6"/>
    </row>
    <row r="22" spans="1:4" ht="17.25" thickBot="1" x14ac:dyDescent="0.3">
      <c r="A22" s="6" t="s">
        <v>22</v>
      </c>
      <c r="B22" s="5">
        <v>500000</v>
      </c>
      <c r="C22" s="5">
        <v>700000</v>
      </c>
      <c r="D22" s="5">
        <v>900000</v>
      </c>
    </row>
    <row r="23" spans="1:4" ht="83.25" thickBot="1" x14ac:dyDescent="0.3">
      <c r="A23" s="6" t="s">
        <v>23</v>
      </c>
      <c r="B23" s="5">
        <v>300000</v>
      </c>
      <c r="C23" s="5">
        <v>400000</v>
      </c>
      <c r="D23" s="5">
        <v>500000</v>
      </c>
    </row>
    <row r="24" spans="1:4" ht="50.25" thickBot="1" x14ac:dyDescent="0.3">
      <c r="A24" s="6" t="s">
        <v>24</v>
      </c>
      <c r="B24" s="5">
        <v>200000</v>
      </c>
      <c r="C24" s="5">
        <v>250000</v>
      </c>
      <c r="D24" s="5">
        <v>300000</v>
      </c>
    </row>
    <row r="25" spans="1:4" ht="66.75" thickBot="1" x14ac:dyDescent="0.3">
      <c r="A25" s="8" t="s">
        <v>25</v>
      </c>
      <c r="B25" s="6"/>
      <c r="C25" s="6"/>
      <c r="D25" s="6"/>
    </row>
    <row r="26" spans="1:4" ht="83.25" thickBot="1" x14ac:dyDescent="0.3">
      <c r="A26" s="6" t="s">
        <v>26</v>
      </c>
      <c r="B26" s="5">
        <v>1000000</v>
      </c>
      <c r="C26" s="5">
        <v>1200000</v>
      </c>
      <c r="D26" s="5">
        <v>1500000</v>
      </c>
    </row>
    <row r="27" spans="1:4" ht="50.25" thickBot="1" x14ac:dyDescent="0.3">
      <c r="A27" s="4" t="s">
        <v>27</v>
      </c>
      <c r="B27" s="7">
        <v>2000000</v>
      </c>
      <c r="C27" s="7">
        <v>2550000</v>
      </c>
      <c r="D27" s="7">
        <v>3200000</v>
      </c>
    </row>
    <row r="28" spans="1:4" ht="33.75" thickBot="1" x14ac:dyDescent="0.3">
      <c r="A28" s="4" t="s">
        <v>28</v>
      </c>
      <c r="B28" s="6"/>
      <c r="C28" s="6"/>
      <c r="D28" s="6"/>
    </row>
    <row r="29" spans="1:4" ht="66.75" thickBot="1" x14ac:dyDescent="0.3">
      <c r="A29" s="8" t="s">
        <v>29</v>
      </c>
      <c r="B29" s="6"/>
      <c r="C29" s="6"/>
      <c r="D29" s="6"/>
    </row>
    <row r="30" spans="1:4" ht="83.25" thickBot="1" x14ac:dyDescent="0.3">
      <c r="A30" s="6" t="s">
        <v>30</v>
      </c>
      <c r="B30" s="5">
        <v>150000</v>
      </c>
      <c r="C30" s="5">
        <v>180000</v>
      </c>
      <c r="D30" s="5">
        <v>200000</v>
      </c>
    </row>
    <row r="31" spans="1:4" ht="50.25" thickBot="1" x14ac:dyDescent="0.3">
      <c r="A31" s="6" t="s">
        <v>31</v>
      </c>
      <c r="B31" s="5">
        <v>100000</v>
      </c>
      <c r="C31" s="5">
        <v>120000</v>
      </c>
      <c r="D31" s="5">
        <v>150000</v>
      </c>
    </row>
    <row r="32" spans="1:4" ht="66.75" thickBot="1" x14ac:dyDescent="0.3">
      <c r="A32" s="8" t="s">
        <v>32</v>
      </c>
      <c r="B32" s="6"/>
      <c r="C32" s="6"/>
      <c r="D32" s="6"/>
    </row>
    <row r="33" spans="1:4" ht="33.75" thickBot="1" x14ac:dyDescent="0.3">
      <c r="A33" s="6" t="s">
        <v>33</v>
      </c>
      <c r="B33" s="5">
        <v>500000</v>
      </c>
      <c r="C33" s="5">
        <v>450000</v>
      </c>
      <c r="D33" s="5">
        <v>400000</v>
      </c>
    </row>
    <row r="34" spans="1:4" ht="50.25" thickBot="1" x14ac:dyDescent="0.3">
      <c r="A34" s="4" t="s">
        <v>34</v>
      </c>
      <c r="B34" s="7">
        <v>750000</v>
      </c>
      <c r="C34" s="7">
        <v>750000</v>
      </c>
      <c r="D34" s="7">
        <v>750000</v>
      </c>
    </row>
    <row r="35" spans="1:4" ht="83.25" thickBot="1" x14ac:dyDescent="0.3">
      <c r="A35" s="4" t="s">
        <v>35</v>
      </c>
      <c r="B35" s="6"/>
      <c r="C35" s="6"/>
      <c r="D35" s="6"/>
    </row>
    <row r="36" spans="1:4" ht="66.75" thickBot="1" x14ac:dyDescent="0.3">
      <c r="A36" s="6" t="s">
        <v>36</v>
      </c>
      <c r="B36" s="5">
        <v>1000000</v>
      </c>
      <c r="C36" s="5">
        <v>1200000</v>
      </c>
      <c r="D36" s="5">
        <v>1500000</v>
      </c>
    </row>
    <row r="37" spans="1:4" ht="83.25" thickBot="1" x14ac:dyDescent="0.3">
      <c r="A37" s="6" t="s">
        <v>37</v>
      </c>
      <c r="B37" s="5">
        <v>250000</v>
      </c>
      <c r="C37" s="5">
        <v>600000</v>
      </c>
      <c r="D37" s="5">
        <v>950000</v>
      </c>
    </row>
    <row r="38" spans="1:4" ht="50.25" thickBot="1" x14ac:dyDescent="0.3">
      <c r="A38" s="4" t="s">
        <v>38</v>
      </c>
      <c r="B38" s="7">
        <v>1250000</v>
      </c>
      <c r="C38" s="7">
        <v>1800000</v>
      </c>
      <c r="D38" s="7">
        <v>2450000</v>
      </c>
    </row>
    <row r="39" spans="1:4" ht="66.75" thickBot="1" x14ac:dyDescent="0.3">
      <c r="A39" s="4" t="s">
        <v>39</v>
      </c>
      <c r="B39" s="7">
        <v>2000000</v>
      </c>
      <c r="C39" s="7">
        <v>2550000</v>
      </c>
      <c r="D39" s="7">
        <v>3200000</v>
      </c>
    </row>
    <row r="41" spans="1:4" ht="138" x14ac:dyDescent="0.25">
      <c r="A41" s="1" t="s">
        <v>40</v>
      </c>
    </row>
    <row r="42" spans="1:4" ht="33.75" thickBot="1" x14ac:dyDescent="0.3">
      <c r="A42" s="2" t="s">
        <v>1</v>
      </c>
      <c r="B42" s="2" t="s">
        <v>2</v>
      </c>
      <c r="C42" s="2" t="s">
        <v>3</v>
      </c>
      <c r="D42" s="2" t="s">
        <v>4</v>
      </c>
    </row>
    <row r="43" spans="1:4" ht="66.75" thickBot="1" x14ac:dyDescent="0.3">
      <c r="A43" s="4" t="s">
        <v>41</v>
      </c>
      <c r="B43" s="6"/>
      <c r="C43" s="6"/>
      <c r="D43" s="6"/>
    </row>
    <row r="44" spans="1:4" ht="50.25" thickBot="1" x14ac:dyDescent="0.3">
      <c r="A44" s="6" t="s">
        <v>42</v>
      </c>
      <c r="B44" s="5">
        <v>1360000</v>
      </c>
      <c r="C44" s="5">
        <v>1768000</v>
      </c>
      <c r="D44" s="5">
        <v>2160000</v>
      </c>
    </row>
    <row r="45" spans="1:4" ht="33.75" thickBot="1" x14ac:dyDescent="0.3">
      <c r="A45" s="6" t="s">
        <v>43</v>
      </c>
      <c r="B45" s="5">
        <v>100000</v>
      </c>
      <c r="C45" s="5">
        <v>120000</v>
      </c>
      <c r="D45" s="5">
        <v>150000</v>
      </c>
    </row>
    <row r="46" spans="1:4" ht="83.25" thickBot="1" x14ac:dyDescent="0.3">
      <c r="A46" s="6" t="s">
        <v>44</v>
      </c>
      <c r="B46" s="5">
        <v>-50000</v>
      </c>
      <c r="C46" s="5">
        <v>-80000</v>
      </c>
      <c r="D46" s="5">
        <v>-100000</v>
      </c>
    </row>
    <row r="47" spans="1:4" ht="66.75" thickBot="1" x14ac:dyDescent="0.3">
      <c r="A47" s="4" t="s">
        <v>45</v>
      </c>
      <c r="B47" s="7">
        <v>1410000</v>
      </c>
      <c r="C47" s="7">
        <v>1808000</v>
      </c>
      <c r="D47" s="7">
        <v>2210000</v>
      </c>
    </row>
    <row r="48" spans="1:4" ht="66.75" thickBot="1" x14ac:dyDescent="0.3">
      <c r="A48" s="4" t="s">
        <v>46</v>
      </c>
      <c r="B48" s="6"/>
      <c r="C48" s="6"/>
      <c r="D48" s="6"/>
    </row>
    <row r="49" spans="1:4" ht="50.25" thickBot="1" x14ac:dyDescent="0.3">
      <c r="A49" s="6" t="s">
        <v>47</v>
      </c>
      <c r="B49" s="5">
        <v>-300000</v>
      </c>
      <c r="C49" s="5">
        <v>-400000</v>
      </c>
      <c r="D49" s="5">
        <v>-500000</v>
      </c>
    </row>
    <row r="50" spans="1:4" ht="66.75" thickBot="1" x14ac:dyDescent="0.3">
      <c r="A50" s="4" t="s">
        <v>48</v>
      </c>
      <c r="B50" s="7">
        <v>-300000</v>
      </c>
      <c r="C50" s="7">
        <v>-400000</v>
      </c>
      <c r="D50" s="7">
        <v>-500000</v>
      </c>
    </row>
    <row r="51" spans="1:4" ht="66.75" thickBot="1" x14ac:dyDescent="0.3">
      <c r="A51" s="4" t="s">
        <v>49</v>
      </c>
      <c r="B51" s="6"/>
      <c r="C51" s="6"/>
      <c r="D51" s="6"/>
    </row>
    <row r="52" spans="1:4" ht="50.25" thickBot="1" x14ac:dyDescent="0.3">
      <c r="A52" s="6" t="s">
        <v>50</v>
      </c>
      <c r="B52" s="5">
        <v>-50000</v>
      </c>
      <c r="C52" s="5">
        <v>-50000</v>
      </c>
      <c r="D52" s="5">
        <v>-50000</v>
      </c>
    </row>
    <row r="53" spans="1:4" ht="50.25" thickBot="1" x14ac:dyDescent="0.3">
      <c r="A53" s="6" t="s">
        <v>51</v>
      </c>
      <c r="B53" s="5">
        <v>-200000</v>
      </c>
      <c r="C53" s="5">
        <v>-250000</v>
      </c>
      <c r="D53" s="5">
        <v>-300000</v>
      </c>
    </row>
    <row r="54" spans="1:4" ht="66.75" thickBot="1" x14ac:dyDescent="0.3">
      <c r="A54" s="4" t="s">
        <v>52</v>
      </c>
      <c r="B54" s="7">
        <v>-250000</v>
      </c>
      <c r="C54" s="7">
        <v>-300000</v>
      </c>
      <c r="D54" s="7">
        <v>-350000</v>
      </c>
    </row>
    <row r="55" spans="1:4" ht="66.75" thickBot="1" x14ac:dyDescent="0.3">
      <c r="A55" s="4" t="s">
        <v>53</v>
      </c>
      <c r="B55" s="7">
        <v>860000</v>
      </c>
      <c r="C55" s="7">
        <v>1108000</v>
      </c>
      <c r="D55" s="7">
        <v>1360000</v>
      </c>
    </row>
    <row r="56" spans="1:4" ht="50.25" thickBot="1" x14ac:dyDescent="0.3">
      <c r="A56" s="4" t="s">
        <v>54</v>
      </c>
      <c r="B56" s="5">
        <v>500000</v>
      </c>
      <c r="C56" s="5">
        <v>700000</v>
      </c>
      <c r="D56" s="5">
        <v>900000</v>
      </c>
    </row>
    <row r="57" spans="1:4" ht="50.25" thickBot="1" x14ac:dyDescent="0.3">
      <c r="A57" s="4" t="s">
        <v>55</v>
      </c>
      <c r="B57" s="7">
        <v>700000</v>
      </c>
      <c r="C57" s="7">
        <v>900000</v>
      </c>
      <c r="D57" s="7">
        <v>1200000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abSelected="1" topLeftCell="A153" workbookViewId="0">
      <selection activeCell="E27" sqref="E27"/>
    </sheetView>
  </sheetViews>
  <sheetFormatPr defaultRowHeight="15" x14ac:dyDescent="0.25"/>
  <cols>
    <col min="1" max="1" width="23.5703125" customWidth="1"/>
    <col min="2" max="2" width="18.42578125" customWidth="1"/>
    <col min="3" max="3" width="20.7109375" customWidth="1"/>
    <col min="4" max="4" width="14" customWidth="1"/>
    <col min="5" max="5" width="21.5703125" customWidth="1"/>
    <col min="6" max="6" width="15.7109375" customWidth="1"/>
  </cols>
  <sheetData>
    <row r="1" spans="1:6" ht="15.75" x14ac:dyDescent="0.25">
      <c r="A1" s="9" t="s">
        <v>56</v>
      </c>
    </row>
    <row r="3" spans="1:6" ht="22.5" x14ac:dyDescent="0.25">
      <c r="A3" s="10" t="s">
        <v>57</v>
      </c>
    </row>
    <row r="4" spans="1:6" ht="18.75" x14ac:dyDescent="0.25">
      <c r="A4" s="11" t="s">
        <v>58</v>
      </c>
    </row>
    <row r="5" spans="1:6" ht="30.75" thickBot="1" x14ac:dyDescent="0.3">
      <c r="A5" s="12" t="s">
        <v>59</v>
      </c>
      <c r="B5" s="12" t="s">
        <v>60</v>
      </c>
      <c r="C5" s="12">
        <v>2021</v>
      </c>
      <c r="D5" s="12">
        <v>2022</v>
      </c>
      <c r="E5" s="12">
        <v>2023</v>
      </c>
      <c r="F5" s="12" t="s">
        <v>61</v>
      </c>
    </row>
    <row r="6" spans="1:6" ht="60.75" thickBot="1" x14ac:dyDescent="0.3">
      <c r="A6" s="13" t="s">
        <v>62</v>
      </c>
      <c r="B6" s="3" t="s">
        <v>63</v>
      </c>
      <c r="C6" s="14">
        <v>0.6</v>
      </c>
      <c r="D6" s="15">
        <v>0.59699999999999998</v>
      </c>
      <c r="E6" s="14">
        <v>0.6</v>
      </c>
      <c r="F6" s="3" t="s">
        <v>64</v>
      </c>
    </row>
    <row r="7" spans="1:6" ht="90.75" thickBot="1" x14ac:dyDescent="0.3">
      <c r="A7" s="13" t="s">
        <v>65</v>
      </c>
      <c r="B7" s="3" t="s">
        <v>66</v>
      </c>
      <c r="C7" s="14">
        <v>0.35</v>
      </c>
      <c r="D7" s="15">
        <v>0.36599999999999999</v>
      </c>
      <c r="E7" s="15">
        <v>0.36899999999999999</v>
      </c>
      <c r="F7" s="3" t="s">
        <v>67</v>
      </c>
    </row>
    <row r="8" spans="1:6" ht="75.75" thickBot="1" x14ac:dyDescent="0.3">
      <c r="A8" s="13" t="s">
        <v>68</v>
      </c>
      <c r="B8" s="3" t="s">
        <v>69</v>
      </c>
      <c r="C8" s="15">
        <v>0.27200000000000002</v>
      </c>
      <c r="D8" s="15">
        <v>0.28499999999999998</v>
      </c>
      <c r="E8" s="15">
        <v>0.28799999999999998</v>
      </c>
      <c r="F8" s="3" t="s">
        <v>67</v>
      </c>
    </row>
    <row r="9" spans="1:6" ht="75.75" thickBot="1" x14ac:dyDescent="0.3">
      <c r="A9" s="13" t="s">
        <v>70</v>
      </c>
      <c r="B9" s="3" t="s">
        <v>71</v>
      </c>
      <c r="C9" s="15">
        <v>1.0880000000000001</v>
      </c>
      <c r="D9" s="15">
        <v>0.98199999999999998</v>
      </c>
      <c r="E9" s="15">
        <v>0.88200000000000001</v>
      </c>
      <c r="F9" s="3" t="s">
        <v>72</v>
      </c>
    </row>
    <row r="10" spans="1:6" ht="18.75" x14ac:dyDescent="0.25">
      <c r="A10" s="11" t="s">
        <v>73</v>
      </c>
    </row>
    <row r="11" spans="1:6" ht="30.75" thickBot="1" x14ac:dyDescent="0.3">
      <c r="A11" s="12" t="s">
        <v>59</v>
      </c>
      <c r="B11" s="12" t="s">
        <v>60</v>
      </c>
      <c r="C11" s="12">
        <v>2021</v>
      </c>
      <c r="D11" s="12">
        <v>2022</v>
      </c>
      <c r="E11" s="12">
        <v>2023</v>
      </c>
      <c r="F11" s="12" t="s">
        <v>61</v>
      </c>
    </row>
    <row r="12" spans="1:6" ht="90.75" thickBot="1" x14ac:dyDescent="0.3">
      <c r="A12" s="13" t="s">
        <v>74</v>
      </c>
      <c r="B12" s="3" t="s">
        <v>75</v>
      </c>
      <c r="C12" s="13" t="s">
        <v>76</v>
      </c>
      <c r="D12" s="13" t="s">
        <v>77</v>
      </c>
      <c r="E12" s="13" t="s">
        <v>78</v>
      </c>
      <c r="F12" s="3" t="s">
        <v>67</v>
      </c>
    </row>
    <row r="13" spans="1:6" ht="75.75" thickBot="1" x14ac:dyDescent="0.3">
      <c r="A13" s="13" t="s">
        <v>79</v>
      </c>
      <c r="B13" s="3" t="s">
        <v>80</v>
      </c>
      <c r="C13" s="13" t="s">
        <v>76</v>
      </c>
      <c r="D13" s="13" t="s">
        <v>81</v>
      </c>
      <c r="E13" s="13" t="s">
        <v>82</v>
      </c>
      <c r="F13" s="3" t="s">
        <v>67</v>
      </c>
    </row>
    <row r="14" spans="1:6" ht="18.75" x14ac:dyDescent="0.25">
      <c r="A14" s="11" t="s">
        <v>83</v>
      </c>
    </row>
    <row r="15" spans="1:6" ht="30.75" thickBot="1" x14ac:dyDescent="0.3">
      <c r="A15" s="12" t="s">
        <v>59</v>
      </c>
      <c r="B15" s="12" t="s">
        <v>60</v>
      </c>
      <c r="C15" s="12">
        <v>2021</v>
      </c>
      <c r="D15" s="12">
        <v>2022</v>
      </c>
      <c r="E15" s="12">
        <v>2023</v>
      </c>
      <c r="F15" s="12" t="s">
        <v>61</v>
      </c>
    </row>
    <row r="16" spans="1:6" ht="75.75" thickBot="1" x14ac:dyDescent="0.3">
      <c r="A16" s="13" t="s">
        <v>84</v>
      </c>
      <c r="B16" s="3" t="s">
        <v>85</v>
      </c>
      <c r="C16" s="13" t="s">
        <v>86</v>
      </c>
      <c r="D16" s="13" t="s">
        <v>87</v>
      </c>
      <c r="E16" s="13" t="s">
        <v>88</v>
      </c>
      <c r="F16" s="3" t="s">
        <v>89</v>
      </c>
    </row>
    <row r="18" spans="1:5" ht="22.5" x14ac:dyDescent="0.25">
      <c r="A18" s="10" t="s">
        <v>90</v>
      </c>
    </row>
    <row r="19" spans="1:5" ht="18.75" x14ac:dyDescent="0.25">
      <c r="A19" s="11" t="s">
        <v>91</v>
      </c>
    </row>
    <row r="20" spans="1:5" ht="15.75" x14ac:dyDescent="0.25">
      <c r="A20" s="16" t="s">
        <v>92</v>
      </c>
    </row>
    <row r="21" spans="1:5" ht="15.75" x14ac:dyDescent="0.25">
      <c r="A21" s="17"/>
    </row>
    <row r="22" spans="1:5" ht="15.75" x14ac:dyDescent="0.25">
      <c r="A22" s="18" t="s">
        <v>93</v>
      </c>
    </row>
    <row r="23" spans="1:5" ht="15.75" x14ac:dyDescent="0.25">
      <c r="A23" s="16" t="s">
        <v>94</v>
      </c>
    </row>
    <row r="24" spans="1:5" ht="15.75" x14ac:dyDescent="0.25">
      <c r="A24" s="17"/>
    </row>
    <row r="25" spans="1:5" ht="15.75" x14ac:dyDescent="0.25">
      <c r="A25" s="18" t="s">
        <v>95</v>
      </c>
    </row>
    <row r="26" spans="1:5" ht="18.75" x14ac:dyDescent="0.25">
      <c r="A26" s="11" t="s">
        <v>96</v>
      </c>
    </row>
    <row r="27" spans="1:5" ht="60.75" thickBot="1" x14ac:dyDescent="0.3">
      <c r="A27" s="12" t="s">
        <v>97</v>
      </c>
      <c r="B27" s="12" t="s">
        <v>2</v>
      </c>
      <c r="C27" s="12" t="s">
        <v>3</v>
      </c>
      <c r="D27" s="12" t="s">
        <v>4</v>
      </c>
      <c r="E27" s="12" t="s">
        <v>98</v>
      </c>
    </row>
    <row r="28" spans="1:5" ht="75.75" thickBot="1" x14ac:dyDescent="0.3">
      <c r="A28" s="13" t="s">
        <v>99</v>
      </c>
      <c r="B28" s="3" t="s">
        <v>100</v>
      </c>
      <c r="C28" s="3" t="s">
        <v>101</v>
      </c>
      <c r="D28" s="3" t="s">
        <v>102</v>
      </c>
      <c r="E28" s="13" t="s">
        <v>103</v>
      </c>
    </row>
    <row r="29" spans="1:5" ht="30.75" thickBot="1" x14ac:dyDescent="0.3">
      <c r="A29" s="13" t="s">
        <v>104</v>
      </c>
      <c r="B29" s="3" t="s">
        <v>105</v>
      </c>
      <c r="C29" s="3" t="s">
        <v>106</v>
      </c>
      <c r="D29" s="3" t="s">
        <v>107</v>
      </c>
      <c r="E29" s="15">
        <v>0.111</v>
      </c>
    </row>
    <row r="30" spans="1:5" ht="30.75" thickBot="1" x14ac:dyDescent="0.3">
      <c r="A30" s="13" t="s">
        <v>108</v>
      </c>
      <c r="B30" s="3" t="s">
        <v>109</v>
      </c>
      <c r="C30" s="3" t="s">
        <v>110</v>
      </c>
      <c r="D30" s="3" t="s">
        <v>111</v>
      </c>
      <c r="E30" s="15">
        <v>0.14499999999999999</v>
      </c>
    </row>
    <row r="31" spans="1:5" ht="45.75" thickBot="1" x14ac:dyDescent="0.3">
      <c r="A31" s="13" t="s">
        <v>112</v>
      </c>
      <c r="B31" s="3" t="s">
        <v>113</v>
      </c>
      <c r="C31" s="3" t="s">
        <v>114</v>
      </c>
      <c r="D31" s="3" t="s">
        <v>115</v>
      </c>
      <c r="E31" s="15">
        <v>9.5000000000000001E-2</v>
      </c>
    </row>
    <row r="32" spans="1:5" ht="15.75" x14ac:dyDescent="0.25">
      <c r="A32" s="9" t="s">
        <v>116</v>
      </c>
    </row>
    <row r="33" spans="1:6" ht="15.75" x14ac:dyDescent="0.25">
      <c r="A33" s="16" t="s">
        <v>117</v>
      </c>
    </row>
    <row r="34" spans="1:6" ht="15.75" x14ac:dyDescent="0.25">
      <c r="A34" s="16" t="s">
        <v>118</v>
      </c>
    </row>
    <row r="36" spans="1:6" ht="22.5" x14ac:dyDescent="0.25">
      <c r="A36" s="10" t="s">
        <v>119</v>
      </c>
    </row>
    <row r="37" spans="1:6" ht="18.75" x14ac:dyDescent="0.25">
      <c r="A37" s="11" t="s">
        <v>120</v>
      </c>
    </row>
    <row r="38" spans="1:6" ht="15.75" x14ac:dyDescent="0.25">
      <c r="A38" s="16" t="s">
        <v>121</v>
      </c>
    </row>
    <row r="39" spans="1:6" ht="15.75" x14ac:dyDescent="0.25">
      <c r="A39" s="16" t="s">
        <v>122</v>
      </c>
    </row>
    <row r="40" spans="1:6" ht="15.75" x14ac:dyDescent="0.25">
      <c r="A40" s="16" t="s">
        <v>123</v>
      </c>
    </row>
    <row r="41" spans="1:6" ht="18.75" x14ac:dyDescent="0.25">
      <c r="A41" s="11" t="s">
        <v>124</v>
      </c>
    </row>
    <row r="42" spans="1:6" ht="45.75" thickBot="1" x14ac:dyDescent="0.3">
      <c r="A42" s="12" t="s">
        <v>125</v>
      </c>
      <c r="B42" s="12" t="s">
        <v>42</v>
      </c>
      <c r="C42" s="12" t="s">
        <v>126</v>
      </c>
      <c r="D42" s="12" t="s">
        <v>127</v>
      </c>
      <c r="E42" s="12" t="s">
        <v>128</v>
      </c>
      <c r="F42" s="12" t="s">
        <v>129</v>
      </c>
    </row>
    <row r="43" spans="1:6" ht="15.75" thickBot="1" x14ac:dyDescent="0.3">
      <c r="A43" s="3">
        <v>2024</v>
      </c>
      <c r="B43" s="3" t="s">
        <v>130</v>
      </c>
      <c r="C43" s="3" t="s">
        <v>131</v>
      </c>
      <c r="D43" s="3" t="s">
        <v>132</v>
      </c>
      <c r="E43" s="3" t="s">
        <v>133</v>
      </c>
      <c r="F43" s="13" t="s">
        <v>134</v>
      </c>
    </row>
    <row r="44" spans="1:6" ht="30.75" thickBot="1" x14ac:dyDescent="0.3">
      <c r="A44" s="3">
        <v>2025</v>
      </c>
      <c r="B44" s="3" t="s">
        <v>135</v>
      </c>
      <c r="C44" s="3" t="s">
        <v>136</v>
      </c>
      <c r="D44" s="3" t="s">
        <v>137</v>
      </c>
      <c r="E44" s="3" t="s">
        <v>138</v>
      </c>
      <c r="F44" s="13" t="s">
        <v>139</v>
      </c>
    </row>
    <row r="45" spans="1:6" ht="15.75" thickBot="1" x14ac:dyDescent="0.3">
      <c r="A45" s="3">
        <v>2026</v>
      </c>
      <c r="B45" s="3" t="s">
        <v>140</v>
      </c>
      <c r="C45" s="3" t="s">
        <v>141</v>
      </c>
      <c r="D45" s="3" t="s">
        <v>142</v>
      </c>
      <c r="E45" s="3" t="s">
        <v>143</v>
      </c>
      <c r="F45" s="13" t="s">
        <v>144</v>
      </c>
    </row>
    <row r="46" spans="1:6" ht="30.75" thickBot="1" x14ac:dyDescent="0.3">
      <c r="A46" s="3">
        <v>2027</v>
      </c>
      <c r="B46" s="3" t="s">
        <v>145</v>
      </c>
      <c r="C46" s="3" t="s">
        <v>146</v>
      </c>
      <c r="D46" s="3" t="s">
        <v>147</v>
      </c>
      <c r="E46" s="3" t="s">
        <v>148</v>
      </c>
      <c r="F46" s="13" t="s">
        <v>149</v>
      </c>
    </row>
    <row r="47" spans="1:6" ht="15.75" thickBot="1" x14ac:dyDescent="0.3">
      <c r="A47" s="3">
        <v>2028</v>
      </c>
      <c r="B47" s="3" t="s">
        <v>150</v>
      </c>
      <c r="C47" s="3" t="s">
        <v>151</v>
      </c>
      <c r="D47" s="3" t="s">
        <v>152</v>
      </c>
      <c r="E47" s="3" t="s">
        <v>153</v>
      </c>
      <c r="F47" s="13" t="s">
        <v>154</v>
      </c>
    </row>
    <row r="48" spans="1:6" ht="18.75" x14ac:dyDescent="0.25">
      <c r="A48" s="11" t="s">
        <v>155</v>
      </c>
    </row>
    <row r="49" spans="1:4" ht="15.75" x14ac:dyDescent="0.25">
      <c r="A49" s="16" t="s">
        <v>156</v>
      </c>
    </row>
    <row r="50" spans="1:4" ht="15.75" x14ac:dyDescent="0.25">
      <c r="A50" s="16" t="s">
        <v>157</v>
      </c>
    </row>
    <row r="51" spans="1:4" ht="15.75" x14ac:dyDescent="0.25">
      <c r="A51" s="17" t="s">
        <v>158</v>
      </c>
    </row>
    <row r="52" spans="1:4" ht="18.75" x14ac:dyDescent="0.25">
      <c r="A52" s="11" t="s">
        <v>159</v>
      </c>
    </row>
    <row r="53" spans="1:4" ht="45.75" thickBot="1" x14ac:dyDescent="0.3">
      <c r="A53" s="12" t="s">
        <v>125</v>
      </c>
      <c r="B53" s="12" t="s">
        <v>160</v>
      </c>
      <c r="C53" s="12" t="s">
        <v>161</v>
      </c>
      <c r="D53" s="12" t="s">
        <v>162</v>
      </c>
    </row>
    <row r="54" spans="1:4" ht="15.75" thickBot="1" x14ac:dyDescent="0.3">
      <c r="A54" s="3">
        <v>2024</v>
      </c>
      <c r="B54" s="3">
        <v>2</v>
      </c>
      <c r="C54" s="3">
        <v>0.90900000000000003</v>
      </c>
      <c r="D54" s="13">
        <v>1.82</v>
      </c>
    </row>
    <row r="55" spans="1:4" ht="15.75" thickBot="1" x14ac:dyDescent="0.3">
      <c r="A55" s="3">
        <v>2025</v>
      </c>
      <c r="B55" s="3">
        <v>2.35</v>
      </c>
      <c r="C55" s="3">
        <v>0.82599999999999996</v>
      </c>
      <c r="D55" s="13">
        <v>1.94</v>
      </c>
    </row>
    <row r="56" spans="1:4" ht="15.75" thickBot="1" x14ac:dyDescent="0.3">
      <c r="A56" s="3">
        <v>2026</v>
      </c>
      <c r="B56" s="3">
        <v>2.8</v>
      </c>
      <c r="C56" s="3">
        <v>0.751</v>
      </c>
      <c r="D56" s="13">
        <v>2.1</v>
      </c>
    </row>
    <row r="57" spans="1:4" ht="15.75" thickBot="1" x14ac:dyDescent="0.3">
      <c r="A57" s="3">
        <v>2027</v>
      </c>
      <c r="B57" s="3">
        <v>3.25</v>
      </c>
      <c r="C57" s="3">
        <v>0.68300000000000005</v>
      </c>
      <c r="D57" s="13">
        <v>2.2200000000000002</v>
      </c>
    </row>
    <row r="58" spans="1:4" ht="15.75" thickBot="1" x14ac:dyDescent="0.3">
      <c r="A58" s="3">
        <v>2028</v>
      </c>
      <c r="B58" s="3">
        <v>3.8</v>
      </c>
      <c r="C58" s="3">
        <v>0.621</v>
      </c>
      <c r="D58" s="13">
        <v>2.36</v>
      </c>
    </row>
    <row r="59" spans="1:4" ht="30.75" thickBot="1" x14ac:dyDescent="0.3">
      <c r="A59" s="13" t="s">
        <v>163</v>
      </c>
      <c r="B59" s="3">
        <v>55.8</v>
      </c>
      <c r="C59" s="3">
        <v>0.621</v>
      </c>
      <c r="D59" s="13">
        <v>34.659999999999997</v>
      </c>
    </row>
    <row r="60" spans="1:4" ht="18.75" x14ac:dyDescent="0.25">
      <c r="A60" s="11" t="s">
        <v>164</v>
      </c>
    </row>
    <row r="61" spans="1:4" ht="15.75" x14ac:dyDescent="0.25">
      <c r="A61" s="19" t="s">
        <v>165</v>
      </c>
    </row>
    <row r="62" spans="1:4" ht="15.75" x14ac:dyDescent="0.25">
      <c r="A62" s="17" t="s">
        <v>166</v>
      </c>
    </row>
    <row r="63" spans="1:4" ht="15.75" x14ac:dyDescent="0.25">
      <c r="A63" s="16" t="s">
        <v>167</v>
      </c>
    </row>
    <row r="64" spans="1:4" ht="15.75" x14ac:dyDescent="0.25">
      <c r="A64" s="9" t="s">
        <v>168</v>
      </c>
    </row>
    <row r="66" spans="1:1" ht="22.5" x14ac:dyDescent="0.25">
      <c r="A66" s="10" t="s">
        <v>169</v>
      </c>
    </row>
    <row r="67" spans="1:1" ht="15.75" x14ac:dyDescent="0.25">
      <c r="A67" s="9" t="s">
        <v>170</v>
      </c>
    </row>
    <row r="68" spans="1:1" ht="15.75" x14ac:dyDescent="0.25">
      <c r="A68" s="17" t="s">
        <v>171</v>
      </c>
    </row>
    <row r="69" spans="1:1" ht="15.75" x14ac:dyDescent="0.25">
      <c r="A69" s="17" t="s">
        <v>172</v>
      </c>
    </row>
    <row r="70" spans="1:1" ht="15.75" x14ac:dyDescent="0.25">
      <c r="A70" s="16" t="s">
        <v>173</v>
      </c>
    </row>
    <row r="71" spans="1:1" ht="15.75" x14ac:dyDescent="0.25">
      <c r="A71" s="9" t="s">
        <v>174</v>
      </c>
    </row>
    <row r="72" spans="1:1" ht="15.75" x14ac:dyDescent="0.25">
      <c r="A72" s="16" t="s">
        <v>175</v>
      </c>
    </row>
    <row r="73" spans="1:1" ht="15.75" x14ac:dyDescent="0.25">
      <c r="A73" s="16" t="s">
        <v>176</v>
      </c>
    </row>
    <row r="74" spans="1:1" ht="18.75" x14ac:dyDescent="0.25">
      <c r="A74" s="11" t="s">
        <v>177</v>
      </c>
    </row>
    <row r="75" spans="1:1" ht="15.75" x14ac:dyDescent="0.25">
      <c r="A75" s="17" t="s">
        <v>178</v>
      </c>
    </row>
    <row r="76" spans="1:1" ht="15.75" x14ac:dyDescent="0.25">
      <c r="A76" s="17" t="s">
        <v>179</v>
      </c>
    </row>
    <row r="77" spans="1:1" ht="15.75" x14ac:dyDescent="0.25">
      <c r="A77" s="17" t="s">
        <v>180</v>
      </c>
    </row>
    <row r="78" spans="1:1" ht="15.75" x14ac:dyDescent="0.25">
      <c r="A78" s="9" t="s">
        <v>181</v>
      </c>
    </row>
    <row r="79" spans="1:1" ht="15.75" x14ac:dyDescent="0.25">
      <c r="A79" s="20" t="s">
        <v>182</v>
      </c>
    </row>
    <row r="80" spans="1:1" ht="15.75" x14ac:dyDescent="0.25">
      <c r="A80" s="9" t="s">
        <v>183</v>
      </c>
    </row>
    <row r="82" spans="1:3" ht="18.75" x14ac:dyDescent="0.25">
      <c r="A82" s="11" t="s">
        <v>184</v>
      </c>
    </row>
    <row r="83" spans="1:3" ht="15.75" x14ac:dyDescent="0.25">
      <c r="A83" s="19" t="s">
        <v>185</v>
      </c>
    </row>
    <row r="84" spans="1:3" ht="45.75" thickBot="1" x14ac:dyDescent="0.3">
      <c r="A84" s="12" t="s">
        <v>59</v>
      </c>
      <c r="B84" s="12" t="s">
        <v>60</v>
      </c>
      <c r="C84" s="12" t="s">
        <v>186</v>
      </c>
    </row>
    <row r="85" spans="1:3" ht="81.75" thickBot="1" x14ac:dyDescent="0.3">
      <c r="A85" s="13" t="s">
        <v>62</v>
      </c>
      <c r="B85" s="21" t="e">
        <f xml:space="preserve"> Gross Profit / Revenue</f>
        <v>#NAME?</v>
      </c>
      <c r="C85" s="21" t="s">
        <v>187</v>
      </c>
    </row>
    <row r="86" spans="1:3" ht="81.75" thickBot="1" x14ac:dyDescent="0.3">
      <c r="A86" s="13" t="s">
        <v>65</v>
      </c>
      <c r="B86" s="21" t="e">
        <f xml:space="preserve"> Operating Income / Revenue</f>
        <v>#NAME?</v>
      </c>
      <c r="C86" s="21" t="s">
        <v>188</v>
      </c>
    </row>
    <row r="87" spans="1:3" ht="81.75" thickBot="1" x14ac:dyDescent="0.3">
      <c r="A87" s="13" t="s">
        <v>68</v>
      </c>
      <c r="B87" s="21" t="e">
        <f xml:space="preserve"> Net Income / Revenue</f>
        <v>#NAME?</v>
      </c>
      <c r="C87" s="21" t="s">
        <v>189</v>
      </c>
    </row>
    <row r="88" spans="1:3" ht="95.25" thickBot="1" x14ac:dyDescent="0.3">
      <c r="A88" s="13" t="s">
        <v>190</v>
      </c>
      <c r="B88" s="21" t="s">
        <v>191</v>
      </c>
      <c r="C88" s="21" t="s">
        <v>192</v>
      </c>
    </row>
    <row r="89" spans="1:3" ht="15.75" x14ac:dyDescent="0.25">
      <c r="A89" s="19" t="s">
        <v>193</v>
      </c>
    </row>
    <row r="90" spans="1:3" ht="45.75" thickBot="1" x14ac:dyDescent="0.3">
      <c r="A90" s="12" t="s">
        <v>59</v>
      </c>
      <c r="B90" s="12" t="s">
        <v>60</v>
      </c>
      <c r="C90" s="12" t="s">
        <v>186</v>
      </c>
    </row>
    <row r="91" spans="1:3" ht="95.25" thickBot="1" x14ac:dyDescent="0.3">
      <c r="A91" s="13" t="s">
        <v>74</v>
      </c>
      <c r="B91" s="21" t="e">
        <f xml:space="preserve"> Current Assets / Current Liabilities</f>
        <v>#NAME?</v>
      </c>
      <c r="C91" s="21" t="s">
        <v>194</v>
      </c>
    </row>
    <row r="92" spans="1:3" ht="68.25" thickBot="1" x14ac:dyDescent="0.3">
      <c r="A92" s="13" t="s">
        <v>79</v>
      </c>
      <c r="B92" s="21" t="e">
        <f xml:space="preserve"> (Cash + Accounts Receivable) / Current Liabilities</f>
        <v>#NAME?</v>
      </c>
      <c r="C92" s="21" t="s">
        <v>195</v>
      </c>
    </row>
    <row r="93" spans="1:3" ht="15.75" x14ac:dyDescent="0.25">
      <c r="A93" s="19" t="s">
        <v>196</v>
      </c>
    </row>
    <row r="94" spans="1:3" ht="45.75" thickBot="1" x14ac:dyDescent="0.3">
      <c r="A94" s="12" t="s">
        <v>59</v>
      </c>
      <c r="B94" s="12" t="s">
        <v>60</v>
      </c>
      <c r="C94" s="12" t="s">
        <v>186</v>
      </c>
    </row>
    <row r="95" spans="1:3" ht="95.25" thickBot="1" x14ac:dyDescent="0.3">
      <c r="A95" s="13" t="s">
        <v>84</v>
      </c>
      <c r="B95" s="21" t="s">
        <v>197</v>
      </c>
      <c r="C95" s="21" t="s">
        <v>198</v>
      </c>
    </row>
    <row r="97" spans="1:1" ht="18.75" x14ac:dyDescent="0.25">
      <c r="A97" s="11" t="s">
        <v>199</v>
      </c>
    </row>
    <row r="98" spans="1:1" ht="15.75" x14ac:dyDescent="0.25">
      <c r="A98" s="19" t="s">
        <v>200</v>
      </c>
    </row>
    <row r="99" spans="1:1" x14ac:dyDescent="0.25">
      <c r="A99" s="22" t="s">
        <v>201</v>
      </c>
    </row>
    <row r="100" spans="1:1" x14ac:dyDescent="0.25">
      <c r="A100" s="23" t="s">
        <v>202</v>
      </c>
    </row>
    <row r="101" spans="1:1" x14ac:dyDescent="0.25">
      <c r="A101" s="23" t="s">
        <v>203</v>
      </c>
    </row>
    <row r="102" spans="1:1" x14ac:dyDescent="0.25">
      <c r="A102" s="24" t="s">
        <v>204</v>
      </c>
    </row>
    <row r="103" spans="1:1" ht="15.75" x14ac:dyDescent="0.25">
      <c r="A103" s="16" t="s">
        <v>205</v>
      </c>
    </row>
    <row r="104" spans="1:1" ht="15.75" x14ac:dyDescent="0.25">
      <c r="A104" s="16" t="s">
        <v>206</v>
      </c>
    </row>
    <row r="105" spans="1:1" ht="15.75" x14ac:dyDescent="0.25">
      <c r="A105" s="19" t="s">
        <v>207</v>
      </c>
    </row>
    <row r="106" spans="1:1" x14ac:dyDescent="0.25">
      <c r="A106" s="22" t="s">
        <v>201</v>
      </c>
    </row>
    <row r="107" spans="1:1" x14ac:dyDescent="0.25">
      <c r="A107" s="23" t="s">
        <v>202</v>
      </c>
    </row>
    <row r="108" spans="1:1" x14ac:dyDescent="0.25">
      <c r="A108" s="23" t="s">
        <v>203</v>
      </c>
    </row>
    <row r="109" spans="1:1" x14ac:dyDescent="0.25">
      <c r="A109" s="24" t="e">
        <f xml:space="preserve"> (Ending Value / Beginning Value)^(1/Years) - 1</f>
        <v>#NAME?</v>
      </c>
    </row>
    <row r="110" spans="1:1" ht="15.75" x14ac:dyDescent="0.25">
      <c r="A110" s="16" t="s">
        <v>208</v>
      </c>
    </row>
    <row r="111" spans="1:1" x14ac:dyDescent="0.25">
      <c r="A111" s="25" t="s">
        <v>209</v>
      </c>
    </row>
    <row r="112" spans="1:1" ht="15.75" x14ac:dyDescent="0.25">
      <c r="A112" s="19" t="s">
        <v>210</v>
      </c>
    </row>
    <row r="113" spans="1:1" ht="15.75" x14ac:dyDescent="0.25">
      <c r="A113" s="16" t="s">
        <v>211</v>
      </c>
    </row>
    <row r="114" spans="1:1" ht="15.75" x14ac:dyDescent="0.25">
      <c r="A114" s="16" t="s">
        <v>212</v>
      </c>
    </row>
    <row r="116" spans="1:1" ht="18.75" x14ac:dyDescent="0.25">
      <c r="A116" s="11" t="s">
        <v>213</v>
      </c>
    </row>
    <row r="117" spans="1:1" ht="15.75" x14ac:dyDescent="0.25">
      <c r="A117" s="19" t="s">
        <v>214</v>
      </c>
    </row>
    <row r="118" spans="1:1" x14ac:dyDescent="0.25">
      <c r="A118" s="22" t="s">
        <v>201</v>
      </c>
    </row>
    <row r="119" spans="1:1" x14ac:dyDescent="0.25">
      <c r="A119" s="23" t="s">
        <v>202</v>
      </c>
    </row>
    <row r="120" spans="1:1" x14ac:dyDescent="0.25">
      <c r="A120" s="23" t="s">
        <v>203</v>
      </c>
    </row>
    <row r="121" spans="1:1" x14ac:dyDescent="0.25">
      <c r="A121" s="24" t="s">
        <v>215</v>
      </c>
    </row>
    <row r="122" spans="1:1" ht="15.75" x14ac:dyDescent="0.25">
      <c r="A122" s="16" t="s">
        <v>216</v>
      </c>
    </row>
    <row r="123" spans="1:1" x14ac:dyDescent="0.25">
      <c r="A123" s="25" t="s">
        <v>217</v>
      </c>
    </row>
    <row r="124" spans="1:1" ht="15.75" x14ac:dyDescent="0.25">
      <c r="A124" s="19" t="s">
        <v>218</v>
      </c>
    </row>
    <row r="125" spans="1:1" ht="15.75" x14ac:dyDescent="0.25">
      <c r="A125" s="16" t="s">
        <v>219</v>
      </c>
    </row>
    <row r="126" spans="1:1" ht="15.75" x14ac:dyDescent="0.25">
      <c r="A126" s="19" t="s">
        <v>220</v>
      </c>
    </row>
    <row r="127" spans="1:1" x14ac:dyDescent="0.25">
      <c r="A127" s="22" t="s">
        <v>201</v>
      </c>
    </row>
    <row r="128" spans="1:1" x14ac:dyDescent="0.25">
      <c r="A128" s="23" t="s">
        <v>202</v>
      </c>
    </row>
    <row r="129" spans="1:1" x14ac:dyDescent="0.25">
      <c r="A129" s="23" t="s">
        <v>203</v>
      </c>
    </row>
    <row r="130" spans="1:1" x14ac:dyDescent="0.25">
      <c r="A130" s="24" t="s">
        <v>221</v>
      </c>
    </row>
    <row r="131" spans="1:1" ht="15.75" x14ac:dyDescent="0.25">
      <c r="A131" s="16" t="s">
        <v>120</v>
      </c>
    </row>
    <row r="132" spans="1:1" ht="15.75" x14ac:dyDescent="0.25">
      <c r="A132" s="17"/>
    </row>
    <row r="133" spans="1:1" ht="15.75" x14ac:dyDescent="0.25">
      <c r="A133" s="26" t="s">
        <v>222</v>
      </c>
    </row>
    <row r="134" spans="1:1" x14ac:dyDescent="0.25">
      <c r="A134" s="26" t="s">
        <v>223</v>
      </c>
    </row>
    <row r="135" spans="1:1" ht="15.75" x14ac:dyDescent="0.25">
      <c r="A135" s="16" t="s">
        <v>224</v>
      </c>
    </row>
    <row r="136" spans="1:1" x14ac:dyDescent="0.25">
      <c r="A136" s="25" t="s">
        <v>225</v>
      </c>
    </row>
    <row r="137" spans="1:1" ht="15.75" x14ac:dyDescent="0.25">
      <c r="A137" s="19" t="s">
        <v>226</v>
      </c>
    </row>
    <row r="138" spans="1:1" x14ac:dyDescent="0.25">
      <c r="A138" s="22" t="s">
        <v>201</v>
      </c>
    </row>
    <row r="139" spans="1:1" x14ac:dyDescent="0.25">
      <c r="A139" s="23" t="s">
        <v>202</v>
      </c>
    </row>
    <row r="140" spans="1:1" x14ac:dyDescent="0.25">
      <c r="A140" s="23" t="s">
        <v>203</v>
      </c>
    </row>
    <row r="141" spans="1:1" x14ac:dyDescent="0.25">
      <c r="A141" s="24" t="s">
        <v>227</v>
      </c>
    </row>
    <row r="142" spans="1:1" ht="15.75" x14ac:dyDescent="0.25">
      <c r="A142" s="16" t="s">
        <v>228</v>
      </c>
    </row>
    <row r="143" spans="1:1" ht="15.75" x14ac:dyDescent="0.25">
      <c r="A143" s="16" t="s">
        <v>229</v>
      </c>
    </row>
    <row r="144" spans="1:1" ht="15.75" x14ac:dyDescent="0.25">
      <c r="A144" s="16" t="s">
        <v>230</v>
      </c>
    </row>
    <row r="145" spans="1:1" ht="15.75" x14ac:dyDescent="0.25">
      <c r="A145" s="19" t="s">
        <v>231</v>
      </c>
    </row>
    <row r="146" spans="1:1" x14ac:dyDescent="0.25">
      <c r="A146" s="22" t="s">
        <v>201</v>
      </c>
    </row>
    <row r="147" spans="1:1" x14ac:dyDescent="0.25">
      <c r="A147" s="23" t="s">
        <v>202</v>
      </c>
    </row>
    <row r="148" spans="1:1" x14ac:dyDescent="0.25">
      <c r="A148" s="23" t="s">
        <v>203</v>
      </c>
    </row>
    <row r="149" spans="1:1" x14ac:dyDescent="0.25">
      <c r="A149" s="24" t="s">
        <v>232</v>
      </c>
    </row>
    <row r="150" spans="1:1" ht="15.75" x14ac:dyDescent="0.25">
      <c r="A150" s="16" t="s">
        <v>224</v>
      </c>
    </row>
    <row r="151" spans="1:1" x14ac:dyDescent="0.25">
      <c r="A151" s="25" t="s">
        <v>233</v>
      </c>
    </row>
    <row r="152" spans="1:1" ht="15.75" x14ac:dyDescent="0.25">
      <c r="A152" s="19" t="s">
        <v>234</v>
      </c>
    </row>
    <row r="153" spans="1:1" x14ac:dyDescent="0.25">
      <c r="A153" s="22" t="s">
        <v>201</v>
      </c>
    </row>
    <row r="154" spans="1:1" x14ac:dyDescent="0.25">
      <c r="A154" s="23" t="s">
        <v>202</v>
      </c>
    </row>
    <row r="155" spans="1:1" x14ac:dyDescent="0.25">
      <c r="A155" s="23" t="s">
        <v>203</v>
      </c>
    </row>
    <row r="156" spans="1:1" x14ac:dyDescent="0.25">
      <c r="A156" s="24" t="s">
        <v>235</v>
      </c>
    </row>
    <row r="157" spans="1:1" x14ac:dyDescent="0.25">
      <c r="A157" s="24" t="s">
        <v>236</v>
      </c>
    </row>
    <row r="158" spans="1:1" ht="15.75" x14ac:dyDescent="0.25">
      <c r="A158" s="16" t="s">
        <v>224</v>
      </c>
    </row>
    <row r="159" spans="1:1" x14ac:dyDescent="0.25">
      <c r="A159" s="25" t="s">
        <v>237</v>
      </c>
    </row>
    <row r="161" spans="1:1" ht="18.75" x14ac:dyDescent="0.25">
      <c r="A161" s="11" t="s">
        <v>238</v>
      </c>
    </row>
    <row r="162" spans="1:1" ht="15.75" x14ac:dyDescent="0.25">
      <c r="A162" s="16" t="s">
        <v>239</v>
      </c>
    </row>
    <row r="163" spans="1:1" ht="15.75" x14ac:dyDescent="0.25">
      <c r="A163" s="16" t="s">
        <v>240</v>
      </c>
    </row>
    <row r="164" spans="1:1" x14ac:dyDescent="0.25">
      <c r="A164" s="22" t="s">
        <v>201</v>
      </c>
    </row>
    <row r="165" spans="1:1" x14ac:dyDescent="0.25">
      <c r="A165" s="23" t="s">
        <v>202</v>
      </c>
    </row>
    <row r="166" spans="1:1" x14ac:dyDescent="0.25">
      <c r="A166" s="23" t="s">
        <v>203</v>
      </c>
    </row>
    <row r="167" spans="1:1" x14ac:dyDescent="0.25">
      <c r="A167" s="24" t="s">
        <v>241</v>
      </c>
    </row>
    <row r="168" spans="1:1" ht="15.75" x14ac:dyDescent="0.25">
      <c r="A168" s="16" t="s">
        <v>242</v>
      </c>
    </row>
    <row r="170" spans="1:1" ht="18.75" x14ac:dyDescent="0.25">
      <c r="A170" s="11" t="s">
        <v>169</v>
      </c>
    </row>
    <row r="171" spans="1:1" ht="15.75" x14ac:dyDescent="0.25">
      <c r="A171" s="16" t="s">
        <v>243</v>
      </c>
    </row>
    <row r="172" spans="1:1" ht="15.75" x14ac:dyDescent="0.25">
      <c r="A172" s="16" t="s">
        <v>244</v>
      </c>
    </row>
    <row r="173" spans="1:1" ht="15.75" x14ac:dyDescent="0.25">
      <c r="A173" s="16" t="s">
        <v>245</v>
      </c>
    </row>
    <row r="174" spans="1:1" ht="15.75" x14ac:dyDescent="0.25">
      <c r="A174" s="9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2025-06-25T13:50:18Z</dcterms:created>
  <dcterms:modified xsi:type="dcterms:W3CDTF">2025-06-25T13:57:48Z</dcterms:modified>
</cp:coreProperties>
</file>