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06"/>
  <workbookPr/>
  <mc:AlternateContent xmlns:mc="http://schemas.openxmlformats.org/markup-compatibility/2006">
    <mc:Choice Requires="x15">
      <x15ac:absPath xmlns:x15ac="http://schemas.microsoft.com/office/spreadsheetml/2010/11/ac" url="https://aaudk-my.sharepoint.com/personal/ci65gm_student_aau_dk/Documents/Økonomi/4. semester/Projekt/projekteksamen/"/>
    </mc:Choice>
  </mc:AlternateContent>
  <xr:revisionPtr revIDLastSave="1070" documentId="11_9C5455BF84DCCE936262E6F99831F45BBA780A8F" xr6:coauthVersionLast="47" xr6:coauthVersionMax="47" xr10:uidLastSave="{13BA2B75-34B2-43BF-BAAF-407C874114EC}"/>
  <bookViews>
    <workbookView xWindow="0" yWindow="500" windowWidth="28800" windowHeight="15700" activeTab="1" xr2:uid="{00000000-000D-0000-FFFF-FFFF00000000}"/>
  </bookViews>
  <sheets>
    <sheet name="Nøgletal" sheetId="1" r:id="rId1"/>
    <sheet name="Multiplikator" sheetId="6" r:id="rId2"/>
    <sheet name="Nominel nøgletal" sheetId="5" r:id="rId3"/>
    <sheet name="Labor force" sheetId="4" r:id="rId4"/>
    <sheet name="Balance of Payments" sheetId="3" r:id="rId5"/>
    <sheet name="Debt " sheetId="2" r:id="rId6"/>
  </sheets>
  <definedNames>
    <definedName name="_xlnm._FilterDatabase" localSheetId="0" hidden="1">Nøgletal!#REF!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5" i="6" l="1"/>
  <c r="J6" i="6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25" i="6"/>
  <c r="J26" i="6"/>
  <c r="J27" i="6"/>
  <c r="J28" i="6"/>
  <c r="J29" i="6"/>
  <c r="J30" i="6"/>
  <c r="J31" i="6"/>
  <c r="J32" i="6"/>
  <c r="J33" i="6"/>
  <c r="J34" i="6"/>
  <c r="J35" i="6"/>
  <c r="J36" i="6"/>
  <c r="J37" i="6"/>
  <c r="J38" i="6"/>
  <c r="J39" i="6"/>
  <c r="J40" i="6"/>
  <c r="J41" i="6"/>
  <c r="J42" i="6"/>
  <c r="J43" i="6"/>
  <c r="J44" i="6"/>
  <c r="J45" i="6"/>
  <c r="J46" i="6"/>
  <c r="J47" i="6"/>
  <c r="J48" i="6"/>
  <c r="J49" i="6"/>
  <c r="J50" i="6"/>
  <c r="J51" i="6"/>
  <c r="J2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2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2" i="6"/>
  <c r="F5" i="6"/>
  <c r="J4" i="6"/>
  <c r="J3" i="6"/>
  <c r="H4" i="6"/>
  <c r="H3" i="6"/>
  <c r="F4" i="6"/>
  <c r="F3" i="6"/>
  <c r="J3" i="5"/>
  <c r="J4" i="5"/>
  <c r="J5" i="5"/>
  <c r="J6" i="5"/>
  <c r="J7" i="5"/>
  <c r="J8" i="5"/>
  <c r="J9" i="5"/>
  <c r="J10" i="5"/>
  <c r="J11" i="5"/>
  <c r="J12" i="5"/>
  <c r="J13" i="5"/>
  <c r="J14" i="5"/>
  <c r="J15" i="5"/>
  <c r="J16" i="5"/>
  <c r="J17" i="5"/>
  <c r="J18" i="5"/>
  <c r="J19" i="5"/>
  <c r="J20" i="5"/>
  <c r="J21" i="5"/>
  <c r="J22" i="5"/>
  <c r="J23" i="5"/>
  <c r="J24" i="5"/>
  <c r="J25" i="5"/>
  <c r="J26" i="5"/>
  <c r="J27" i="5"/>
  <c r="J28" i="5"/>
  <c r="J29" i="5"/>
  <c r="J30" i="5"/>
  <c r="J31" i="5"/>
  <c r="J32" i="5"/>
  <c r="J33" i="5"/>
  <c r="J34" i="5"/>
  <c r="J35" i="5"/>
  <c r="J36" i="5"/>
  <c r="J37" i="5"/>
  <c r="J38" i="5"/>
  <c r="J39" i="5"/>
  <c r="J40" i="5"/>
  <c r="J41" i="5"/>
  <c r="J42" i="5"/>
  <c r="J43" i="5"/>
  <c r="J44" i="5"/>
  <c r="J45" i="5"/>
  <c r="J46" i="5"/>
  <c r="J47" i="5"/>
  <c r="J48" i="5"/>
  <c r="J49" i="5"/>
  <c r="J50" i="5"/>
  <c r="J51" i="5"/>
  <c r="J52" i="5"/>
  <c r="J53" i="5"/>
  <c r="J54" i="5"/>
  <c r="J55" i="5"/>
  <c r="J56" i="5"/>
  <c r="J57" i="5"/>
  <c r="J58" i="5"/>
  <c r="J59" i="5"/>
  <c r="J60" i="5"/>
  <c r="J61" i="5"/>
  <c r="J62" i="5"/>
  <c r="J63" i="5"/>
  <c r="J64" i="5"/>
  <c r="J65" i="5"/>
  <c r="J66" i="5"/>
  <c r="J67" i="5"/>
  <c r="J68" i="5"/>
  <c r="J69" i="5"/>
  <c r="J70" i="5"/>
  <c r="J71" i="5"/>
  <c r="J72" i="5"/>
  <c r="J73" i="5"/>
  <c r="J74" i="5"/>
  <c r="J75" i="5"/>
  <c r="J76" i="5"/>
  <c r="J77" i="5"/>
  <c r="J78" i="5"/>
  <c r="J79" i="5"/>
  <c r="J80" i="5"/>
  <c r="J81" i="5"/>
  <c r="J82" i="5"/>
  <c r="J83" i="5"/>
  <c r="J84" i="5"/>
  <c r="J85" i="5"/>
  <c r="J86" i="5"/>
  <c r="J87" i="5"/>
  <c r="J88" i="5"/>
  <c r="J89" i="5"/>
  <c r="J90" i="5"/>
  <c r="J91" i="5"/>
  <c r="J92" i="5"/>
  <c r="J93" i="5"/>
  <c r="J94" i="5"/>
  <c r="J95" i="5"/>
  <c r="J96" i="5"/>
  <c r="J97" i="5"/>
  <c r="J2" i="5"/>
  <c r="L3" i="1"/>
  <c r="G9" i="4"/>
  <c r="G5" i="4"/>
  <c r="G6" i="4"/>
  <c r="G4" i="4"/>
  <c r="G8" i="4"/>
  <c r="G3" i="4"/>
  <c r="G2" i="4"/>
  <c r="C2" i="4" a="1"/>
  <c r="C2" i="4" s="1"/>
  <c r="L18" i="1" l="1"/>
  <c r="L11" i="1"/>
  <c r="L24" i="1"/>
  <c r="L50" i="1"/>
  <c r="L82" i="1"/>
  <c r="L31" i="1"/>
  <c r="L44" i="1"/>
  <c r="L57" i="1"/>
  <c r="L63" i="1"/>
  <c r="L76" i="1"/>
  <c r="L84" i="1"/>
  <c r="L22" i="1"/>
  <c r="L17" i="1"/>
  <c r="L23" i="1"/>
  <c r="L54" i="1"/>
  <c r="L86" i="1"/>
  <c r="L37" i="1"/>
  <c r="L43" i="1"/>
  <c r="L56" i="1"/>
  <c r="L69" i="1"/>
  <c r="L75" i="1"/>
  <c r="L2" i="1"/>
  <c r="L9" i="1"/>
  <c r="L16" i="1"/>
  <c r="L26" i="1"/>
  <c r="L58" i="1"/>
  <c r="L90" i="1"/>
  <c r="L36" i="1"/>
  <c r="L49" i="1"/>
  <c r="L55" i="1"/>
  <c r="L68" i="1"/>
  <c r="L81" i="1"/>
  <c r="L5" i="1"/>
  <c r="L8" i="1"/>
  <c r="L15" i="1"/>
  <c r="L30" i="1"/>
  <c r="L62" i="1"/>
  <c r="L29" i="1"/>
  <c r="L35" i="1"/>
  <c r="L48" i="1"/>
  <c r="L61" i="1"/>
  <c r="L67" i="1"/>
  <c r="L80" i="1"/>
  <c r="L4" i="1"/>
  <c r="L7" i="1"/>
  <c r="L21" i="1"/>
  <c r="L34" i="1"/>
  <c r="L66" i="1"/>
  <c r="L28" i="1"/>
  <c r="L41" i="1"/>
  <c r="L47" i="1"/>
  <c r="L60" i="1"/>
  <c r="L73" i="1"/>
  <c r="L79" i="1"/>
  <c r="L10" i="1"/>
  <c r="L20" i="1"/>
  <c r="L38" i="1"/>
  <c r="L70" i="1"/>
  <c r="L27" i="1"/>
  <c r="L40" i="1"/>
  <c r="L53" i="1"/>
  <c r="L59" i="1"/>
  <c r="L72" i="1"/>
  <c r="L85" i="1"/>
  <c r="L6" i="1"/>
  <c r="L13" i="1"/>
  <c r="L19" i="1"/>
  <c r="L42" i="1"/>
  <c r="L74" i="1"/>
  <c r="L33" i="1"/>
  <c r="L39" i="1"/>
  <c r="L52" i="1"/>
  <c r="L65" i="1"/>
  <c r="L71" i="1"/>
  <c r="L14" i="1"/>
  <c r="L12" i="1"/>
  <c r="L25" i="1"/>
  <c r="L46" i="1"/>
  <c r="L78" i="1"/>
  <c r="L32" i="1"/>
  <c r="L45" i="1"/>
  <c r="L51" i="1"/>
  <c r="L64" i="1"/>
  <c r="L77" i="1"/>
  <c r="L83" i="1"/>
  <c r="L89" i="1"/>
  <c r="L88" i="1"/>
  <c r="L87" i="1"/>
  <c r="L93" i="1"/>
  <c r="L92" i="1"/>
  <c r="L9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tc={4B42F164-681C-4A58-84D1-0574D84188C8}</author>
  </authors>
  <commentList>
    <comment ref="I2" authorId="0" shapeId="0" xr:uid="{4B42F164-681C-4A58-84D1-0574D84188C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How is your company developing in relation to the lack of new recruits and skilled workers? 
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<sst xmlns="http://schemas.openxmlformats.org/spreadsheetml/2006/main" count="126" uniqueCount="112">
  <si>
    <t>Date</t>
  </si>
  <si>
    <t>gdp_pct_change</t>
  </si>
  <si>
    <t>unemp</t>
  </si>
  <si>
    <t>HCIP: growth same period previous year</t>
  </si>
  <si>
    <t>Interest Rate (10-year Goverment Bond Yields)</t>
  </si>
  <si>
    <t>Real Export - % change from year ago</t>
  </si>
  <si>
    <t>Real Import - % change from year ago</t>
  </si>
  <si>
    <t>ULC pct change previous period</t>
  </si>
  <si>
    <t>Productivity output per hour worked (mining and manufacturing)</t>
  </si>
  <si>
    <t>Real Exports of Goods and Services for Germany, Percent Change, Quarterly, Seasonally Adjusted</t>
  </si>
  <si>
    <t>China: Real GDP growth quarterly previous period (National Bureau of Statistics of China)</t>
  </si>
  <si>
    <t>Eurozonen: Real GDP growth quarterly previous period</t>
  </si>
  <si>
    <t>Real private consumption: https://fred.stlouisfed.org/series/NAEXKP02DEQ657S</t>
  </si>
  <si>
    <t>Consumer Price Index: OECD Groups: Energy (Fuel, Electricity, and Gasoline): Total for Germany, Change, Growth rate same period previous year, Quarterly, Not Seasonally Adjusted</t>
  </si>
  <si>
    <t>Germany Fiscal Expenditure EUR Billion.</t>
  </si>
  <si>
    <t>Real GDP percent year ago</t>
  </si>
  <si>
    <t>Exchange rate EUR 1 = USD</t>
  </si>
  <si>
    <t>USA real gdp percent year ago</t>
  </si>
  <si>
    <t>New eurozone gdp year ago</t>
  </si>
  <si>
    <t>China gdp year ago</t>
  </si>
  <si>
    <t>Year</t>
  </si>
  <si>
    <t>Final consumption expenditure (% of GDP)</t>
  </si>
  <si>
    <t>Imports of goods and services (% of GDP)</t>
  </si>
  <si>
    <t>Tax revenue (% of GDP)</t>
  </si>
  <si>
    <t>Forbrug</t>
  </si>
  <si>
    <t>Import</t>
  </si>
  <si>
    <t>Skat</t>
  </si>
  <si>
    <t>Real Gross Domestic Product for Germany, Millions of Chained 2010 Euros, Quarterly, Seasonally Adjusted</t>
  </si>
  <si>
    <t>Real Gross Domestic Product, Billions of Chained 2017 Dollars, Quarterly, Seasonally Adjusted Annual Rate</t>
  </si>
  <si>
    <t>Exports of Goods and Services in Germany, Chained 2010 Euros, Quarterly, Seasonally Adjusted</t>
  </si>
  <si>
    <t>In millions, Exports of Goods and Services in Germany, Chained 2010 Euros, Quarterly, Seasonally Adjusted</t>
  </si>
  <si>
    <t>Real Gross Domestic Product (Euro/ECU Series) for Euro Area (19 Countries)</t>
  </si>
  <si>
    <t>ULC ny</t>
  </si>
  <si>
    <t>Labor Force size</t>
  </si>
  <si>
    <t>Branche</t>
  </si>
  <si>
    <t>Mangel</t>
  </si>
  <si>
    <t>Virksomhed</t>
  </si>
  <si>
    <t>Pct</t>
  </si>
  <si>
    <t>Branche2</t>
  </si>
  <si>
    <t>Pct2</t>
  </si>
  <si>
    <t>Sundhed</t>
  </si>
  <si>
    <t>There is a shortage of skilled workers</t>
  </si>
  <si>
    <t>Jura og revision</t>
  </si>
  <si>
    <t>Country Name</t>
  </si>
  <si>
    <t>Country Code</t>
  </si>
  <si>
    <t>Indicator Name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</si>
  <si>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</si>
  <si>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</si>
  <si>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</si>
  <si>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</si>
  <si>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</si>
  <si>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</si>
  <si>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</si>
  <si>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</si>
  <si>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</si>
  <si>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</si>
  <si>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</si>
  <si>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</si>
  <si>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</si>
  <si>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</si>
  <si>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</si>
  <si>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</si>
  <si>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</si>
  <si>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</si>
  <si>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</si>
  <si>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</si>
  <si>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</si>
  <si>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</si>
  <si>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</si>
  <si>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Pædagogik og uddannelse</t>
  </si>
  <si>
    <t>There is a shortage of workers</t>
  </si>
  <si>
    <t>Lager</t>
  </si>
  <si>
    <t>Germany</t>
  </si>
  <si>
    <t>DEU</t>
  </si>
  <si>
    <t>Labor force, total</t>
  </si>
  <si>
    <t>Salg</t>
  </si>
  <si>
    <t>Shortage of new recruits</t>
  </si>
  <si>
    <t>Fragt og fragt i pipeline</t>
  </si>
  <si>
    <t>https://data.worldbank.org/indicator/SL.TLF.TOTL.IN?end=2023&amp;locations=DE&amp;start=2000</t>
  </si>
  <si>
    <t>Elektrikere</t>
  </si>
  <si>
    <t>Qualitative personnel adjustment (competence requirements)</t>
  </si>
  <si>
    <t>Arkitekter og ingeniører</t>
  </si>
  <si>
    <t>IT</t>
  </si>
  <si>
    <t>Personnel reduction (in parts of the company)</t>
  </si>
  <si>
    <t>Indlogering</t>
  </si>
  <si>
    <t>VVS</t>
  </si>
  <si>
    <t>More people retiring than new recruits joining</t>
  </si>
  <si>
    <t>IT-ydelser</t>
  </si>
  <si>
    <t>Kilde</t>
  </si>
  <si>
    <t>Byplanlægning og arkitektur</t>
  </si>
  <si>
    <t>The supply of skilled workers is sufficient</t>
  </si>
  <si>
    <t>Ingeniører</t>
  </si>
  <si>
    <t>The supply of workers is sufficient</t>
  </si>
  <si>
    <t>The supply of new recruits is sufficient</t>
  </si>
  <si>
    <t>Job cuts (in parts of the company)</t>
  </si>
  <si>
    <t>Dealing with workforce ambidexterity is required</t>
  </si>
  <si>
    <t>Period</t>
  </si>
  <si>
    <t>Receipts Expenditure Balance Receipts Expenditure Balance Receipts Expenditure Balance Receipts Expenditure Balance Balance of current account</t>
  </si>
  <si>
    <t>2021 Q1</t>
  </si>
  <si>
    <t>2021 Q2</t>
  </si>
  <si>
    <t>2021 Q3</t>
  </si>
  <si>
    <t>2021 Q4</t>
  </si>
  <si>
    <t>2022 Q1</t>
  </si>
  <si>
    <t>2022 Q2</t>
  </si>
  <si>
    <t>Generel government net lending/borrowing</t>
  </si>
  <si>
    <t>Percent of GDP</t>
  </si>
  <si>
    <t>Projection for net lending/borrowing</t>
  </si>
  <si>
    <t xml:space="preserve">Generel government gross debt for Germany </t>
  </si>
  <si>
    <t xml:space="preserve">Date </t>
  </si>
  <si>
    <t xml:space="preserve">Projection of government gross debt for Germany </t>
  </si>
  <si>
    <t>Generel government gross debt for EU</t>
  </si>
  <si>
    <t>Generel government net lending/borrowing for 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</si>
</sst>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0.000"/>
    <numFmt numFmtId="166" formatCode="0.0"/>
  </numFmts>
  <fonts count="8">
    <font>
      <sz val="11"/>
      <color theme="1"/>
      <name val="Aptos Narrow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rgb="FF000000"/>
      <name val="Aptos Narrow"/>
      <family val="2"/>
    </font>
    <font>
      <sz val="11"/>
      <color rgb="FF000000"/>
      <name val="Aptos Narrow"/>
    </font>
    <font>
      <sz val="11"/>
      <color rgb="FF000000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164" fontId="0" fillId="0" borderId="0" xfId="0" applyNumberFormat="1"/>
    <xf numFmtId="164" fontId="1" fillId="0" borderId="0" xfId="0" applyNumberFormat="1" applyFont="1"/>
    <xf numFmtId="165" fontId="0" fillId="0" borderId="0" xfId="0" applyNumberFormat="1"/>
    <xf numFmtId="165" fontId="1" fillId="0" borderId="0" xfId="0" applyNumberFormat="1" applyFont="1"/>
    <xf numFmtId="2" fontId="1" fillId="0" borderId="0" xfId="0" applyNumberFormat="1" applyFont="1"/>
    <xf numFmtId="0" fontId="2" fillId="0" borderId="0" xfId="0" applyFont="1"/>
    <xf numFmtId="0" fontId="0" fillId="0" borderId="0" xfId="0" applyAlignment="1">
      <alignment horizontal="left" vertical="center"/>
    </xf>
    <xf numFmtId="3" fontId="0" fillId="0" borderId="0" xfId="0" applyNumberFormat="1" applyAlignment="1">
      <alignment horizontal="right" vertical="center"/>
    </xf>
    <xf numFmtId="0" fontId="3" fillId="0" borderId="0" xfId="1"/>
    <xf numFmtId="1" fontId="0" fillId="0" borderId="0" xfId="0" applyNumberFormat="1"/>
    <xf numFmtId="4" fontId="0" fillId="0" borderId="0" xfId="0" applyNumberFormat="1" applyAlignment="1">
      <alignment horizontal="right" vertical="center"/>
    </xf>
    <xf numFmtId="0" fontId="4" fillId="0" borderId="0" xfId="0" applyFont="1"/>
    <xf numFmtId="164" fontId="4" fillId="0" borderId="0" xfId="0" applyNumberFormat="1" applyFont="1"/>
    <xf numFmtId="165" fontId="4" fillId="0" borderId="0" xfId="0" applyNumberFormat="1" applyFont="1"/>
    <xf numFmtId="166" fontId="0" fillId="0" borderId="0" xfId="0" applyNumberFormat="1"/>
    <xf numFmtId="0" fontId="2" fillId="0" borderId="0" xfId="0" applyFont="1" applyAlignment="1">
      <alignment wrapText="1"/>
    </xf>
    <xf numFmtId="2" fontId="0" fillId="0" borderId="0" xfId="0" applyNumberFormat="1"/>
    <xf numFmtId="0" fontId="5" fillId="0" borderId="0" xfId="0" applyFont="1"/>
    <xf numFmtId="0" fontId="6" fillId="0" borderId="0" xfId="0" applyFont="1"/>
    <xf numFmtId="0" fontId="7" fillId="0" borderId="0" xfId="0" applyFont="1" applyAlignment="1"/>
    <xf numFmtId="0" fontId="1" fillId="0" borderId="0" xfId="0" applyFont="1" applyAlignment="1"/>
    <xf numFmtId="1" fontId="1" fillId="0" borderId="0" xfId="0" applyNumberFormat="1" applyFont="1"/>
  </cellXfs>
  <cellStyles count="2">
    <cellStyle name="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ohan Andreas Leer Bysted" id="{052545E1-0C9A-44FD-AC43-02C3CF02B89B}" userId="S::CI65GM@student.aau.dk::6cbd2f40-4e50-4fdd-a070-c2e5e6d45be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2" dT="2024-04-05T12:49:38.62" personId="{052545E1-0C9A-44FD-AC43-02C3CF02B89B}" id="{4B42F164-681C-4A58-84D1-0574D84188C8}">
    <text xml:space="preserve">
How is your company developing in relation to the lack of new recruits and skilled workers? 
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red.stlouisfed.org/series/CPGREN01DEQ659N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tatista.com/statistics/1341989/shortage-of-skilled-workers-service-companies-industry-germany/" TargetMode="External"/><Relationship Id="rId2" Type="http://schemas.openxmlformats.org/officeDocument/2006/relationships/hyperlink" Target="https://www-statista-com.zorac.aub.aau.dk/statistics/1341989/shortage-of-skilled-workers-service-companies-industry-germany/" TargetMode="External"/><Relationship Id="rId1" Type="http://schemas.openxmlformats.org/officeDocument/2006/relationships/hyperlink" Target="https://www-statista-com.zorac.aub.aau.dk/statistics/1448402/skilled-workers-shortage-forecast-germany/" TargetMode="External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89"/>
  <sheetViews>
    <sheetView topLeftCell="L1" zoomScale="106" workbookViewId="0">
      <selection activeCell="N7" sqref="N7"/>
    </sheetView>
  </sheetViews>
  <sheetFormatPr defaultColWidth="8.85546875" defaultRowHeight="15" customHeight="1"/>
  <cols>
    <col min="1" max="1" width="12.42578125" customWidth="1"/>
    <col min="2" max="2" width="21.7109375" customWidth="1"/>
    <col min="3" max="3" width="12.7109375" customWidth="1"/>
    <col min="4" max="4" width="32.42578125" customWidth="1"/>
    <col min="5" max="5" width="38.140625" bestFit="1" customWidth="1"/>
    <col min="6" max="6" width="33.28515625" customWidth="1"/>
    <col min="7" max="7" width="28.42578125" bestFit="1" customWidth="1"/>
    <col min="8" max="8" width="24.42578125" bestFit="1" customWidth="1"/>
    <col min="9" max="9" width="49" bestFit="1" customWidth="1"/>
    <col min="11" max="11" width="84.85546875" customWidth="1"/>
    <col min="12" max="12" width="79" customWidth="1"/>
    <col min="13" max="13" width="49.7109375" customWidth="1"/>
    <col min="14" max="14" width="79" customWidth="1"/>
    <col min="15" max="15" width="27.28515625" customWidth="1"/>
    <col min="16" max="16" width="32.140625" bestFit="1" customWidth="1"/>
    <col min="22" max="22" width="10.42578125" customWidth="1"/>
    <col min="26" max="26" width="21.42578125" bestFit="1" customWidth="1"/>
    <col min="30" max="30" width="23.7109375" customWidth="1"/>
    <col min="33" max="33" width="23.7109375" bestFit="1" customWidth="1"/>
  </cols>
  <sheetData>
    <row r="1" spans="1:42" ht="15" customHeight="1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K1" t="s">
        <v>9</v>
      </c>
      <c r="L1" t="s">
        <v>10</v>
      </c>
      <c r="M1" t="s">
        <v>11</v>
      </c>
      <c r="N1" t="s">
        <v>12</v>
      </c>
      <c r="O1" s="12" t="s">
        <v>13</v>
      </c>
      <c r="P1" t="s">
        <v>14</v>
      </c>
      <c r="Z1" t="s">
        <v>15</v>
      </c>
      <c r="AD1" t="s">
        <v>16</v>
      </c>
      <c r="AG1" s="21" t="s">
        <v>17</v>
      </c>
      <c r="AH1" s="21"/>
      <c r="AI1" s="21"/>
      <c r="AJ1" s="21"/>
      <c r="AK1" s="21"/>
      <c r="AL1" s="21" t="s">
        <v>18</v>
      </c>
      <c r="AM1" s="21"/>
      <c r="AN1" s="21"/>
      <c r="AP1" s="21" t="s">
        <v>19</v>
      </c>
    </row>
    <row r="2" spans="1:42" ht="15" customHeight="1">
      <c r="A2" s="2">
        <v>36526</v>
      </c>
      <c r="B2" s="1">
        <v>1.4</v>
      </c>
      <c r="C2" s="1">
        <v>10.1</v>
      </c>
      <c r="D2" s="1">
        <v>1.6</v>
      </c>
      <c r="E2" s="8">
        <v>5.4603795719999999</v>
      </c>
      <c r="F2" s="1">
        <v>15.2</v>
      </c>
      <c r="G2" s="1">
        <v>9.3000000000000007</v>
      </c>
      <c r="H2" s="1">
        <v>6.189796E-3</v>
      </c>
      <c r="I2" s="9">
        <v>74.5</v>
      </c>
      <c r="K2" s="1">
        <v>4.8</v>
      </c>
      <c r="L2">
        <f>$V$2/4</f>
        <v>0</v>
      </c>
      <c r="M2" s="18">
        <v>1.2197499999999999</v>
      </c>
      <c r="O2" s="20">
        <v>6.1814946225242897</v>
      </c>
      <c r="P2">
        <v>229.8</v>
      </c>
      <c r="V2" s="20"/>
      <c r="Z2" s="1">
        <v>3.4</v>
      </c>
      <c r="AD2">
        <v>0.98650000000000004</v>
      </c>
      <c r="AG2" s="21">
        <v>6.3</v>
      </c>
      <c r="AH2" s="21"/>
      <c r="AI2" s="21"/>
      <c r="AJ2" s="21"/>
      <c r="AK2" s="21"/>
      <c r="AL2" s="21">
        <v>4.0999999999999996</v>
      </c>
      <c r="AM2" s="21"/>
      <c r="AN2" s="21"/>
      <c r="AP2" s="21">
        <v>8.6999999999999993</v>
      </c>
    </row>
    <row r="3" spans="1:42" ht="15" customHeight="1">
      <c r="A3" s="2">
        <v>36617</v>
      </c>
      <c r="B3" s="1">
        <v>0.8</v>
      </c>
      <c r="C3" s="1">
        <v>9.5</v>
      </c>
      <c r="D3" s="1">
        <v>1.1000000000000001</v>
      </c>
      <c r="E3" s="8">
        <v>5.2650336700000002</v>
      </c>
      <c r="F3" s="1">
        <v>13.5</v>
      </c>
      <c r="G3" s="1">
        <v>9.5</v>
      </c>
      <c r="H3" s="1">
        <v>-6.1099225E-2</v>
      </c>
      <c r="I3" s="9">
        <v>77</v>
      </c>
      <c r="K3" s="1">
        <v>3.7</v>
      </c>
      <c r="L3">
        <f>$V$2/4</f>
        <v>0</v>
      </c>
      <c r="M3" s="18">
        <v>0.89029999999999998</v>
      </c>
      <c r="O3" s="20">
        <v>-4.5892814142722997</v>
      </c>
      <c r="P3">
        <v>225.2</v>
      </c>
      <c r="V3" s="20"/>
      <c r="Z3" s="1">
        <v>4.2</v>
      </c>
      <c r="AD3">
        <v>0.93320000000000003</v>
      </c>
      <c r="AG3" s="21">
        <v>7.6</v>
      </c>
      <c r="AH3" s="21"/>
      <c r="AI3" s="21"/>
      <c r="AJ3" s="21"/>
      <c r="AK3" s="21"/>
      <c r="AL3" s="21">
        <v>4.5</v>
      </c>
      <c r="AM3" s="21"/>
      <c r="AN3" s="21"/>
      <c r="AP3" s="21">
        <v>9.1</v>
      </c>
    </row>
    <row r="4" spans="1:42" ht="15" customHeight="1">
      <c r="A4" s="2">
        <v>36708</v>
      </c>
      <c r="B4" s="1">
        <v>0</v>
      </c>
      <c r="C4" s="1">
        <v>9.5</v>
      </c>
      <c r="D4" s="1">
        <v>1.3</v>
      </c>
      <c r="E4" s="8">
        <v>5.2466528639999996</v>
      </c>
      <c r="F4" s="1">
        <v>12.9</v>
      </c>
      <c r="G4" s="1">
        <v>10.3</v>
      </c>
      <c r="H4" s="1">
        <v>0.91796691399999997</v>
      </c>
      <c r="I4" s="9">
        <v>78.400000000000006</v>
      </c>
      <c r="K4" s="1">
        <v>1.8</v>
      </c>
      <c r="L4">
        <f>$V$2/4</f>
        <v>0</v>
      </c>
      <c r="M4" s="18">
        <v>0.60801000000000005</v>
      </c>
      <c r="O4" s="20">
        <v>2.0557451765107002</v>
      </c>
      <c r="P4">
        <v>235.1</v>
      </c>
      <c r="V4" s="20"/>
      <c r="Z4" s="1">
        <v>3</v>
      </c>
      <c r="AD4">
        <v>0.9052</v>
      </c>
      <c r="AG4" s="21">
        <v>6.5</v>
      </c>
      <c r="AH4" s="21"/>
      <c r="AI4" s="21"/>
      <c r="AJ4" s="21"/>
      <c r="AK4" s="21"/>
      <c r="AL4" s="21">
        <v>3.9</v>
      </c>
      <c r="AM4" s="21"/>
      <c r="AN4" s="21"/>
      <c r="AP4" s="21">
        <v>8.8000000000000007</v>
      </c>
    </row>
    <row r="5" spans="1:42" ht="15" customHeight="1">
      <c r="A5" s="2">
        <v>36800</v>
      </c>
      <c r="B5" s="1">
        <v>-0.3</v>
      </c>
      <c r="C5" s="1">
        <v>9.3000000000000007</v>
      </c>
      <c r="D5" s="1">
        <v>1.7</v>
      </c>
      <c r="E5" s="8">
        <v>5.0837685119999998</v>
      </c>
      <c r="F5" s="1">
        <v>16.399999999999999</v>
      </c>
      <c r="G5" s="1">
        <v>16</v>
      </c>
      <c r="H5" s="1">
        <v>0.82722910999999999</v>
      </c>
      <c r="I5" s="9">
        <v>79.5</v>
      </c>
      <c r="K5" s="1">
        <v>5.3</v>
      </c>
      <c r="L5">
        <f>$V$2/4</f>
        <v>0</v>
      </c>
      <c r="M5" s="18">
        <v>0.63997000000000004</v>
      </c>
      <c r="O5" s="20">
        <v>1.2658025496412</v>
      </c>
      <c r="P5">
        <v>264.7</v>
      </c>
      <c r="V5" s="20"/>
      <c r="Z5" s="1">
        <v>1.9</v>
      </c>
      <c r="AD5">
        <v>0.86829999999999996</v>
      </c>
      <c r="AG5" s="21">
        <v>5.4</v>
      </c>
      <c r="AH5" s="21"/>
      <c r="AI5" s="21"/>
      <c r="AJ5" s="21"/>
      <c r="AK5" s="21"/>
      <c r="AL5" s="21">
        <v>3.4</v>
      </c>
      <c r="AM5" s="21"/>
      <c r="AN5" s="21"/>
      <c r="AP5" s="21">
        <v>7.5</v>
      </c>
    </row>
    <row r="6" spans="1:42" ht="15" customHeight="1">
      <c r="A6" s="2">
        <v>36892</v>
      </c>
      <c r="B6" s="1">
        <v>2</v>
      </c>
      <c r="C6" s="1">
        <v>9.3000000000000007</v>
      </c>
      <c r="D6" s="1">
        <v>1.6</v>
      </c>
      <c r="E6" s="8">
        <v>4.7494696970000003</v>
      </c>
      <c r="F6" s="1">
        <v>10.9</v>
      </c>
      <c r="G6" s="1">
        <v>7.9</v>
      </c>
      <c r="H6" s="1">
        <v>-1.7235691150000001</v>
      </c>
      <c r="I6" s="9">
        <v>79.099999999999994</v>
      </c>
      <c r="K6" s="1">
        <v>-0.2</v>
      </c>
      <c r="L6">
        <f>$V$3/4</f>
        <v>0</v>
      </c>
      <c r="M6" s="18">
        <v>0.96804000000000001</v>
      </c>
      <c r="O6" s="20">
        <v>-4.7227565276399002</v>
      </c>
      <c r="P6">
        <v>235.5</v>
      </c>
      <c r="V6" s="20"/>
      <c r="Z6" s="1">
        <v>2.5</v>
      </c>
      <c r="AD6">
        <v>0.92320000000000002</v>
      </c>
      <c r="AG6" s="21">
        <v>4.7</v>
      </c>
      <c r="AH6" s="21"/>
      <c r="AI6" s="21"/>
      <c r="AJ6" s="21"/>
      <c r="AK6" s="21"/>
      <c r="AL6" s="21">
        <v>3.1</v>
      </c>
      <c r="AM6" s="21"/>
      <c r="AN6" s="21"/>
      <c r="AP6" s="21">
        <v>9.5</v>
      </c>
    </row>
    <row r="7" spans="1:42" ht="15" customHeight="1">
      <c r="A7" s="2">
        <v>36982</v>
      </c>
      <c r="B7" s="1">
        <v>0</v>
      </c>
      <c r="C7" s="1">
        <v>9.3000000000000007</v>
      </c>
      <c r="D7" s="1">
        <v>2.5</v>
      </c>
      <c r="E7" s="8">
        <v>4.9582376400000001</v>
      </c>
      <c r="F7" s="1">
        <v>7.4</v>
      </c>
      <c r="G7" s="1">
        <v>4.8</v>
      </c>
      <c r="H7" s="1">
        <v>0.216069645</v>
      </c>
      <c r="I7" s="9">
        <v>79.400000000000006</v>
      </c>
      <c r="K7" s="1">
        <v>0.4</v>
      </c>
      <c r="L7">
        <f>$V$3/4</f>
        <v>0</v>
      </c>
      <c r="M7" s="18">
        <v>0.12275999999999999</v>
      </c>
      <c r="O7" s="20">
        <v>1.5354542486675</v>
      </c>
      <c r="P7">
        <v>228.7</v>
      </c>
      <c r="V7" s="20"/>
      <c r="Z7" s="1">
        <v>1.6</v>
      </c>
      <c r="AD7">
        <v>0.87250000000000005</v>
      </c>
      <c r="AG7" s="21">
        <v>3.4</v>
      </c>
      <c r="AH7" s="21"/>
      <c r="AI7" s="21"/>
      <c r="AJ7" s="21"/>
      <c r="AK7" s="21"/>
      <c r="AL7" s="21">
        <v>2.4</v>
      </c>
      <c r="AM7" s="21"/>
      <c r="AN7" s="21"/>
      <c r="AP7" s="21">
        <v>8.6</v>
      </c>
    </row>
    <row r="8" spans="1:42" ht="15" customHeight="1">
      <c r="A8" s="2">
        <v>37073</v>
      </c>
      <c r="B8" s="1">
        <v>-0.2</v>
      </c>
      <c r="C8" s="1">
        <v>9.3000000000000007</v>
      </c>
      <c r="D8" s="1">
        <v>2</v>
      </c>
      <c r="E8" s="8">
        <v>4.8842740449999997</v>
      </c>
      <c r="F8" s="1">
        <v>5.3</v>
      </c>
      <c r="G8" s="1">
        <v>-0.6</v>
      </c>
      <c r="H8" s="1">
        <v>0.28924004399999997</v>
      </c>
      <c r="I8" s="9">
        <v>78.2</v>
      </c>
      <c r="K8" s="1">
        <v>-0.2</v>
      </c>
      <c r="L8">
        <f>$V$3/4</f>
        <v>0</v>
      </c>
      <c r="M8" s="18">
        <v>0.14927000000000001</v>
      </c>
      <c r="O8" s="20">
        <v>-7.4229427182379801</v>
      </c>
      <c r="P8">
        <v>239.5</v>
      </c>
      <c r="V8" s="20"/>
      <c r="Z8" s="1">
        <v>1.5</v>
      </c>
      <c r="AD8">
        <v>0.89029999999999998</v>
      </c>
      <c r="AG8" s="21">
        <v>2.7</v>
      </c>
      <c r="AH8" s="21"/>
      <c r="AI8" s="21"/>
      <c r="AJ8" s="21"/>
      <c r="AK8" s="21"/>
      <c r="AL8" s="21">
        <v>1.9</v>
      </c>
      <c r="AM8" s="21"/>
      <c r="AN8" s="21"/>
      <c r="AP8" s="21">
        <v>8</v>
      </c>
    </row>
    <row r="9" spans="1:42" ht="15" customHeight="1">
      <c r="A9" s="2">
        <v>37165</v>
      </c>
      <c r="B9" s="1">
        <v>-0.1</v>
      </c>
      <c r="C9" s="1">
        <v>9.6</v>
      </c>
      <c r="D9" s="1">
        <v>1.5</v>
      </c>
      <c r="E9" s="8">
        <v>4.5943916140000001</v>
      </c>
      <c r="F9" s="1">
        <v>1.3</v>
      </c>
      <c r="G9" s="1">
        <v>-6.5</v>
      </c>
      <c r="H9" s="1">
        <v>1.0089601180000001</v>
      </c>
      <c r="I9" s="9">
        <v>77.8</v>
      </c>
      <c r="K9" s="1">
        <v>1.2</v>
      </c>
      <c r="L9">
        <f>$V$3/4</f>
        <v>0</v>
      </c>
      <c r="M9" s="18">
        <v>2.7459999999999998E-2</v>
      </c>
      <c r="O9" s="20">
        <v>-6.3779214568669902</v>
      </c>
      <c r="P9">
        <v>265.7</v>
      </c>
      <c r="V9" s="20"/>
      <c r="Z9" s="1">
        <v>1.7</v>
      </c>
      <c r="AD9">
        <v>0.89590000000000003</v>
      </c>
      <c r="AG9" s="21">
        <v>2.2000000000000002</v>
      </c>
      <c r="AH9" s="21"/>
      <c r="AI9" s="21"/>
      <c r="AJ9" s="21"/>
      <c r="AK9" s="21"/>
      <c r="AL9" s="21">
        <v>1.3</v>
      </c>
      <c r="AM9" s="21"/>
      <c r="AN9" s="21"/>
      <c r="AP9" s="21">
        <v>7.5</v>
      </c>
    </row>
    <row r="10" spans="1:42" ht="15" customHeight="1">
      <c r="A10" s="2">
        <v>37257</v>
      </c>
      <c r="B10" s="1">
        <v>-0.5</v>
      </c>
      <c r="C10" s="1">
        <v>9.6</v>
      </c>
      <c r="D10" s="1">
        <v>1.9</v>
      </c>
      <c r="E10" s="8">
        <v>4.9810757580000002</v>
      </c>
      <c r="F10" s="1">
        <v>1.1000000000000001</v>
      </c>
      <c r="G10" s="1">
        <v>-6.2</v>
      </c>
      <c r="H10" s="1">
        <v>2.8872630999999999E-2</v>
      </c>
      <c r="I10" s="9">
        <v>78.599999999999994</v>
      </c>
      <c r="K10" s="1">
        <v>-0.4</v>
      </c>
      <c r="L10">
        <f>$V$4/4</f>
        <v>0</v>
      </c>
      <c r="M10" s="18">
        <v>0.14657999999999999</v>
      </c>
      <c r="O10" s="20">
        <v>1.9084091899192781</v>
      </c>
      <c r="P10">
        <v>239.7</v>
      </c>
      <c r="V10" s="20"/>
      <c r="Z10" s="1">
        <v>-0.8</v>
      </c>
      <c r="AD10">
        <v>0.87660000000000005</v>
      </c>
      <c r="AG10" s="21">
        <v>3</v>
      </c>
      <c r="AH10" s="21"/>
      <c r="AI10" s="21"/>
      <c r="AJ10" s="21"/>
      <c r="AK10" s="21"/>
      <c r="AL10" s="21">
        <v>0.4</v>
      </c>
      <c r="AM10" s="21"/>
      <c r="AN10" s="21"/>
      <c r="AP10" s="21">
        <v>8.9</v>
      </c>
    </row>
    <row r="11" spans="1:42" ht="15" customHeight="1">
      <c r="A11" s="2">
        <v>37347</v>
      </c>
      <c r="B11" s="1">
        <v>0.4</v>
      </c>
      <c r="C11" s="1">
        <v>9.6999999999999993</v>
      </c>
      <c r="D11" s="1">
        <v>1.2</v>
      </c>
      <c r="E11" s="8">
        <v>5.1134884559999998</v>
      </c>
      <c r="F11" s="1">
        <v>3.8</v>
      </c>
      <c r="G11" s="1">
        <v>-4.0999999999999996</v>
      </c>
      <c r="H11" s="1">
        <v>-0.35898126600000002</v>
      </c>
      <c r="I11" s="9">
        <v>80.8</v>
      </c>
      <c r="K11" s="1">
        <v>3.1</v>
      </c>
      <c r="L11">
        <f>$V$4/4</f>
        <v>0</v>
      </c>
      <c r="M11" s="18">
        <v>0.52961999999999998</v>
      </c>
      <c r="O11" s="20">
        <v>-0.94708197869315802</v>
      </c>
      <c r="P11">
        <v>235.6</v>
      </c>
      <c r="V11" s="20"/>
      <c r="Z11" s="1">
        <v>-0.4</v>
      </c>
      <c r="AD11">
        <v>0.91879999999999995</v>
      </c>
      <c r="AG11" s="21">
        <v>2.7</v>
      </c>
      <c r="AH11" s="21"/>
      <c r="AJ11" s="21"/>
      <c r="AK11" s="21"/>
      <c r="AL11" s="21">
        <v>0.9</v>
      </c>
      <c r="AM11" s="21"/>
      <c r="AN11" s="21"/>
      <c r="AP11" s="21">
        <v>8.8000000000000007</v>
      </c>
    </row>
    <row r="12" spans="1:42" ht="15" customHeight="1">
      <c r="A12" s="2">
        <v>37438</v>
      </c>
      <c r="B12" s="1">
        <v>0.5</v>
      </c>
      <c r="C12" s="1">
        <v>9.8000000000000007</v>
      </c>
      <c r="D12" s="1">
        <v>1.1000000000000001</v>
      </c>
      <c r="E12" s="8">
        <v>4.6140582849999996</v>
      </c>
      <c r="F12" s="1">
        <v>5.7</v>
      </c>
      <c r="G12" s="1">
        <v>-1.6</v>
      </c>
      <c r="H12" s="1">
        <v>0.19652018800000001</v>
      </c>
      <c r="I12" s="9">
        <v>81.2</v>
      </c>
      <c r="K12" s="1">
        <v>1.7</v>
      </c>
      <c r="L12">
        <f>$V$4/4</f>
        <v>0</v>
      </c>
      <c r="M12" s="18">
        <v>0.41843000000000002</v>
      </c>
      <c r="O12" s="20">
        <v>1.3949329848110308</v>
      </c>
      <c r="P12">
        <v>244.9</v>
      </c>
      <c r="V12" s="20"/>
      <c r="Z12" s="1">
        <v>0.3</v>
      </c>
      <c r="AD12">
        <v>0.98380000000000001</v>
      </c>
      <c r="AG12" s="21">
        <v>3.6</v>
      </c>
      <c r="AH12" s="21"/>
      <c r="AI12" s="21"/>
      <c r="AJ12" s="21"/>
      <c r="AK12" s="21"/>
      <c r="AL12" s="21">
        <v>1.1000000000000001</v>
      </c>
      <c r="AM12" s="21"/>
      <c r="AN12" s="21"/>
      <c r="AP12" s="21">
        <v>9.6</v>
      </c>
    </row>
    <row r="13" spans="1:42" ht="15" customHeight="1">
      <c r="A13" s="2">
        <v>37530</v>
      </c>
      <c r="B13" s="1">
        <v>-0.1</v>
      </c>
      <c r="C13" s="1">
        <v>10.1</v>
      </c>
      <c r="D13" s="1">
        <v>1.2</v>
      </c>
      <c r="E13" s="8">
        <v>4.4256958820000003</v>
      </c>
      <c r="F13" s="1">
        <v>6.3</v>
      </c>
      <c r="G13" s="1">
        <v>1.7</v>
      </c>
      <c r="H13" s="1">
        <v>0.37363352300000002</v>
      </c>
      <c r="I13" s="9">
        <v>81.599999999999994</v>
      </c>
      <c r="K13" s="1">
        <v>1.8</v>
      </c>
      <c r="L13">
        <f>$V$4/4</f>
        <v>0</v>
      </c>
      <c r="M13" s="18">
        <v>0.16761999999999999</v>
      </c>
      <c r="O13" s="20">
        <v>3.6867064631732194</v>
      </c>
      <c r="P13">
        <v>266.60000000000002</v>
      </c>
      <c r="V13" s="20"/>
      <c r="Z13" s="1">
        <v>0.3</v>
      </c>
      <c r="AD13">
        <v>0.99939999999999996</v>
      </c>
      <c r="AG13" s="21">
        <v>3.8</v>
      </c>
      <c r="AH13" s="21"/>
      <c r="AI13" s="21"/>
      <c r="AJ13" s="21"/>
      <c r="AK13" s="21"/>
      <c r="AL13" s="21">
        <v>1.3</v>
      </c>
      <c r="AM13" s="21"/>
      <c r="AN13" s="21"/>
      <c r="AP13" s="21">
        <v>9.1</v>
      </c>
    </row>
    <row r="14" spans="1:42" ht="15" customHeight="1">
      <c r="A14" s="2">
        <v>37622</v>
      </c>
      <c r="B14" s="1">
        <v>-1.5</v>
      </c>
      <c r="C14" s="1">
        <v>10.5</v>
      </c>
      <c r="D14" s="1">
        <v>1.2</v>
      </c>
      <c r="E14" s="8">
        <v>4.0451587299999998</v>
      </c>
      <c r="F14" s="1">
        <v>3.5</v>
      </c>
      <c r="G14" s="1">
        <v>7.9</v>
      </c>
      <c r="H14" s="1">
        <v>1.3128743810000001</v>
      </c>
      <c r="I14" s="9">
        <v>82.8</v>
      </c>
      <c r="K14" s="1">
        <v>-3</v>
      </c>
      <c r="L14">
        <f>$V$5/4</f>
        <v>0</v>
      </c>
      <c r="M14" s="18">
        <v>-0.31728000000000001</v>
      </c>
      <c r="O14" s="20">
        <v>3.9081683618366099</v>
      </c>
      <c r="P14">
        <v>245.5</v>
      </c>
      <c r="V14" s="20"/>
      <c r="Z14" s="1">
        <v>-0.7</v>
      </c>
      <c r="AD14">
        <v>1.0730999999999999</v>
      </c>
      <c r="AG14" s="21">
        <v>3.6</v>
      </c>
      <c r="AH14" s="21"/>
      <c r="AI14" s="21"/>
      <c r="AJ14" s="21"/>
      <c r="AK14" s="21"/>
      <c r="AL14" s="21">
        <v>0.8</v>
      </c>
      <c r="AM14" s="21"/>
      <c r="AN14" s="21"/>
      <c r="AP14" s="21">
        <v>11.1</v>
      </c>
    </row>
    <row r="15" spans="1:42" ht="15" customHeight="1">
      <c r="A15" s="2">
        <v>37712</v>
      </c>
      <c r="B15" s="1">
        <v>0.1</v>
      </c>
      <c r="C15" s="1">
        <v>10.6</v>
      </c>
      <c r="D15" s="1">
        <v>0.9</v>
      </c>
      <c r="E15" s="8">
        <v>3.8596349210000001</v>
      </c>
      <c r="F15" s="1">
        <v>0.1</v>
      </c>
      <c r="G15" s="1">
        <v>4.4000000000000004</v>
      </c>
      <c r="H15" s="1">
        <v>-0.21871228300000001</v>
      </c>
      <c r="I15" s="9">
        <v>81.900000000000006</v>
      </c>
      <c r="K15" s="1">
        <v>-0.3</v>
      </c>
      <c r="L15">
        <f>$V$5/4</f>
        <v>0</v>
      </c>
      <c r="M15" s="18">
        <v>9.0389999999999998E-2</v>
      </c>
      <c r="O15" s="20">
        <v>-5.8338371804739397</v>
      </c>
      <c r="P15">
        <v>239.1</v>
      </c>
      <c r="V15" s="20"/>
      <c r="Z15" s="1">
        <v>-1</v>
      </c>
      <c r="AD15">
        <v>1.1372</v>
      </c>
      <c r="AG15" s="21">
        <v>3.9</v>
      </c>
      <c r="AH15" s="21"/>
      <c r="AI15" s="21"/>
      <c r="AJ15" s="21"/>
      <c r="AK15" s="21"/>
      <c r="AL15" s="21">
        <v>0.4</v>
      </c>
      <c r="AM15" s="21"/>
      <c r="AN15" s="21"/>
      <c r="AP15" s="21">
        <v>9.1</v>
      </c>
    </row>
    <row r="16" spans="1:42" ht="15" customHeight="1">
      <c r="A16" s="2">
        <v>37803</v>
      </c>
      <c r="B16" s="1">
        <v>0.8</v>
      </c>
      <c r="C16" s="1">
        <v>10.5</v>
      </c>
      <c r="D16" s="1">
        <v>1</v>
      </c>
      <c r="E16" s="8">
        <v>4.0913241109999996</v>
      </c>
      <c r="F16" s="1">
        <v>1.5</v>
      </c>
      <c r="G16" s="1">
        <v>4.5999999999999996</v>
      </c>
      <c r="H16" s="1">
        <v>5.3757728999999997E-2</v>
      </c>
      <c r="I16" s="9">
        <v>83.5</v>
      </c>
      <c r="K16" s="1">
        <v>3.1</v>
      </c>
      <c r="L16">
        <f>$V$5/4</f>
        <v>0</v>
      </c>
      <c r="M16" s="18">
        <v>0.59260000000000002</v>
      </c>
      <c r="O16" s="20">
        <v>1.2267159781835399</v>
      </c>
      <c r="P16">
        <v>252.3</v>
      </c>
      <c r="V16" s="20"/>
      <c r="Z16" s="1">
        <v>-0.8</v>
      </c>
      <c r="AD16">
        <v>1.1248</v>
      </c>
      <c r="AG16" s="21">
        <v>5.3</v>
      </c>
      <c r="AH16" s="21"/>
      <c r="AI16" s="21"/>
      <c r="AJ16" s="21"/>
      <c r="AK16" s="21"/>
      <c r="AL16" s="21">
        <v>0.5</v>
      </c>
      <c r="AM16" s="21"/>
      <c r="AN16" s="21"/>
      <c r="AP16" s="21">
        <v>10</v>
      </c>
    </row>
    <row r="17" spans="1:42" ht="15" customHeight="1">
      <c r="A17" s="2">
        <v>37895</v>
      </c>
      <c r="B17" s="1">
        <v>0.3</v>
      </c>
      <c r="C17" s="1">
        <v>10.5</v>
      </c>
      <c r="D17" s="1">
        <v>1.2</v>
      </c>
      <c r="E17" s="8">
        <v>4.2884523269999999</v>
      </c>
      <c r="F17" s="1">
        <v>2.1</v>
      </c>
      <c r="G17" s="1">
        <v>5.6</v>
      </c>
      <c r="H17" s="1">
        <v>-0.36024741999999998</v>
      </c>
      <c r="I17" s="9">
        <v>84.1</v>
      </c>
      <c r="K17" s="1">
        <v>2.4</v>
      </c>
      <c r="L17">
        <f>$V$5/4</f>
        <v>0</v>
      </c>
      <c r="M17" s="18">
        <v>0.68411999999999995</v>
      </c>
      <c r="O17" s="20">
        <v>0.22656998449292001</v>
      </c>
      <c r="P17">
        <v>261.7</v>
      </c>
      <c r="V17" s="20"/>
      <c r="Z17" s="1">
        <v>-0.3</v>
      </c>
      <c r="AD17">
        <v>1.1890000000000001</v>
      </c>
      <c r="AG17" s="21">
        <v>6.4</v>
      </c>
      <c r="AH17" s="21"/>
      <c r="AI17" s="21"/>
      <c r="AJ17" s="21"/>
      <c r="AK17" s="21"/>
      <c r="AL17" s="21">
        <v>1.1000000000000001</v>
      </c>
      <c r="AM17" s="21"/>
      <c r="AN17" s="21"/>
      <c r="AP17" s="21">
        <v>10</v>
      </c>
    </row>
    <row r="18" spans="1:42" ht="15" customHeight="1">
      <c r="A18" s="2">
        <v>37987</v>
      </c>
      <c r="B18" s="1">
        <v>-0.2</v>
      </c>
      <c r="C18" s="1">
        <v>10.3</v>
      </c>
      <c r="D18" s="1">
        <v>1</v>
      </c>
      <c r="E18" s="8">
        <v>4.0648102140000004</v>
      </c>
      <c r="F18" s="1">
        <v>9.6999999999999993</v>
      </c>
      <c r="G18" s="1">
        <v>4.5999999999999996</v>
      </c>
      <c r="H18" s="1">
        <v>0.50438195900000005</v>
      </c>
      <c r="I18" s="9">
        <v>85.7</v>
      </c>
      <c r="K18" s="1">
        <v>4.3</v>
      </c>
      <c r="L18">
        <f>$V$6/4</f>
        <v>0</v>
      </c>
      <c r="M18" s="18">
        <v>0.50278999999999996</v>
      </c>
      <c r="O18" s="20">
        <v>-4.9543735646396998</v>
      </c>
      <c r="P18">
        <v>248.9</v>
      </c>
      <c r="V18" s="20"/>
      <c r="Z18" s="1">
        <v>1</v>
      </c>
      <c r="AD18">
        <v>1.2497</v>
      </c>
      <c r="AG18" s="21">
        <v>6.7</v>
      </c>
      <c r="AH18" s="21"/>
      <c r="AI18" s="21"/>
      <c r="AJ18" s="21"/>
      <c r="AK18" s="21"/>
      <c r="AL18" s="21">
        <v>1.9</v>
      </c>
      <c r="AM18" s="21"/>
      <c r="AN18" s="21"/>
      <c r="AP18" s="21">
        <v>10.6</v>
      </c>
    </row>
    <row r="19" spans="1:42" ht="15" customHeight="1">
      <c r="A19" s="2">
        <v>38078</v>
      </c>
      <c r="B19" s="1">
        <v>0.5</v>
      </c>
      <c r="C19" s="1">
        <v>10.5</v>
      </c>
      <c r="D19" s="1">
        <v>1.9</v>
      </c>
      <c r="E19" s="8">
        <v>4.2210202020000001</v>
      </c>
      <c r="F19" s="1">
        <v>14.9</v>
      </c>
      <c r="G19" s="1">
        <v>7.8</v>
      </c>
      <c r="H19" s="1">
        <v>-0.56357813199999995</v>
      </c>
      <c r="I19" s="9">
        <v>85.5</v>
      </c>
      <c r="K19" s="1">
        <v>4.4000000000000004</v>
      </c>
      <c r="L19">
        <f>$V$6/4</f>
        <v>0</v>
      </c>
      <c r="M19" s="18">
        <v>0.61407</v>
      </c>
      <c r="O19" s="20">
        <v>6.6420683458566199</v>
      </c>
      <c r="P19">
        <v>235.2</v>
      </c>
      <c r="V19" s="20"/>
      <c r="Z19" s="1">
        <v>1.4</v>
      </c>
      <c r="AD19">
        <v>1.2045999999999999</v>
      </c>
      <c r="AG19" s="21">
        <v>7.1</v>
      </c>
      <c r="AH19" s="21"/>
      <c r="AI19" s="21"/>
      <c r="AJ19" s="21"/>
      <c r="AK19" s="21"/>
      <c r="AL19" s="21">
        <v>2.4</v>
      </c>
      <c r="AM19" s="21"/>
      <c r="AN19" s="21"/>
      <c r="AP19" s="21">
        <v>11.6</v>
      </c>
    </row>
    <row r="20" spans="1:42" ht="15" customHeight="1">
      <c r="A20" s="2">
        <v>38169</v>
      </c>
      <c r="B20" s="1">
        <v>-0.2</v>
      </c>
      <c r="C20" s="1">
        <v>10.6</v>
      </c>
      <c r="D20" s="1">
        <v>2</v>
      </c>
      <c r="E20" s="8">
        <v>4.1112121210000003</v>
      </c>
      <c r="F20" s="1">
        <v>9.6</v>
      </c>
      <c r="G20" s="1">
        <v>9.1999999999999993</v>
      </c>
      <c r="H20" s="1">
        <v>0.234477987</v>
      </c>
      <c r="I20" s="9">
        <v>87.4</v>
      </c>
      <c r="K20" s="1">
        <v>-1.7</v>
      </c>
      <c r="L20">
        <f>$V$6/4</f>
        <v>0</v>
      </c>
      <c r="M20" s="18">
        <v>0.24457000000000001</v>
      </c>
      <c r="O20" s="20">
        <v>1.1403857573081699</v>
      </c>
      <c r="P20">
        <v>246.9</v>
      </c>
      <c r="V20" s="20"/>
      <c r="Z20" s="1">
        <v>0.4</v>
      </c>
      <c r="AD20">
        <v>1.222</v>
      </c>
      <c r="AG20" s="21">
        <v>6.4</v>
      </c>
      <c r="AH20" s="21"/>
      <c r="AI20" s="21"/>
      <c r="AJ20" s="21"/>
      <c r="AK20" s="21"/>
      <c r="AL20" s="21">
        <v>2.1</v>
      </c>
      <c r="AM20" s="21"/>
      <c r="AN20" s="21"/>
      <c r="AP20" s="21">
        <v>9.8000000000000007</v>
      </c>
    </row>
    <row r="21" spans="1:42" ht="15" customHeight="1">
      <c r="A21" s="2">
        <v>38261</v>
      </c>
      <c r="B21" s="1">
        <v>-0.1</v>
      </c>
      <c r="C21" s="1">
        <v>10.8</v>
      </c>
      <c r="D21" s="1">
        <v>2.1</v>
      </c>
      <c r="E21" s="8">
        <v>3.7515800869999998</v>
      </c>
      <c r="F21" s="1">
        <v>7.5</v>
      </c>
      <c r="G21" s="1">
        <v>6.2</v>
      </c>
      <c r="H21" s="1">
        <v>0.13371394</v>
      </c>
      <c r="I21" s="9">
        <v>87.9</v>
      </c>
      <c r="K21" s="1">
        <v>0.5</v>
      </c>
      <c r="L21">
        <f>$V$6/4</f>
        <v>0</v>
      </c>
      <c r="M21" s="18">
        <v>0.36556</v>
      </c>
      <c r="O21" s="20">
        <v>0.81331062439773005</v>
      </c>
      <c r="P21">
        <v>258.3</v>
      </c>
      <c r="V21" s="20"/>
      <c r="Z21" s="1">
        <v>0</v>
      </c>
      <c r="AD21">
        <v>1.2977000000000001</v>
      </c>
      <c r="AG21" s="21">
        <v>6.4</v>
      </c>
      <c r="AH21" s="21"/>
      <c r="AI21" s="21"/>
      <c r="AJ21" s="21"/>
      <c r="AK21" s="21"/>
      <c r="AL21" s="21">
        <v>1.7</v>
      </c>
      <c r="AM21" s="21"/>
      <c r="AN21" s="21"/>
      <c r="AP21" s="21">
        <v>8.8000000000000007</v>
      </c>
    </row>
    <row r="22" spans="1:42" ht="15" customHeight="1">
      <c r="A22" s="2">
        <v>38353</v>
      </c>
      <c r="B22" s="1">
        <v>0</v>
      </c>
      <c r="C22" s="1">
        <v>11.9</v>
      </c>
      <c r="D22" s="1">
        <v>1.8</v>
      </c>
      <c r="E22" s="8">
        <v>3.6016507940000002</v>
      </c>
      <c r="F22" s="1">
        <v>5.7</v>
      </c>
      <c r="G22" s="1">
        <v>2.9</v>
      </c>
      <c r="H22" s="1">
        <v>0.17811001000000001</v>
      </c>
      <c r="I22" s="9">
        <v>88.8</v>
      </c>
      <c r="K22" s="1">
        <v>2.5</v>
      </c>
      <c r="L22">
        <f>$V$7/4</f>
        <v>0</v>
      </c>
      <c r="M22" s="18">
        <v>0.20891000000000001</v>
      </c>
      <c r="O22" s="20">
        <v>-0.32101173657914001</v>
      </c>
      <c r="P22">
        <v>249.9</v>
      </c>
      <c r="V22" s="20"/>
      <c r="Z22" s="1">
        <v>0.2</v>
      </c>
      <c r="AD22">
        <v>1.3132999999999999</v>
      </c>
      <c r="AG22" s="21">
        <v>7.1</v>
      </c>
      <c r="AH22" s="21"/>
      <c r="AI22" s="21"/>
      <c r="AJ22" s="21"/>
      <c r="AK22" s="21"/>
      <c r="AL22" s="21">
        <v>1.4</v>
      </c>
      <c r="AM22" s="21"/>
      <c r="AN22" s="21"/>
      <c r="AP22" s="21">
        <v>11.1</v>
      </c>
    </row>
    <row r="23" spans="1:42" ht="15" customHeight="1">
      <c r="A23" s="2">
        <v>38443</v>
      </c>
      <c r="B23" s="1">
        <v>0.5</v>
      </c>
      <c r="C23" s="1">
        <v>11.9</v>
      </c>
      <c r="D23" s="1">
        <v>1.6</v>
      </c>
      <c r="E23" s="8">
        <v>3.304278499</v>
      </c>
      <c r="F23" s="1">
        <v>3</v>
      </c>
      <c r="G23" s="1">
        <v>5.7</v>
      </c>
      <c r="H23" s="1">
        <v>-0.61401686499999997</v>
      </c>
      <c r="I23" s="9">
        <v>89</v>
      </c>
      <c r="K23" s="1">
        <v>1.7</v>
      </c>
      <c r="L23">
        <f>$V$7/4</f>
        <v>0</v>
      </c>
      <c r="M23" s="18">
        <v>0.61641000000000001</v>
      </c>
      <c r="O23" s="20">
        <v>1.07670698373311</v>
      </c>
      <c r="P23">
        <v>240.4</v>
      </c>
      <c r="V23" s="20"/>
      <c r="Z23" s="1">
        <v>0.2</v>
      </c>
      <c r="AD23">
        <v>1.2594000000000001</v>
      </c>
      <c r="AG23" s="21">
        <v>6.7</v>
      </c>
      <c r="AH23" s="21"/>
      <c r="AI23" s="21"/>
      <c r="AJ23" s="21"/>
      <c r="AK23" s="21"/>
      <c r="AL23" s="21">
        <v>1.4</v>
      </c>
      <c r="AM23" s="21"/>
      <c r="AN23" s="21"/>
      <c r="AP23" s="21">
        <v>11.1</v>
      </c>
    </row>
    <row r="24" spans="1:42" ht="15" customHeight="1">
      <c r="A24" s="2">
        <v>38534</v>
      </c>
      <c r="B24" s="1">
        <v>0.8</v>
      </c>
      <c r="C24" s="1">
        <v>11.7</v>
      </c>
      <c r="D24" s="1">
        <v>2.1</v>
      </c>
      <c r="E24" s="8">
        <v>3.1686834180000001</v>
      </c>
      <c r="F24" s="1">
        <v>9.1</v>
      </c>
      <c r="G24" s="1">
        <v>6.1</v>
      </c>
      <c r="H24" s="1">
        <v>-0.82696737799999998</v>
      </c>
      <c r="I24" s="9">
        <v>91.2</v>
      </c>
      <c r="K24" s="1">
        <v>4.0999999999999996</v>
      </c>
      <c r="L24">
        <f>$V$7/4</f>
        <v>0</v>
      </c>
      <c r="M24" s="18">
        <v>0.78203999999999996</v>
      </c>
      <c r="O24" s="20">
        <v>4.1584952721005797</v>
      </c>
      <c r="P24">
        <v>248.8</v>
      </c>
      <c r="Z24" s="1">
        <v>1.3</v>
      </c>
      <c r="AD24">
        <v>1.2199</v>
      </c>
      <c r="AG24" s="21">
        <v>6.8</v>
      </c>
      <c r="AH24" s="21"/>
      <c r="AI24" s="21"/>
      <c r="AJ24" s="21"/>
      <c r="AK24" s="21"/>
      <c r="AL24" s="21">
        <v>2</v>
      </c>
      <c r="AM24" s="21"/>
      <c r="AN24" s="21"/>
      <c r="AP24" s="21">
        <v>10.8</v>
      </c>
    </row>
    <row r="25" spans="1:42">
      <c r="A25" s="2">
        <v>38626</v>
      </c>
      <c r="B25" s="1">
        <v>0.5</v>
      </c>
      <c r="C25" s="1">
        <v>11.4</v>
      </c>
      <c r="D25" s="1">
        <v>2.2999999999999998</v>
      </c>
      <c r="E25" s="8">
        <v>3.3414574319999999</v>
      </c>
      <c r="F25" s="1">
        <v>10.3</v>
      </c>
      <c r="G25" s="1">
        <v>10.1</v>
      </c>
      <c r="H25" s="1">
        <v>-0.18833066800000001</v>
      </c>
      <c r="I25" s="9">
        <v>93.1</v>
      </c>
      <c r="K25" s="1">
        <v>1.6</v>
      </c>
      <c r="L25">
        <f>$V$7/4</f>
        <v>0</v>
      </c>
      <c r="M25" s="18">
        <v>0.61492999999999998</v>
      </c>
      <c r="O25" s="20">
        <v>0.19959269391539999</v>
      </c>
      <c r="P25">
        <v>263.8</v>
      </c>
      <c r="Z25" s="1">
        <v>1.9</v>
      </c>
      <c r="AD25">
        <v>1.1883999999999999</v>
      </c>
      <c r="AG25" s="21">
        <v>6.4</v>
      </c>
      <c r="AH25" s="21"/>
      <c r="AI25" s="21"/>
      <c r="AJ25" s="21"/>
      <c r="AK25" s="21"/>
      <c r="AL25" s="21">
        <v>2.2000000000000002</v>
      </c>
      <c r="AM25" s="21"/>
      <c r="AN25" s="21"/>
      <c r="AP25" s="21">
        <v>12.4</v>
      </c>
    </row>
    <row r="26" spans="1:42">
      <c r="A26" s="2">
        <v>38718</v>
      </c>
      <c r="B26" s="1">
        <v>1</v>
      </c>
      <c r="C26" s="1">
        <v>11.4</v>
      </c>
      <c r="D26" s="1">
        <v>2</v>
      </c>
      <c r="E26" s="8">
        <v>3.4770849799999999</v>
      </c>
      <c r="F26" s="1">
        <v>11.2</v>
      </c>
      <c r="G26" s="1">
        <v>14.8</v>
      </c>
      <c r="H26" s="1">
        <v>-0.481418554</v>
      </c>
      <c r="I26" s="9">
        <v>93.1</v>
      </c>
      <c r="K26" s="1">
        <v>3.3</v>
      </c>
      <c r="L26">
        <f>$V$8/4</f>
        <v>0</v>
      </c>
      <c r="M26" s="18">
        <v>0.84846999999999995</v>
      </c>
      <c r="O26" s="20">
        <v>1.4107804547811</v>
      </c>
      <c r="P26">
        <v>254.1</v>
      </c>
      <c r="Z26" s="1">
        <v>2.9</v>
      </c>
      <c r="AD26">
        <v>1.2022999999999999</v>
      </c>
      <c r="AG26" s="21">
        <v>6.5</v>
      </c>
      <c r="AH26" s="21"/>
      <c r="AI26" s="21"/>
      <c r="AJ26" s="21"/>
      <c r="AK26" s="21"/>
      <c r="AL26" s="21">
        <v>2.9</v>
      </c>
      <c r="AM26" s="21"/>
      <c r="AN26" s="21"/>
      <c r="AP26" s="21">
        <v>12.5</v>
      </c>
    </row>
    <row r="27" spans="1:42">
      <c r="A27" s="2">
        <v>38808</v>
      </c>
      <c r="B27" s="1">
        <v>1.7</v>
      </c>
      <c r="C27" s="1">
        <v>11</v>
      </c>
      <c r="D27" s="1">
        <v>2.2000000000000002</v>
      </c>
      <c r="E27" s="8">
        <v>3.9393939389999999</v>
      </c>
      <c r="F27" s="1">
        <v>12.6</v>
      </c>
      <c r="G27" s="1">
        <v>11.2</v>
      </c>
      <c r="H27" s="1">
        <v>-1.0422138990000001</v>
      </c>
      <c r="I27" s="9">
        <v>93.9</v>
      </c>
      <c r="K27" s="1">
        <v>3.1</v>
      </c>
      <c r="L27">
        <f>$V$8/4</f>
        <v>0</v>
      </c>
      <c r="M27" s="18">
        <v>1.1247499999999999</v>
      </c>
      <c r="O27" s="20">
        <v>-1.0735901089874</v>
      </c>
      <c r="P27">
        <v>235.6</v>
      </c>
      <c r="Z27" s="1">
        <v>4.0999999999999996</v>
      </c>
      <c r="AD27">
        <v>1.2582</v>
      </c>
      <c r="AG27" s="21">
        <v>6.4</v>
      </c>
      <c r="AH27" s="21"/>
      <c r="AI27" s="21"/>
      <c r="AJ27" s="21"/>
      <c r="AK27" s="21"/>
      <c r="AL27" s="21">
        <v>3.4</v>
      </c>
      <c r="AM27" s="21"/>
      <c r="AN27" s="21"/>
      <c r="AP27" s="21">
        <v>13.7</v>
      </c>
    </row>
    <row r="28" spans="1:42">
      <c r="A28" s="2">
        <v>38899</v>
      </c>
      <c r="B28" s="1">
        <v>0.8</v>
      </c>
      <c r="C28" s="1">
        <v>10.5</v>
      </c>
      <c r="D28" s="1">
        <v>1.6</v>
      </c>
      <c r="E28" s="8">
        <v>3.8825741890000001</v>
      </c>
      <c r="F28" s="1">
        <v>11.4</v>
      </c>
      <c r="G28" s="1">
        <v>10.6</v>
      </c>
      <c r="H28" s="1">
        <v>0.32956871700000001</v>
      </c>
      <c r="I28" s="9">
        <v>96.1</v>
      </c>
      <c r="K28" s="1">
        <v>2.9</v>
      </c>
      <c r="L28">
        <f>$V$8/4</f>
        <v>0</v>
      </c>
      <c r="M28" s="18">
        <v>0.62170000000000003</v>
      </c>
      <c r="O28" s="20">
        <v>-6.0253413761733103</v>
      </c>
      <c r="P28">
        <v>249.2</v>
      </c>
      <c r="Z28" s="1">
        <v>4</v>
      </c>
      <c r="AD28">
        <v>1.2743</v>
      </c>
      <c r="AG28" s="21">
        <v>5.5</v>
      </c>
      <c r="AH28" s="21"/>
      <c r="AI28" s="21"/>
      <c r="AJ28" s="21"/>
      <c r="AK28" s="21"/>
      <c r="AL28" s="21">
        <v>3.2</v>
      </c>
      <c r="AM28" s="21"/>
      <c r="AN28" s="21"/>
      <c r="AP28" s="21">
        <v>12.2</v>
      </c>
    </row>
    <row r="29" spans="1:42">
      <c r="A29" s="2">
        <v>38991</v>
      </c>
      <c r="B29" s="1">
        <v>1.5</v>
      </c>
      <c r="C29" s="1">
        <v>10.1</v>
      </c>
      <c r="D29" s="1">
        <v>1.3</v>
      </c>
      <c r="E29" s="8">
        <v>3.7574481660000001</v>
      </c>
      <c r="F29" s="1">
        <v>16</v>
      </c>
      <c r="G29" s="1">
        <v>9.8000000000000007</v>
      </c>
      <c r="H29" s="1">
        <v>-1.249074837</v>
      </c>
      <c r="I29" s="9">
        <v>97</v>
      </c>
      <c r="K29" s="1">
        <v>5.8</v>
      </c>
      <c r="L29">
        <f>$V$8/4</f>
        <v>0</v>
      </c>
      <c r="M29" s="18">
        <v>1.15168</v>
      </c>
      <c r="O29" s="20">
        <v>-4.0850940130239399</v>
      </c>
      <c r="P29">
        <v>263.60000000000002</v>
      </c>
      <c r="Z29" s="1">
        <v>5.0999999999999996</v>
      </c>
      <c r="AD29">
        <v>1.2887</v>
      </c>
      <c r="AG29" s="21">
        <v>5.4</v>
      </c>
      <c r="AH29" s="21"/>
      <c r="AI29" s="21"/>
      <c r="AJ29" s="21"/>
      <c r="AK29" s="21"/>
      <c r="AL29" s="21">
        <v>3.8</v>
      </c>
      <c r="AM29" s="21"/>
      <c r="AN29" s="21"/>
      <c r="AP29" s="21">
        <v>12.5</v>
      </c>
    </row>
    <row r="30" spans="1:42">
      <c r="A30" s="2">
        <v>39083</v>
      </c>
      <c r="B30" s="1">
        <v>0.1</v>
      </c>
      <c r="C30" s="1">
        <v>9.5</v>
      </c>
      <c r="D30" s="1">
        <v>1.9</v>
      </c>
      <c r="E30" s="8">
        <v>4.0022424240000003</v>
      </c>
      <c r="F30" s="1">
        <v>11.5</v>
      </c>
      <c r="G30" s="1">
        <v>8.1</v>
      </c>
      <c r="H30" s="1">
        <v>0.71465696199999995</v>
      </c>
      <c r="I30" s="9">
        <v>98.7</v>
      </c>
      <c r="K30" s="1">
        <v>-0.7</v>
      </c>
      <c r="L30">
        <f>$V$9/4</f>
        <v>0</v>
      </c>
      <c r="M30" s="18">
        <v>0.59160000000000001</v>
      </c>
      <c r="O30" s="20">
        <v>0.36741861530279002</v>
      </c>
      <c r="P30">
        <v>256.89999999999998</v>
      </c>
      <c r="Z30" s="1">
        <v>4.0999999999999996</v>
      </c>
      <c r="AD30">
        <v>1.3106</v>
      </c>
      <c r="AG30" s="21">
        <v>4.5</v>
      </c>
      <c r="AH30" s="21"/>
      <c r="AI30" s="21"/>
      <c r="AJ30" s="21"/>
      <c r="AK30" s="21"/>
      <c r="AL30" s="21">
        <v>3.5</v>
      </c>
      <c r="AM30" s="21"/>
      <c r="AN30" s="21"/>
      <c r="AP30" s="21">
        <v>13.8</v>
      </c>
    </row>
    <row r="31" spans="1:42">
      <c r="A31" s="2">
        <v>39173</v>
      </c>
      <c r="B31" s="1">
        <v>0.8</v>
      </c>
      <c r="C31" s="1">
        <v>9.1</v>
      </c>
      <c r="D31" s="1">
        <v>2</v>
      </c>
      <c r="E31" s="8">
        <v>4.3305430239999998</v>
      </c>
      <c r="F31" s="1">
        <v>11</v>
      </c>
      <c r="G31" s="1">
        <v>6.9</v>
      </c>
      <c r="H31" s="1">
        <v>-0.16857691</v>
      </c>
      <c r="I31" s="9">
        <v>99.6</v>
      </c>
      <c r="K31" s="1">
        <v>2.5</v>
      </c>
      <c r="L31">
        <f>$V$9/4</f>
        <v>0</v>
      </c>
      <c r="M31" s="18">
        <v>0.72494999999999998</v>
      </c>
      <c r="O31" s="20">
        <v>-0.58218519160991</v>
      </c>
      <c r="P31">
        <v>237</v>
      </c>
      <c r="Z31" s="1">
        <v>3.2</v>
      </c>
      <c r="AD31">
        <v>1.3481000000000001</v>
      </c>
      <c r="AG31" s="21">
        <v>4.7</v>
      </c>
      <c r="AH31" s="21"/>
      <c r="AI31" s="21"/>
      <c r="AJ31" s="21"/>
      <c r="AK31" s="21"/>
      <c r="AL31" s="21">
        <v>3.1</v>
      </c>
      <c r="AM31" s="21"/>
      <c r="AN31" s="21"/>
      <c r="AP31" s="21">
        <v>15</v>
      </c>
    </row>
    <row r="32" spans="1:42">
      <c r="A32" s="2">
        <v>39264</v>
      </c>
      <c r="B32" s="1">
        <v>0.5</v>
      </c>
      <c r="C32" s="1">
        <v>8.8000000000000007</v>
      </c>
      <c r="D32" s="1">
        <v>2.2000000000000002</v>
      </c>
      <c r="E32" s="8">
        <v>4.3425072460000003</v>
      </c>
      <c r="F32" s="1">
        <v>10</v>
      </c>
      <c r="G32" s="1">
        <v>7.2</v>
      </c>
      <c r="H32" s="1">
        <v>0.13418472100000001</v>
      </c>
      <c r="I32" s="9">
        <v>100.4</v>
      </c>
      <c r="K32" s="1">
        <v>2</v>
      </c>
      <c r="L32">
        <f>$V$9/4</f>
        <v>0</v>
      </c>
      <c r="M32" s="18">
        <v>0.44184000000000001</v>
      </c>
      <c r="O32" s="20">
        <v>0.88133307596952004</v>
      </c>
      <c r="P32">
        <v>252.8</v>
      </c>
      <c r="Z32" s="1">
        <v>3</v>
      </c>
      <c r="AD32">
        <v>1.3737999999999999</v>
      </c>
      <c r="AG32" s="21">
        <v>5</v>
      </c>
      <c r="AH32" s="21"/>
      <c r="AI32" s="21"/>
      <c r="AJ32" s="21"/>
      <c r="AK32" s="21"/>
      <c r="AL32" s="21">
        <v>2.9</v>
      </c>
      <c r="AM32" s="21"/>
      <c r="AN32" s="21"/>
      <c r="AP32" s="21">
        <v>14.3</v>
      </c>
    </row>
    <row r="33" spans="1:42">
      <c r="A33" s="2">
        <v>39356</v>
      </c>
      <c r="B33" s="1">
        <v>0.6</v>
      </c>
      <c r="C33" s="1">
        <v>8.5</v>
      </c>
      <c r="D33" s="1">
        <v>3</v>
      </c>
      <c r="E33" s="8">
        <v>4.1925273189999999</v>
      </c>
      <c r="F33" s="1">
        <v>4.9000000000000004</v>
      </c>
      <c r="G33" s="1">
        <v>3.9</v>
      </c>
      <c r="H33" s="1">
        <v>0.182158871</v>
      </c>
      <c r="I33" s="9">
        <v>101.4</v>
      </c>
      <c r="K33" s="1">
        <v>1</v>
      </c>
      <c r="L33">
        <f>$V$9/4</f>
        <v>0</v>
      </c>
      <c r="M33" s="18">
        <v>0.52381999999999995</v>
      </c>
      <c r="O33" s="20">
        <v>5.5572709435479997</v>
      </c>
      <c r="P33">
        <v>267.39999999999998</v>
      </c>
      <c r="Z33" s="1">
        <v>2.1</v>
      </c>
      <c r="AD33">
        <v>1.4486000000000001</v>
      </c>
      <c r="AG33" s="21">
        <v>4.8</v>
      </c>
      <c r="AH33" s="21"/>
      <c r="AI33" s="21"/>
      <c r="AJ33" s="21"/>
      <c r="AK33" s="21"/>
      <c r="AL33" s="21">
        <v>2.2999999999999998</v>
      </c>
      <c r="AM33" s="21"/>
      <c r="AN33" s="21"/>
      <c r="AP33" s="21">
        <v>13.9</v>
      </c>
    </row>
    <row r="34" spans="1:42">
      <c r="A34" s="2">
        <v>39448</v>
      </c>
      <c r="B34" s="1">
        <v>0.6</v>
      </c>
      <c r="C34" s="1">
        <v>8</v>
      </c>
      <c r="D34" s="1">
        <v>3.1</v>
      </c>
      <c r="E34" s="8">
        <v>3.9266860330000002</v>
      </c>
      <c r="F34" s="1">
        <v>6.7</v>
      </c>
      <c r="G34" s="1">
        <v>4.0999999999999996</v>
      </c>
      <c r="H34" s="1">
        <v>0.71565135300000005</v>
      </c>
      <c r="I34" s="9">
        <v>102.8</v>
      </c>
      <c r="K34" s="1">
        <v>1</v>
      </c>
      <c r="L34">
        <f>$V$10/4</f>
        <v>0</v>
      </c>
      <c r="M34" s="18">
        <v>0.50556999999999996</v>
      </c>
      <c r="O34" s="20">
        <v>0.94073832395516999</v>
      </c>
      <c r="P34">
        <v>260.2</v>
      </c>
      <c r="Z34" s="1">
        <v>2.7</v>
      </c>
      <c r="AD34">
        <v>1.4976</v>
      </c>
      <c r="AG34" s="21">
        <v>3.5</v>
      </c>
      <c r="AH34" s="21"/>
      <c r="AI34" s="21"/>
      <c r="AJ34" s="21"/>
      <c r="AK34" s="21"/>
      <c r="AL34" s="21">
        <v>2.2000000000000002</v>
      </c>
      <c r="AM34" s="21"/>
      <c r="AN34" s="21"/>
      <c r="AP34" s="21">
        <v>11.5</v>
      </c>
    </row>
    <row r="35" spans="1:42">
      <c r="A35" s="2">
        <v>39539</v>
      </c>
      <c r="B35" s="1">
        <v>-0.2</v>
      </c>
      <c r="C35" s="1">
        <v>7.8</v>
      </c>
      <c r="D35" s="1">
        <v>3</v>
      </c>
      <c r="E35" s="8">
        <v>4.254126984</v>
      </c>
      <c r="F35" s="1">
        <v>3.7</v>
      </c>
      <c r="G35" s="1">
        <v>2.6</v>
      </c>
      <c r="H35" s="1">
        <v>1.113549911</v>
      </c>
      <c r="I35" s="9">
        <v>100.9</v>
      </c>
      <c r="K35" s="1">
        <v>-0.3</v>
      </c>
      <c r="L35">
        <f>$V$10/4</f>
        <v>0</v>
      </c>
      <c r="M35" s="18">
        <v>-0.36049999999999999</v>
      </c>
      <c r="O35" s="20">
        <v>2.79541019669468</v>
      </c>
      <c r="P35">
        <v>247.9</v>
      </c>
      <c r="Z35" s="1">
        <v>1.6</v>
      </c>
      <c r="AD35">
        <v>1.5622</v>
      </c>
      <c r="AG35" s="21">
        <v>3.2</v>
      </c>
      <c r="AH35" s="21"/>
      <c r="AI35" s="21"/>
      <c r="AJ35" s="21"/>
      <c r="AK35" s="21"/>
      <c r="AL35" s="21">
        <v>1.1000000000000001</v>
      </c>
      <c r="AM35" s="21"/>
      <c r="AN35" s="21"/>
      <c r="AP35" s="21">
        <v>10.9</v>
      </c>
    </row>
    <row r="36" spans="1:42">
      <c r="A36" s="2">
        <v>39630</v>
      </c>
      <c r="B36" s="1">
        <v>-0.6</v>
      </c>
      <c r="C36" s="1">
        <v>7.6</v>
      </c>
      <c r="D36" s="1">
        <v>3.2</v>
      </c>
      <c r="E36" s="8">
        <v>4.2623022150000001</v>
      </c>
      <c r="F36" s="1">
        <v>0.8</v>
      </c>
      <c r="G36" s="1">
        <v>2.2000000000000002</v>
      </c>
      <c r="H36" s="1">
        <v>1.2781141380000001</v>
      </c>
      <c r="I36" s="9">
        <v>99.4</v>
      </c>
      <c r="K36" s="1">
        <v>-0.8</v>
      </c>
      <c r="L36">
        <f>$V$10/4</f>
        <v>0</v>
      </c>
      <c r="M36" s="18">
        <v>-0.49652000000000002</v>
      </c>
      <c r="O36" s="20">
        <v>1.0549162120186</v>
      </c>
      <c r="P36">
        <v>262.2</v>
      </c>
      <c r="Z36" s="1">
        <v>0.4</v>
      </c>
      <c r="AD36">
        <v>1.5049999999999999</v>
      </c>
      <c r="AG36" s="21">
        <v>2.2999999999999998</v>
      </c>
      <c r="AH36" s="21"/>
      <c r="AI36" s="21"/>
      <c r="AJ36" s="21"/>
      <c r="AK36" s="21"/>
      <c r="AL36" s="21">
        <v>0.2</v>
      </c>
      <c r="AM36" s="21"/>
      <c r="AN36" s="21"/>
      <c r="AP36" s="21">
        <v>9.5</v>
      </c>
    </row>
    <row r="37" spans="1:42">
      <c r="A37" s="2">
        <v>39722</v>
      </c>
      <c r="B37" s="1">
        <v>-1.6</v>
      </c>
      <c r="C37" s="1">
        <v>7.6</v>
      </c>
      <c r="D37" s="1">
        <v>1.7</v>
      </c>
      <c r="E37" s="8">
        <v>3.4959576659999998</v>
      </c>
      <c r="F37" s="1">
        <v>-5.8</v>
      </c>
      <c r="G37" s="1">
        <v>-1.4</v>
      </c>
      <c r="H37" s="1">
        <v>2.4862323260000001</v>
      </c>
      <c r="I37" s="9">
        <v>96.4</v>
      </c>
      <c r="K37" s="1">
        <v>-5.6</v>
      </c>
      <c r="L37">
        <f>$V$10/4</f>
        <v>0</v>
      </c>
      <c r="M37" s="18">
        <v>-1.81406</v>
      </c>
      <c r="O37" s="20">
        <v>-10.10973028203553</v>
      </c>
      <c r="P37">
        <v>290.3</v>
      </c>
      <c r="Z37" s="1">
        <v>-1.8</v>
      </c>
      <c r="AD37">
        <v>1.3180000000000001</v>
      </c>
      <c r="AG37" s="21">
        <v>-0.7</v>
      </c>
      <c r="AH37" s="21"/>
      <c r="AI37" s="21"/>
      <c r="AJ37" s="21"/>
      <c r="AK37" s="21"/>
      <c r="AL37" s="21">
        <v>-2.2000000000000002</v>
      </c>
      <c r="AM37" s="21"/>
      <c r="AN37" s="21"/>
      <c r="AP37" s="21">
        <v>7.1</v>
      </c>
    </row>
    <row r="38" spans="1:42">
      <c r="A38" s="2">
        <v>39814</v>
      </c>
      <c r="B38" s="1">
        <v>-4.7</v>
      </c>
      <c r="C38" s="1">
        <v>7.9</v>
      </c>
      <c r="D38" s="1">
        <v>0.8</v>
      </c>
      <c r="E38" s="8">
        <v>3.0726659449999998</v>
      </c>
      <c r="F38" s="1">
        <v>-17.5</v>
      </c>
      <c r="G38" s="1">
        <v>-8.3000000000000007</v>
      </c>
      <c r="H38" s="1">
        <v>4.01263799</v>
      </c>
      <c r="I38" s="9">
        <v>87.7</v>
      </c>
      <c r="K38" s="1">
        <v>-11.6</v>
      </c>
      <c r="L38">
        <f>$V$11/4</f>
        <v>0</v>
      </c>
      <c r="M38" s="18">
        <v>-3.0974200000000001</v>
      </c>
      <c r="O38" s="20">
        <v>-5.5068092464503096</v>
      </c>
      <c r="P38">
        <v>274.10000000000002</v>
      </c>
      <c r="Z38" s="1">
        <v>-7</v>
      </c>
      <c r="AD38">
        <v>1.3028999999999999</v>
      </c>
      <c r="AG38" s="21">
        <v>-1.9</v>
      </c>
      <c r="AH38" s="21"/>
      <c r="AI38" s="21"/>
      <c r="AJ38" s="21"/>
      <c r="AK38" s="21"/>
      <c r="AL38" s="21">
        <v>-5.7</v>
      </c>
      <c r="AM38" s="21"/>
      <c r="AN38" s="21"/>
      <c r="AP38" s="21">
        <v>6.4</v>
      </c>
    </row>
    <row r="39" spans="1:42">
      <c r="A39" s="2">
        <v>39904</v>
      </c>
      <c r="B39" s="1">
        <v>0.2</v>
      </c>
      <c r="C39" s="1">
        <v>8.3000000000000007</v>
      </c>
      <c r="D39" s="1">
        <v>0.2</v>
      </c>
      <c r="E39" s="8">
        <v>3.3258787879999998</v>
      </c>
      <c r="F39" s="1">
        <v>-17.899999999999999</v>
      </c>
      <c r="G39" s="1">
        <v>-12.1</v>
      </c>
      <c r="H39" s="1">
        <v>-0.44995182900000003</v>
      </c>
      <c r="I39" s="9">
        <v>85.9</v>
      </c>
      <c r="K39" s="1">
        <v>-0.8</v>
      </c>
      <c r="L39">
        <f>$V$11/4</f>
        <v>0</v>
      </c>
      <c r="M39" s="18">
        <v>-4.1099999999999998E-2</v>
      </c>
      <c r="O39" s="20">
        <v>-4.3165296520390903</v>
      </c>
      <c r="P39">
        <v>271.39999999999998</v>
      </c>
      <c r="Z39" s="1">
        <v>-6.7</v>
      </c>
      <c r="AD39">
        <v>1.3632</v>
      </c>
      <c r="AG39" s="21">
        <v>-3.3</v>
      </c>
      <c r="AH39" s="21"/>
      <c r="AI39" s="21"/>
      <c r="AJ39" s="21"/>
      <c r="AK39" s="21"/>
      <c r="AL39" s="21">
        <v>-5.4</v>
      </c>
      <c r="AM39" s="21"/>
      <c r="AN39" s="21"/>
      <c r="AP39" s="21">
        <v>8.1999999999999993</v>
      </c>
    </row>
    <row r="40" spans="1:42">
      <c r="A40" s="2">
        <v>39995</v>
      </c>
      <c r="B40" s="1">
        <v>0.6</v>
      </c>
      <c r="C40" s="1">
        <v>8.1999999999999993</v>
      </c>
      <c r="D40" s="1">
        <v>-0.4</v>
      </c>
      <c r="E40" s="8">
        <v>3.302082</v>
      </c>
      <c r="F40" s="1">
        <v>-14.5</v>
      </c>
      <c r="G40" s="1">
        <v>-10.5</v>
      </c>
      <c r="H40" s="1">
        <v>0.103046163</v>
      </c>
      <c r="I40" s="9">
        <v>89.8</v>
      </c>
      <c r="K40" s="1">
        <v>3.3</v>
      </c>
      <c r="L40">
        <f>$V$11/4</f>
        <v>0</v>
      </c>
      <c r="M40" s="18">
        <v>0.39282</v>
      </c>
      <c r="O40" s="20">
        <v>-1.9122745523746201</v>
      </c>
      <c r="P40">
        <v>278.7</v>
      </c>
      <c r="Z40" s="1">
        <v>-5.5</v>
      </c>
      <c r="AD40">
        <v>1.4302999999999999</v>
      </c>
      <c r="AG40" s="21">
        <v>-3</v>
      </c>
      <c r="AH40" s="21"/>
      <c r="AI40" s="21"/>
      <c r="AJ40" s="21"/>
      <c r="AK40" s="21"/>
      <c r="AL40" s="21">
        <v>-4.5</v>
      </c>
      <c r="AM40" s="21"/>
      <c r="AN40" s="21"/>
      <c r="AP40" s="21">
        <v>10.6</v>
      </c>
    </row>
    <row r="41" spans="1:42">
      <c r="A41" s="2">
        <v>40087</v>
      </c>
      <c r="B41" s="1">
        <v>0.7</v>
      </c>
      <c r="C41" s="1">
        <v>8.1</v>
      </c>
      <c r="D41" s="1">
        <v>0.4</v>
      </c>
      <c r="E41" s="8">
        <v>3.188244589</v>
      </c>
      <c r="F41" s="1">
        <v>-6.7</v>
      </c>
      <c r="G41" s="1">
        <v>-8</v>
      </c>
      <c r="H41" s="1">
        <v>-0.34085805600000002</v>
      </c>
      <c r="I41" s="9">
        <v>91.8</v>
      </c>
      <c r="K41" s="1">
        <v>2.9</v>
      </c>
      <c r="L41">
        <f>$V$11/4</f>
        <v>0</v>
      </c>
      <c r="M41" s="18">
        <v>0.47273999999999999</v>
      </c>
      <c r="O41" s="20">
        <v>6.55013547204471</v>
      </c>
      <c r="P41">
        <v>298.60000000000002</v>
      </c>
      <c r="Z41" s="1">
        <v>-3.3</v>
      </c>
      <c r="AD41">
        <v>1.4779</v>
      </c>
      <c r="AG41" s="21">
        <v>0.3</v>
      </c>
      <c r="AH41" s="21"/>
      <c r="AI41" s="21"/>
      <c r="AJ41" s="21"/>
      <c r="AK41" s="21"/>
      <c r="AL41" s="21">
        <v>-2.2999999999999998</v>
      </c>
      <c r="AM41" s="21"/>
      <c r="AN41" s="21"/>
      <c r="AP41" s="21">
        <v>11.9</v>
      </c>
    </row>
    <row r="42" spans="1:42">
      <c r="A42" s="2">
        <v>40179</v>
      </c>
      <c r="B42" s="1">
        <v>0.8</v>
      </c>
      <c r="C42" s="1">
        <v>8</v>
      </c>
      <c r="D42" s="1">
        <v>0.8</v>
      </c>
      <c r="E42" s="8">
        <v>3.1765579709999998</v>
      </c>
      <c r="F42" s="1">
        <v>8.6999999999999993</v>
      </c>
      <c r="G42" s="1">
        <v>4.2</v>
      </c>
      <c r="H42" s="1">
        <v>0.205584079</v>
      </c>
      <c r="I42" s="9">
        <v>92.9</v>
      </c>
      <c r="K42" s="1">
        <v>3.1</v>
      </c>
      <c r="L42">
        <f>$V$12/4</f>
        <v>0</v>
      </c>
      <c r="M42" s="18">
        <v>0.39011000000000001</v>
      </c>
      <c r="O42" s="20">
        <v>4.5804750872754498</v>
      </c>
      <c r="P42">
        <v>278.7</v>
      </c>
      <c r="Z42" s="1">
        <v>2.2999999999999998</v>
      </c>
      <c r="AD42">
        <v>1.3829</v>
      </c>
      <c r="AG42" s="21">
        <v>2.2999999999999998</v>
      </c>
      <c r="AH42" s="21"/>
      <c r="AI42" s="21"/>
      <c r="AJ42" s="21"/>
      <c r="AK42" s="21"/>
      <c r="AL42" s="21">
        <v>1.2</v>
      </c>
      <c r="AM42" s="21"/>
      <c r="AN42" s="21"/>
      <c r="AP42" s="21">
        <v>12.2</v>
      </c>
    </row>
    <row r="43" spans="1:42">
      <c r="A43" s="2">
        <v>40269</v>
      </c>
      <c r="B43" s="1">
        <v>2.2999999999999998</v>
      </c>
      <c r="C43" s="1">
        <v>7.7</v>
      </c>
      <c r="D43" s="1">
        <v>1</v>
      </c>
      <c r="E43" s="8">
        <v>2.780655844</v>
      </c>
      <c r="F43" s="1">
        <v>17.399999999999999</v>
      </c>
      <c r="G43" s="1">
        <v>17.8</v>
      </c>
      <c r="H43" s="1">
        <v>-1.4406707940000001</v>
      </c>
      <c r="I43" s="9">
        <v>95.1</v>
      </c>
      <c r="K43" s="1">
        <v>7.1</v>
      </c>
      <c r="L43">
        <f>$V$12/4</f>
        <v>0</v>
      </c>
      <c r="M43" s="18">
        <v>0.96823999999999999</v>
      </c>
      <c r="O43" s="20">
        <v>2.0290912924017199</v>
      </c>
      <c r="P43">
        <v>271.5</v>
      </c>
      <c r="Z43" s="1">
        <v>4.4000000000000004</v>
      </c>
      <c r="AD43">
        <v>1.2707999999999999</v>
      </c>
      <c r="AG43" s="21">
        <v>4.2</v>
      </c>
      <c r="AH43" s="21"/>
      <c r="AI43" s="21"/>
      <c r="AJ43" s="21"/>
      <c r="AK43" s="21"/>
      <c r="AL43" s="21">
        <v>2.2000000000000002</v>
      </c>
      <c r="AM43" s="21"/>
      <c r="AN43" s="21"/>
      <c r="AP43" s="21">
        <v>10.8</v>
      </c>
    </row>
    <row r="44" spans="1:42">
      <c r="A44" s="2">
        <v>40360</v>
      </c>
      <c r="B44" s="1">
        <v>0.8</v>
      </c>
      <c r="C44" s="1">
        <v>7.6</v>
      </c>
      <c r="D44" s="1">
        <v>1.1000000000000001</v>
      </c>
      <c r="E44" s="8">
        <v>2.422121212</v>
      </c>
      <c r="F44" s="1">
        <v>15.4</v>
      </c>
      <c r="G44" s="1">
        <v>13.3</v>
      </c>
      <c r="H44" s="1">
        <v>0.21948596400000001</v>
      </c>
      <c r="I44" s="9">
        <v>98</v>
      </c>
      <c r="K44" s="1">
        <v>1.6</v>
      </c>
      <c r="L44">
        <f>$V$12/4</f>
        <v>0</v>
      </c>
      <c r="M44" s="18">
        <v>0.44367000000000001</v>
      </c>
      <c r="O44" s="20">
        <v>-0.65295913432608998</v>
      </c>
      <c r="P44">
        <v>276</v>
      </c>
      <c r="Z44" s="1">
        <v>4.7</v>
      </c>
      <c r="AD44">
        <v>1.2909999999999999</v>
      </c>
      <c r="AG44" s="21">
        <v>4.8</v>
      </c>
      <c r="AH44" s="21"/>
      <c r="AI44" s="21"/>
      <c r="AJ44" s="21"/>
      <c r="AK44" s="21"/>
      <c r="AL44" s="21">
        <v>2.2999999999999998</v>
      </c>
      <c r="AM44" s="21"/>
      <c r="AN44" s="21"/>
      <c r="AP44" s="21">
        <v>9.9</v>
      </c>
    </row>
    <row r="45" spans="1:42">
      <c r="A45" s="2">
        <v>40452</v>
      </c>
      <c r="B45" s="1">
        <v>0.8</v>
      </c>
      <c r="C45" s="1">
        <v>7.4</v>
      </c>
      <c r="D45" s="1">
        <v>1.6</v>
      </c>
      <c r="E45" s="8">
        <v>2.597734488</v>
      </c>
      <c r="F45" s="1">
        <v>14.6</v>
      </c>
      <c r="G45" s="1">
        <v>15.6</v>
      </c>
      <c r="H45" s="1">
        <v>0.115391919</v>
      </c>
      <c r="I45" s="9">
        <v>100.7</v>
      </c>
      <c r="K45" s="1">
        <v>2.1</v>
      </c>
      <c r="L45">
        <f>$V$12/4</f>
        <v>0</v>
      </c>
      <c r="M45" s="18">
        <v>0.60096000000000005</v>
      </c>
      <c r="O45" s="20">
        <v>2.1319788543718299</v>
      </c>
      <c r="P45">
        <v>304.8</v>
      </c>
      <c r="Z45" s="1">
        <v>4.8</v>
      </c>
      <c r="AD45">
        <v>1.3583000000000001</v>
      </c>
      <c r="AG45" s="21">
        <v>4.5</v>
      </c>
      <c r="AH45" s="21"/>
      <c r="AI45" s="21"/>
      <c r="AJ45" s="21"/>
      <c r="AK45" s="21"/>
      <c r="AL45" s="21">
        <v>2.4</v>
      </c>
      <c r="AM45" s="21"/>
      <c r="AN45" s="21"/>
      <c r="AP45" s="21">
        <v>9.9</v>
      </c>
    </row>
    <row r="46" spans="1:42">
      <c r="A46" s="2">
        <v>40544</v>
      </c>
      <c r="B46" s="1">
        <v>1.9</v>
      </c>
      <c r="C46" s="1">
        <v>7.3</v>
      </c>
      <c r="D46" s="1">
        <v>2.2000000000000002</v>
      </c>
      <c r="E46" s="8">
        <v>3.1424685989999999</v>
      </c>
      <c r="F46" s="1">
        <v>14.1</v>
      </c>
      <c r="G46" s="1">
        <v>11.7</v>
      </c>
      <c r="H46" s="1">
        <v>-0.485703406</v>
      </c>
      <c r="I46" s="9">
        <v>100.7</v>
      </c>
      <c r="K46" s="1">
        <v>2.7</v>
      </c>
      <c r="L46">
        <f>$V$13/4</f>
        <v>0</v>
      </c>
      <c r="M46" s="18">
        <v>0.85902999999999996</v>
      </c>
      <c r="O46" s="20">
        <v>3.7068959120674898</v>
      </c>
      <c r="P46">
        <v>281</v>
      </c>
      <c r="Z46" s="1">
        <v>5.9</v>
      </c>
      <c r="AD46">
        <v>1.3680000000000001</v>
      </c>
      <c r="AG46" s="21">
        <v>4</v>
      </c>
      <c r="AH46" s="21"/>
      <c r="AI46" s="21"/>
      <c r="AJ46" s="21"/>
      <c r="AK46" s="21"/>
      <c r="AL46" s="21">
        <v>2.9</v>
      </c>
      <c r="AM46" s="21"/>
      <c r="AN46" s="21"/>
      <c r="AP46" s="21">
        <v>10.199999999999999</v>
      </c>
    </row>
    <row r="47" spans="1:42">
      <c r="A47" s="2">
        <v>40634</v>
      </c>
      <c r="B47" s="1">
        <v>0.1</v>
      </c>
      <c r="C47" s="1">
        <v>7.1</v>
      </c>
      <c r="D47" s="1">
        <v>2.5</v>
      </c>
      <c r="E47" s="8">
        <v>3.0974481659999999</v>
      </c>
      <c r="F47" s="1">
        <v>8.1</v>
      </c>
      <c r="G47" s="1">
        <v>6.7</v>
      </c>
      <c r="H47" s="1">
        <v>1.0073198729999999</v>
      </c>
      <c r="I47" s="9">
        <v>101.6</v>
      </c>
      <c r="K47" s="1">
        <v>1.5</v>
      </c>
      <c r="L47">
        <f>$V$13/4</f>
        <v>0</v>
      </c>
      <c r="M47" s="18">
        <v>5.1900000000000002E-3</v>
      </c>
      <c r="O47" s="20">
        <v>-0.14483053973852</v>
      </c>
      <c r="P47">
        <v>271.39999999999998</v>
      </c>
      <c r="Z47" s="1">
        <v>3.7</v>
      </c>
      <c r="AD47">
        <v>1.4391</v>
      </c>
      <c r="AG47" s="21">
        <v>3.9</v>
      </c>
      <c r="AH47" s="21"/>
      <c r="AI47" s="21"/>
      <c r="AJ47" s="21"/>
      <c r="AK47" s="21"/>
      <c r="AL47" s="21">
        <v>1.9</v>
      </c>
      <c r="AM47" s="21"/>
      <c r="AN47" s="21"/>
      <c r="AP47" s="21">
        <v>10</v>
      </c>
    </row>
    <row r="48" spans="1:42">
      <c r="A48" s="2">
        <v>40725</v>
      </c>
      <c r="B48" s="1">
        <v>0.9</v>
      </c>
      <c r="C48" s="1">
        <v>7</v>
      </c>
      <c r="D48" s="1">
        <v>2.6</v>
      </c>
      <c r="E48" s="8">
        <v>2.2621262309999999</v>
      </c>
      <c r="F48" s="1">
        <v>7.6</v>
      </c>
      <c r="G48" s="1">
        <v>7</v>
      </c>
      <c r="H48" s="1">
        <v>-0.273985272</v>
      </c>
      <c r="I48" s="9">
        <v>103.3</v>
      </c>
      <c r="K48" s="1">
        <v>1.1000000000000001</v>
      </c>
      <c r="L48">
        <f>$V$13/4</f>
        <v>0</v>
      </c>
      <c r="M48" s="18">
        <v>0.13838</v>
      </c>
      <c r="O48" s="20">
        <v>1.06489367339286</v>
      </c>
      <c r="P48">
        <v>288.2</v>
      </c>
      <c r="Z48" s="1">
        <v>3.8</v>
      </c>
      <c r="AD48">
        <v>1.4127000000000001</v>
      </c>
      <c r="AG48" s="21">
        <v>3.3</v>
      </c>
      <c r="AH48" s="21"/>
      <c r="AI48" s="21"/>
      <c r="AJ48" s="21"/>
      <c r="AK48" s="21"/>
      <c r="AL48" s="21">
        <v>1.6</v>
      </c>
      <c r="AM48" s="21"/>
      <c r="AN48" s="21"/>
      <c r="AP48" s="21">
        <v>9.4</v>
      </c>
    </row>
    <row r="49" spans="1:42">
      <c r="A49" s="2">
        <v>40817</v>
      </c>
      <c r="B49" s="1">
        <v>-0.3</v>
      </c>
      <c r="C49" s="1">
        <v>6.8</v>
      </c>
      <c r="D49" s="1">
        <v>2.6</v>
      </c>
      <c r="E49" s="8">
        <v>1.9346969700000001</v>
      </c>
      <c r="F49" s="1">
        <v>4.9000000000000004</v>
      </c>
      <c r="G49" s="1">
        <v>4.7</v>
      </c>
      <c r="H49" s="1">
        <v>1.040173692</v>
      </c>
      <c r="I49" s="9">
        <v>101.1</v>
      </c>
      <c r="K49" s="1">
        <v>-0.4</v>
      </c>
      <c r="L49">
        <f>$V$13/4</f>
        <v>0</v>
      </c>
      <c r="M49" s="18">
        <v>-0.40859000000000001</v>
      </c>
      <c r="O49" s="20">
        <v>-0.55039821830610003</v>
      </c>
      <c r="P49">
        <v>300.10000000000002</v>
      </c>
      <c r="Z49" s="1">
        <v>2.6</v>
      </c>
      <c r="AD49">
        <v>1.3482000000000001</v>
      </c>
      <c r="AG49" s="21">
        <v>3.5</v>
      </c>
      <c r="AH49" s="21"/>
      <c r="AI49" s="21"/>
      <c r="AJ49" s="21"/>
      <c r="AK49" s="21"/>
      <c r="AL49" s="21">
        <v>0.6</v>
      </c>
      <c r="AM49" s="21"/>
      <c r="AN49" s="21"/>
      <c r="AP49" s="21">
        <v>8.8000000000000007</v>
      </c>
    </row>
    <row r="50" spans="1:42">
      <c r="A50" s="2">
        <v>40909</v>
      </c>
      <c r="B50" s="1">
        <v>0.2</v>
      </c>
      <c r="C50" s="1">
        <v>6.8</v>
      </c>
      <c r="D50" s="1">
        <v>2.4</v>
      </c>
      <c r="E50" s="8">
        <v>1.8344227989999999</v>
      </c>
      <c r="F50" s="1">
        <v>4.3</v>
      </c>
      <c r="G50" s="1">
        <v>2.1</v>
      </c>
      <c r="H50" s="1">
        <v>1.0338263190000001</v>
      </c>
      <c r="I50" s="9">
        <v>99.9</v>
      </c>
      <c r="K50" s="1">
        <v>2.1</v>
      </c>
      <c r="L50">
        <f>$V$14/4</f>
        <v>0</v>
      </c>
      <c r="M50" s="18">
        <v>-0.24351</v>
      </c>
      <c r="O50" s="20">
        <v>-2.7632857326917399</v>
      </c>
      <c r="P50">
        <v>293.10000000000002</v>
      </c>
      <c r="Z50" s="1">
        <v>0.9</v>
      </c>
      <c r="AD50">
        <v>1.3108</v>
      </c>
      <c r="AG50" s="21">
        <v>4.7</v>
      </c>
      <c r="AH50" s="21"/>
      <c r="AI50" s="21"/>
      <c r="AJ50" s="21"/>
      <c r="AK50" s="21"/>
      <c r="AL50" s="21">
        <v>-0.5</v>
      </c>
      <c r="AM50" s="21"/>
      <c r="AN50" s="21"/>
      <c r="AP50" s="21">
        <v>8.1</v>
      </c>
    </row>
    <row r="51" spans="1:42">
      <c r="A51" s="2">
        <v>41000</v>
      </c>
      <c r="B51" s="1">
        <v>0.2</v>
      </c>
      <c r="C51" s="1">
        <v>6.8</v>
      </c>
      <c r="D51" s="1">
        <v>2.1</v>
      </c>
      <c r="E51" s="8">
        <v>1.420501633</v>
      </c>
      <c r="F51" s="1">
        <v>3.7</v>
      </c>
      <c r="G51" s="1">
        <v>-0.2</v>
      </c>
      <c r="H51" s="1">
        <v>1.075717472</v>
      </c>
      <c r="I51" s="9">
        <v>99.9</v>
      </c>
      <c r="K51" s="1">
        <v>0.9</v>
      </c>
      <c r="L51">
        <f>$V$14/4</f>
        <v>0</v>
      </c>
      <c r="M51" s="18">
        <v>-0.22869</v>
      </c>
      <c r="O51" s="20">
        <v>-2.4222553581170398</v>
      </c>
      <c r="P51">
        <v>282.2</v>
      </c>
      <c r="Z51" s="1">
        <v>1</v>
      </c>
      <c r="AD51">
        <v>1.2814000000000001</v>
      </c>
      <c r="AG51" s="21">
        <v>4.2</v>
      </c>
      <c r="AH51" s="21"/>
      <c r="AI51" s="21"/>
      <c r="AJ51" s="21"/>
      <c r="AK51" s="21"/>
      <c r="AL51" s="21">
        <v>-0.7</v>
      </c>
      <c r="AM51" s="21"/>
      <c r="AN51" s="21"/>
      <c r="AP51" s="21">
        <v>7.7</v>
      </c>
    </row>
    <row r="52" spans="1:42">
      <c r="A52" s="2">
        <v>41091</v>
      </c>
      <c r="B52" s="1">
        <v>0.3</v>
      </c>
      <c r="C52" s="1">
        <v>6.8</v>
      </c>
      <c r="D52" s="1">
        <v>2.1</v>
      </c>
      <c r="E52" s="8">
        <v>1.358170619</v>
      </c>
      <c r="F52" s="1">
        <v>3.8</v>
      </c>
      <c r="G52" s="1">
        <v>0.1</v>
      </c>
      <c r="H52" s="1">
        <v>0.25398210599999999</v>
      </c>
      <c r="I52" s="9">
        <v>100.2</v>
      </c>
      <c r="K52" s="1">
        <v>1.2</v>
      </c>
      <c r="L52">
        <f>$V$14/4</f>
        <v>0</v>
      </c>
      <c r="M52" s="18">
        <v>-0.11108999999999999</v>
      </c>
      <c r="O52" s="20">
        <v>1.3851786977531899</v>
      </c>
      <c r="P52">
        <v>286.2</v>
      </c>
      <c r="Z52" s="1">
        <v>0.4</v>
      </c>
      <c r="AD52">
        <v>1.2502</v>
      </c>
      <c r="AG52" s="21">
        <v>4.3</v>
      </c>
      <c r="AH52" s="21"/>
      <c r="AI52" s="21"/>
      <c r="AJ52" s="21"/>
      <c r="AK52" s="21"/>
      <c r="AL52" s="21">
        <v>-1</v>
      </c>
      <c r="AM52" s="21"/>
      <c r="AN52" s="21"/>
      <c r="AP52" s="21">
        <v>7.5</v>
      </c>
    </row>
    <row r="53" spans="1:42">
      <c r="A53" s="2">
        <v>41183</v>
      </c>
      <c r="B53" s="1">
        <v>-0.5</v>
      </c>
      <c r="C53" s="1">
        <v>6.8</v>
      </c>
      <c r="D53" s="1">
        <v>2</v>
      </c>
      <c r="E53" s="8">
        <v>1.367425793</v>
      </c>
      <c r="F53" s="1">
        <v>2.5</v>
      </c>
      <c r="G53" s="1">
        <v>0.3</v>
      </c>
      <c r="H53" s="1">
        <v>1.145063817</v>
      </c>
      <c r="I53" s="9">
        <v>98.3</v>
      </c>
      <c r="K53" s="1">
        <v>-1.7</v>
      </c>
      <c r="L53">
        <f>$V$14/4</f>
        <v>0</v>
      </c>
      <c r="M53" s="18">
        <v>-0.45374999999999999</v>
      </c>
      <c r="O53" s="20">
        <v>-2.0513598337387799</v>
      </c>
      <c r="P53">
        <v>316.3</v>
      </c>
      <c r="Z53" s="1">
        <v>0.2</v>
      </c>
      <c r="AD53">
        <v>1.2967</v>
      </c>
      <c r="AG53" s="21">
        <v>3.6</v>
      </c>
      <c r="AH53" s="21"/>
      <c r="AI53" s="21"/>
      <c r="AJ53" s="21"/>
      <c r="AK53" s="21"/>
      <c r="AL53" s="21">
        <v>-1</v>
      </c>
      <c r="AM53" s="21"/>
      <c r="AN53" s="21"/>
      <c r="AP53" s="21">
        <v>8.1</v>
      </c>
    </row>
    <row r="54" spans="1:42">
      <c r="A54" s="2">
        <v>41275</v>
      </c>
      <c r="B54" s="1">
        <v>-0.5</v>
      </c>
      <c r="C54" s="1">
        <v>6.9</v>
      </c>
      <c r="D54" s="1">
        <v>1.8</v>
      </c>
      <c r="E54" s="8">
        <v>1.4700909090000001</v>
      </c>
      <c r="F54" s="1">
        <v>0.4</v>
      </c>
      <c r="G54" s="1">
        <v>0.7</v>
      </c>
      <c r="H54" s="1">
        <v>0.77873195699999997</v>
      </c>
      <c r="I54" s="9">
        <v>97.2</v>
      </c>
      <c r="K54" s="1">
        <v>-0.1</v>
      </c>
      <c r="L54">
        <f>$V$15/4</f>
        <v>0</v>
      </c>
      <c r="M54" s="18">
        <v>-0.35360999999999998</v>
      </c>
      <c r="O54" s="20">
        <v>-1.6960241074946001</v>
      </c>
      <c r="P54">
        <v>294.89999999999998</v>
      </c>
      <c r="Z54" s="1">
        <v>-0.4</v>
      </c>
      <c r="AD54">
        <v>1.3206</v>
      </c>
      <c r="AG54" s="21">
        <v>3.6</v>
      </c>
      <c r="AH54" s="21"/>
      <c r="AI54" s="21"/>
      <c r="AJ54" s="21"/>
      <c r="AK54" s="21"/>
      <c r="AL54" s="21">
        <v>-1.1000000000000001</v>
      </c>
      <c r="AM54" s="21"/>
      <c r="AN54" s="21"/>
      <c r="AP54" s="21">
        <v>7.9</v>
      </c>
    </row>
    <row r="55" spans="1:42">
      <c r="A55" s="2">
        <v>41365</v>
      </c>
      <c r="B55" s="1">
        <v>1.1000000000000001</v>
      </c>
      <c r="C55" s="1">
        <v>6.9</v>
      </c>
      <c r="D55" s="1">
        <v>1.5</v>
      </c>
      <c r="E55" s="8">
        <v>1.340260462</v>
      </c>
      <c r="F55" s="1">
        <v>-0.1</v>
      </c>
      <c r="G55" s="1">
        <v>2.2999999999999998</v>
      </c>
      <c r="H55" s="1">
        <v>-0.20622728300000001</v>
      </c>
      <c r="I55" s="9">
        <v>98.2</v>
      </c>
      <c r="K55" s="1">
        <v>0.5</v>
      </c>
      <c r="L55">
        <f>$V$15/4</f>
        <v>0</v>
      </c>
      <c r="M55" s="18">
        <v>0.55430000000000001</v>
      </c>
      <c r="O55" s="20">
        <v>-1.0139256541217301</v>
      </c>
      <c r="P55">
        <v>292.7</v>
      </c>
      <c r="Z55" s="1">
        <v>0.5</v>
      </c>
      <c r="AD55">
        <v>1.3062</v>
      </c>
      <c r="AG55" s="21">
        <v>3.2</v>
      </c>
      <c r="AH55" s="21"/>
      <c r="AI55" s="21"/>
      <c r="AJ55" s="21"/>
      <c r="AK55" s="21"/>
      <c r="AL55" s="21">
        <v>-0.4</v>
      </c>
      <c r="AM55" s="21"/>
      <c r="AN55" s="21"/>
      <c r="AP55" s="21">
        <v>7.6</v>
      </c>
    </row>
    <row r="56" spans="1:42">
      <c r="A56" s="2">
        <v>41456</v>
      </c>
      <c r="B56" s="1">
        <v>0.5</v>
      </c>
      <c r="C56" s="1">
        <v>6.8</v>
      </c>
      <c r="D56" s="1">
        <v>1.7</v>
      </c>
      <c r="E56" s="8">
        <v>1.7295824710000001</v>
      </c>
      <c r="F56" s="1">
        <v>0.5</v>
      </c>
      <c r="G56" s="1">
        <v>3.8</v>
      </c>
      <c r="H56" s="1">
        <v>0.33452826099999999</v>
      </c>
      <c r="I56" s="9">
        <v>98.5</v>
      </c>
      <c r="K56" s="1">
        <v>1.8</v>
      </c>
      <c r="L56">
        <f>$V$15/4</f>
        <v>0</v>
      </c>
      <c r="M56" s="18">
        <v>0.30076999999999998</v>
      </c>
      <c r="O56" s="20">
        <v>-0.56297522033235003</v>
      </c>
      <c r="P56">
        <v>300</v>
      </c>
      <c r="Z56" s="1">
        <v>0.7</v>
      </c>
      <c r="AD56">
        <v>1.3242</v>
      </c>
      <c r="AG56" s="21">
        <v>3.9</v>
      </c>
      <c r="AH56" s="21"/>
      <c r="AI56" s="21"/>
      <c r="AJ56" s="21"/>
      <c r="AK56" s="21"/>
      <c r="AL56" s="21">
        <v>0</v>
      </c>
      <c r="AM56" s="21"/>
      <c r="AN56" s="21"/>
      <c r="AP56" s="21">
        <v>7.9</v>
      </c>
    </row>
    <row r="57" spans="1:42">
      <c r="A57" s="2">
        <v>41548</v>
      </c>
      <c r="B57" s="1">
        <v>0.3</v>
      </c>
      <c r="C57" s="1">
        <v>6.8</v>
      </c>
      <c r="D57" s="1">
        <v>1.4</v>
      </c>
      <c r="E57" s="8">
        <v>1.745698183</v>
      </c>
      <c r="F57" s="1">
        <v>4</v>
      </c>
      <c r="G57" s="1">
        <v>4.4000000000000004</v>
      </c>
      <c r="H57" s="1">
        <v>0.43758760899999999</v>
      </c>
      <c r="I57" s="9">
        <v>99.7</v>
      </c>
      <c r="K57" s="1">
        <v>1.7</v>
      </c>
      <c r="L57">
        <f>$V$15/4</f>
        <v>0</v>
      </c>
      <c r="M57" s="18">
        <v>0.30018</v>
      </c>
      <c r="O57" s="20">
        <v>-0.97062165647419929</v>
      </c>
      <c r="P57">
        <v>316.2</v>
      </c>
      <c r="Z57" s="1">
        <v>1.5</v>
      </c>
      <c r="AD57">
        <v>1.361</v>
      </c>
      <c r="AG57" s="21">
        <v>4.7</v>
      </c>
      <c r="AH57" s="21"/>
      <c r="AI57" s="21"/>
      <c r="AJ57" s="21"/>
      <c r="AK57" s="21"/>
      <c r="AL57" s="21">
        <v>0.8</v>
      </c>
      <c r="AM57" s="21"/>
      <c r="AN57" s="21"/>
      <c r="AP57" s="21">
        <v>7.7</v>
      </c>
    </row>
    <row r="58" spans="1:42">
      <c r="A58" s="2">
        <v>41640</v>
      </c>
      <c r="B58" s="1">
        <v>1</v>
      </c>
      <c r="C58" s="1">
        <v>6.8</v>
      </c>
      <c r="D58" s="1">
        <v>1</v>
      </c>
      <c r="E58" s="8">
        <v>1.607660173</v>
      </c>
      <c r="F58" s="1">
        <v>4.3</v>
      </c>
      <c r="G58" s="1">
        <v>4.0999999999999996</v>
      </c>
      <c r="H58" s="1">
        <v>0.42331946100000001</v>
      </c>
      <c r="I58" s="9">
        <v>100.2</v>
      </c>
      <c r="K58" s="1">
        <v>0.2</v>
      </c>
      <c r="L58">
        <f>$V$16/4</f>
        <v>0</v>
      </c>
      <c r="M58" s="18">
        <v>0.39834000000000003</v>
      </c>
      <c r="O58" s="20">
        <v>-2.1286509942533809</v>
      </c>
      <c r="P58">
        <v>305</v>
      </c>
      <c r="Z58" s="1">
        <v>2.9</v>
      </c>
      <c r="AD58">
        <v>1.3695999999999999</v>
      </c>
      <c r="AG58" s="21">
        <v>3.3</v>
      </c>
      <c r="AH58" s="21"/>
      <c r="AI58" s="21"/>
      <c r="AJ58" s="21"/>
      <c r="AK58" s="21"/>
      <c r="AL58" s="21">
        <v>1.6</v>
      </c>
      <c r="AM58" s="21"/>
      <c r="AN58" s="21"/>
      <c r="AP58" s="21">
        <v>7.5</v>
      </c>
    </row>
    <row r="59" spans="1:42">
      <c r="A59" s="2">
        <v>41730</v>
      </c>
      <c r="B59" s="1">
        <v>0</v>
      </c>
      <c r="C59" s="1">
        <v>6.7</v>
      </c>
      <c r="D59" s="1">
        <v>0.9</v>
      </c>
      <c r="E59" s="8">
        <v>1.3493095239999999</v>
      </c>
      <c r="F59" s="1">
        <v>4.5999999999999996</v>
      </c>
      <c r="G59" s="1">
        <v>4</v>
      </c>
      <c r="H59" s="1">
        <v>0.67863599299999999</v>
      </c>
      <c r="I59" s="9">
        <v>100.9</v>
      </c>
      <c r="K59" s="1">
        <v>0.9</v>
      </c>
      <c r="L59">
        <f>$V$16/4</f>
        <v>0</v>
      </c>
      <c r="M59" s="18">
        <v>0.21203</v>
      </c>
      <c r="O59" s="20">
        <v>1.2188103207842691</v>
      </c>
      <c r="P59">
        <v>299</v>
      </c>
      <c r="Z59" s="1">
        <v>1.8</v>
      </c>
      <c r="AD59">
        <v>1.3711</v>
      </c>
      <c r="AG59" s="21">
        <v>4.7</v>
      </c>
      <c r="AH59" s="21"/>
      <c r="AI59" s="21"/>
      <c r="AJ59" s="21"/>
      <c r="AK59" s="21"/>
      <c r="AL59" s="21">
        <v>1.2</v>
      </c>
      <c r="AM59" s="21"/>
      <c r="AN59" s="21"/>
      <c r="AP59" s="21">
        <v>7.6</v>
      </c>
    </row>
    <row r="60" spans="1:42">
      <c r="A60" s="2">
        <v>41821</v>
      </c>
      <c r="B60" s="1">
        <v>0.5</v>
      </c>
      <c r="C60" s="1">
        <v>6.7</v>
      </c>
      <c r="D60" s="1">
        <v>0.8</v>
      </c>
      <c r="E60" s="8">
        <v>0.99730064600000001</v>
      </c>
      <c r="F60" s="1">
        <v>4.8</v>
      </c>
      <c r="G60" s="1">
        <v>2.9</v>
      </c>
      <c r="H60" s="1">
        <v>0.33743779200000001</v>
      </c>
      <c r="I60" s="9">
        <v>100.4</v>
      </c>
      <c r="K60" s="1">
        <v>2</v>
      </c>
      <c r="L60">
        <f>$V$16/4</f>
        <v>0</v>
      </c>
      <c r="M60" s="18">
        <v>0.46937000000000001</v>
      </c>
      <c r="O60" s="20">
        <v>-1.027837753629449</v>
      </c>
      <c r="P60">
        <v>305.5</v>
      </c>
      <c r="Z60" s="1">
        <v>1.8</v>
      </c>
      <c r="AD60">
        <v>1.3255999999999999</v>
      </c>
      <c r="AG60" s="21">
        <v>5</v>
      </c>
      <c r="AH60" s="21"/>
      <c r="AI60" s="21"/>
      <c r="AJ60" s="21"/>
      <c r="AK60" s="21"/>
      <c r="AL60" s="21">
        <v>1.4</v>
      </c>
      <c r="AM60" s="21"/>
      <c r="AN60" s="21"/>
      <c r="AP60" s="21">
        <v>7.2</v>
      </c>
    </row>
    <row r="61" spans="1:42">
      <c r="A61" s="2">
        <v>41913</v>
      </c>
      <c r="B61" s="1">
        <v>0.8</v>
      </c>
      <c r="C61" s="1">
        <v>6.6</v>
      </c>
      <c r="D61" s="1">
        <v>0.4</v>
      </c>
      <c r="E61" s="8">
        <v>0.69961881999999997</v>
      </c>
      <c r="F61" s="1">
        <v>5</v>
      </c>
      <c r="G61" s="1">
        <v>4.5999999999999996</v>
      </c>
      <c r="H61" s="1">
        <v>-5.1236979000000002E-2</v>
      </c>
      <c r="I61" s="9">
        <v>99.6</v>
      </c>
      <c r="K61" s="1">
        <v>1.8</v>
      </c>
      <c r="L61">
        <f>$V$16/4</f>
        <v>0</v>
      </c>
      <c r="M61" s="18">
        <v>0.35433999999999999</v>
      </c>
      <c r="O61" s="20">
        <v>-1.9701090788438</v>
      </c>
      <c r="P61">
        <v>327.60000000000002</v>
      </c>
      <c r="Z61" s="1">
        <v>2.2999999999999998</v>
      </c>
      <c r="AD61">
        <v>1.2498</v>
      </c>
      <c r="AG61" s="21">
        <v>4.2</v>
      </c>
      <c r="AH61" s="21"/>
      <c r="AI61" s="21"/>
      <c r="AJ61" s="21"/>
      <c r="AK61" s="21"/>
      <c r="AL61" s="21">
        <v>1.4</v>
      </c>
      <c r="AM61" s="21"/>
      <c r="AN61" s="21"/>
      <c r="AP61" s="21">
        <v>7.3</v>
      </c>
    </row>
    <row r="62" spans="1:42">
      <c r="A62" s="2">
        <v>42005</v>
      </c>
      <c r="B62" s="1">
        <v>-0.5</v>
      </c>
      <c r="C62" s="1">
        <v>6.5</v>
      </c>
      <c r="D62" s="1">
        <v>-0.1</v>
      </c>
      <c r="E62" s="8">
        <v>0.30642424200000001</v>
      </c>
      <c r="F62" s="1">
        <v>5.7</v>
      </c>
      <c r="G62" s="1">
        <v>6.2</v>
      </c>
      <c r="H62" s="1">
        <v>1.4017342260000001</v>
      </c>
      <c r="I62" s="9">
        <v>99.3</v>
      </c>
      <c r="K62" s="1">
        <v>0.9</v>
      </c>
      <c r="L62">
        <f>$V$17/4</f>
        <v>0</v>
      </c>
      <c r="M62" s="18">
        <v>0.63656999999999997</v>
      </c>
      <c r="O62" s="20">
        <v>-3.7741022088656102</v>
      </c>
      <c r="P62">
        <v>315.8</v>
      </c>
      <c r="Z62" s="1">
        <v>0.8</v>
      </c>
      <c r="AD62">
        <v>1.1261000000000001</v>
      </c>
      <c r="AG62" s="21">
        <v>5</v>
      </c>
      <c r="AH62" s="21"/>
      <c r="AI62" s="21"/>
      <c r="AJ62" s="21"/>
      <c r="AK62" s="21"/>
      <c r="AL62" s="21">
        <v>1.7</v>
      </c>
      <c r="AM62" s="21"/>
      <c r="AN62" s="21"/>
      <c r="AP62" s="21">
        <v>7.1</v>
      </c>
    </row>
    <row r="63" spans="1:42">
      <c r="A63" s="2">
        <v>42095</v>
      </c>
      <c r="B63" s="1">
        <v>0.8</v>
      </c>
      <c r="C63" s="1">
        <v>6.4</v>
      </c>
      <c r="D63" s="1">
        <v>1.2</v>
      </c>
      <c r="E63" s="8">
        <v>0.490172249</v>
      </c>
      <c r="F63" s="1">
        <v>6.8</v>
      </c>
      <c r="G63" s="1">
        <v>5.0999999999999996</v>
      </c>
      <c r="H63" s="1">
        <v>0.61928616199999997</v>
      </c>
      <c r="I63" s="9">
        <v>100.3</v>
      </c>
      <c r="K63" s="1">
        <v>1.9</v>
      </c>
      <c r="L63">
        <f>$V$17/4</f>
        <v>0</v>
      </c>
      <c r="M63" s="18">
        <v>0.47854000000000002</v>
      </c>
      <c r="O63" s="20">
        <v>1.6784047388933101</v>
      </c>
      <c r="P63">
        <v>301.8</v>
      </c>
      <c r="Z63" s="1">
        <v>1.6</v>
      </c>
      <c r="AD63">
        <v>1.1052999999999999</v>
      </c>
      <c r="AG63" s="21">
        <v>4.3</v>
      </c>
      <c r="AH63" s="21"/>
      <c r="AI63" s="21"/>
      <c r="AJ63" s="21"/>
      <c r="AK63" s="21"/>
      <c r="AL63" s="21">
        <v>2</v>
      </c>
      <c r="AM63" s="21"/>
      <c r="AN63" s="21"/>
      <c r="AP63" s="21">
        <v>7.1</v>
      </c>
    </row>
    <row r="64" spans="1:42">
      <c r="A64" s="2">
        <v>42186</v>
      </c>
      <c r="B64" s="1">
        <v>0.4</v>
      </c>
      <c r="C64" s="1">
        <v>6.3</v>
      </c>
      <c r="D64" s="1">
        <v>1.1000000000000001</v>
      </c>
      <c r="E64" s="8">
        <v>0.657554113</v>
      </c>
      <c r="F64" s="1">
        <v>4.8</v>
      </c>
      <c r="G64" s="1">
        <v>5.6</v>
      </c>
      <c r="H64" s="1">
        <v>0.34922859699999997</v>
      </c>
      <c r="I64" s="9">
        <v>100.8</v>
      </c>
      <c r="K64" s="1">
        <v>0.1</v>
      </c>
      <c r="L64">
        <f>$V$17/4</f>
        <v>0</v>
      </c>
      <c r="M64" s="18">
        <v>0.37979000000000002</v>
      </c>
      <c r="O64" s="20">
        <v>-1.9865240500791499</v>
      </c>
      <c r="P64">
        <v>315.5</v>
      </c>
      <c r="Z64" s="1">
        <v>1.5</v>
      </c>
      <c r="AD64">
        <v>1.1116999999999999</v>
      </c>
      <c r="AG64" s="21">
        <v>3.4</v>
      </c>
      <c r="AH64" s="21"/>
      <c r="AI64" s="21"/>
      <c r="AJ64" s="21"/>
      <c r="AK64" s="21"/>
      <c r="AL64" s="21">
        <v>1.9</v>
      </c>
      <c r="AM64" s="21"/>
      <c r="AN64" s="21"/>
      <c r="AP64" s="21">
        <v>7</v>
      </c>
    </row>
    <row r="65" spans="1:42">
      <c r="A65" s="2">
        <v>42278</v>
      </c>
      <c r="B65" s="1">
        <v>0.4</v>
      </c>
      <c r="C65" s="1">
        <v>6.3</v>
      </c>
      <c r="D65" s="1">
        <v>0.5</v>
      </c>
      <c r="E65" s="8">
        <v>0.52662409799999998</v>
      </c>
      <c r="F65" s="1">
        <v>2.2999999999999998</v>
      </c>
      <c r="G65" s="1">
        <v>4.5</v>
      </c>
      <c r="H65" s="1">
        <v>0.48434283</v>
      </c>
      <c r="I65" s="9">
        <v>100</v>
      </c>
      <c r="K65" s="1">
        <v>-0.5</v>
      </c>
      <c r="L65">
        <f>$V$17/4</f>
        <v>0</v>
      </c>
      <c r="M65" s="18">
        <v>0.46306000000000003</v>
      </c>
      <c r="O65" s="20">
        <v>0.22794261530882001</v>
      </c>
      <c r="P65">
        <v>338.9</v>
      </c>
      <c r="Z65" s="1">
        <v>1.1000000000000001</v>
      </c>
      <c r="AD65">
        <v>1.0952999999999999</v>
      </c>
      <c r="AG65" s="21">
        <v>2.9</v>
      </c>
      <c r="AH65" s="21"/>
      <c r="AI65" s="21"/>
      <c r="AJ65" s="21"/>
      <c r="AK65" s="21"/>
      <c r="AL65" s="21">
        <v>2</v>
      </c>
      <c r="AM65" s="21"/>
      <c r="AN65" s="21"/>
      <c r="AP65" s="21">
        <v>6.9</v>
      </c>
    </row>
    <row r="66" spans="1:42">
      <c r="A66" s="2">
        <v>42370</v>
      </c>
      <c r="B66" s="1">
        <v>0.8</v>
      </c>
      <c r="C66" s="1">
        <v>6.2</v>
      </c>
      <c r="D66" s="1">
        <v>0.1</v>
      </c>
      <c r="E66" s="8">
        <v>0.25826190500000001</v>
      </c>
      <c r="F66" s="1">
        <v>2.6</v>
      </c>
      <c r="G66" s="1">
        <v>4.8</v>
      </c>
      <c r="H66" s="1">
        <v>-1.1341777000000001E-2</v>
      </c>
      <c r="I66" s="9">
        <v>100.2</v>
      </c>
      <c r="K66" s="1">
        <v>1.2</v>
      </c>
      <c r="L66">
        <f>$V$18/4</f>
        <v>0</v>
      </c>
      <c r="M66" s="18">
        <v>0.57313000000000003</v>
      </c>
      <c r="O66" s="20">
        <v>0.33956075174650002</v>
      </c>
      <c r="P66">
        <v>325.3</v>
      </c>
      <c r="Z66" s="1">
        <v>2.5</v>
      </c>
      <c r="AD66">
        <v>1.1020000000000001</v>
      </c>
      <c r="AG66" s="21">
        <v>2.6</v>
      </c>
      <c r="AH66" s="21"/>
      <c r="AI66" s="21"/>
      <c r="AJ66" s="21"/>
      <c r="AK66" s="21"/>
      <c r="AL66" s="21">
        <v>1.9</v>
      </c>
      <c r="AM66" s="21"/>
      <c r="AN66" s="21"/>
      <c r="AP66" s="21">
        <v>6.9</v>
      </c>
    </row>
    <row r="67" spans="1:42">
      <c r="A67" s="2">
        <v>42461</v>
      </c>
      <c r="B67" s="1">
        <v>0.5</v>
      </c>
      <c r="C67" s="1">
        <v>6.1</v>
      </c>
      <c r="D67" s="1">
        <v>-0.1</v>
      </c>
      <c r="E67" s="8">
        <v>8.3441557999999999E-2</v>
      </c>
      <c r="F67" s="1">
        <v>1.9</v>
      </c>
      <c r="G67" s="1">
        <v>3.9</v>
      </c>
      <c r="H67" s="1">
        <v>0.21672678200000001</v>
      </c>
      <c r="I67" s="9">
        <v>100</v>
      </c>
      <c r="K67" s="1">
        <v>1.2</v>
      </c>
      <c r="L67">
        <f>$V$18/4</f>
        <v>0</v>
      </c>
      <c r="M67" s="18">
        <v>0.22178</v>
      </c>
      <c r="O67" s="20">
        <v>-6.6427148916800002E-2</v>
      </c>
      <c r="P67">
        <v>314.2</v>
      </c>
      <c r="Z67" s="1">
        <v>2.2000000000000002</v>
      </c>
      <c r="AD67">
        <v>1.1292</v>
      </c>
      <c r="AG67" s="21">
        <v>2.4</v>
      </c>
      <c r="AH67" s="21"/>
      <c r="AI67" s="21"/>
      <c r="AJ67" s="21"/>
      <c r="AK67" s="21"/>
      <c r="AL67" s="21">
        <v>1.6</v>
      </c>
      <c r="AM67" s="21"/>
      <c r="AN67" s="21"/>
      <c r="AP67" s="21">
        <v>6.8</v>
      </c>
    </row>
    <row r="68" spans="1:42">
      <c r="A68" s="2">
        <v>42552</v>
      </c>
      <c r="B68" s="1">
        <v>0.2</v>
      </c>
      <c r="C68" s="1">
        <v>6</v>
      </c>
      <c r="D68" s="1">
        <v>0.4</v>
      </c>
      <c r="E68" s="8">
        <v>-0.123371918</v>
      </c>
      <c r="F68" s="1">
        <v>1.7</v>
      </c>
      <c r="G68" s="1">
        <v>3.5</v>
      </c>
      <c r="H68" s="1">
        <v>0.72955927700000001</v>
      </c>
      <c r="I68" s="9">
        <v>99.2</v>
      </c>
      <c r="K68" s="1">
        <v>-0.1</v>
      </c>
      <c r="L68">
        <f>$V$18/4</f>
        <v>0</v>
      </c>
      <c r="M68" s="18">
        <v>0.47817999999999999</v>
      </c>
      <c r="O68" s="20">
        <v>1.91977487274632</v>
      </c>
      <c r="P68">
        <v>333.4</v>
      </c>
      <c r="Z68" s="1">
        <v>2</v>
      </c>
      <c r="AD68">
        <v>1.1166</v>
      </c>
      <c r="AG68" s="21">
        <v>2.7</v>
      </c>
      <c r="AH68" s="21"/>
      <c r="AI68" s="21"/>
      <c r="AJ68" s="21"/>
      <c r="AK68" s="21"/>
      <c r="AL68" s="21">
        <v>1.7</v>
      </c>
      <c r="AM68" s="21"/>
      <c r="AN68" s="21"/>
      <c r="AP68" s="21">
        <v>6.8</v>
      </c>
    </row>
    <row r="69" spans="1:42">
      <c r="A69" s="2">
        <v>42644</v>
      </c>
      <c r="B69" s="1">
        <v>0.4</v>
      </c>
      <c r="C69" s="1">
        <v>6</v>
      </c>
      <c r="D69" s="1">
        <v>1</v>
      </c>
      <c r="E69" s="8">
        <v>0.14766522400000001</v>
      </c>
      <c r="F69" s="1">
        <v>2.9</v>
      </c>
      <c r="G69" s="1">
        <v>5.3</v>
      </c>
      <c r="H69" s="1">
        <v>0.75536793800000002</v>
      </c>
      <c r="I69" s="9">
        <v>101.1</v>
      </c>
      <c r="K69" s="1">
        <v>0.6</v>
      </c>
      <c r="L69">
        <f>$V$18/4</f>
        <v>0</v>
      </c>
      <c r="M69" s="18">
        <v>0.78015999999999996</v>
      </c>
      <c r="O69" s="20">
        <v>4.7208648124989621</v>
      </c>
      <c r="P69">
        <v>358.1</v>
      </c>
      <c r="Z69" s="1">
        <v>1.9</v>
      </c>
      <c r="AD69">
        <v>1.0789</v>
      </c>
      <c r="AG69" s="21">
        <v>3.5</v>
      </c>
      <c r="AH69" s="21"/>
      <c r="AI69" s="21"/>
      <c r="AJ69" s="21"/>
      <c r="AK69" s="21"/>
      <c r="AL69" s="21">
        <v>2.1</v>
      </c>
      <c r="AM69" s="21"/>
      <c r="AN69" s="21"/>
      <c r="AP69" s="21">
        <v>6.9</v>
      </c>
    </row>
    <row r="70" spans="1:42">
      <c r="A70" s="2">
        <v>42736</v>
      </c>
      <c r="B70" s="1">
        <v>1.2</v>
      </c>
      <c r="C70" s="1">
        <v>5.9</v>
      </c>
      <c r="D70" s="1">
        <v>1.8</v>
      </c>
      <c r="E70" s="8">
        <v>0.28572332</v>
      </c>
      <c r="F70" s="1">
        <v>4.3</v>
      </c>
      <c r="G70" s="1">
        <v>4</v>
      </c>
      <c r="H70" s="1">
        <v>-0.225438633</v>
      </c>
      <c r="I70" s="9">
        <v>101.4</v>
      </c>
      <c r="K70" s="1">
        <v>2.6</v>
      </c>
      <c r="L70">
        <f>$V$19/4</f>
        <v>0</v>
      </c>
      <c r="M70" s="18">
        <v>0.69562000000000002</v>
      </c>
      <c r="O70" s="20">
        <v>6.0890419589796583</v>
      </c>
      <c r="P70">
        <v>326.39999999999998</v>
      </c>
      <c r="Z70" s="1">
        <v>2.2999999999999998</v>
      </c>
      <c r="AD70">
        <v>1.0648</v>
      </c>
      <c r="AG70" s="21">
        <v>4.0999999999999996</v>
      </c>
      <c r="AH70" s="21"/>
      <c r="AI70" s="21"/>
      <c r="AJ70" s="21"/>
      <c r="AK70" s="21"/>
      <c r="AL70" s="21">
        <v>2.2000000000000002</v>
      </c>
      <c r="AM70" s="21"/>
      <c r="AN70" s="21"/>
      <c r="AP70" s="21">
        <v>7</v>
      </c>
    </row>
    <row r="71" spans="1:42">
      <c r="A71" s="2">
        <v>42826</v>
      </c>
      <c r="B71" s="1">
        <v>0.9</v>
      </c>
      <c r="C71" s="1">
        <v>5.7</v>
      </c>
      <c r="D71" s="1">
        <v>1.7</v>
      </c>
      <c r="E71" s="8">
        <v>0.27079846099999999</v>
      </c>
      <c r="F71" s="1">
        <v>4.9000000000000004</v>
      </c>
      <c r="G71" s="1">
        <v>6.8</v>
      </c>
      <c r="H71" s="1">
        <v>9.5723476000000002E-2</v>
      </c>
      <c r="I71" s="9">
        <v>102.3</v>
      </c>
      <c r="K71" s="1">
        <v>1.7</v>
      </c>
      <c r="L71">
        <f>$V$19/4</f>
        <v>0</v>
      </c>
      <c r="M71" s="18">
        <v>0.79635</v>
      </c>
      <c r="O71" s="20">
        <v>-3.40669355065251</v>
      </c>
      <c r="P71">
        <v>332.7</v>
      </c>
      <c r="Z71" s="1">
        <v>2.7</v>
      </c>
      <c r="AD71">
        <v>1.1021000000000001</v>
      </c>
      <c r="AG71" s="21">
        <v>3.9</v>
      </c>
      <c r="AH71" s="21"/>
      <c r="AI71" s="21"/>
      <c r="AJ71" s="21"/>
      <c r="AK71" s="21"/>
      <c r="AL71" s="21">
        <v>2.8</v>
      </c>
      <c r="AM71" s="21"/>
      <c r="AN71" s="21"/>
      <c r="AP71" s="21">
        <v>7</v>
      </c>
    </row>
    <row r="72" spans="1:42">
      <c r="A72" s="2">
        <v>42917</v>
      </c>
      <c r="B72" s="1">
        <v>0.6</v>
      </c>
      <c r="C72" s="1">
        <v>5.6</v>
      </c>
      <c r="D72" s="1">
        <v>1.8</v>
      </c>
      <c r="E72" s="8">
        <v>0.38298136700000002</v>
      </c>
      <c r="F72" s="1">
        <v>6.3</v>
      </c>
      <c r="G72" s="1">
        <v>6.4</v>
      </c>
      <c r="H72" s="1">
        <v>0.17080437100000001</v>
      </c>
      <c r="I72" s="9">
        <v>102</v>
      </c>
      <c r="K72" s="1">
        <v>1.2</v>
      </c>
      <c r="L72">
        <f>$V$19/4</f>
        <v>0</v>
      </c>
      <c r="M72" s="18">
        <v>0.74746000000000001</v>
      </c>
      <c r="O72" s="20">
        <v>-0.31706445333054001</v>
      </c>
      <c r="P72">
        <v>343.2</v>
      </c>
      <c r="Z72" s="1">
        <v>3.2</v>
      </c>
      <c r="AD72">
        <v>1.1746000000000001</v>
      </c>
      <c r="AG72" s="21">
        <v>4.2</v>
      </c>
      <c r="AH72" s="21"/>
      <c r="AI72" s="21"/>
      <c r="AJ72" s="21"/>
      <c r="AK72" s="21"/>
      <c r="AL72" s="21">
        <v>3.1</v>
      </c>
      <c r="AM72" s="21"/>
      <c r="AN72" s="21"/>
      <c r="AP72" s="21">
        <v>6.9</v>
      </c>
    </row>
    <row r="73" spans="1:42">
      <c r="A73" s="2">
        <v>43009</v>
      </c>
      <c r="B73" s="1">
        <v>0.9</v>
      </c>
      <c r="C73" s="1">
        <v>5.5</v>
      </c>
      <c r="D73" s="1">
        <v>1.6</v>
      </c>
      <c r="E73" s="8">
        <v>0.325841308</v>
      </c>
      <c r="F73" s="1">
        <v>6.8</v>
      </c>
      <c r="G73" s="1">
        <v>5.6</v>
      </c>
      <c r="H73" s="1">
        <v>0.300921771</v>
      </c>
      <c r="I73" s="9">
        <v>102.3</v>
      </c>
      <c r="K73" s="1">
        <v>1.1000000000000001</v>
      </c>
      <c r="L73">
        <f>$V$19/4</f>
        <v>0</v>
      </c>
      <c r="M73" s="18">
        <v>0.79752999999999996</v>
      </c>
      <c r="O73" s="20">
        <v>0.1557393708772</v>
      </c>
      <c r="P73">
        <v>373.8</v>
      </c>
      <c r="Z73" s="1">
        <v>3.8</v>
      </c>
      <c r="AD73">
        <v>1.1774</v>
      </c>
      <c r="AG73" s="21">
        <v>5</v>
      </c>
      <c r="AH73" s="21"/>
      <c r="AI73" s="21"/>
      <c r="AJ73" s="21"/>
      <c r="AK73" s="21"/>
      <c r="AL73" s="21">
        <v>3.1</v>
      </c>
      <c r="AM73" s="21"/>
      <c r="AN73" s="21"/>
      <c r="AP73" s="21">
        <v>6.8</v>
      </c>
    </row>
    <row r="74" spans="1:42">
      <c r="A74" s="2">
        <v>43101</v>
      </c>
      <c r="B74" s="1">
        <v>-0.6</v>
      </c>
      <c r="C74" s="1">
        <v>5.4</v>
      </c>
      <c r="D74" s="1">
        <v>1.5</v>
      </c>
      <c r="E74" s="8">
        <v>0.55435642200000002</v>
      </c>
      <c r="F74" s="1">
        <v>4.9000000000000004</v>
      </c>
      <c r="G74" s="1">
        <v>4.8</v>
      </c>
      <c r="H74" s="1">
        <v>1.696573431</v>
      </c>
      <c r="I74" s="9">
        <v>103.5</v>
      </c>
      <c r="K74" s="1">
        <v>0.8</v>
      </c>
      <c r="L74">
        <f>$V$20/4</f>
        <v>0</v>
      </c>
      <c r="M74" s="18">
        <v>-3.4000000000000002E-4</v>
      </c>
      <c r="O74" s="20">
        <v>-1.3359061678837321</v>
      </c>
      <c r="P74">
        <v>341.7</v>
      </c>
      <c r="Z74" s="1">
        <v>1.9</v>
      </c>
      <c r="AD74">
        <v>1.2292000000000001</v>
      </c>
      <c r="AG74" s="21">
        <v>5.4</v>
      </c>
      <c r="AH74" s="21"/>
      <c r="AI74" s="21"/>
      <c r="AJ74" s="21"/>
      <c r="AK74" s="21"/>
      <c r="AL74" s="21">
        <v>2.4</v>
      </c>
      <c r="AM74" s="21"/>
      <c r="AN74" s="21"/>
      <c r="AP74" s="21">
        <v>6.9</v>
      </c>
    </row>
    <row r="75" spans="1:42">
      <c r="A75" s="2">
        <v>43191</v>
      </c>
      <c r="B75" s="1">
        <v>0.8</v>
      </c>
      <c r="C75" s="1">
        <v>5.2</v>
      </c>
      <c r="D75" s="1">
        <v>1.9</v>
      </c>
      <c r="E75" s="8">
        <v>0.41904761899999998</v>
      </c>
      <c r="F75" s="1">
        <v>3.4</v>
      </c>
      <c r="G75" s="1">
        <v>3.1</v>
      </c>
      <c r="H75" s="1">
        <v>0.307884873</v>
      </c>
      <c r="I75" s="9">
        <v>102.6</v>
      </c>
      <c r="K75" s="1">
        <v>0.3</v>
      </c>
      <c r="L75">
        <f>$V$20/4</f>
        <v>0</v>
      </c>
      <c r="M75" s="18">
        <v>0.55849000000000004</v>
      </c>
      <c r="O75" s="20">
        <v>3.5229242764519122</v>
      </c>
      <c r="P75">
        <v>337.3</v>
      </c>
      <c r="Z75" s="1">
        <v>1.8</v>
      </c>
      <c r="AD75">
        <v>1.1915</v>
      </c>
      <c r="AG75" s="21">
        <v>5.9</v>
      </c>
      <c r="AH75" s="21"/>
      <c r="AI75" s="21"/>
      <c r="AJ75" s="21"/>
      <c r="AK75" s="21"/>
      <c r="AL75" s="21">
        <v>2.1</v>
      </c>
      <c r="AM75" s="21"/>
      <c r="AN75" s="21"/>
      <c r="AP75" s="21">
        <v>6.9</v>
      </c>
    </row>
    <row r="76" spans="1:42">
      <c r="A76" s="2">
        <v>43282</v>
      </c>
      <c r="B76" s="1">
        <v>-0.9</v>
      </c>
      <c r="C76" s="1">
        <v>5.0999999999999996</v>
      </c>
      <c r="D76" s="1">
        <v>2.2000000000000002</v>
      </c>
      <c r="E76" s="8">
        <v>0.311971673</v>
      </c>
      <c r="F76" s="1">
        <v>1.3</v>
      </c>
      <c r="G76" s="1">
        <v>5</v>
      </c>
      <c r="H76" s="1">
        <v>2.071250934</v>
      </c>
      <c r="I76" s="9">
        <v>101.3</v>
      </c>
      <c r="K76" s="1">
        <v>-0.9</v>
      </c>
      <c r="L76">
        <f>$V$20/4</f>
        <v>0</v>
      </c>
      <c r="M76" s="18">
        <v>-2.4459999999999999E-2</v>
      </c>
      <c r="O76" s="20">
        <v>2.7414166084687399</v>
      </c>
      <c r="P76">
        <v>355.5</v>
      </c>
      <c r="Z76" s="1">
        <v>0.2</v>
      </c>
      <c r="AD76">
        <v>1.1629</v>
      </c>
      <c r="AG76" s="21">
        <v>5.6</v>
      </c>
      <c r="AH76" s="21"/>
      <c r="AI76" s="21"/>
      <c r="AJ76" s="21"/>
      <c r="AK76" s="21"/>
      <c r="AL76" s="21">
        <v>1.3</v>
      </c>
      <c r="AM76" s="21"/>
      <c r="AN76" s="21"/>
      <c r="AP76" s="21">
        <v>6.7</v>
      </c>
    </row>
    <row r="77" spans="1:42">
      <c r="A77" s="2">
        <v>43374</v>
      </c>
      <c r="B77" s="1">
        <v>0.9</v>
      </c>
      <c r="C77" s="1">
        <v>5</v>
      </c>
      <c r="D77" s="1">
        <v>2.1</v>
      </c>
      <c r="E77" s="8">
        <v>0.30008021400000001</v>
      </c>
      <c r="F77" s="1">
        <v>0.1</v>
      </c>
      <c r="G77" s="1">
        <v>3.7</v>
      </c>
      <c r="H77" s="1">
        <v>-0.10087025299999999</v>
      </c>
      <c r="I77" s="9">
        <v>100.5</v>
      </c>
      <c r="K77" s="1">
        <v>-0.1</v>
      </c>
      <c r="L77">
        <f>$V$20/4</f>
        <v>0</v>
      </c>
      <c r="M77" s="18">
        <v>0.68808000000000002</v>
      </c>
      <c r="O77" s="20">
        <v>0.64463924002540995</v>
      </c>
      <c r="P77">
        <v>396.4</v>
      </c>
      <c r="Z77" s="1">
        <v>0.1</v>
      </c>
      <c r="AD77">
        <v>1.1414</v>
      </c>
      <c r="AG77" s="21">
        <v>4.4000000000000004</v>
      </c>
      <c r="AH77" s="21"/>
      <c r="AI77" s="21"/>
      <c r="AJ77" s="21"/>
      <c r="AK77" s="21"/>
      <c r="AL77" s="21">
        <v>1.2</v>
      </c>
      <c r="AM77" s="21"/>
      <c r="AN77" s="21"/>
      <c r="AP77" s="21">
        <v>6.5</v>
      </c>
    </row>
    <row r="78" spans="1:42">
      <c r="A78" s="2">
        <v>43466</v>
      </c>
      <c r="B78" s="1">
        <v>0.7</v>
      </c>
      <c r="C78" s="1">
        <v>5</v>
      </c>
      <c r="D78" s="1">
        <v>1.6</v>
      </c>
      <c r="E78" s="8">
        <v>6.6393218000000004E-2</v>
      </c>
      <c r="F78" s="1">
        <v>3</v>
      </c>
      <c r="G78" s="1">
        <v>5.5</v>
      </c>
      <c r="H78" s="1">
        <v>0.859144515</v>
      </c>
      <c r="I78" s="9">
        <v>99.7</v>
      </c>
      <c r="K78" s="1">
        <v>3.7</v>
      </c>
      <c r="L78">
        <f>$V$21/4</f>
        <v>0</v>
      </c>
      <c r="M78" s="18">
        <v>0.59633000000000003</v>
      </c>
      <c r="O78" s="20">
        <v>-4.0908053794580796</v>
      </c>
      <c r="P78">
        <v>364.1</v>
      </c>
      <c r="Z78" s="1">
        <v>1.4</v>
      </c>
      <c r="AD78">
        <v>1.1357999999999999</v>
      </c>
      <c r="AG78" s="21">
        <v>3.8</v>
      </c>
      <c r="AH78" s="21"/>
      <c r="AI78" s="21"/>
      <c r="AJ78" s="21"/>
      <c r="AK78" s="21"/>
      <c r="AL78" s="21">
        <v>1.8</v>
      </c>
      <c r="AM78" s="21"/>
      <c r="AN78" s="21"/>
      <c r="AP78" s="21">
        <v>6.3</v>
      </c>
    </row>
    <row r="79" spans="1:42">
      <c r="A79" s="2">
        <v>43556</v>
      </c>
      <c r="B79" s="1">
        <v>0</v>
      </c>
      <c r="C79" s="1">
        <v>5</v>
      </c>
      <c r="D79" s="1">
        <v>1.7</v>
      </c>
      <c r="E79" s="8">
        <v>-0.16310287100000001</v>
      </c>
      <c r="F79" s="1">
        <v>1.2</v>
      </c>
      <c r="G79" s="1">
        <v>3.9</v>
      </c>
      <c r="H79" s="1">
        <v>1.2532962050000001</v>
      </c>
      <c r="I79" s="9">
        <v>99.9</v>
      </c>
      <c r="K79" s="1">
        <v>-1.5</v>
      </c>
      <c r="L79">
        <f>$V$21/4</f>
        <v>0</v>
      </c>
      <c r="M79" s="18">
        <v>0.35109000000000001</v>
      </c>
      <c r="O79" s="20">
        <v>0.49104950760075</v>
      </c>
      <c r="P79">
        <v>374.5</v>
      </c>
      <c r="Z79" s="1">
        <v>0.6</v>
      </c>
      <c r="AD79">
        <v>1.1236999999999999</v>
      </c>
      <c r="AG79" s="21">
        <v>3.9</v>
      </c>
      <c r="AH79" s="21"/>
      <c r="AI79" s="21"/>
      <c r="AJ79" s="21"/>
      <c r="AK79" s="21"/>
      <c r="AL79" s="21">
        <v>1.6</v>
      </c>
      <c r="AM79" s="21"/>
      <c r="AN79" s="21"/>
      <c r="AP79" s="21">
        <v>6</v>
      </c>
    </row>
    <row r="80" spans="1:42">
      <c r="A80" s="2">
        <v>43647</v>
      </c>
      <c r="B80" s="1">
        <v>0</v>
      </c>
      <c r="C80" s="1">
        <v>5</v>
      </c>
      <c r="D80" s="1">
        <v>1</v>
      </c>
      <c r="E80" s="8">
        <v>-0.54403789499999999</v>
      </c>
      <c r="F80" s="1">
        <v>3</v>
      </c>
      <c r="G80" s="1">
        <v>2.1</v>
      </c>
      <c r="H80" s="1">
        <v>0.96502109999999997</v>
      </c>
      <c r="I80" s="9">
        <v>99.9</v>
      </c>
      <c r="K80" s="1">
        <v>0.9</v>
      </c>
      <c r="L80">
        <f>$V$21/4</f>
        <v>0</v>
      </c>
      <c r="M80" s="18">
        <v>0.16294</v>
      </c>
      <c r="O80" s="20">
        <v>-3.0442562017970989</v>
      </c>
      <c r="P80">
        <v>376.9</v>
      </c>
      <c r="Z80" s="1">
        <v>1.5</v>
      </c>
      <c r="AD80">
        <v>1.1119000000000001</v>
      </c>
      <c r="AG80" s="21">
        <v>4.3</v>
      </c>
      <c r="AH80" s="21"/>
      <c r="AI80" s="21"/>
      <c r="AJ80" s="21"/>
      <c r="AK80" s="21"/>
      <c r="AL80" s="21">
        <v>1.8</v>
      </c>
      <c r="AM80" s="21"/>
      <c r="AN80" s="21"/>
      <c r="AP80" s="21">
        <v>5.9</v>
      </c>
    </row>
    <row r="81" spans="1:42">
      <c r="A81" s="2">
        <v>43739</v>
      </c>
      <c r="B81" s="1">
        <v>0.3</v>
      </c>
      <c r="C81" s="1">
        <v>5</v>
      </c>
      <c r="D81" s="1">
        <v>1.2</v>
      </c>
      <c r="E81" s="8">
        <v>-0.37379028399999997</v>
      </c>
      <c r="F81" s="1">
        <v>2</v>
      </c>
      <c r="G81" s="1">
        <v>2</v>
      </c>
      <c r="H81" s="1">
        <v>-0.444042086</v>
      </c>
      <c r="I81" s="9">
        <v>99.2</v>
      </c>
      <c r="K81" s="1">
        <v>-1.1000000000000001</v>
      </c>
      <c r="L81">
        <f>$V$21/4</f>
        <v>0</v>
      </c>
      <c r="M81" s="18">
        <v>5.6030000000000003E-2</v>
      </c>
      <c r="O81" s="20">
        <v>-2.5458453917278212</v>
      </c>
      <c r="P81">
        <v>414.7</v>
      </c>
      <c r="Z81" s="1">
        <v>0.9</v>
      </c>
      <c r="AD81">
        <v>1.1071</v>
      </c>
      <c r="AG81" s="21">
        <v>4.7</v>
      </c>
      <c r="AH81" s="21"/>
      <c r="AI81" s="21"/>
      <c r="AJ81" s="21"/>
      <c r="AK81" s="21"/>
      <c r="AL81" s="21">
        <v>1.2</v>
      </c>
      <c r="AM81" s="21"/>
      <c r="AN81" s="21"/>
      <c r="AP81" s="21">
        <v>5.8</v>
      </c>
    </row>
    <row r="82" spans="1:42">
      <c r="A82" s="2">
        <v>43831</v>
      </c>
      <c r="B82" s="1">
        <v>-1.8</v>
      </c>
      <c r="C82" s="1">
        <v>5</v>
      </c>
      <c r="D82" s="1">
        <v>1.6</v>
      </c>
      <c r="E82" s="8">
        <v>-0.44033333299999999</v>
      </c>
      <c r="F82" s="1">
        <v>-3.7</v>
      </c>
      <c r="G82" s="1">
        <v>-0.9</v>
      </c>
      <c r="H82" s="1">
        <v>2.3199836079999998</v>
      </c>
      <c r="I82" s="9">
        <v>100.1</v>
      </c>
      <c r="K82" s="1">
        <v>-2</v>
      </c>
      <c r="L82">
        <f>$V$22/4</f>
        <v>0</v>
      </c>
      <c r="M82" s="18">
        <v>-3.4341699999999999</v>
      </c>
      <c r="O82" s="20">
        <v>3.62882309515027</v>
      </c>
      <c r="P82">
        <v>379</v>
      </c>
      <c r="Z82" s="1">
        <v>-1.5</v>
      </c>
      <c r="AD82">
        <v>1.1027</v>
      </c>
      <c r="AG82" s="21">
        <v>2.9</v>
      </c>
      <c r="AH82" s="21"/>
      <c r="AI82" s="21"/>
      <c r="AJ82" s="21"/>
      <c r="AK82" s="21"/>
      <c r="AL82" s="21">
        <v>-2.9</v>
      </c>
      <c r="AM82" s="21"/>
      <c r="AN82" s="21"/>
      <c r="AP82" s="21">
        <v>-6.9</v>
      </c>
    </row>
    <row r="83" spans="1:42">
      <c r="A83" s="2">
        <v>43922</v>
      </c>
      <c r="B83" s="1">
        <v>-9.1999999999999993</v>
      </c>
      <c r="C83" s="1">
        <v>6.1</v>
      </c>
      <c r="D83" s="1">
        <v>0.7</v>
      </c>
      <c r="E83" s="8">
        <v>-0.46676190499999998</v>
      </c>
      <c r="F83" s="1">
        <v>-22.2</v>
      </c>
      <c r="G83" s="1">
        <v>-17.5</v>
      </c>
      <c r="H83" s="1">
        <v>5.1741168350000004</v>
      </c>
      <c r="I83" s="9">
        <v>84.3</v>
      </c>
      <c r="K83" s="1">
        <v>-20.5</v>
      </c>
      <c r="L83">
        <f>$V$22/4</f>
        <v>0</v>
      </c>
      <c r="M83" s="18">
        <v>-11.27702</v>
      </c>
      <c r="O83" s="20">
        <v>-8.32119646560575</v>
      </c>
      <c r="P83">
        <v>429</v>
      </c>
      <c r="Z83" s="1">
        <v>-10.6</v>
      </c>
      <c r="AD83">
        <v>1.1013999999999999</v>
      </c>
      <c r="AG83" s="21">
        <v>-6.9</v>
      </c>
      <c r="AH83" s="21"/>
      <c r="AI83" s="21"/>
      <c r="AJ83" s="21"/>
      <c r="AK83" s="21"/>
      <c r="AL83" s="21">
        <v>-14.1</v>
      </c>
      <c r="AM83" s="21"/>
      <c r="AN83" s="21"/>
      <c r="AP83" s="21">
        <v>3.1</v>
      </c>
    </row>
    <row r="84" spans="1:42">
      <c r="A84" s="2">
        <v>44013</v>
      </c>
      <c r="B84" s="1">
        <v>8.9</v>
      </c>
      <c r="C84" s="1">
        <v>6.3</v>
      </c>
      <c r="D84" s="1">
        <v>-0.2</v>
      </c>
      <c r="E84" s="8">
        <v>-0.52348923999999997</v>
      </c>
      <c r="F84" s="1">
        <v>-9.6999999999999993</v>
      </c>
      <c r="G84" s="1">
        <v>-9.9</v>
      </c>
      <c r="H84" s="1">
        <v>-5.2851272979999999</v>
      </c>
      <c r="I84" s="9">
        <v>97.6</v>
      </c>
      <c r="K84" s="1">
        <v>17.2</v>
      </c>
      <c r="L84">
        <f>$V$22/4</f>
        <v>0</v>
      </c>
      <c r="M84" s="18">
        <v>12.103949999999999</v>
      </c>
      <c r="O84" s="20">
        <v>0.72399981900943</v>
      </c>
      <c r="P84">
        <v>438.3</v>
      </c>
      <c r="Z84" s="1">
        <v>-2.6</v>
      </c>
      <c r="AD84">
        <v>1.1689000000000001</v>
      </c>
      <c r="AG84" s="21">
        <v>-0.2</v>
      </c>
      <c r="AH84" s="21"/>
      <c r="AI84" s="21"/>
      <c r="AJ84" s="21"/>
      <c r="AK84" s="21"/>
      <c r="AL84" s="21">
        <v>-3.9</v>
      </c>
      <c r="AM84" s="21"/>
      <c r="AN84" s="21"/>
      <c r="AP84" s="21">
        <v>4.8</v>
      </c>
    </row>
    <row r="85" spans="1:42">
      <c r="A85" s="2">
        <v>44105</v>
      </c>
      <c r="B85" s="1">
        <v>0.8</v>
      </c>
      <c r="C85" s="1">
        <v>6.1</v>
      </c>
      <c r="D85" s="1">
        <v>-0.6</v>
      </c>
      <c r="E85" s="8">
        <v>-0.61351154399999996</v>
      </c>
      <c r="F85" s="1">
        <v>-4.5999999999999996</v>
      </c>
      <c r="G85" s="1">
        <v>-7.4</v>
      </c>
      <c r="H85" s="1">
        <v>0.38957438799999999</v>
      </c>
      <c r="I85" s="9">
        <v>101.3</v>
      </c>
      <c r="K85" s="1">
        <v>4.5</v>
      </c>
      <c r="L85">
        <f>$V$22/4</f>
        <v>0</v>
      </c>
      <c r="M85" s="18">
        <v>-6.2100000000000002E-2</v>
      </c>
      <c r="O85" s="20">
        <v>-0.39667660907039998</v>
      </c>
      <c r="P85">
        <v>470.2</v>
      </c>
      <c r="Z85" s="1">
        <v>-2.1</v>
      </c>
      <c r="AD85">
        <v>1.1929000000000001</v>
      </c>
      <c r="AG85" s="21">
        <v>0.6</v>
      </c>
      <c r="AH85" s="21"/>
      <c r="AI85" s="21"/>
      <c r="AJ85" s="21"/>
      <c r="AK85" s="21"/>
      <c r="AL85" s="21">
        <v>-4</v>
      </c>
      <c r="AM85" s="21"/>
      <c r="AN85" s="21"/>
      <c r="AP85" s="21">
        <v>6.4</v>
      </c>
    </row>
    <row r="86" spans="1:42">
      <c r="A86" s="2">
        <v>44197</v>
      </c>
      <c r="B86" s="1">
        <v>-1.3</v>
      </c>
      <c r="C86" s="1">
        <v>6</v>
      </c>
      <c r="D86" s="1">
        <v>1.7</v>
      </c>
      <c r="E86" s="8">
        <v>-0.46459420299999998</v>
      </c>
      <c r="F86" s="1">
        <v>-0.1</v>
      </c>
      <c r="G86" s="1">
        <v>-2.5</v>
      </c>
      <c r="H86" s="1">
        <v>0.84115114099999999</v>
      </c>
      <c r="I86" s="9">
        <v>100.9</v>
      </c>
      <c r="K86" s="1">
        <v>2.6</v>
      </c>
      <c r="L86">
        <f>$V$23/4</f>
        <v>0</v>
      </c>
      <c r="M86" s="18">
        <v>0.39471000000000001</v>
      </c>
      <c r="O86" s="20">
        <v>7.4757720944453796</v>
      </c>
      <c r="P86">
        <v>458</v>
      </c>
      <c r="Z86" s="1">
        <v>-1.6</v>
      </c>
      <c r="AD86">
        <v>1.2048000000000001</v>
      </c>
      <c r="AG86" s="21">
        <v>4.0999999999999996</v>
      </c>
      <c r="AH86" s="21"/>
      <c r="AI86" s="21"/>
      <c r="AJ86" s="21"/>
      <c r="AK86" s="21"/>
      <c r="AL86" s="21">
        <v>-0.2</v>
      </c>
      <c r="AM86" s="21"/>
      <c r="AN86" s="21"/>
      <c r="AP86" s="21">
        <v>18.7</v>
      </c>
    </row>
    <row r="87" spans="1:42">
      <c r="A87" s="2">
        <v>44287</v>
      </c>
      <c r="B87" s="1">
        <v>2.2000000000000002</v>
      </c>
      <c r="C87" s="1">
        <v>5.9</v>
      </c>
      <c r="D87" s="1">
        <v>2.2000000000000002</v>
      </c>
      <c r="E87" s="8">
        <v>-0.279045455</v>
      </c>
      <c r="F87" s="1">
        <v>26.9</v>
      </c>
      <c r="G87" s="1">
        <v>19.5</v>
      </c>
      <c r="H87" s="1">
        <v>-1.173164289</v>
      </c>
      <c r="I87" s="9">
        <v>100.1</v>
      </c>
      <c r="K87" s="1">
        <v>1</v>
      </c>
      <c r="L87">
        <f>$V$23/4</f>
        <v>0</v>
      </c>
      <c r="M87" s="18">
        <v>2.10263</v>
      </c>
      <c r="O87" s="20">
        <v>8.6168710763757801</v>
      </c>
      <c r="P87">
        <v>455.3</v>
      </c>
      <c r="Z87" s="1">
        <v>10.8</v>
      </c>
      <c r="AD87">
        <v>1.2058</v>
      </c>
      <c r="AG87" s="21">
        <v>17</v>
      </c>
      <c r="AH87" s="21"/>
      <c r="AI87" s="21"/>
      <c r="AJ87" s="21"/>
      <c r="AK87" s="21"/>
      <c r="AL87" s="21">
        <v>14.8</v>
      </c>
      <c r="AM87" s="21"/>
      <c r="AN87" s="21"/>
      <c r="AP87" s="21">
        <v>8.3000000000000007</v>
      </c>
    </row>
    <row r="88" spans="1:42">
      <c r="A88" s="2">
        <v>44378</v>
      </c>
      <c r="B88" s="1">
        <v>0.7</v>
      </c>
      <c r="C88" s="1">
        <v>5.5</v>
      </c>
      <c r="D88" s="1">
        <v>3.5</v>
      </c>
      <c r="E88" s="8">
        <v>-0.45090909099999998</v>
      </c>
      <c r="F88" s="1">
        <v>7.7</v>
      </c>
      <c r="G88" s="1">
        <v>8.8000000000000007</v>
      </c>
      <c r="H88" s="1">
        <v>1.967425395</v>
      </c>
      <c r="I88" s="9">
        <v>99.8</v>
      </c>
      <c r="K88" s="1">
        <v>-0.6</v>
      </c>
      <c r="L88">
        <f>$V$23/4</f>
        <v>0</v>
      </c>
      <c r="M88" s="18">
        <v>2.0802700000000001</v>
      </c>
      <c r="O88" s="20">
        <v>3.1575562492633602</v>
      </c>
      <c r="P88">
        <v>441.4</v>
      </c>
      <c r="Z88" s="1">
        <v>2.4</v>
      </c>
      <c r="AD88">
        <v>1.1788000000000001</v>
      </c>
      <c r="AG88" s="21">
        <v>10.1</v>
      </c>
      <c r="AH88" s="21"/>
      <c r="AI88" s="21"/>
      <c r="AJ88" s="21"/>
      <c r="AK88" s="21"/>
      <c r="AL88" s="21">
        <v>4.5999999999999996</v>
      </c>
      <c r="AM88" s="21"/>
      <c r="AN88" s="21"/>
      <c r="AP88" s="21">
        <v>5.2</v>
      </c>
    </row>
    <row r="89" spans="1:42">
      <c r="A89" s="2">
        <v>44470</v>
      </c>
      <c r="B89" s="1">
        <v>0</v>
      </c>
      <c r="C89" s="1">
        <v>5.3</v>
      </c>
      <c r="D89" s="1">
        <v>5.4</v>
      </c>
      <c r="E89" s="8">
        <v>-0.30073593100000001</v>
      </c>
      <c r="F89" s="1">
        <v>6.8</v>
      </c>
      <c r="G89" s="1">
        <v>11.3</v>
      </c>
      <c r="H89" s="1">
        <v>1.1958062629999999</v>
      </c>
      <c r="I89" s="9">
        <v>99.9</v>
      </c>
      <c r="K89" s="1">
        <v>3.7</v>
      </c>
      <c r="L89">
        <f>$V$23/4</f>
        <v>0</v>
      </c>
      <c r="M89" s="18">
        <v>0.54925999999999997</v>
      </c>
      <c r="O89" s="20">
        <v>6.5731795404730997</v>
      </c>
      <c r="P89">
        <v>500.6</v>
      </c>
      <c r="Z89" s="1">
        <v>1.6</v>
      </c>
      <c r="AD89">
        <v>1.1435</v>
      </c>
      <c r="AG89" s="21">
        <v>11.9</v>
      </c>
      <c r="AH89" s="21"/>
      <c r="AI89" s="21"/>
      <c r="AJ89" s="21"/>
      <c r="AK89" s="21"/>
      <c r="AL89" s="21">
        <v>5.2</v>
      </c>
      <c r="AM89" s="21"/>
      <c r="AN89" s="21"/>
      <c r="AP89" s="21">
        <v>4.3</v>
      </c>
    </row>
    <row r="90" spans="1:42">
      <c r="A90" s="2">
        <v>44562</v>
      </c>
      <c r="B90" s="1">
        <v>1</v>
      </c>
      <c r="C90" s="1">
        <v>5.0999999999999996</v>
      </c>
      <c r="D90" s="1">
        <v>6.1</v>
      </c>
      <c r="E90" s="8">
        <v>0.10565907500000001</v>
      </c>
      <c r="F90" s="1">
        <v>3.9</v>
      </c>
      <c r="G90" s="1">
        <v>6.8</v>
      </c>
      <c r="H90" s="1">
        <v>0.44063753</v>
      </c>
      <c r="I90" s="9">
        <v>101</v>
      </c>
      <c r="K90" s="1">
        <v>-0.1</v>
      </c>
      <c r="L90">
        <f>$V$24/4</f>
        <v>0</v>
      </c>
      <c r="M90" s="18">
        <v>0.60416999999999998</v>
      </c>
      <c r="O90" s="20">
        <v>5.6895696947783003</v>
      </c>
      <c r="P90">
        <v>437.3</v>
      </c>
      <c r="Z90" s="1">
        <v>4</v>
      </c>
      <c r="AD90">
        <v>1.1216999999999999</v>
      </c>
      <c r="AG90" s="21">
        <v>10.7</v>
      </c>
      <c r="AH90" s="21"/>
      <c r="AI90" s="21"/>
      <c r="AJ90" s="21"/>
      <c r="AK90" s="21"/>
      <c r="AL90" s="21">
        <v>5.4</v>
      </c>
      <c r="AM90" s="21"/>
      <c r="AN90" s="21"/>
      <c r="AP90" s="21">
        <v>4.8</v>
      </c>
    </row>
    <row r="91" spans="1:42">
      <c r="A91" s="2">
        <v>44652</v>
      </c>
      <c r="B91" s="1">
        <v>-0.1</v>
      </c>
      <c r="C91" s="1">
        <v>5.0999999999999996</v>
      </c>
      <c r="D91" s="1">
        <v>8.3000000000000007</v>
      </c>
      <c r="E91" s="8">
        <v>1.048014354</v>
      </c>
      <c r="F91" s="1">
        <v>3.8</v>
      </c>
      <c r="G91" s="1">
        <v>7.7</v>
      </c>
      <c r="H91" s="1">
        <v>-1.1231299999999999E-4</v>
      </c>
      <c r="I91" s="9">
        <v>98.3</v>
      </c>
      <c r="K91" s="1">
        <v>0.9</v>
      </c>
      <c r="L91">
        <f>$V$24/4</f>
        <v>0</v>
      </c>
      <c r="M91" s="18">
        <v>0.81647999999999998</v>
      </c>
      <c r="O91" s="20">
        <v>8.4726718504168996</v>
      </c>
      <c r="P91">
        <v>447.7</v>
      </c>
      <c r="Z91" s="1">
        <v>1.6</v>
      </c>
      <c r="AD91">
        <v>1.0647</v>
      </c>
      <c r="AG91" s="21">
        <v>9.6999999999999993</v>
      </c>
      <c r="AH91" s="21"/>
      <c r="AI91" s="21"/>
      <c r="AJ91" s="21"/>
      <c r="AK91" s="21"/>
      <c r="AL91" s="21">
        <v>4.0999999999999996</v>
      </c>
      <c r="AM91" s="21"/>
      <c r="AN91" s="21"/>
      <c r="AP91" s="21">
        <v>0.4</v>
      </c>
    </row>
    <row r="92" spans="1:42">
      <c r="A92" s="2">
        <v>44743</v>
      </c>
      <c r="B92" s="1">
        <v>0.4</v>
      </c>
      <c r="C92" s="1">
        <v>5.5</v>
      </c>
      <c r="D92" s="1">
        <v>9.4</v>
      </c>
      <c r="E92" s="8">
        <v>1.3039023780000001</v>
      </c>
      <c r="F92" s="1">
        <v>5.5</v>
      </c>
      <c r="G92" s="1">
        <v>10.199999999999999</v>
      </c>
      <c r="H92" s="1">
        <v>1.1345507189999999</v>
      </c>
      <c r="I92" s="9">
        <v>98.5</v>
      </c>
      <c r="K92" s="1">
        <v>1</v>
      </c>
      <c r="L92">
        <f>$V$24/4</f>
        <v>0</v>
      </c>
      <c r="M92" s="18">
        <v>0.47155000000000002</v>
      </c>
      <c r="O92" s="20">
        <v>-2.3418192944524998</v>
      </c>
      <c r="P92">
        <v>453.3</v>
      </c>
      <c r="Z92" s="1">
        <v>1.2</v>
      </c>
      <c r="AD92">
        <v>1.0069999999999999</v>
      </c>
      <c r="AG92" s="21">
        <v>9.1</v>
      </c>
      <c r="AH92" s="21"/>
      <c r="AI92" s="21"/>
      <c r="AJ92" s="21"/>
      <c r="AK92" s="21"/>
      <c r="AL92" s="21">
        <v>2.5</v>
      </c>
      <c r="AM92" s="21"/>
      <c r="AN92" s="21"/>
      <c r="AP92" s="21">
        <v>3.9</v>
      </c>
    </row>
    <row r="93" spans="1:42">
      <c r="A93" s="2">
        <v>44835</v>
      </c>
      <c r="B93" s="1">
        <v>-0.4</v>
      </c>
      <c r="C93" s="1">
        <v>5.5</v>
      </c>
      <c r="D93" s="1">
        <v>10.8</v>
      </c>
      <c r="E93" s="8">
        <v>2.112756133</v>
      </c>
      <c r="F93" s="1">
        <v>0.7</v>
      </c>
      <c r="G93" s="1">
        <v>2.6</v>
      </c>
      <c r="H93" s="1">
        <v>2.8696497490000001</v>
      </c>
      <c r="I93" s="9">
        <v>99.2</v>
      </c>
      <c r="K93" s="1">
        <v>-1.1000000000000001</v>
      </c>
      <c r="L93">
        <f>$V$24/4</f>
        <v>0</v>
      </c>
      <c r="M93" s="18">
        <v>-6.8700000000000002E-3</v>
      </c>
      <c r="O93" s="20">
        <v>-1.3515218563061</v>
      </c>
      <c r="P93">
        <v>568.9</v>
      </c>
      <c r="Z93" s="1">
        <v>0.8</v>
      </c>
      <c r="AD93">
        <v>1.0205</v>
      </c>
      <c r="AG93" s="21">
        <v>7.1</v>
      </c>
      <c r="AH93" s="21"/>
      <c r="AI93" s="21"/>
      <c r="AJ93" s="21"/>
      <c r="AK93" s="21"/>
      <c r="AL93" s="21">
        <v>1.9</v>
      </c>
      <c r="AM93" s="21"/>
      <c r="AN93" s="21"/>
      <c r="AP93" s="21">
        <v>2.9</v>
      </c>
    </row>
    <row r="94" spans="1:42">
      <c r="A94" s="2">
        <v>44927</v>
      </c>
      <c r="B94" s="1">
        <v>0.1</v>
      </c>
      <c r="C94" s="1">
        <v>5.5</v>
      </c>
      <c r="D94" s="1">
        <v>8.6999999999999993</v>
      </c>
      <c r="E94" s="8">
        <v>2.3155685109999999</v>
      </c>
      <c r="F94" s="1">
        <v>0.7</v>
      </c>
      <c r="G94" s="1">
        <v>0.3</v>
      </c>
      <c r="H94" s="1">
        <v>2.5742279589999999</v>
      </c>
      <c r="I94" s="9">
        <v>99</v>
      </c>
      <c r="K94" s="1">
        <v>-0.2</v>
      </c>
      <c r="M94" s="18">
        <v>4.138E-2</v>
      </c>
      <c r="O94" s="20">
        <v>-14.338800721338</v>
      </c>
      <c r="P94">
        <v>497</v>
      </c>
      <c r="Z94" s="1">
        <v>-0.1</v>
      </c>
      <c r="AD94">
        <v>1.073</v>
      </c>
      <c r="AG94" s="21">
        <v>7.1</v>
      </c>
      <c r="AH94" s="21"/>
      <c r="AI94" s="21"/>
      <c r="AJ94" s="21"/>
      <c r="AK94" s="21"/>
      <c r="AL94" s="21">
        <v>1.3</v>
      </c>
      <c r="AM94" s="21"/>
      <c r="AN94" s="21"/>
      <c r="AP94" s="21">
        <v>4.5</v>
      </c>
    </row>
    <row r="95" spans="1:42">
      <c r="A95" s="2">
        <v>45017</v>
      </c>
      <c r="B95" s="1">
        <v>0</v>
      </c>
      <c r="C95" s="1">
        <v>5.6</v>
      </c>
      <c r="D95" s="1">
        <v>6.9</v>
      </c>
      <c r="E95" s="8">
        <v>2.3593602690000002</v>
      </c>
      <c r="F95" s="1">
        <v>-1.1000000000000001</v>
      </c>
      <c r="G95" s="1">
        <v>-1.8</v>
      </c>
      <c r="H95" s="1">
        <v>9.2769905E-2</v>
      </c>
      <c r="I95" s="9">
        <v>97.3</v>
      </c>
      <c r="K95" s="1">
        <v>-0.9</v>
      </c>
      <c r="M95" s="18">
        <v>0.12595999999999999</v>
      </c>
      <c r="O95" s="20">
        <v>-10.59271501772808</v>
      </c>
      <c r="P95">
        <v>477.6</v>
      </c>
      <c r="Z95" s="1">
        <v>0.1</v>
      </c>
      <c r="AD95">
        <v>1.0887</v>
      </c>
      <c r="AG95" s="21">
        <v>5.9</v>
      </c>
      <c r="AH95" s="21"/>
      <c r="AI95" s="21"/>
      <c r="AJ95" s="21"/>
      <c r="AK95" s="21"/>
      <c r="AL95" s="21">
        <v>0.6</v>
      </c>
      <c r="AM95" s="21"/>
      <c r="AN95" s="21"/>
      <c r="AP95" s="21">
        <v>6.3</v>
      </c>
    </row>
    <row r="96" spans="1:42">
      <c r="A96" s="2">
        <v>45108</v>
      </c>
      <c r="B96" s="1">
        <v>0</v>
      </c>
      <c r="C96" s="1">
        <v>5.7</v>
      </c>
      <c r="D96" s="1">
        <v>5.7</v>
      </c>
      <c r="E96" s="8">
        <v>2.5545824709999998</v>
      </c>
      <c r="F96" s="1">
        <v>-2.8</v>
      </c>
      <c r="G96" s="1">
        <v>-5.3</v>
      </c>
      <c r="H96" s="1">
        <v>1.5655721570000001</v>
      </c>
      <c r="I96" s="9">
        <v>95.4</v>
      </c>
      <c r="K96" s="1">
        <v>-0.7</v>
      </c>
      <c r="M96" s="18">
        <v>-6.3670000000000004E-2</v>
      </c>
      <c r="O96" s="20">
        <v>6.2133601011670002E-2</v>
      </c>
      <c r="Z96" s="1">
        <v>-0.3</v>
      </c>
      <c r="AD96">
        <v>1.0884</v>
      </c>
      <c r="AG96" s="21">
        <v>6.2</v>
      </c>
      <c r="AH96" s="21"/>
      <c r="AI96" s="21"/>
      <c r="AJ96" s="21"/>
      <c r="AK96" s="21"/>
      <c r="AL96" s="21">
        <v>0.1</v>
      </c>
      <c r="AM96" s="21"/>
      <c r="AN96" s="21"/>
      <c r="AP96" s="21">
        <v>4.9000000000000004</v>
      </c>
    </row>
    <row r="97" spans="1:42">
      <c r="A97" s="3">
        <v>45200</v>
      </c>
      <c r="B97" s="1">
        <v>-0.3</v>
      </c>
      <c r="D97" s="1"/>
      <c r="E97" s="8">
        <v>2.5088835719999998</v>
      </c>
      <c r="F97" s="1">
        <v>-3.3</v>
      </c>
      <c r="G97" s="1">
        <v>-5.0999999999999996</v>
      </c>
      <c r="I97" s="9">
        <v>96.7</v>
      </c>
      <c r="K97" s="1">
        <v>-1.6</v>
      </c>
      <c r="M97" s="18">
        <v>-5.4140000000000001E-2</v>
      </c>
      <c r="Z97" s="1">
        <v>-0.2</v>
      </c>
      <c r="AD97">
        <v>1.0750999999999999</v>
      </c>
      <c r="AG97" s="21">
        <v>5.9</v>
      </c>
      <c r="AH97" s="21"/>
      <c r="AI97" s="21"/>
      <c r="AJ97" s="21"/>
      <c r="AK97" s="21"/>
      <c r="AL97" s="21">
        <v>0.1</v>
      </c>
      <c r="AM97" s="21"/>
      <c r="AN97" s="21"/>
      <c r="AP97" s="21">
        <v>5.2</v>
      </c>
    </row>
    <row r="98" spans="1:42">
      <c r="D98" s="1"/>
      <c r="I98" s="19"/>
      <c r="AG98" s="21">
        <v>5.5</v>
      </c>
      <c r="AH98" s="21"/>
      <c r="AI98" s="21"/>
      <c r="AJ98" s="21"/>
      <c r="AK98" s="21"/>
      <c r="AL98" s="21">
        <v>0.3</v>
      </c>
      <c r="AM98" s="21"/>
      <c r="AN98" s="21"/>
      <c r="AP98" s="21">
        <v>5.3</v>
      </c>
    </row>
    <row r="99" spans="1:42">
      <c r="D99" s="1"/>
      <c r="I99" s="19"/>
    </row>
    <row r="100" spans="1:42">
      <c r="D100" s="1"/>
      <c r="I100" s="19"/>
    </row>
    <row r="101" spans="1:42">
      <c r="D101" s="1"/>
      <c r="I101" s="19"/>
    </row>
    <row r="102" spans="1:42">
      <c r="D102" s="1"/>
      <c r="I102" s="19"/>
    </row>
    <row r="103" spans="1:42">
      <c r="D103" s="1"/>
      <c r="I103" s="19"/>
    </row>
    <row r="104" spans="1:42">
      <c r="D104" s="1"/>
      <c r="I104" s="19"/>
    </row>
    <row r="105" spans="1:42">
      <c r="D105" s="1"/>
      <c r="I105" s="19"/>
    </row>
    <row r="106" spans="1:42">
      <c r="D106" s="1"/>
      <c r="I106" s="19"/>
    </row>
    <row r="107" spans="1:42">
      <c r="D107" s="1"/>
      <c r="I107" s="19"/>
    </row>
    <row r="108" spans="1:42">
      <c r="D108" s="1"/>
      <c r="I108" s="19"/>
    </row>
    <row r="109" spans="1:42">
      <c r="I109" s="19"/>
    </row>
    <row r="110" spans="1:42">
      <c r="I110" s="19"/>
    </row>
    <row r="111" spans="1:42">
      <c r="I111" s="19"/>
    </row>
    <row r="112" spans="1:42">
      <c r="I112" s="19"/>
    </row>
    <row r="113" spans="9:9">
      <c r="I113" s="19"/>
    </row>
    <row r="114" spans="9:9">
      <c r="I114" s="19"/>
    </row>
    <row r="115" spans="9:9">
      <c r="I115" s="19"/>
    </row>
    <row r="116" spans="9:9">
      <c r="I116" s="19"/>
    </row>
    <row r="117" spans="9:9">
      <c r="I117" s="19"/>
    </row>
    <row r="118" spans="9:9">
      <c r="I118" s="19"/>
    </row>
    <row r="119" spans="9:9">
      <c r="I119" s="19"/>
    </row>
    <row r="120" spans="9:9">
      <c r="I120" s="19"/>
    </row>
    <row r="121" spans="9:9">
      <c r="I121" s="19"/>
    </row>
    <row r="122" spans="9:9">
      <c r="I122" s="19"/>
    </row>
    <row r="123" spans="9:9">
      <c r="I123" s="19"/>
    </row>
    <row r="124" spans="9:9">
      <c r="I124" s="19"/>
    </row>
    <row r="125" spans="9:9">
      <c r="I125" s="19"/>
    </row>
    <row r="126" spans="9:9">
      <c r="I126" s="19"/>
    </row>
    <row r="127" spans="9:9">
      <c r="I127" s="19"/>
    </row>
    <row r="128" spans="9:9">
      <c r="I128" s="19"/>
    </row>
    <row r="129" spans="9:9">
      <c r="I129" s="19"/>
    </row>
    <row r="130" spans="9:9">
      <c r="I130" s="19"/>
    </row>
    <row r="131" spans="9:9">
      <c r="I131" s="19"/>
    </row>
    <row r="132" spans="9:9">
      <c r="I132" s="19"/>
    </row>
    <row r="133" spans="9:9">
      <c r="I133" s="19"/>
    </row>
    <row r="134" spans="9:9">
      <c r="I134" s="19"/>
    </row>
    <row r="135" spans="9:9">
      <c r="I135" s="19"/>
    </row>
    <row r="136" spans="9:9">
      <c r="I136" s="19"/>
    </row>
    <row r="137" spans="9:9">
      <c r="I137" s="19"/>
    </row>
    <row r="138" spans="9:9">
      <c r="I138" s="19"/>
    </row>
    <row r="139" spans="9:9">
      <c r="I139" s="19"/>
    </row>
    <row r="140" spans="9:9">
      <c r="I140" s="19"/>
    </row>
    <row r="141" spans="9:9">
      <c r="I141" s="19"/>
    </row>
    <row r="142" spans="9:9">
      <c r="I142" s="19"/>
    </row>
    <row r="143" spans="9:9">
      <c r="I143" s="19"/>
    </row>
    <row r="144" spans="9:9">
      <c r="I144" s="19"/>
    </row>
    <row r="145" spans="9:9">
      <c r="I145" s="19"/>
    </row>
    <row r="146" spans="9:9">
      <c r="I146" s="19"/>
    </row>
    <row r="147" spans="9:9">
      <c r="I147" s="19"/>
    </row>
    <row r="148" spans="9:9">
      <c r="I148" s="19"/>
    </row>
    <row r="149" spans="9:9">
      <c r="I149" s="19"/>
    </row>
    <row r="150" spans="9:9">
      <c r="I150" s="19"/>
    </row>
    <row r="151" spans="9:9">
      <c r="I151" s="19"/>
    </row>
    <row r="152" spans="9:9">
      <c r="I152" s="19"/>
    </row>
    <row r="153" spans="9:9">
      <c r="I153" s="19"/>
    </row>
    <row r="154" spans="9:9">
      <c r="I154" s="19"/>
    </row>
    <row r="155" spans="9:9">
      <c r="I155" s="19"/>
    </row>
    <row r="156" spans="9:9">
      <c r="I156" s="19"/>
    </row>
    <row r="157" spans="9:9">
      <c r="I157" s="19"/>
    </row>
    <row r="158" spans="9:9">
      <c r="I158" s="19"/>
    </row>
    <row r="159" spans="9:9">
      <c r="I159" s="19"/>
    </row>
    <row r="160" spans="9:9">
      <c r="I160" s="19"/>
    </row>
    <row r="161" spans="9:9">
      <c r="I161" s="19"/>
    </row>
    <row r="162" spans="9:9">
      <c r="I162" s="19"/>
    </row>
    <row r="163" spans="9:9">
      <c r="I163" s="19"/>
    </row>
    <row r="164" spans="9:9">
      <c r="I164" s="19"/>
    </row>
    <row r="165" spans="9:9">
      <c r="I165" s="19"/>
    </row>
    <row r="166" spans="9:9">
      <c r="I166" s="19"/>
    </row>
    <row r="167" spans="9:9">
      <c r="I167" s="19"/>
    </row>
    <row r="168" spans="9:9">
      <c r="I168" s="19"/>
    </row>
    <row r="169" spans="9:9">
      <c r="I169" s="19"/>
    </row>
    <row r="170" spans="9:9">
      <c r="I170" s="19"/>
    </row>
    <row r="171" spans="9:9">
      <c r="I171" s="19"/>
    </row>
    <row r="172" spans="9:9">
      <c r="I172" s="19"/>
    </row>
    <row r="173" spans="9:9">
      <c r="I173" s="19"/>
    </row>
    <row r="174" spans="9:9">
      <c r="I174" s="19"/>
    </row>
    <row r="175" spans="9:9">
      <c r="I175" s="19"/>
    </row>
    <row r="176" spans="9:9">
      <c r="I176" s="19"/>
    </row>
    <row r="177" spans="9:9">
      <c r="I177" s="19"/>
    </row>
    <row r="178" spans="9:9">
      <c r="I178" s="19"/>
    </row>
    <row r="179" spans="9:9">
      <c r="I179" s="19"/>
    </row>
    <row r="180" spans="9:9">
      <c r="I180" s="19"/>
    </row>
    <row r="181" spans="9:9">
      <c r="I181" s="19"/>
    </row>
    <row r="182" spans="9:9">
      <c r="I182" s="19"/>
    </row>
    <row r="183" spans="9:9">
      <c r="I183" s="19"/>
    </row>
    <row r="184" spans="9:9">
      <c r="I184" s="19"/>
    </row>
    <row r="185" spans="9:9">
      <c r="I185" s="19"/>
    </row>
    <row r="186" spans="9:9">
      <c r="I186" s="19"/>
    </row>
    <row r="187" spans="9:9">
      <c r="I187" s="19"/>
    </row>
    <row r="188" spans="9:9">
      <c r="I188" s="19"/>
    </row>
    <row r="189" spans="9:9">
      <c r="I189" s="19"/>
    </row>
    <row r="190" spans="9:9">
      <c r="I190" s="19"/>
    </row>
    <row r="191" spans="9:9">
      <c r="I191" s="19"/>
    </row>
    <row r="192" spans="9:9">
      <c r="I192" s="19"/>
    </row>
    <row r="193" spans="9:9">
      <c r="I193" s="19"/>
    </row>
    <row r="194" spans="9:9">
      <c r="I194" s="19"/>
    </row>
    <row r="195" spans="9:9">
      <c r="I195" s="19"/>
    </row>
    <row r="196" spans="9:9">
      <c r="I196" s="19"/>
    </row>
    <row r="197" spans="9:9">
      <c r="I197" s="19"/>
    </row>
    <row r="198" spans="9:9">
      <c r="I198" s="19"/>
    </row>
    <row r="199" spans="9:9">
      <c r="I199" s="19"/>
    </row>
    <row r="200" spans="9:9">
      <c r="I200" s="19"/>
    </row>
    <row r="201" spans="9:9">
      <c r="I201" s="19"/>
    </row>
    <row r="202" spans="9:9">
      <c r="I202" s="19"/>
    </row>
    <row r="203" spans="9:9">
      <c r="I203" s="19"/>
    </row>
    <row r="204" spans="9:9">
      <c r="I204" s="19"/>
    </row>
    <row r="205" spans="9:9">
      <c r="I205" s="19"/>
    </row>
    <row r="206" spans="9:9">
      <c r="I206" s="19"/>
    </row>
    <row r="207" spans="9:9">
      <c r="I207" s="19"/>
    </row>
    <row r="208" spans="9:9">
      <c r="I208" s="19"/>
    </row>
    <row r="209" spans="9:9">
      <c r="I209" s="19"/>
    </row>
    <row r="210" spans="9:9">
      <c r="I210" s="19"/>
    </row>
    <row r="211" spans="9:9">
      <c r="I211" s="19"/>
    </row>
    <row r="212" spans="9:9">
      <c r="I212" s="19"/>
    </row>
    <row r="213" spans="9:9">
      <c r="I213" s="19"/>
    </row>
    <row r="214" spans="9:9">
      <c r="I214" s="19"/>
    </row>
    <row r="215" spans="9:9">
      <c r="I215" s="19"/>
    </row>
    <row r="216" spans="9:9">
      <c r="I216" s="19"/>
    </row>
    <row r="217" spans="9:9">
      <c r="I217" s="19"/>
    </row>
    <row r="218" spans="9:9">
      <c r="I218" s="19"/>
    </row>
    <row r="219" spans="9:9">
      <c r="I219" s="19"/>
    </row>
    <row r="220" spans="9:9">
      <c r="I220" s="19"/>
    </row>
    <row r="221" spans="9:9">
      <c r="I221" s="19"/>
    </row>
    <row r="222" spans="9:9">
      <c r="I222" s="19"/>
    </row>
    <row r="223" spans="9:9">
      <c r="I223" s="19"/>
    </row>
    <row r="224" spans="9:9">
      <c r="I224" s="19"/>
    </row>
    <row r="225" spans="9:9">
      <c r="I225" s="19"/>
    </row>
    <row r="226" spans="9:9">
      <c r="I226" s="19"/>
    </row>
    <row r="227" spans="9:9">
      <c r="I227" s="19"/>
    </row>
    <row r="228" spans="9:9">
      <c r="I228" s="19"/>
    </row>
    <row r="229" spans="9:9">
      <c r="I229" s="19"/>
    </row>
    <row r="230" spans="9:9">
      <c r="I230" s="19"/>
    </row>
    <row r="231" spans="9:9">
      <c r="I231" s="19"/>
    </row>
    <row r="232" spans="9:9">
      <c r="I232" s="19"/>
    </row>
    <row r="233" spans="9:9">
      <c r="I233" s="19"/>
    </row>
    <row r="234" spans="9:9">
      <c r="I234" s="19"/>
    </row>
    <row r="235" spans="9:9">
      <c r="I235" s="19"/>
    </row>
    <row r="236" spans="9:9">
      <c r="I236" s="19"/>
    </row>
    <row r="237" spans="9:9">
      <c r="I237" s="19"/>
    </row>
    <row r="238" spans="9:9">
      <c r="I238" s="19"/>
    </row>
    <row r="239" spans="9:9">
      <c r="I239" s="19"/>
    </row>
    <row r="240" spans="9:9">
      <c r="I240" s="19"/>
    </row>
    <row r="241" spans="9:9">
      <c r="I241" s="19"/>
    </row>
    <row r="242" spans="9:9">
      <c r="I242" s="19"/>
    </row>
    <row r="243" spans="9:9">
      <c r="I243" s="19"/>
    </row>
    <row r="244" spans="9:9">
      <c r="I244" s="19"/>
    </row>
    <row r="245" spans="9:9">
      <c r="I245" s="19"/>
    </row>
    <row r="246" spans="9:9">
      <c r="I246" s="19"/>
    </row>
    <row r="247" spans="9:9">
      <c r="I247" s="19"/>
    </row>
    <row r="248" spans="9:9">
      <c r="I248" s="19"/>
    </row>
    <row r="249" spans="9:9">
      <c r="I249" s="19"/>
    </row>
    <row r="250" spans="9:9">
      <c r="I250" s="19"/>
    </row>
    <row r="251" spans="9:9">
      <c r="I251" s="19"/>
    </row>
    <row r="252" spans="9:9">
      <c r="I252" s="19"/>
    </row>
    <row r="253" spans="9:9">
      <c r="I253" s="19"/>
    </row>
    <row r="254" spans="9:9">
      <c r="I254" s="19"/>
    </row>
    <row r="255" spans="9:9">
      <c r="I255" s="19"/>
    </row>
    <row r="256" spans="9:9">
      <c r="I256" s="19"/>
    </row>
    <row r="257" spans="9:9">
      <c r="I257" s="19"/>
    </row>
    <row r="258" spans="9:9">
      <c r="I258" s="19"/>
    </row>
    <row r="259" spans="9:9">
      <c r="I259" s="19"/>
    </row>
    <row r="260" spans="9:9">
      <c r="I260" s="19"/>
    </row>
    <row r="261" spans="9:9">
      <c r="I261" s="19"/>
    </row>
    <row r="262" spans="9:9">
      <c r="I262" s="19"/>
    </row>
    <row r="263" spans="9:9">
      <c r="I263" s="19"/>
    </row>
    <row r="264" spans="9:9">
      <c r="I264" s="19"/>
    </row>
    <row r="265" spans="9:9">
      <c r="I265" s="19"/>
    </row>
    <row r="266" spans="9:9">
      <c r="I266" s="19"/>
    </row>
    <row r="267" spans="9:9">
      <c r="I267" s="19"/>
    </row>
    <row r="268" spans="9:9">
      <c r="I268" s="19"/>
    </row>
    <row r="269" spans="9:9">
      <c r="I269" s="19"/>
    </row>
    <row r="270" spans="9:9">
      <c r="I270" s="19"/>
    </row>
    <row r="271" spans="9:9">
      <c r="I271" s="19"/>
    </row>
    <row r="272" spans="9:9">
      <c r="I272" s="19"/>
    </row>
    <row r="273" spans="9:9">
      <c r="I273" s="19"/>
    </row>
    <row r="274" spans="9:9">
      <c r="I274" s="19"/>
    </row>
    <row r="275" spans="9:9">
      <c r="I275" s="19"/>
    </row>
    <row r="276" spans="9:9">
      <c r="I276" s="19"/>
    </row>
    <row r="277" spans="9:9">
      <c r="I277" s="19"/>
    </row>
    <row r="278" spans="9:9">
      <c r="I278" s="19"/>
    </row>
    <row r="279" spans="9:9">
      <c r="I279" s="19"/>
    </row>
    <row r="280" spans="9:9">
      <c r="I280" s="19"/>
    </row>
    <row r="281" spans="9:9">
      <c r="I281" s="19"/>
    </row>
    <row r="282" spans="9:9">
      <c r="I282" s="19"/>
    </row>
    <row r="283" spans="9:9">
      <c r="I283" s="19"/>
    </row>
    <row r="284" spans="9:9">
      <c r="I284" s="19"/>
    </row>
    <row r="285" spans="9:9">
      <c r="I285" s="19"/>
    </row>
    <row r="286" spans="9:9">
      <c r="I286" s="19"/>
    </row>
    <row r="287" spans="9:9">
      <c r="I287" s="19"/>
    </row>
    <row r="288" spans="9:9">
      <c r="I288" s="19"/>
    </row>
    <row r="289" spans="9:9">
      <c r="I289" s="19"/>
    </row>
  </sheetData>
  <hyperlinks>
    <hyperlink ref="O1" r:id="rId1" location="0" xr:uid="{1A5DC839-B836-414D-90FB-DC92D012B68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5C33F-F821-45C7-96F9-7FCCD3E7C36C}">
  <dimension ref="A1:J54"/>
  <sheetViews>
    <sheetView tabSelected="1" workbookViewId="0">
      <selection activeCell="E3" sqref="E3"/>
    </sheetView>
  </sheetViews>
  <sheetFormatPr defaultRowHeight="15"/>
  <cols>
    <col min="1" max="1" width="15.140625" customWidth="1"/>
    <col min="2" max="2" width="38.42578125" customWidth="1"/>
    <col min="3" max="3" width="34.7109375" customWidth="1"/>
    <col min="4" max="4" width="23.7109375" customWidth="1"/>
    <col min="5" max="5" width="32.140625" customWidth="1"/>
  </cols>
  <sheetData>
    <row r="1" spans="1:10">
      <c r="A1" t="s">
        <v>20</v>
      </c>
      <c r="B1" t="s">
        <v>21</v>
      </c>
      <c r="C1" s="23" t="s">
        <v>22</v>
      </c>
      <c r="D1" s="23" t="s">
        <v>23</v>
      </c>
      <c r="F1" t="s">
        <v>24</v>
      </c>
      <c r="H1" t="s">
        <v>25</v>
      </c>
      <c r="J1" t="s">
        <v>26</v>
      </c>
    </row>
    <row r="2" spans="1:10">
      <c r="A2" s="23">
        <v>1970</v>
      </c>
      <c r="B2" s="23">
        <v>71.883347599999993</v>
      </c>
      <c r="C2" s="23">
        <v>16.582201000000001</v>
      </c>
      <c r="D2" s="23">
        <v>10.784103500000001</v>
      </c>
      <c r="F2">
        <f>B2/$B$2*100</f>
        <v>100</v>
      </c>
      <c r="H2">
        <f>C2/$C$2*100</f>
        <v>100</v>
      </c>
      <c r="J2">
        <f>D2/$D$2*100</f>
        <v>100</v>
      </c>
    </row>
    <row r="3" spans="1:10">
      <c r="A3" s="23">
        <v>1971</v>
      </c>
      <c r="B3" s="23">
        <v>73.161849200000006</v>
      </c>
      <c r="C3" s="23">
        <v>16.283576</v>
      </c>
      <c r="D3" s="23">
        <v>10.919394799999999</v>
      </c>
      <c r="F3">
        <f>B3/B2*100</f>
        <v>101.77857826977441</v>
      </c>
      <c r="H3">
        <f>C3/C2*100</f>
        <v>98.199123264758398</v>
      </c>
      <c r="J3">
        <f>D3/D2*100</f>
        <v>101.25454378289302</v>
      </c>
    </row>
    <row r="4" spans="1:10">
      <c r="A4" s="23">
        <v>1972</v>
      </c>
      <c r="B4" s="23">
        <v>74.144793300000003</v>
      </c>
      <c r="C4" s="23">
        <v>16.179632699999999</v>
      </c>
      <c r="D4" s="23">
        <v>10.4752256</v>
      </c>
      <c r="F4">
        <f>B4/B2*100</f>
        <v>103.14599385741462</v>
      </c>
      <c r="H4">
        <f>C4/C2*100</f>
        <v>97.572286694631174</v>
      </c>
      <c r="J4">
        <f>D4/D2*100</f>
        <v>97.13580363912493</v>
      </c>
    </row>
    <row r="5" spans="1:10">
      <c r="A5" s="23">
        <v>1973</v>
      </c>
      <c r="B5" s="23">
        <v>74.355380800000006</v>
      </c>
      <c r="C5" s="23">
        <v>16.347949100000001</v>
      </c>
      <c r="D5" s="23">
        <v>10.0448778</v>
      </c>
      <c r="F5">
        <f>B5/B2*100</f>
        <v>103.4389511375511</v>
      </c>
      <c r="H5">
        <f t="shared" ref="H5:H36" si="0">C5/$C$2*100</f>
        <v>98.587329269498056</v>
      </c>
      <c r="J5">
        <f t="shared" ref="J5:J36" si="1">D5/$D$2*100</f>
        <v>93.145228066477657</v>
      </c>
    </row>
    <row r="6" spans="1:10">
      <c r="A6" s="23">
        <v>1974</v>
      </c>
      <c r="B6" s="23">
        <v>75.526037599999995</v>
      </c>
      <c r="C6" s="23">
        <v>18.715934699999998</v>
      </c>
      <c r="D6" s="23">
        <v>10.1703343</v>
      </c>
      <c r="F6">
        <f t="shared" ref="F6:F37" si="2">B6/$B$2*100</f>
        <v>105.0675018924689</v>
      </c>
      <c r="H6">
        <f t="shared" ref="H6:H37" si="3">C6/C5*100</f>
        <v>114.48490930278219</v>
      </c>
      <c r="J6">
        <f t="shared" ref="J6:J37" si="4">D6/D5*100</f>
        <v>101.24895994254904</v>
      </c>
    </row>
    <row r="7" spans="1:10">
      <c r="A7" s="23">
        <v>1975</v>
      </c>
      <c r="B7" s="23">
        <v>79.100858400000007</v>
      </c>
      <c r="C7" s="23">
        <v>18.796205400000002</v>
      </c>
      <c r="D7" s="23">
        <v>10.4908658</v>
      </c>
      <c r="F7">
        <f t="shared" ref="F7:F54" si="5">B7/B6*100</f>
        <v>104.73322964317676</v>
      </c>
      <c r="H7">
        <f t="shared" ref="H7" si="6">C7/C5*100</f>
        <v>114.97592318782056</v>
      </c>
      <c r="J7">
        <f t="shared" ref="J7" si="7">D7/D5*100</f>
        <v>104.43995446116826</v>
      </c>
    </row>
    <row r="8" spans="1:10">
      <c r="A8" s="23">
        <v>1976</v>
      </c>
      <c r="B8" s="23">
        <v>78.473814599999997</v>
      </c>
      <c r="C8" s="23">
        <v>20.2984315</v>
      </c>
      <c r="D8" s="23">
        <v>10.493259800000001</v>
      </c>
      <c r="F8">
        <f t="shared" ref="F8" si="8">B8/B6*100</f>
        <v>103.90299437607462</v>
      </c>
      <c r="H8">
        <f t="shared" ref="H8:H54" si="9">C8/$C$2*100</f>
        <v>122.41096040266306</v>
      </c>
      <c r="J8">
        <f t="shared" ref="J8:J54" si="10">D8/$D$2*100</f>
        <v>97.303033117217396</v>
      </c>
    </row>
    <row r="9" spans="1:10">
      <c r="A9" s="23">
        <v>1977</v>
      </c>
      <c r="B9" s="23">
        <v>78.727214200000006</v>
      </c>
      <c r="C9" s="23">
        <v>20.124003299999998</v>
      </c>
      <c r="D9" s="23">
        <v>10.379879000000001</v>
      </c>
      <c r="F9">
        <f t="shared" ref="F9" si="11">B9/B6*100</f>
        <v>104.23850727738962</v>
      </c>
      <c r="H9">
        <f t="shared" ref="H9:H54" si="12">C9/C8*100</f>
        <v>99.140681387130812</v>
      </c>
      <c r="J9">
        <f t="shared" ref="J9:J54" si="13">D9/D8*100</f>
        <v>98.919489251567001</v>
      </c>
    </row>
    <row r="10" spans="1:10">
      <c r="A10" s="23">
        <v>1978</v>
      </c>
      <c r="B10" s="23">
        <v>78.261035399999997</v>
      </c>
      <c r="C10" s="23">
        <v>19.5438495</v>
      </c>
      <c r="D10" s="23">
        <v>10.282566900000001</v>
      </c>
      <c r="F10">
        <f t="shared" ref="F10:F54" si="14">B10/$B$2*100</f>
        <v>108.87227433464717</v>
      </c>
      <c r="H10">
        <f t="shared" ref="H10" si="15">C10/C8*100</f>
        <v>96.282560058889288</v>
      </c>
      <c r="J10">
        <f t="shared" ref="J10" si="16">D10/D8*100</f>
        <v>97.992112041293396</v>
      </c>
    </row>
    <row r="11" spans="1:10">
      <c r="A11" s="23">
        <v>1979</v>
      </c>
      <c r="B11" s="23">
        <v>78.477134199999995</v>
      </c>
      <c r="C11" s="23">
        <v>21.399950100000002</v>
      </c>
      <c r="D11" s="23">
        <v>10.056737</v>
      </c>
      <c r="F11">
        <f t="shared" ref="F11:F54" si="17">B11/B10*100</f>
        <v>100.27612565933417</v>
      </c>
      <c r="H11">
        <f t="shared" ref="H11:H54" si="18">C11/$C$2*100</f>
        <v>129.05373719688959</v>
      </c>
      <c r="J11">
        <f t="shared" ref="J11:J54" si="19">D11/$D$2*100</f>
        <v>93.255197337451364</v>
      </c>
    </row>
    <row r="12" spans="1:10">
      <c r="A12" s="23">
        <v>1980</v>
      </c>
      <c r="B12" s="23">
        <v>79.714725900000005</v>
      </c>
      <c r="C12" s="23">
        <v>23.232846800000001</v>
      </c>
      <c r="D12" s="23">
        <v>9.7944266100000004</v>
      </c>
      <c r="F12">
        <f t="shared" ref="F12" si="20">B12/B10*100</f>
        <v>101.85748948064645</v>
      </c>
      <c r="H12">
        <f t="shared" ref="H12:H54" si="21">C12/C11*100</f>
        <v>108.56495782202782</v>
      </c>
      <c r="J12">
        <f t="shared" ref="J12:J54" si="22">D12/D11*100</f>
        <v>97.391694840980733</v>
      </c>
    </row>
    <row r="13" spans="1:10">
      <c r="A13" s="23">
        <v>1981</v>
      </c>
      <c r="B13" s="23">
        <v>80.820469900000006</v>
      </c>
      <c r="C13" s="23">
        <v>24.048287500000001</v>
      </c>
      <c r="D13" s="23">
        <v>9.7504031100000006</v>
      </c>
      <c r="F13">
        <f t="shared" ref="F13" si="23">B13/B10*100</f>
        <v>103.27038159783919</v>
      </c>
      <c r="H13">
        <f t="shared" ref="H13" si="24">C13/C11*100</f>
        <v>112.37543726795887</v>
      </c>
      <c r="J13">
        <f t="shared" ref="J13" si="25">D13/D11*100</f>
        <v>96.95394351070334</v>
      </c>
    </row>
    <row r="14" spans="1:10">
      <c r="A14" s="23">
        <v>1982</v>
      </c>
      <c r="B14" s="23">
        <v>80.417783299999996</v>
      </c>
      <c r="C14" s="23">
        <v>23.5178552</v>
      </c>
      <c r="D14" s="23">
        <v>10.1908583</v>
      </c>
      <c r="F14">
        <f t="shared" ref="F14:F54" si="26">B14/$B$2*100</f>
        <v>111.87261860353314</v>
      </c>
      <c r="H14">
        <f t="shared" ref="H14:H54" si="27">C14/$C$2*100</f>
        <v>141.82589633306216</v>
      </c>
      <c r="J14">
        <f t="shared" ref="J14:J54" si="28">D14/$D$2*100</f>
        <v>94.498891817942948</v>
      </c>
    </row>
    <row r="15" spans="1:10">
      <c r="A15" s="23">
        <v>1983</v>
      </c>
      <c r="B15" s="23">
        <v>80.273883400000003</v>
      </c>
      <c r="C15" s="23">
        <v>23.284166299999999</v>
      </c>
      <c r="D15" s="23">
        <v>10.1969808</v>
      </c>
      <c r="F15">
        <f t="shared" ref="F15:F54" si="29">B15/B14*100</f>
        <v>99.82105960386501</v>
      </c>
      <c r="H15">
        <f t="shared" ref="H15:H54" si="30">C15/C14*100</f>
        <v>99.006334132034283</v>
      </c>
      <c r="J15">
        <f t="shared" ref="J15:J54" si="31">D15/D14*100</f>
        <v>100.06007835473486</v>
      </c>
    </row>
    <row r="16" spans="1:10">
      <c r="A16" s="23">
        <v>1984</v>
      </c>
      <c r="B16" s="23">
        <v>79.870353499999993</v>
      </c>
      <c r="C16" s="23">
        <v>24.5170873</v>
      </c>
      <c r="D16" s="23">
        <v>9.9378834200000004</v>
      </c>
      <c r="F16">
        <f t="shared" ref="F16" si="32">B16/B14*100</f>
        <v>99.319267732165898</v>
      </c>
      <c r="H16">
        <f t="shared" ref="H16" si="33">C16/C14*100</f>
        <v>104.24882325153528</v>
      </c>
      <c r="J16">
        <f t="shared" ref="J16" si="34">D16/D14*100</f>
        <v>97.51762930508022</v>
      </c>
    </row>
    <row r="17" spans="1:10">
      <c r="A17" s="23">
        <v>1985</v>
      </c>
      <c r="B17" s="23">
        <v>79.174807200000004</v>
      </c>
      <c r="C17" s="23">
        <v>24.976346400000001</v>
      </c>
      <c r="D17" s="23">
        <v>10.084634400000001</v>
      </c>
      <c r="F17">
        <f t="shared" ref="F17" si="35">B17/B14*100</f>
        <v>98.454351700589598</v>
      </c>
      <c r="H17">
        <f t="shared" ref="H17:H54" si="36">C17/$C$2*100</f>
        <v>150.62141871275111</v>
      </c>
      <c r="J17">
        <f t="shared" ref="J17:J54" si="37">D17/$D$2*100</f>
        <v>93.513887362078819</v>
      </c>
    </row>
    <row r="18" spans="1:10">
      <c r="A18" s="23">
        <v>1986</v>
      </c>
      <c r="B18" s="23">
        <v>77.586261899999997</v>
      </c>
      <c r="C18" s="23">
        <v>21.657491100000001</v>
      </c>
      <c r="D18" s="23">
        <v>9.8164739700000005</v>
      </c>
      <c r="F18">
        <f t="shared" ref="F18:F54" si="38">B18/$B$2*100</f>
        <v>107.93356805213674</v>
      </c>
      <c r="H18">
        <f t="shared" ref="H18:H54" si="39">C18/C17*100</f>
        <v>86.712006444625544</v>
      </c>
      <c r="J18">
        <f t="shared" ref="J18:J54" si="40">D18/D17*100</f>
        <v>97.340900826310573</v>
      </c>
    </row>
    <row r="19" spans="1:10">
      <c r="A19" s="23">
        <v>1987</v>
      </c>
      <c r="B19" s="23">
        <v>78.221101000000004</v>
      </c>
      <c r="C19" s="23">
        <v>21.006437300000002</v>
      </c>
      <c r="D19" s="23">
        <v>10.2507219</v>
      </c>
      <c r="F19">
        <f t="shared" ref="F19:F54" si="41">B19/B18*100</f>
        <v>100.81823648214711</v>
      </c>
      <c r="H19">
        <f t="shared" ref="H19" si="42">C19/C17*100</f>
        <v>84.105324948568139</v>
      </c>
      <c r="J19">
        <f t="shared" ref="J19" si="43">D19/D17*100</f>
        <v>101.64693625383188</v>
      </c>
    </row>
    <row r="20" spans="1:10">
      <c r="A20" s="23">
        <v>1988</v>
      </c>
      <c r="B20" s="23">
        <v>77.483210799999995</v>
      </c>
      <c r="C20" s="23">
        <v>21.436435199999998</v>
      </c>
      <c r="D20" s="23">
        <v>9.8322836799999997</v>
      </c>
      <c r="F20">
        <f t="shared" ref="F20" si="44">B20/B18*100</f>
        <v>99.867178676383688</v>
      </c>
      <c r="H20">
        <f t="shared" ref="H20:H54" si="45">C20/$C$2*100</f>
        <v>129.2737628738187</v>
      </c>
      <c r="J20">
        <f t="shared" ref="J20:J54" si="46">D20/$D$2*100</f>
        <v>91.173862342845652</v>
      </c>
    </row>
    <row r="21" spans="1:10">
      <c r="A21" s="23">
        <v>1989</v>
      </c>
      <c r="B21" s="23">
        <v>76.6143407</v>
      </c>
      <c r="C21" s="23">
        <v>22.9162982</v>
      </c>
      <c r="D21" s="23">
        <v>11.6297137</v>
      </c>
      <c r="F21">
        <f t="shared" ref="F21" si="47">B21/B18*100</f>
        <v>98.747302452523499</v>
      </c>
      <c r="H21">
        <f t="shared" ref="H21:H54" si="48">C21/C20*100</f>
        <v>106.90349391674975</v>
      </c>
      <c r="J21">
        <f t="shared" ref="J21:J54" si="49">D21/D20*100</f>
        <v>118.28090073983708</v>
      </c>
    </row>
    <row r="22" spans="1:10">
      <c r="A22" s="23">
        <v>1990</v>
      </c>
      <c r="B22" s="23">
        <v>75.442032900000001</v>
      </c>
      <c r="C22" s="23">
        <v>23.027750999999999</v>
      </c>
      <c r="D22" s="23">
        <v>11.753874700000001</v>
      </c>
      <c r="F22">
        <f t="shared" ref="F22:F54" si="50">B22/$B$2*100</f>
        <v>104.95063936059653</v>
      </c>
      <c r="H22">
        <f t="shared" ref="H22" si="51">C22/C20*100</f>
        <v>107.42341618442231</v>
      </c>
      <c r="J22">
        <f t="shared" ref="J22" si="52">D22/D20*100</f>
        <v>119.54368977279144</v>
      </c>
    </row>
    <row r="23" spans="1:10">
      <c r="A23" s="23">
        <v>1991</v>
      </c>
      <c r="B23" s="23">
        <v>74.715222600000004</v>
      </c>
      <c r="C23" s="23">
        <v>24.152478200000001</v>
      </c>
      <c r="D23" s="23">
        <v>11.4604573</v>
      </c>
      <c r="F23">
        <f t="shared" ref="F23:F54" si="53">B23/B22*100</f>
        <v>99.036597673655749</v>
      </c>
      <c r="H23">
        <f t="shared" ref="H23:H54" si="54">C23/$C$2*100</f>
        <v>145.65303001694409</v>
      </c>
      <c r="J23">
        <f t="shared" ref="J23:J54" si="55">D23/$D$2*100</f>
        <v>106.27176658680992</v>
      </c>
    </row>
    <row r="24" spans="1:10">
      <c r="A24" s="23">
        <v>1992</v>
      </c>
      <c r="B24" s="23">
        <v>75.241413300000005</v>
      </c>
      <c r="C24" s="23">
        <v>22.696144700000001</v>
      </c>
      <c r="D24" s="23">
        <v>11.6778443</v>
      </c>
      <c r="F24">
        <f t="shared" ref="F24" si="56">B24/B22*100</f>
        <v>99.734074504240994</v>
      </c>
      <c r="H24">
        <f t="shared" ref="H24:H54" si="57">C24/C23*100</f>
        <v>93.970252294855612</v>
      </c>
      <c r="J24">
        <f t="shared" ref="J24:J54" si="58">D24/D23*100</f>
        <v>101.89684402907729</v>
      </c>
    </row>
    <row r="25" spans="1:10">
      <c r="A25" s="23">
        <v>1993</v>
      </c>
      <c r="B25" s="23">
        <v>76.011342799999994</v>
      </c>
      <c r="C25" s="23">
        <v>20.263294699999999</v>
      </c>
      <c r="D25" s="23">
        <v>11.4761349</v>
      </c>
      <c r="F25">
        <f t="shared" ref="F25" si="59">B25/B22*100</f>
        <v>100.75463223632192</v>
      </c>
      <c r="H25">
        <f t="shared" ref="H25" si="60">C25/C23*100</f>
        <v>83.897372899812822</v>
      </c>
      <c r="J25">
        <f t="shared" ref="J25" si="61">D25/D23*100</f>
        <v>100.13679733355841</v>
      </c>
    </row>
    <row r="26" spans="1:10">
      <c r="A26" s="23">
        <v>1994</v>
      </c>
      <c r="B26" s="23">
        <v>75.505998700000006</v>
      </c>
      <c r="C26" s="23">
        <v>20.947172800000001</v>
      </c>
      <c r="D26" s="23">
        <v>10.901851799999999</v>
      </c>
      <c r="F26">
        <f t="shared" ref="F26:F54" si="62">B26/$B$2*100</f>
        <v>105.03962492141923</v>
      </c>
      <c r="H26">
        <f t="shared" ref="H26:H54" si="63">C26/$C$2*100</f>
        <v>126.32323537749903</v>
      </c>
      <c r="J26">
        <f t="shared" ref="J26:J54" si="64">D26/$D$2*100</f>
        <v>101.09186915722756</v>
      </c>
    </row>
    <row r="27" spans="1:10">
      <c r="A27" s="23">
        <v>1995</v>
      </c>
      <c r="B27" s="23">
        <v>75.266413700000001</v>
      </c>
      <c r="C27" s="23">
        <v>21.587397899999999</v>
      </c>
      <c r="D27" s="23">
        <v>10.729367999999999</v>
      </c>
      <c r="F27">
        <f t="shared" ref="F27:F54" si="65">B27/B26*100</f>
        <v>99.682694085072725</v>
      </c>
      <c r="H27">
        <f t="shared" ref="H27:H54" si="66">C27/C26*100</f>
        <v>103.05637952249099</v>
      </c>
      <c r="J27">
        <f t="shared" ref="J27:J54" si="67">D27/D26*100</f>
        <v>98.417848608068581</v>
      </c>
    </row>
    <row r="28" spans="1:10">
      <c r="A28" s="23">
        <v>1996</v>
      </c>
      <c r="B28" s="23">
        <v>76.023274900000004</v>
      </c>
      <c r="C28" s="23">
        <v>22.145593300000002</v>
      </c>
      <c r="D28" s="23">
        <v>10.834979799999999</v>
      </c>
      <c r="F28">
        <f t="shared" ref="F28" si="68">B28/B26*100</f>
        <v>100.68507960811861</v>
      </c>
      <c r="H28">
        <f t="shared" ref="H28" si="69">C28/C26*100</f>
        <v>105.72115631757238</v>
      </c>
      <c r="J28">
        <f t="shared" ref="J28" si="70">D28/D26*100</f>
        <v>99.386599623377748</v>
      </c>
    </row>
    <row r="29" spans="1:10">
      <c r="A29" s="23">
        <v>1997</v>
      </c>
      <c r="B29" s="23">
        <v>75.546592599999997</v>
      </c>
      <c r="C29" s="23">
        <v>24.282385300000001</v>
      </c>
      <c r="D29" s="23">
        <v>11.508536100000001</v>
      </c>
      <c r="F29">
        <f t="shared" ref="F29" si="71">B29/B26*100</f>
        <v>100.05376248337737</v>
      </c>
      <c r="H29">
        <f t="shared" ref="H29:H54" si="72">C29/$C$2*100</f>
        <v>146.43644290646338</v>
      </c>
      <c r="J29">
        <f t="shared" ref="J29:J54" si="73">D29/$D$2*100</f>
        <v>106.7175968776635</v>
      </c>
    </row>
    <row r="30" spans="1:10">
      <c r="A30" s="23">
        <v>1998</v>
      </c>
      <c r="B30" s="23">
        <v>74.750697500000001</v>
      </c>
      <c r="C30" s="23">
        <v>25.178066099999999</v>
      </c>
      <c r="D30" s="23">
        <v>11.705000699999999</v>
      </c>
      <c r="F30">
        <f t="shared" ref="F30:F54" si="74">B30/$B$2*100</f>
        <v>103.9888931104817</v>
      </c>
      <c r="H30">
        <f t="shared" ref="H30:H54" si="75">C30/C29*100</f>
        <v>103.68860303027971</v>
      </c>
      <c r="J30">
        <f t="shared" ref="J30:J54" si="76">D30/D29*100</f>
        <v>101.70712068236027</v>
      </c>
    </row>
    <row r="31" spans="1:10">
      <c r="A31" s="23">
        <v>1999</v>
      </c>
      <c r="B31" s="23">
        <v>75.443946999999994</v>
      </c>
      <c r="C31" s="23">
        <v>26.406617199999999</v>
      </c>
      <c r="D31" s="23">
        <v>10.9616854</v>
      </c>
      <c r="F31">
        <f t="shared" ref="F31:F54" si="77">B31/B30*100</f>
        <v>100.92741542645804</v>
      </c>
      <c r="H31">
        <f t="shared" ref="H31" si="78">C31/C29*100</f>
        <v>108.74803638009978</v>
      </c>
      <c r="J31">
        <f t="shared" ref="J31" si="79">D31/D29*100</f>
        <v>95.248303561388653</v>
      </c>
    </row>
    <row r="32" spans="1:10">
      <c r="A32" s="23">
        <v>2000</v>
      </c>
      <c r="B32" s="23">
        <v>75.343773900000002</v>
      </c>
      <c r="C32" s="23">
        <v>30.678349399999998</v>
      </c>
      <c r="D32" s="23">
        <v>10.8353047</v>
      </c>
      <c r="F32">
        <f t="shared" ref="F32" si="80">B32/B30*100</f>
        <v>100.79340584079499</v>
      </c>
      <c r="H32">
        <f t="shared" ref="H32:H54" si="81">C32/$C$2*100</f>
        <v>185.007704345159</v>
      </c>
      <c r="J32">
        <f t="shared" ref="J32:J54" si="82">D32/$D$2*100</f>
        <v>100.47478401890338</v>
      </c>
    </row>
    <row r="33" spans="1:10">
      <c r="A33" s="23">
        <v>2001</v>
      </c>
      <c r="B33" s="23">
        <v>75.412972800000006</v>
      </c>
      <c r="C33" s="23">
        <v>30.218131799999998</v>
      </c>
      <c r="D33" s="23">
        <v>10.9985214</v>
      </c>
      <c r="F33">
        <f t="shared" ref="F33" si="83">B33/B30*100</f>
        <v>100.88597875625173</v>
      </c>
      <c r="H33">
        <f t="shared" ref="H33:H54" si="84">C33/C32*100</f>
        <v>98.499861925426799</v>
      </c>
      <c r="J33">
        <f t="shared" ref="J33:J54" si="85">D33/D32*100</f>
        <v>101.50634157985424</v>
      </c>
    </row>
    <row r="34" spans="1:10">
      <c r="A34" s="23">
        <v>2002</v>
      </c>
      <c r="B34" s="23">
        <v>74.973340899999997</v>
      </c>
      <c r="C34" s="23">
        <v>28.342310699999999</v>
      </c>
      <c r="D34" s="23">
        <v>10.4262946</v>
      </c>
      <c r="F34">
        <f t="shared" ref="F34:F54" si="86">B34/$B$2*100</f>
        <v>104.29862186885688</v>
      </c>
      <c r="H34">
        <f t="shared" ref="H34" si="87">C34/C32*100</f>
        <v>92.385383354425187</v>
      </c>
      <c r="J34">
        <f t="shared" ref="J34" si="88">D34/D32*100</f>
        <v>96.225209061264337</v>
      </c>
    </row>
    <row r="35" spans="1:10">
      <c r="A35" s="23">
        <v>2003</v>
      </c>
      <c r="B35" s="23">
        <v>75.789100099999999</v>
      </c>
      <c r="C35" s="23">
        <v>29.037606799999999</v>
      </c>
      <c r="D35" s="23">
        <v>10.656816600000001</v>
      </c>
      <c r="F35">
        <f t="shared" ref="F35:F54" si="89">B35/B34*100</f>
        <v>101.08806569136097</v>
      </c>
      <c r="H35">
        <f t="shared" ref="H35:H54" si="90">C35/$C$2*100</f>
        <v>175.11310350176069</v>
      </c>
      <c r="J35">
        <f t="shared" ref="J35:J54" si="91">D35/$D$2*100</f>
        <v>98.819680282185715</v>
      </c>
    </row>
    <row r="36" spans="1:10">
      <c r="A36" s="23">
        <v>2004</v>
      </c>
      <c r="B36" s="23">
        <v>74.960398100000006</v>
      </c>
      <c r="C36" s="23">
        <v>30.512835200000001</v>
      </c>
      <c r="D36" s="23">
        <v>10.8516276</v>
      </c>
      <c r="F36">
        <f t="shared" ref="F36" si="92">B36/B34*100</f>
        <v>99.982736797047295</v>
      </c>
      <c r="H36">
        <f t="shared" ref="H36:H54" si="93">C36/C35*100</f>
        <v>105.08040628196676</v>
      </c>
      <c r="J36">
        <f t="shared" ref="J36:J54" si="94">D36/D35*100</f>
        <v>101.82804121823771</v>
      </c>
    </row>
    <row r="37" spans="1:10">
      <c r="A37" s="23">
        <v>2005</v>
      </c>
      <c r="B37" s="23">
        <v>75.314446000000004</v>
      </c>
      <c r="C37" s="23">
        <v>32.859140600000003</v>
      </c>
      <c r="D37" s="23">
        <v>11.334040099999999</v>
      </c>
      <c r="F37">
        <f t="shared" ref="F37" si="95">B37/B34*100</f>
        <v>100.45496852068388</v>
      </c>
      <c r="H37">
        <f t="shared" ref="H37" si="96">C37/C35*100</f>
        <v>113.16063622708742</v>
      </c>
      <c r="J37">
        <f t="shared" ref="J37" si="97">D37/D35*100</f>
        <v>106.35483864853224</v>
      </c>
    </row>
    <row r="38" spans="1:10">
      <c r="A38" s="23">
        <v>2006</v>
      </c>
      <c r="B38" s="23">
        <v>74.013198700000004</v>
      </c>
      <c r="C38" s="23">
        <v>36.016821200000003</v>
      </c>
      <c r="D38" s="23">
        <v>11.472301099999999</v>
      </c>
      <c r="F38">
        <f t="shared" ref="F38:F54" si="98">B38/$B$2*100</f>
        <v>102.96292697976688</v>
      </c>
      <c r="H38">
        <f t="shared" ref="H38:H54" si="99">C38/$C$2*100</f>
        <v>217.20169234470143</v>
      </c>
      <c r="J38">
        <f t="shared" ref="J38:J54" si="100">D38/$D$2*100</f>
        <v>106.38159305499988</v>
      </c>
    </row>
    <row r="39" spans="1:10">
      <c r="A39" s="23">
        <v>2007</v>
      </c>
      <c r="B39" s="23">
        <v>71.848972799999999</v>
      </c>
      <c r="C39" s="23">
        <v>36.551659299999997</v>
      </c>
      <c r="D39" s="23">
        <v>11.614937100000001</v>
      </c>
      <c r="F39">
        <f t="shared" ref="F39:F54" si="101">B39/B38*100</f>
        <v>97.075891951687794</v>
      </c>
      <c r="H39">
        <f t="shared" ref="H39:H54" si="102">C39/C38*100</f>
        <v>101.48496752956086</v>
      </c>
      <c r="J39">
        <f t="shared" ref="J39:J54" si="103">D39/D38*100</f>
        <v>101.24330767434269</v>
      </c>
    </row>
    <row r="40" spans="1:10">
      <c r="A40" s="23">
        <v>2008</v>
      </c>
      <c r="B40" s="23">
        <v>72.480237500000001</v>
      </c>
      <c r="C40" s="23">
        <v>37.725614499999999</v>
      </c>
      <c r="D40" s="23">
        <v>11.190297899999999</v>
      </c>
      <c r="F40">
        <f t="shared" ref="F40" si="104">B40/B38*100</f>
        <v>97.928800231680839</v>
      </c>
      <c r="H40">
        <f t="shared" ref="H40" si="105">C40/C38*100</f>
        <v>104.74443119372232</v>
      </c>
      <c r="J40">
        <f t="shared" ref="J40" si="106">D40/D38*100</f>
        <v>97.541877627322734</v>
      </c>
    </row>
    <row r="41" spans="1:10">
      <c r="A41" s="23">
        <v>2009</v>
      </c>
      <c r="B41" s="23">
        <v>76.432435299999995</v>
      </c>
      <c r="C41" s="23">
        <v>33.108806000000001</v>
      </c>
      <c r="D41" s="23">
        <v>11.4813852</v>
      </c>
      <c r="F41">
        <f t="shared" ref="F41" si="107">B41/B38*100</f>
        <v>103.2686556485769</v>
      </c>
      <c r="H41">
        <f t="shared" ref="H41:H54" si="108">C41/$C$2*100</f>
        <v>199.66472484563417</v>
      </c>
      <c r="J41">
        <f t="shared" ref="J41:J54" si="109">D41/$D$2*100</f>
        <v>106.46582907888448</v>
      </c>
    </row>
    <row r="42" spans="1:10">
      <c r="A42" s="23">
        <v>2010</v>
      </c>
      <c r="B42" s="23">
        <v>74.671892099999994</v>
      </c>
      <c r="C42" s="23">
        <v>37.303150799999997</v>
      </c>
      <c r="D42" s="23">
        <v>11.6229861</v>
      </c>
      <c r="F42">
        <f t="shared" ref="F42:F54" si="110">B42/$B$2*100</f>
        <v>103.87926354726417</v>
      </c>
      <c r="H42">
        <f t="shared" ref="H42:H54" si="111">C42/C41*100</f>
        <v>112.66836623465066</v>
      </c>
      <c r="J42">
        <f t="shared" ref="J42:J54" si="112">D42/D41*100</f>
        <v>101.23330850357672</v>
      </c>
    </row>
    <row r="43" spans="1:10">
      <c r="A43" s="23">
        <v>2011</v>
      </c>
      <c r="B43" s="23">
        <v>73.456614999999999</v>
      </c>
      <c r="C43" s="23">
        <v>40.148985000000003</v>
      </c>
      <c r="D43" s="23">
        <v>11.6115034</v>
      </c>
      <c r="F43">
        <f t="shared" ref="F43:F54" si="113">B43/B42*100</f>
        <v>98.372510638444112</v>
      </c>
      <c r="H43">
        <f t="shared" ref="H43" si="114">C43/C41*100</f>
        <v>121.263765899622</v>
      </c>
      <c r="J43">
        <f t="shared" ref="J43" si="115">D43/D41*100</f>
        <v>101.13329705199683</v>
      </c>
    </row>
    <row r="44" spans="1:10">
      <c r="A44" s="23">
        <v>2012</v>
      </c>
      <c r="B44" s="23">
        <v>74.183826199999999</v>
      </c>
      <c r="C44" s="23">
        <v>40.206934699999998</v>
      </c>
      <c r="D44" s="23">
        <v>11.4825632</v>
      </c>
      <c r="F44">
        <f t="shared" ref="F44" si="116">B44/B42*100</f>
        <v>99.346386054679883</v>
      </c>
      <c r="H44">
        <f t="shared" ref="H44:H54" si="117">C44/$C$2*100</f>
        <v>242.47043381032464</v>
      </c>
      <c r="J44">
        <f t="shared" ref="J44:J54" si="118">D44/$D$2*100</f>
        <v>106.4767525645502</v>
      </c>
    </row>
    <row r="45" spans="1:10">
      <c r="A45" s="23">
        <v>2013</v>
      </c>
      <c r="B45" s="23">
        <v>74.187774599999997</v>
      </c>
      <c r="C45" s="23">
        <v>39.660198800000003</v>
      </c>
      <c r="D45" s="23">
        <v>11.478729</v>
      </c>
      <c r="F45">
        <f t="shared" ref="F45" si="119">B45/B42*100</f>
        <v>99.351673720344905</v>
      </c>
      <c r="H45">
        <f t="shared" ref="H45:H54" si="120">C45/C44*100</f>
        <v>98.640195020885301</v>
      </c>
      <c r="J45">
        <f t="shared" ref="J45:J54" si="121">D45/D44*100</f>
        <v>99.966608500791878</v>
      </c>
    </row>
    <row r="46" spans="1:10">
      <c r="A46" s="23">
        <v>2014</v>
      </c>
      <c r="B46" s="23">
        <v>73.011276100000003</v>
      </c>
      <c r="C46" s="23">
        <v>39.000830100000002</v>
      </c>
      <c r="D46" s="23">
        <v>11.2961203</v>
      </c>
      <c r="F46">
        <f t="shared" ref="F46:F54" si="122">B46/$B$2*100</f>
        <v>101.56910958888065</v>
      </c>
      <c r="H46">
        <f t="shared" ref="H46" si="123">C46/C44*100</f>
        <v>97.000257271539795</v>
      </c>
      <c r="J46">
        <f t="shared" ref="J46" si="124">D46/D44*100</f>
        <v>98.376295459884773</v>
      </c>
    </row>
    <row r="47" spans="1:10">
      <c r="A47" s="23">
        <v>2015</v>
      </c>
      <c r="B47" s="23">
        <v>72.661804700000005</v>
      </c>
      <c r="C47" s="23">
        <v>39.325486300000001</v>
      </c>
      <c r="D47" s="23">
        <v>11.419122399999999</v>
      </c>
      <c r="F47">
        <f t="shared" ref="F47:F54" si="125">B47/B46*100</f>
        <v>99.521345991102322</v>
      </c>
      <c r="H47">
        <f t="shared" ref="H47:H54" si="126">C47/$C$2*100</f>
        <v>237.15480411798166</v>
      </c>
      <c r="J47">
        <f t="shared" ref="J47:J54" si="127">D47/$D$2*100</f>
        <v>105.88847186045645</v>
      </c>
    </row>
    <row r="48" spans="1:10">
      <c r="A48" s="23">
        <v>2016</v>
      </c>
      <c r="B48" s="23">
        <v>72.655690699999994</v>
      </c>
      <c r="C48" s="23">
        <v>38.696383099999998</v>
      </c>
      <c r="D48" s="23">
        <v>11.456982</v>
      </c>
      <c r="F48">
        <f t="shared" ref="F48" si="128">B48/B46*100</f>
        <v>99.512971942151808</v>
      </c>
      <c r="H48">
        <f t="shared" ref="H48:H54" si="129">C48/C47*100</f>
        <v>98.40026593644437</v>
      </c>
      <c r="J48">
        <f t="shared" ref="J48:J54" si="130">D48/D47*100</f>
        <v>100.33154561860201</v>
      </c>
    </row>
    <row r="49" spans="1:10">
      <c r="A49" s="23">
        <v>2017</v>
      </c>
      <c r="B49" s="23">
        <v>71.948848499999997</v>
      </c>
      <c r="C49" s="23">
        <v>40.074162299999998</v>
      </c>
      <c r="D49" s="23">
        <v>11.4057701</v>
      </c>
      <c r="F49">
        <f t="shared" ref="F49" si="131">B49/B46*100</f>
        <v>98.544844499711459</v>
      </c>
      <c r="H49">
        <f t="shared" ref="H49" si="132">C49/C47*100</f>
        <v>101.90379336771227</v>
      </c>
      <c r="J49">
        <f t="shared" ref="J49" si="133">D49/D47*100</f>
        <v>99.88307069902325</v>
      </c>
    </row>
    <row r="50" spans="1:10">
      <c r="A50" s="23">
        <v>2018</v>
      </c>
      <c r="B50" s="23">
        <v>71.982558100000006</v>
      </c>
      <c r="C50" s="23">
        <v>41.211011900000003</v>
      </c>
      <c r="D50" s="23">
        <v>10.5675832</v>
      </c>
      <c r="F50">
        <f t="shared" ref="F50:F54" si="134">B50/$B$2*100</f>
        <v>100.13801597075316</v>
      </c>
      <c r="H50">
        <f t="shared" ref="H50:H54" si="135">C50/$C$2*100</f>
        <v>248.52558414893173</v>
      </c>
      <c r="J50">
        <f t="shared" ref="J50:J54" si="136">D50/$D$2*100</f>
        <v>97.992227170297468</v>
      </c>
    </row>
    <row r="51" spans="1:10">
      <c r="A51" s="23">
        <v>2019</v>
      </c>
      <c r="B51" s="23">
        <v>72.193482599999996</v>
      </c>
      <c r="C51" s="23">
        <v>41.190808599999997</v>
      </c>
      <c r="D51" s="23">
        <v>11.1765747</v>
      </c>
      <c r="F51">
        <f t="shared" ref="F51:F54" si="137">B51/B50*100</f>
        <v>100.29302167853909</v>
      </c>
      <c r="H51">
        <f t="shared" ref="H51:H54" si="138">C51/C50*100</f>
        <v>99.950975967178309</v>
      </c>
      <c r="J51">
        <f t="shared" ref="J51:J54" si="139">D51/D50*100</f>
        <v>105.76282664138381</v>
      </c>
    </row>
    <row r="52" spans="1:10">
      <c r="A52" s="23">
        <v>2020</v>
      </c>
      <c r="B52" s="23">
        <v>72.224118799999999</v>
      </c>
      <c r="C52" s="23">
        <v>37.6703793</v>
      </c>
      <c r="F52">
        <f t="shared" ref="F52" si="140">B52/B50*100</f>
        <v>100.33558226656021</v>
      </c>
      <c r="H52">
        <f t="shared" ref="H52" si="141">C52/C50*100</f>
        <v>91.408527874560633</v>
      </c>
    </row>
    <row r="53" spans="1:10">
      <c r="A53" s="23">
        <v>2021</v>
      </c>
      <c r="B53" s="23">
        <v>71.385478699999993</v>
      </c>
      <c r="C53" s="23">
        <v>41.881574000000001</v>
      </c>
      <c r="F53">
        <f t="shared" ref="F53" si="142">B53/B50*100</f>
        <v>99.170522115690119</v>
      </c>
      <c r="H53">
        <f t="shared" ref="H53:H54" si="143">C53/$C$2*100</f>
        <v>252.56945082260188</v>
      </c>
    </row>
    <row r="54" spans="1:10">
      <c r="A54" s="23">
        <v>2022</v>
      </c>
      <c r="B54" s="23">
        <v>73.003783999999996</v>
      </c>
      <c r="C54" s="23">
        <v>48.956409999999998</v>
      </c>
      <c r="F54">
        <f t="shared" ref="F54" si="144">B54/$B$2*100</f>
        <v>101.55868700806028</v>
      </c>
      <c r="H54">
        <f t="shared" ref="H54" si="145">C54/C53*100</f>
        <v>116.89247877837639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9F899-7AF7-4EA5-937C-1C29827173F4}">
  <dimension ref="A1:O98"/>
  <sheetViews>
    <sheetView workbookViewId="0">
      <selection activeCell="J8" sqref="J8"/>
    </sheetView>
  </sheetViews>
  <sheetFormatPr defaultColWidth="8.85546875" defaultRowHeight="15"/>
  <cols>
    <col min="1" max="1" width="12.85546875" customWidth="1"/>
    <col min="2" max="2" width="81.28515625" bestFit="1" customWidth="1"/>
    <col min="3" max="3" width="22.28515625" customWidth="1"/>
    <col min="4" max="4" width="81.85546875" bestFit="1" customWidth="1"/>
    <col min="5" max="5" width="19.85546875" customWidth="1"/>
    <col min="6" max="6" width="13.140625" bestFit="1" customWidth="1"/>
    <col min="10" max="10" width="82.140625" bestFit="1" customWidth="1"/>
    <col min="13" max="13" width="57.85546875" bestFit="1" customWidth="1"/>
  </cols>
  <sheetData>
    <row r="1" spans="1:15">
      <c r="A1" t="s">
        <v>0</v>
      </c>
      <c r="B1" t="s">
        <v>27</v>
      </c>
      <c r="D1" t="s">
        <v>28</v>
      </c>
      <c r="F1" s="24" t="s">
        <v>29</v>
      </c>
      <c r="G1" s="24"/>
      <c r="H1" s="24"/>
      <c r="I1" s="24"/>
      <c r="J1" s="22" t="s">
        <v>30</v>
      </c>
      <c r="M1" t="s">
        <v>31</v>
      </c>
      <c r="O1" t="s">
        <v>32</v>
      </c>
    </row>
    <row r="2" spans="1:15">
      <c r="A2" s="2">
        <v>36526</v>
      </c>
      <c r="B2" s="18">
        <v>585714</v>
      </c>
      <c r="D2" s="6">
        <v>13878.147000000001</v>
      </c>
      <c r="F2" s="25">
        <v>166377500000</v>
      </c>
      <c r="J2">
        <f>F2/1000000</f>
        <v>166377.5</v>
      </c>
      <c r="M2" s="1">
        <v>2098535.7999999998</v>
      </c>
      <c r="O2" s="1">
        <v>1.1415</v>
      </c>
    </row>
    <row r="3" spans="1:15">
      <c r="A3" s="2">
        <v>36617</v>
      </c>
      <c r="B3" s="18">
        <v>590453.69999999995</v>
      </c>
      <c r="D3" s="6">
        <v>14130.907999999999</v>
      </c>
      <c r="F3" s="25">
        <v>172518600000</v>
      </c>
      <c r="J3">
        <f t="shared" ref="J3:J66" si="0">F3/1000000</f>
        <v>172518.6</v>
      </c>
      <c r="M3" s="1">
        <v>2117218.9</v>
      </c>
      <c r="O3" s="1">
        <v>-1.5055000000000001</v>
      </c>
    </row>
    <row r="4" spans="1:15">
      <c r="A4" s="2">
        <v>36708</v>
      </c>
      <c r="B4" s="18">
        <v>590174.9</v>
      </c>
      <c r="D4" s="6">
        <v>14145.312</v>
      </c>
      <c r="F4" s="25">
        <v>175571400000</v>
      </c>
      <c r="J4">
        <f t="shared" si="0"/>
        <v>175571.4</v>
      </c>
      <c r="M4" s="1">
        <v>2130092.1</v>
      </c>
      <c r="O4" s="1">
        <v>1.4723999999999999</v>
      </c>
    </row>
    <row r="5" spans="1:15">
      <c r="A5" s="2">
        <v>36800</v>
      </c>
      <c r="B5" s="18">
        <v>588432.30000000005</v>
      </c>
      <c r="D5" s="6">
        <v>14229.764999999999</v>
      </c>
      <c r="F5" s="25">
        <v>184871800000</v>
      </c>
      <c r="J5">
        <f t="shared" si="0"/>
        <v>184871.8</v>
      </c>
      <c r="M5" s="1">
        <v>2143724</v>
      </c>
      <c r="O5" s="1">
        <v>0.88290000000000002</v>
      </c>
    </row>
    <row r="6" spans="1:15">
      <c r="A6" s="2">
        <v>36892</v>
      </c>
      <c r="B6" s="18">
        <v>600264.4</v>
      </c>
      <c r="D6" s="6">
        <v>14183.12</v>
      </c>
      <c r="F6" s="25">
        <v>184445800000</v>
      </c>
      <c r="J6">
        <f t="shared" si="0"/>
        <v>184445.8</v>
      </c>
      <c r="M6" s="1">
        <v>2164476.1</v>
      </c>
      <c r="O6" s="1">
        <v>-1.7301</v>
      </c>
    </row>
    <row r="7" spans="1:15">
      <c r="A7" s="2">
        <v>36982</v>
      </c>
      <c r="B7" s="18">
        <v>600055.30000000005</v>
      </c>
      <c r="D7" s="6">
        <v>14271.694</v>
      </c>
      <c r="F7" s="25">
        <v>185226800000</v>
      </c>
      <c r="J7">
        <f t="shared" si="0"/>
        <v>185226.8</v>
      </c>
      <c r="M7" s="1">
        <v>2167133.2000000002</v>
      </c>
      <c r="O7" s="1">
        <v>0.27710000000000001</v>
      </c>
    </row>
    <row r="8" spans="1:15">
      <c r="A8" s="2">
        <v>37073</v>
      </c>
      <c r="B8" s="18">
        <v>598800.69999999995</v>
      </c>
      <c r="D8" s="6">
        <v>14214.516</v>
      </c>
      <c r="F8" s="25">
        <v>184942800000</v>
      </c>
      <c r="J8">
        <f t="shared" si="0"/>
        <v>184942.8</v>
      </c>
      <c r="M8" s="1">
        <v>2170368.2999999998</v>
      </c>
      <c r="O8" s="1">
        <v>-0.63570000000000004</v>
      </c>
    </row>
    <row r="9" spans="1:15">
      <c r="A9" s="2">
        <v>37165</v>
      </c>
      <c r="B9" s="18">
        <v>598243.1</v>
      </c>
      <c r="D9" s="6">
        <v>14253.574000000001</v>
      </c>
      <c r="F9" s="25">
        <v>187214600000</v>
      </c>
      <c r="J9">
        <f t="shared" si="0"/>
        <v>187214.6</v>
      </c>
      <c r="M9" s="1">
        <v>2170964.2000000002</v>
      </c>
      <c r="O9" s="1">
        <v>0.19070000000000001</v>
      </c>
    </row>
    <row r="10" spans="1:15">
      <c r="A10" s="2">
        <v>37257</v>
      </c>
      <c r="B10" s="18">
        <v>595176.19999999995</v>
      </c>
      <c r="D10" s="6">
        <v>14372.785</v>
      </c>
      <c r="F10" s="25">
        <v>186442200000</v>
      </c>
      <c r="J10">
        <f t="shared" si="0"/>
        <v>186442.2</v>
      </c>
      <c r="M10" s="1">
        <v>2174146.4</v>
      </c>
      <c r="O10" s="1">
        <v>1.7487999999999999</v>
      </c>
    </row>
    <row r="11" spans="1:15">
      <c r="A11" s="2">
        <v>37347</v>
      </c>
      <c r="B11" s="18">
        <v>597755.1</v>
      </c>
      <c r="D11" s="6">
        <v>14460.848</v>
      </c>
      <c r="F11" s="25">
        <v>192299600000</v>
      </c>
      <c r="J11">
        <f t="shared" si="0"/>
        <v>192299.6</v>
      </c>
      <c r="M11" s="1">
        <v>2185661.1</v>
      </c>
      <c r="O11" s="1">
        <v>-0.57569999999999999</v>
      </c>
    </row>
    <row r="12" spans="1:15">
      <c r="A12" s="2">
        <v>37438</v>
      </c>
      <c r="B12" s="18">
        <v>600682.6</v>
      </c>
      <c r="D12" s="6">
        <v>14519.633</v>
      </c>
      <c r="F12" s="25">
        <v>195494500000</v>
      </c>
      <c r="J12">
        <f t="shared" si="0"/>
        <v>195494.5</v>
      </c>
      <c r="M12" s="1">
        <v>2194806.6</v>
      </c>
      <c r="O12" s="1">
        <v>-9.1999999999999998E-2</v>
      </c>
    </row>
    <row r="13" spans="1:15">
      <c r="A13" s="2">
        <v>37530</v>
      </c>
      <c r="B13" s="18">
        <v>599846.19999999995</v>
      </c>
      <c r="D13" s="6">
        <v>14537.58</v>
      </c>
      <c r="F13" s="25">
        <v>199009000000</v>
      </c>
      <c r="J13">
        <f t="shared" si="0"/>
        <v>199009</v>
      </c>
      <c r="M13" s="1">
        <v>2198485.6</v>
      </c>
      <c r="O13" s="1">
        <v>-0.64149999999999996</v>
      </c>
    </row>
    <row r="14" spans="1:15">
      <c r="A14" s="2">
        <v>37622</v>
      </c>
      <c r="B14" s="18">
        <v>590941.69999999995</v>
      </c>
      <c r="D14" s="6">
        <v>14614.141</v>
      </c>
      <c r="F14" s="25">
        <v>193044900000</v>
      </c>
      <c r="J14">
        <f t="shared" si="0"/>
        <v>193044.9</v>
      </c>
      <c r="M14" s="1">
        <v>2191510.2000000002</v>
      </c>
      <c r="O14" s="1">
        <v>1.2904</v>
      </c>
    </row>
    <row r="15" spans="1:15">
      <c r="A15" s="2">
        <v>37712</v>
      </c>
      <c r="B15" s="18">
        <v>591569</v>
      </c>
      <c r="D15" s="6">
        <v>14743.566999999999</v>
      </c>
      <c r="F15" s="25">
        <v>192512400000</v>
      </c>
      <c r="J15">
        <f t="shared" si="0"/>
        <v>192512.4</v>
      </c>
      <c r="M15" s="1">
        <v>2193491</v>
      </c>
      <c r="O15" s="1">
        <v>0.13930000000000001</v>
      </c>
    </row>
    <row r="16" spans="1:15">
      <c r="A16" s="2">
        <v>37803</v>
      </c>
      <c r="B16" s="18">
        <v>596099.69999999995</v>
      </c>
      <c r="D16" s="6">
        <v>14988.781999999999</v>
      </c>
      <c r="F16" s="25">
        <v>198440800000</v>
      </c>
      <c r="J16">
        <f t="shared" si="0"/>
        <v>198440.8</v>
      </c>
      <c r="M16" s="1">
        <v>2206489.7999999998</v>
      </c>
      <c r="O16" s="1">
        <v>-0.1424</v>
      </c>
    </row>
    <row r="17" spans="1:15">
      <c r="A17" s="2">
        <v>37895</v>
      </c>
      <c r="B17" s="18">
        <v>597772.6</v>
      </c>
      <c r="D17" s="6">
        <v>15162.76</v>
      </c>
      <c r="F17" s="25">
        <v>203162200000</v>
      </c>
      <c r="J17">
        <f t="shared" si="0"/>
        <v>203162.2</v>
      </c>
      <c r="M17" s="1">
        <v>2221585</v>
      </c>
      <c r="O17" s="1">
        <v>-0.73140000000000005</v>
      </c>
    </row>
    <row r="18" spans="1:15">
      <c r="A18" s="2">
        <v>37987</v>
      </c>
      <c r="B18" s="18">
        <v>596727</v>
      </c>
      <c r="D18" s="6">
        <v>15248.68</v>
      </c>
      <c r="F18" s="25">
        <v>211823100000</v>
      </c>
      <c r="J18">
        <f t="shared" si="0"/>
        <v>211823.1</v>
      </c>
      <c r="M18" s="1">
        <v>2232754.7999999998</v>
      </c>
      <c r="O18" s="1">
        <v>-0.8105</v>
      </c>
    </row>
    <row r="19" spans="1:15">
      <c r="A19" s="2">
        <v>38078</v>
      </c>
      <c r="B19" s="18">
        <v>599793.9</v>
      </c>
      <c r="D19" s="6">
        <v>15366.85</v>
      </c>
      <c r="F19" s="25">
        <v>221123900000</v>
      </c>
      <c r="J19">
        <f t="shared" si="0"/>
        <v>221123.9</v>
      </c>
      <c r="M19" s="1">
        <v>2246465.5</v>
      </c>
      <c r="O19" s="1">
        <v>-0.34499999999999997</v>
      </c>
    </row>
    <row r="20" spans="1:15">
      <c r="A20" s="2">
        <v>38169</v>
      </c>
      <c r="B20" s="18">
        <v>598539.30000000005</v>
      </c>
      <c r="D20" s="6">
        <v>15512.619000000001</v>
      </c>
      <c r="F20" s="25">
        <v>217432000000</v>
      </c>
      <c r="J20">
        <f t="shared" si="0"/>
        <v>217432</v>
      </c>
      <c r="M20" s="1">
        <v>2251959.7000000002</v>
      </c>
      <c r="O20" s="1">
        <v>0.18099999999999999</v>
      </c>
    </row>
    <row r="21" spans="1:15">
      <c r="A21" s="2">
        <v>38261</v>
      </c>
      <c r="B21" s="18">
        <v>598051.4</v>
      </c>
      <c r="D21" s="6">
        <v>15670.88</v>
      </c>
      <c r="F21" s="25">
        <v>218497000000</v>
      </c>
      <c r="J21">
        <f t="shared" si="0"/>
        <v>218497</v>
      </c>
      <c r="M21" s="1">
        <v>2260191.7000000002</v>
      </c>
      <c r="O21" s="1">
        <v>0.49270000000000003</v>
      </c>
    </row>
    <row r="22" spans="1:15">
      <c r="A22" s="2">
        <v>38353</v>
      </c>
      <c r="B22" s="18">
        <v>597998.9</v>
      </c>
      <c r="D22" s="6">
        <v>15844.727000000001</v>
      </c>
      <c r="F22" s="25">
        <v>223919200000</v>
      </c>
      <c r="J22">
        <f t="shared" si="0"/>
        <v>223919.2</v>
      </c>
      <c r="M22" s="1">
        <v>2264913.6</v>
      </c>
      <c r="O22" s="1">
        <v>-0.32819999999999999</v>
      </c>
    </row>
    <row r="23" spans="1:15">
      <c r="A23" s="2">
        <v>38443</v>
      </c>
      <c r="B23" s="18">
        <v>601205.30000000005</v>
      </c>
      <c r="D23" s="6">
        <v>15922.781999999999</v>
      </c>
      <c r="F23" s="25">
        <v>227788400000</v>
      </c>
      <c r="J23">
        <f t="shared" si="0"/>
        <v>227788.4</v>
      </c>
      <c r="M23" s="1">
        <v>2278874.7999999998</v>
      </c>
      <c r="O23" s="1">
        <v>-4.5199999999999997E-2</v>
      </c>
    </row>
    <row r="24" spans="1:15">
      <c r="A24" s="2">
        <v>38534</v>
      </c>
      <c r="B24" s="18">
        <v>606293.80000000005</v>
      </c>
      <c r="D24" s="6">
        <v>16047.587</v>
      </c>
      <c r="F24" s="25">
        <v>237124300000</v>
      </c>
      <c r="J24">
        <f t="shared" si="0"/>
        <v>237124.3</v>
      </c>
      <c r="M24" s="1">
        <v>2296696.2999999998</v>
      </c>
      <c r="O24" s="1">
        <v>-1.0657000000000001</v>
      </c>
    </row>
    <row r="25" spans="1:15">
      <c r="A25" s="2">
        <v>38626</v>
      </c>
      <c r="B25" s="18">
        <v>609221.4</v>
      </c>
      <c r="D25" s="6">
        <v>16136.734</v>
      </c>
      <c r="F25" s="25">
        <v>240922600000</v>
      </c>
      <c r="J25">
        <f t="shared" si="0"/>
        <v>240922.6</v>
      </c>
      <c r="M25" s="1">
        <v>2310819.6</v>
      </c>
      <c r="O25" s="1">
        <v>-0.3226</v>
      </c>
    </row>
    <row r="26" spans="1:15">
      <c r="A26" s="2">
        <v>38718</v>
      </c>
      <c r="B26" s="18">
        <v>615128.6</v>
      </c>
      <c r="D26" s="6">
        <v>16353.834999999999</v>
      </c>
      <c r="F26" s="25">
        <v>248909500000</v>
      </c>
      <c r="J26">
        <f t="shared" si="0"/>
        <v>248909.5</v>
      </c>
      <c r="M26" s="1">
        <v>2330426</v>
      </c>
      <c r="O26" s="1">
        <v>-0.65900000000000003</v>
      </c>
    </row>
    <row r="27" spans="1:15">
      <c r="A27" s="2">
        <v>38808</v>
      </c>
      <c r="B27" s="18">
        <v>625653.80000000005</v>
      </c>
      <c r="D27" s="6">
        <v>16396.151000000002</v>
      </c>
      <c r="F27" s="25">
        <v>256541500000</v>
      </c>
      <c r="J27">
        <f t="shared" si="0"/>
        <v>256541.5</v>
      </c>
      <c r="M27" s="1">
        <v>2356637.5</v>
      </c>
      <c r="O27" s="1">
        <v>-0.41839999999999999</v>
      </c>
    </row>
    <row r="28" spans="1:15">
      <c r="A28" s="2">
        <v>38899</v>
      </c>
      <c r="B28" s="18">
        <v>630463.30000000005</v>
      </c>
      <c r="D28" s="6">
        <v>16420.738000000001</v>
      </c>
      <c r="F28" s="25">
        <v>264102500000</v>
      </c>
      <c r="J28">
        <f t="shared" si="0"/>
        <v>264102.5</v>
      </c>
      <c r="M28" s="1">
        <v>2371289</v>
      </c>
      <c r="O28" s="1">
        <v>1.1493</v>
      </c>
    </row>
    <row r="29" spans="1:15">
      <c r="A29" s="2">
        <v>38991</v>
      </c>
      <c r="B29" s="18">
        <v>640012.6</v>
      </c>
      <c r="D29" s="6">
        <v>16561.866000000002</v>
      </c>
      <c r="F29" s="25">
        <v>279508500000</v>
      </c>
      <c r="J29">
        <f t="shared" si="0"/>
        <v>279508.5</v>
      </c>
      <c r="M29" s="1">
        <v>2398598.5</v>
      </c>
      <c r="O29" s="1">
        <v>-1.0640000000000001</v>
      </c>
    </row>
    <row r="30" spans="1:15">
      <c r="A30" s="2">
        <v>39083</v>
      </c>
      <c r="B30" s="18">
        <v>640430.69999999995</v>
      </c>
      <c r="D30" s="6">
        <v>16611.689999999999</v>
      </c>
      <c r="F30" s="25">
        <v>277654000000</v>
      </c>
      <c r="J30">
        <f t="shared" si="0"/>
        <v>277654</v>
      </c>
      <c r="M30" s="1">
        <v>2412788.6</v>
      </c>
      <c r="O30" s="1">
        <v>1.1947000000000001</v>
      </c>
    </row>
    <row r="31" spans="1:15">
      <c r="A31" s="2">
        <v>39173</v>
      </c>
      <c r="B31" s="18">
        <v>645867.6</v>
      </c>
      <c r="D31" s="6">
        <v>16713.313999999998</v>
      </c>
      <c r="F31" s="25">
        <v>284682300000</v>
      </c>
      <c r="J31">
        <f t="shared" si="0"/>
        <v>284682.3</v>
      </c>
      <c r="M31" s="1">
        <v>2430280.2000000002</v>
      </c>
      <c r="O31" s="1">
        <v>0.88360000000000005</v>
      </c>
    </row>
    <row r="32" spans="1:15">
      <c r="A32" s="2">
        <v>39264</v>
      </c>
      <c r="B32" s="18">
        <v>649143.6</v>
      </c>
      <c r="D32" s="6">
        <v>16809.587</v>
      </c>
      <c r="F32" s="25">
        <v>290468300000</v>
      </c>
      <c r="J32">
        <f t="shared" si="0"/>
        <v>290468.3</v>
      </c>
      <c r="M32" s="1">
        <v>2441018.2000000002</v>
      </c>
      <c r="O32" s="1">
        <v>-0.2064</v>
      </c>
    </row>
    <row r="33" spans="1:15">
      <c r="A33" s="2">
        <v>39356</v>
      </c>
      <c r="B33" s="18">
        <v>653325.80000000005</v>
      </c>
      <c r="D33" s="6">
        <v>16915.190999999999</v>
      </c>
      <c r="F33" s="25">
        <v>293272500000</v>
      </c>
      <c r="J33">
        <f t="shared" si="0"/>
        <v>293272.5</v>
      </c>
      <c r="M33" s="1">
        <v>2453804.9</v>
      </c>
      <c r="O33" s="1">
        <v>1.4319999999999999</v>
      </c>
    </row>
    <row r="34" spans="1:15">
      <c r="A34" s="2">
        <v>39448</v>
      </c>
      <c r="B34" s="18">
        <v>657508</v>
      </c>
      <c r="D34" s="6">
        <v>16843.003000000001</v>
      </c>
      <c r="F34" s="25">
        <v>296192400000</v>
      </c>
      <c r="J34">
        <f t="shared" si="0"/>
        <v>296192.40000000002</v>
      </c>
      <c r="M34" s="1">
        <v>2466210.7000000002</v>
      </c>
      <c r="O34" s="1">
        <v>2.8E-3</v>
      </c>
    </row>
    <row r="35" spans="1:15">
      <c r="A35" s="2">
        <v>39539</v>
      </c>
      <c r="B35" s="18">
        <v>655974.6</v>
      </c>
      <c r="D35" s="6">
        <v>16943.291000000001</v>
      </c>
      <c r="F35" s="25">
        <v>295234000000</v>
      </c>
      <c r="J35">
        <f t="shared" si="0"/>
        <v>295234</v>
      </c>
      <c r="M35" s="1">
        <v>2457319.6</v>
      </c>
      <c r="O35" s="1">
        <v>1.2882</v>
      </c>
    </row>
    <row r="36" spans="1:15">
      <c r="A36" s="2">
        <v>39630</v>
      </c>
      <c r="B36" s="18">
        <v>651722.69999999995</v>
      </c>
      <c r="D36" s="6">
        <v>16854.294999999998</v>
      </c>
      <c r="F36" s="25">
        <v>292820100000</v>
      </c>
      <c r="J36">
        <f t="shared" si="0"/>
        <v>292820.09999999998</v>
      </c>
      <c r="M36" s="1">
        <v>2445118.7999999998</v>
      </c>
      <c r="O36" s="1">
        <v>1.139</v>
      </c>
    </row>
    <row r="37" spans="1:15">
      <c r="A37" s="2">
        <v>39722</v>
      </c>
      <c r="B37" s="18">
        <v>641336.9</v>
      </c>
      <c r="D37" s="6">
        <v>16485.349999999999</v>
      </c>
      <c r="F37" s="25">
        <v>276384700000</v>
      </c>
      <c r="J37">
        <f t="shared" si="0"/>
        <v>276384.7</v>
      </c>
      <c r="M37" s="1">
        <v>2400763.1</v>
      </c>
      <c r="O37" s="1">
        <v>2.3085</v>
      </c>
    </row>
    <row r="38" spans="1:15">
      <c r="A38" s="2">
        <v>39814</v>
      </c>
      <c r="B38" s="18">
        <v>611295</v>
      </c>
      <c r="D38" s="6">
        <v>16298.262000000001</v>
      </c>
      <c r="F38" s="25">
        <v>244339000000</v>
      </c>
      <c r="J38">
        <f t="shared" si="0"/>
        <v>244339</v>
      </c>
      <c r="M38" s="1">
        <v>2326401.1</v>
      </c>
      <c r="O38" s="1">
        <v>3.2928999999999999</v>
      </c>
    </row>
    <row r="39" spans="1:15">
      <c r="A39" s="2">
        <v>39904</v>
      </c>
      <c r="B39" s="18">
        <v>612270.80000000005</v>
      </c>
      <c r="D39" s="6">
        <v>16269.145</v>
      </c>
      <c r="F39" s="25">
        <v>242422100000</v>
      </c>
      <c r="J39">
        <f t="shared" si="0"/>
        <v>242422.1</v>
      </c>
      <c r="M39" s="1">
        <v>2325445.1</v>
      </c>
      <c r="O39" s="1">
        <v>-1.5605</v>
      </c>
    </row>
    <row r="40" spans="1:15">
      <c r="A40" s="2">
        <v>39995</v>
      </c>
      <c r="B40" s="18">
        <v>615686.19999999995</v>
      </c>
      <c r="D40" s="6">
        <v>16326.281000000001</v>
      </c>
      <c r="F40" s="25">
        <v>250480400000</v>
      </c>
      <c r="J40">
        <f t="shared" si="0"/>
        <v>250480.4</v>
      </c>
      <c r="M40" s="1">
        <v>2334579.9</v>
      </c>
      <c r="O40" s="1">
        <v>-1.1806000000000001</v>
      </c>
    </row>
    <row r="41" spans="1:15">
      <c r="A41" s="2">
        <v>40087</v>
      </c>
      <c r="B41" s="18">
        <v>620216.9</v>
      </c>
      <c r="D41" s="6">
        <v>16502.754000000001</v>
      </c>
      <c r="F41" s="25">
        <v>257757600000</v>
      </c>
      <c r="J41">
        <f t="shared" si="0"/>
        <v>257757.6</v>
      </c>
      <c r="M41" s="1">
        <v>2345616.4</v>
      </c>
      <c r="O41" s="1">
        <v>-2.8233999999999999</v>
      </c>
    </row>
    <row r="42" spans="1:15">
      <c r="A42" s="2">
        <v>40179</v>
      </c>
      <c r="B42" s="18">
        <v>625218.5</v>
      </c>
      <c r="D42" s="6">
        <v>16582.71</v>
      </c>
      <c r="F42" s="25">
        <v>265637200000</v>
      </c>
      <c r="J42">
        <f t="shared" si="0"/>
        <v>265637.2</v>
      </c>
      <c r="M42" s="1">
        <v>2354767</v>
      </c>
      <c r="O42" s="1">
        <v>-3.8108</v>
      </c>
    </row>
    <row r="43" spans="1:15">
      <c r="A43" s="2">
        <v>40269</v>
      </c>
      <c r="B43" s="18">
        <v>639298.1</v>
      </c>
      <c r="D43" s="6">
        <v>16743.162</v>
      </c>
      <c r="F43" s="25">
        <v>284593600000</v>
      </c>
      <c r="J43">
        <f t="shared" si="0"/>
        <v>284593.59999999998</v>
      </c>
      <c r="M43" s="1">
        <v>2377566.7000000002</v>
      </c>
      <c r="O43" s="1">
        <v>-0.98619999999999997</v>
      </c>
    </row>
    <row r="44" spans="1:15">
      <c r="A44" s="2">
        <v>40360</v>
      </c>
      <c r="B44" s="18">
        <v>644595.4</v>
      </c>
      <c r="D44" s="6">
        <v>16872.266</v>
      </c>
      <c r="F44" s="25">
        <v>289101900000</v>
      </c>
      <c r="J44">
        <f t="shared" si="0"/>
        <v>289101.90000000002</v>
      </c>
      <c r="M44" s="1">
        <v>2388115.2999999998</v>
      </c>
      <c r="O44" s="1">
        <v>0.1144</v>
      </c>
    </row>
    <row r="45" spans="1:15">
      <c r="A45" s="2">
        <v>40452</v>
      </c>
      <c r="B45" s="18">
        <v>649823</v>
      </c>
      <c r="D45" s="6">
        <v>16960.864000000001</v>
      </c>
      <c r="F45" s="25">
        <v>295314200000</v>
      </c>
      <c r="J45">
        <f t="shared" si="0"/>
        <v>295314.2</v>
      </c>
      <c r="M45" s="1">
        <v>2402466.7000000002</v>
      </c>
      <c r="O45" s="1">
        <v>0.4582</v>
      </c>
    </row>
    <row r="46" spans="1:15">
      <c r="A46" s="2">
        <v>40544</v>
      </c>
      <c r="B46" s="18">
        <v>662387.19999999995</v>
      </c>
      <c r="D46" s="6">
        <v>16920.632000000001</v>
      </c>
      <c r="F46" s="25">
        <v>303158700000</v>
      </c>
      <c r="J46">
        <f t="shared" si="0"/>
        <v>303158.7</v>
      </c>
      <c r="M46" s="1">
        <v>2423104.7000000002</v>
      </c>
      <c r="O46" s="1">
        <v>-0.69189999999999996</v>
      </c>
    </row>
    <row r="47" spans="1:15">
      <c r="A47" s="2">
        <v>40634</v>
      </c>
      <c r="B47" s="18">
        <v>663014.5</v>
      </c>
      <c r="D47" s="6">
        <v>17035.114000000001</v>
      </c>
      <c r="F47" s="25">
        <v>307596000000</v>
      </c>
      <c r="J47">
        <f t="shared" si="0"/>
        <v>307596</v>
      </c>
      <c r="M47" s="1">
        <v>2423230.6</v>
      </c>
      <c r="O47" s="1">
        <v>2.4447999999999999</v>
      </c>
    </row>
    <row r="48" spans="1:15">
      <c r="A48" s="2">
        <v>40725</v>
      </c>
      <c r="B48" s="18">
        <v>668869.6</v>
      </c>
      <c r="D48" s="6">
        <v>17031.312999999998</v>
      </c>
      <c r="F48" s="25">
        <v>310968400000</v>
      </c>
      <c r="J48">
        <f t="shared" si="0"/>
        <v>310968.40000000002</v>
      </c>
      <c r="M48" s="1">
        <v>2426583.7999999998</v>
      </c>
      <c r="O48" s="1">
        <v>-0.48959999999999998</v>
      </c>
    </row>
    <row r="49" spans="1:15">
      <c r="A49" s="2">
        <v>40817</v>
      </c>
      <c r="B49" s="18">
        <v>666778.5</v>
      </c>
      <c r="D49" s="6">
        <v>17222.582999999999</v>
      </c>
      <c r="F49" s="25">
        <v>309690400000</v>
      </c>
      <c r="J49">
        <f t="shared" si="0"/>
        <v>309690.40000000002</v>
      </c>
      <c r="M49" s="1">
        <v>2416669</v>
      </c>
      <c r="O49" s="1">
        <v>0.92479999999999996</v>
      </c>
    </row>
    <row r="50" spans="1:15">
      <c r="A50" s="2">
        <v>40909</v>
      </c>
      <c r="B50" s="18">
        <v>668242.19999999995</v>
      </c>
      <c r="D50" s="6">
        <v>17367.009999999998</v>
      </c>
      <c r="F50" s="25">
        <v>316062300000</v>
      </c>
      <c r="J50">
        <f t="shared" si="0"/>
        <v>316062.3</v>
      </c>
      <c r="M50" s="1">
        <v>2410784.2000000002</v>
      </c>
      <c r="O50" s="1">
        <v>1.5219</v>
      </c>
    </row>
    <row r="51" spans="1:15">
      <c r="A51" s="2">
        <v>41000</v>
      </c>
      <c r="B51" s="18">
        <v>669496.9</v>
      </c>
      <c r="D51" s="6">
        <v>17444.525000000001</v>
      </c>
      <c r="F51" s="25">
        <v>319044000000</v>
      </c>
      <c r="J51">
        <f t="shared" si="0"/>
        <v>319044</v>
      </c>
      <c r="M51" s="1">
        <v>2405270.9</v>
      </c>
      <c r="O51" s="1">
        <v>5.9200000000000003E-2</v>
      </c>
    </row>
    <row r="52" spans="1:15">
      <c r="A52" s="2">
        <v>41091</v>
      </c>
      <c r="B52" s="18">
        <v>671448.6</v>
      </c>
      <c r="D52" s="6">
        <v>17469.650000000001</v>
      </c>
      <c r="F52" s="25">
        <v>322842100000</v>
      </c>
      <c r="J52">
        <f t="shared" si="0"/>
        <v>322842.09999999998</v>
      </c>
      <c r="M52" s="1">
        <v>2402599.2999999998</v>
      </c>
      <c r="O52" s="1">
        <v>0.53590000000000004</v>
      </c>
    </row>
    <row r="53" spans="1:15">
      <c r="A53" s="2">
        <v>41183</v>
      </c>
      <c r="B53" s="18">
        <v>668311.9</v>
      </c>
      <c r="D53" s="6">
        <v>17489.851999999999</v>
      </c>
      <c r="F53" s="25">
        <v>317375700000</v>
      </c>
      <c r="J53">
        <f t="shared" si="0"/>
        <v>317375.7</v>
      </c>
      <c r="M53" s="1">
        <v>2391697.4</v>
      </c>
      <c r="O53" s="1">
        <v>0.1036</v>
      </c>
    </row>
    <row r="54" spans="1:15">
      <c r="A54" s="2">
        <v>41275</v>
      </c>
      <c r="B54" s="18">
        <v>665297.5</v>
      </c>
      <c r="D54" s="6">
        <v>17662.400000000001</v>
      </c>
      <c r="F54" s="25">
        <v>317171500000</v>
      </c>
      <c r="J54">
        <f t="shared" si="0"/>
        <v>317171.5</v>
      </c>
      <c r="M54" s="1">
        <v>2383240</v>
      </c>
      <c r="O54" s="1">
        <v>-0.25330000000000003</v>
      </c>
    </row>
    <row r="55" spans="1:15">
      <c r="A55" s="2">
        <v>41365</v>
      </c>
      <c r="B55" s="18">
        <v>672546.4</v>
      </c>
      <c r="D55" s="6">
        <v>17709.670999999998</v>
      </c>
      <c r="F55" s="25">
        <v>318839900000</v>
      </c>
      <c r="J55">
        <f t="shared" si="0"/>
        <v>318839.90000000002</v>
      </c>
      <c r="M55" s="1">
        <v>2396450.2999999998</v>
      </c>
      <c r="O55" s="1">
        <v>-1.2876000000000001</v>
      </c>
    </row>
    <row r="56" spans="1:15">
      <c r="A56" s="2">
        <v>41456</v>
      </c>
      <c r="B56" s="18">
        <v>676240.6</v>
      </c>
      <c r="D56" s="6">
        <v>17860.45</v>
      </c>
      <c r="F56" s="25">
        <v>324448500000</v>
      </c>
      <c r="J56">
        <f t="shared" si="0"/>
        <v>324448.5</v>
      </c>
      <c r="M56" s="1">
        <v>2403658.2000000002</v>
      </c>
      <c r="O56" s="1">
        <v>8.4400000000000003E-2</v>
      </c>
    </row>
    <row r="57" spans="1:15">
      <c r="A57" s="2">
        <v>41548</v>
      </c>
      <c r="B57" s="18">
        <v>678122.5</v>
      </c>
      <c r="D57" s="6">
        <v>18016.147000000001</v>
      </c>
      <c r="F57" s="25">
        <v>329986200000</v>
      </c>
      <c r="J57">
        <f t="shared" si="0"/>
        <v>329986.2</v>
      </c>
      <c r="M57" s="1">
        <v>2410873.7000000002</v>
      </c>
      <c r="O57" s="1">
        <v>-0.70860000000000001</v>
      </c>
    </row>
    <row r="58" spans="1:15">
      <c r="A58" s="2">
        <v>41640</v>
      </c>
      <c r="B58" s="18">
        <v>684761.9</v>
      </c>
      <c r="D58" s="6">
        <v>17953.973999999998</v>
      </c>
      <c r="F58" s="25">
        <v>330740300000</v>
      </c>
      <c r="J58">
        <f t="shared" si="0"/>
        <v>330740.3</v>
      </c>
      <c r="M58" s="1">
        <v>2420477</v>
      </c>
      <c r="O58" s="1">
        <v>-0.35149999999999998</v>
      </c>
    </row>
    <row r="59" spans="1:15">
      <c r="A59" s="2">
        <v>41730</v>
      </c>
      <c r="B59" s="18">
        <v>684901.3</v>
      </c>
      <c r="D59" s="6">
        <v>18185.911</v>
      </c>
      <c r="F59" s="25">
        <v>333580200000</v>
      </c>
      <c r="J59">
        <f t="shared" si="0"/>
        <v>333580.2</v>
      </c>
      <c r="M59" s="1">
        <v>2425609.2000000002</v>
      </c>
      <c r="O59" s="1">
        <v>0.87560000000000004</v>
      </c>
    </row>
    <row r="60" spans="1:15">
      <c r="A60" s="2">
        <v>41821</v>
      </c>
      <c r="B60" s="18">
        <v>688177.3</v>
      </c>
      <c r="D60" s="6">
        <v>18406.940999999999</v>
      </c>
      <c r="F60" s="25">
        <v>340147400000</v>
      </c>
      <c r="J60">
        <f t="shared" si="0"/>
        <v>340147.4</v>
      </c>
      <c r="M60" s="1">
        <v>2436994.4</v>
      </c>
      <c r="O60" s="1">
        <v>1.06E-2</v>
      </c>
    </row>
    <row r="61" spans="1:15">
      <c r="A61" s="2">
        <v>41913</v>
      </c>
      <c r="B61" s="18">
        <v>693753.5</v>
      </c>
      <c r="D61" s="6">
        <v>18500.030999999999</v>
      </c>
      <c r="F61" s="25">
        <v>346395200000</v>
      </c>
      <c r="J61">
        <f t="shared" si="0"/>
        <v>346395.2</v>
      </c>
      <c r="M61" s="1">
        <v>2445629.7999999998</v>
      </c>
      <c r="O61" s="1">
        <v>-0.49109999999999998</v>
      </c>
    </row>
    <row r="62" spans="1:15">
      <c r="A62" s="2">
        <v>42005</v>
      </c>
      <c r="B62" s="18">
        <v>690268.4</v>
      </c>
      <c r="D62" s="6">
        <v>18666.620999999999</v>
      </c>
      <c r="F62" s="25">
        <v>349625100000</v>
      </c>
      <c r="J62">
        <f t="shared" si="0"/>
        <v>349625.1</v>
      </c>
      <c r="M62" s="1">
        <v>2461197.6</v>
      </c>
      <c r="O62" s="1">
        <v>0.98029999999999995</v>
      </c>
    </row>
    <row r="63" spans="1:15">
      <c r="A63" s="2">
        <v>42095</v>
      </c>
      <c r="B63" s="18">
        <v>695635.6</v>
      </c>
      <c r="D63" s="6">
        <v>18782.242999999999</v>
      </c>
      <c r="F63" s="25">
        <v>356192300000</v>
      </c>
      <c r="J63">
        <f t="shared" si="0"/>
        <v>356192.3</v>
      </c>
      <c r="M63" s="1">
        <v>2472975.5</v>
      </c>
      <c r="O63" s="1">
        <v>-6.5199999999999994E-2</v>
      </c>
    </row>
    <row r="64" spans="1:15">
      <c r="A64" s="2">
        <v>42186</v>
      </c>
      <c r="B64" s="18">
        <v>698353.9</v>
      </c>
      <c r="D64" s="6">
        <v>18857.418000000001</v>
      </c>
      <c r="F64" s="25">
        <v>356440800000</v>
      </c>
      <c r="J64">
        <f t="shared" si="0"/>
        <v>356440.8</v>
      </c>
      <c r="M64" s="1">
        <v>2482367.6</v>
      </c>
      <c r="O64" s="1">
        <v>1.8100000000000002E-2</v>
      </c>
    </row>
    <row r="65" spans="1:15">
      <c r="A65" s="2">
        <v>42278</v>
      </c>
      <c r="B65" s="18">
        <v>701490.5</v>
      </c>
      <c r="D65" s="6">
        <v>18892.205999999998</v>
      </c>
      <c r="F65" s="25">
        <v>354523900000</v>
      </c>
      <c r="J65">
        <f t="shared" si="0"/>
        <v>354523.9</v>
      </c>
      <c r="M65" s="1">
        <v>2493862.5</v>
      </c>
      <c r="O65" s="1">
        <v>0.53390000000000004</v>
      </c>
    </row>
    <row r="66" spans="1:15">
      <c r="A66" s="2">
        <v>42370</v>
      </c>
      <c r="B66" s="18">
        <v>707415.3</v>
      </c>
      <c r="D66" s="6">
        <v>19001.689999999999</v>
      </c>
      <c r="F66" s="25">
        <v>358801500000</v>
      </c>
      <c r="J66">
        <f t="shared" si="0"/>
        <v>358801.5</v>
      </c>
      <c r="M66" s="1">
        <v>2508155.4</v>
      </c>
      <c r="O66" s="1">
        <v>-1.4126000000000001</v>
      </c>
    </row>
    <row r="67" spans="1:15">
      <c r="A67" s="2">
        <v>42461</v>
      </c>
      <c r="B67" s="18">
        <v>710830.8</v>
      </c>
      <c r="D67" s="6">
        <v>19062.708999999999</v>
      </c>
      <c r="F67" s="25">
        <v>363061100000</v>
      </c>
      <c r="J67">
        <f t="shared" ref="J67:J97" si="1">F67/1000000</f>
        <v>363061.1</v>
      </c>
      <c r="M67" s="1">
        <v>2513717.9</v>
      </c>
      <c r="O67" s="1">
        <v>-0.40550000000000003</v>
      </c>
    </row>
    <row r="68" spans="1:15">
      <c r="A68" s="2">
        <v>42552</v>
      </c>
      <c r="B68" s="18">
        <v>712224.8</v>
      </c>
      <c r="D68" s="6">
        <v>19197.937999999998</v>
      </c>
      <c r="F68" s="25">
        <v>362599600000</v>
      </c>
      <c r="J68">
        <f t="shared" si="1"/>
        <v>362599.6</v>
      </c>
      <c r="M68" s="1">
        <v>2525738.2000000002</v>
      </c>
      <c r="O68" s="1">
        <v>0.38350000000000001</v>
      </c>
    </row>
    <row r="69" spans="1:15">
      <c r="A69" s="2">
        <v>42644</v>
      </c>
      <c r="B69" s="18">
        <v>714943.2</v>
      </c>
      <c r="D69" s="6">
        <v>19304.351999999999</v>
      </c>
      <c r="F69" s="25">
        <v>364729400000</v>
      </c>
      <c r="J69">
        <f t="shared" si="1"/>
        <v>364729.4</v>
      </c>
      <c r="M69" s="1">
        <v>2545443.2000000002</v>
      </c>
      <c r="O69" s="1">
        <v>0.26950000000000002</v>
      </c>
    </row>
    <row r="70" spans="1:15">
      <c r="A70" s="2">
        <v>42736</v>
      </c>
      <c r="B70" s="18">
        <v>723516.7</v>
      </c>
      <c r="D70" s="6">
        <v>19398.343000000001</v>
      </c>
      <c r="F70" s="25">
        <v>374260400000</v>
      </c>
      <c r="J70">
        <f t="shared" si="1"/>
        <v>374260.4</v>
      </c>
      <c r="M70" s="1">
        <v>2563149</v>
      </c>
      <c r="O70" s="1">
        <v>-0.21479999999999999</v>
      </c>
    </row>
    <row r="71" spans="1:15">
      <c r="A71" s="2">
        <v>42826</v>
      </c>
      <c r="B71" s="18">
        <v>730208.2</v>
      </c>
      <c r="D71" s="6">
        <v>19506.949000000001</v>
      </c>
      <c r="F71" s="25">
        <v>380792100000</v>
      </c>
      <c r="J71">
        <f t="shared" si="1"/>
        <v>380792.1</v>
      </c>
      <c r="M71" s="1">
        <v>2583560.7000000002</v>
      </c>
      <c r="O71" s="1">
        <v>-0.11700000000000001</v>
      </c>
    </row>
    <row r="72" spans="1:15">
      <c r="A72" s="2">
        <v>42917</v>
      </c>
      <c r="B72" s="18">
        <v>734808.6</v>
      </c>
      <c r="D72" s="6">
        <v>19660.766</v>
      </c>
      <c r="F72" s="25">
        <v>385265000000</v>
      </c>
      <c r="J72">
        <f t="shared" si="1"/>
        <v>385265</v>
      </c>
      <c r="M72" s="1">
        <v>2602872.2999999998</v>
      </c>
      <c r="O72" s="1">
        <v>-0.56210000000000004</v>
      </c>
    </row>
    <row r="73" spans="1:15">
      <c r="A73" s="2">
        <v>43009</v>
      </c>
      <c r="B73" s="18">
        <v>741778.9</v>
      </c>
      <c r="D73" s="6">
        <v>19882.351999999999</v>
      </c>
      <c r="F73" s="25">
        <v>389489300000</v>
      </c>
      <c r="J73">
        <f t="shared" si="1"/>
        <v>389489.3</v>
      </c>
      <c r="M73" s="1">
        <v>2623631.7000000002</v>
      </c>
      <c r="O73" s="1">
        <v>-0.45639999999999997</v>
      </c>
    </row>
    <row r="74" spans="1:15">
      <c r="A74" s="2">
        <v>43101</v>
      </c>
      <c r="B74" s="18">
        <v>737300.5</v>
      </c>
      <c r="D74" s="6">
        <v>20044.077000000001</v>
      </c>
      <c r="F74" s="25">
        <v>392630600000</v>
      </c>
      <c r="J74">
        <f t="shared" si="1"/>
        <v>392630.6</v>
      </c>
      <c r="M74" s="1">
        <v>2623621.6</v>
      </c>
      <c r="O74" s="1">
        <v>1.9216</v>
      </c>
    </row>
    <row r="75" spans="1:15">
      <c r="A75" s="2">
        <v>43191</v>
      </c>
      <c r="B75" s="18">
        <v>743294.8</v>
      </c>
      <c r="D75" s="6">
        <v>20150.475999999999</v>
      </c>
      <c r="F75" s="25">
        <v>393731000000</v>
      </c>
      <c r="J75">
        <f t="shared" si="1"/>
        <v>393731</v>
      </c>
      <c r="M75" s="1">
        <v>2638274.1</v>
      </c>
      <c r="O75" s="1">
        <v>0.22120000000000001</v>
      </c>
    </row>
    <row r="76" spans="1:15">
      <c r="A76" s="2">
        <v>43282</v>
      </c>
      <c r="B76" s="18">
        <v>736394.4</v>
      </c>
      <c r="D76" s="6">
        <v>20276.153999999999</v>
      </c>
      <c r="F76" s="25">
        <v>390145800000</v>
      </c>
      <c r="J76">
        <f t="shared" si="1"/>
        <v>390145.8</v>
      </c>
      <c r="M76" s="1">
        <v>2637629.7000000002</v>
      </c>
      <c r="O76" s="1">
        <v>1.8944000000000001</v>
      </c>
    </row>
    <row r="77" spans="1:15">
      <c r="A77" s="2">
        <v>43374</v>
      </c>
      <c r="B77" s="18">
        <v>742737.2</v>
      </c>
      <c r="D77" s="6">
        <v>20304.874</v>
      </c>
      <c r="F77" s="25">
        <v>389932800000</v>
      </c>
      <c r="J77">
        <f t="shared" si="1"/>
        <v>389932.79999999999</v>
      </c>
      <c r="M77" s="1">
        <v>2655779.2999999998</v>
      </c>
      <c r="O77" s="1">
        <v>-0.40839999999999999</v>
      </c>
    </row>
    <row r="78" spans="1:15">
      <c r="A78" s="2">
        <v>43466</v>
      </c>
      <c r="B78" s="18">
        <v>747825.6</v>
      </c>
      <c r="D78" s="6">
        <v>20415.150000000001</v>
      </c>
      <c r="F78" s="25">
        <v>404495700000</v>
      </c>
      <c r="J78">
        <f t="shared" si="1"/>
        <v>404495.7</v>
      </c>
      <c r="M78" s="1">
        <v>2671597.6</v>
      </c>
      <c r="O78" s="1">
        <v>-0.82950000000000002</v>
      </c>
    </row>
    <row r="79" spans="1:15">
      <c r="A79" s="2">
        <v>43556</v>
      </c>
      <c r="B79" s="18">
        <v>747546.8</v>
      </c>
      <c r="D79" s="6">
        <v>20584.527999999998</v>
      </c>
      <c r="F79" s="25">
        <v>398354600000</v>
      </c>
      <c r="J79">
        <f t="shared" si="1"/>
        <v>398354.6</v>
      </c>
      <c r="M79" s="1">
        <v>2680986.7000000002</v>
      </c>
      <c r="O79" s="1">
        <v>0.95420000000000005</v>
      </c>
    </row>
    <row r="80" spans="1:15">
      <c r="A80" s="2">
        <v>43647</v>
      </c>
      <c r="B80" s="18">
        <v>747407.4</v>
      </c>
      <c r="D80" s="6">
        <v>20817.580999999998</v>
      </c>
      <c r="F80" s="25">
        <v>401975400000</v>
      </c>
      <c r="J80">
        <f t="shared" si="1"/>
        <v>401975.4</v>
      </c>
      <c r="M80" s="1">
        <v>2685352.8</v>
      </c>
      <c r="O80" s="1">
        <v>-1.1114999999999999</v>
      </c>
    </row>
    <row r="81" spans="1:15">
      <c r="A81" s="2">
        <v>43739</v>
      </c>
      <c r="B81" s="18">
        <v>749637.9</v>
      </c>
      <c r="D81" s="6">
        <v>20951.088</v>
      </c>
      <c r="F81" s="25">
        <v>397644700000</v>
      </c>
      <c r="J81">
        <f t="shared" si="1"/>
        <v>397644.7</v>
      </c>
      <c r="M81" s="1">
        <v>2686906.4</v>
      </c>
      <c r="O81" s="1">
        <v>-0.36699999999999999</v>
      </c>
    </row>
    <row r="82" spans="1:15">
      <c r="A82" s="2">
        <v>43831</v>
      </c>
      <c r="B82" s="18">
        <v>736393.9</v>
      </c>
      <c r="D82" s="6">
        <v>20665.553</v>
      </c>
      <c r="F82" s="25">
        <v>389515700000</v>
      </c>
      <c r="J82">
        <f t="shared" si="1"/>
        <v>389515.7</v>
      </c>
      <c r="M82" s="1">
        <v>2594545.7000000002</v>
      </c>
      <c r="O82" s="1">
        <v>1.4781</v>
      </c>
    </row>
    <row r="83" spans="1:15">
      <c r="A83" s="2">
        <v>43922</v>
      </c>
      <c r="B83" s="18">
        <v>668504.80000000005</v>
      </c>
      <c r="D83" s="6">
        <v>19034.830000000002</v>
      </c>
      <c r="F83" s="25">
        <v>309859000000</v>
      </c>
      <c r="J83">
        <f t="shared" si="1"/>
        <v>309859</v>
      </c>
      <c r="M83" s="1">
        <v>2301944.4</v>
      </c>
      <c r="O83" s="1">
        <v>3.9556</v>
      </c>
    </row>
    <row r="84" spans="1:15">
      <c r="A84" s="2">
        <v>44013</v>
      </c>
      <c r="B84" s="18">
        <v>728099.4</v>
      </c>
      <c r="D84" s="6">
        <v>20511.785</v>
      </c>
      <c r="F84" s="25">
        <v>363034500000</v>
      </c>
      <c r="J84">
        <f t="shared" si="1"/>
        <v>363034.5</v>
      </c>
      <c r="M84" s="1">
        <v>2580591.6</v>
      </c>
      <c r="O84" s="1">
        <v>-6.2694999999999999</v>
      </c>
    </row>
    <row r="85" spans="1:15">
      <c r="A85" s="2">
        <v>44105</v>
      </c>
      <c r="B85" s="18">
        <v>733814.9</v>
      </c>
      <c r="D85" s="6">
        <v>20724.128000000001</v>
      </c>
      <c r="F85" s="25">
        <v>379292400000</v>
      </c>
      <c r="J85">
        <f t="shared" si="1"/>
        <v>379292.4</v>
      </c>
      <c r="M85" s="1">
        <v>2579009.4</v>
      </c>
      <c r="O85" s="1">
        <v>0.79339999999999999</v>
      </c>
    </row>
    <row r="86" spans="1:15">
      <c r="A86" s="2">
        <v>44197</v>
      </c>
      <c r="B86" s="18">
        <v>724475.4</v>
      </c>
      <c r="D86" s="6">
        <v>20990.541000000001</v>
      </c>
      <c r="F86" s="25">
        <v>389311500000</v>
      </c>
      <c r="J86">
        <f t="shared" si="1"/>
        <v>389311.5</v>
      </c>
      <c r="M86" s="1">
        <v>2589202.5</v>
      </c>
      <c r="O86" s="1">
        <v>-1.44</v>
      </c>
    </row>
    <row r="87" spans="1:15">
      <c r="A87" s="2">
        <v>44287</v>
      </c>
      <c r="B87" s="18">
        <v>740646.2</v>
      </c>
      <c r="D87" s="6">
        <v>21309.544000000002</v>
      </c>
      <c r="F87" s="25">
        <v>393216300000</v>
      </c>
      <c r="J87">
        <f t="shared" si="1"/>
        <v>393216.3</v>
      </c>
      <c r="M87" s="1">
        <v>2643680.2000000002</v>
      </c>
      <c r="O87" s="1">
        <v>-6.327</v>
      </c>
    </row>
    <row r="88" spans="1:15">
      <c r="A88" s="2">
        <v>44378</v>
      </c>
      <c r="B88" s="18">
        <v>745595</v>
      </c>
      <c r="D88" s="6">
        <v>21483.082999999999</v>
      </c>
      <c r="F88" s="25">
        <v>390837900000</v>
      </c>
      <c r="J88">
        <f t="shared" si="1"/>
        <v>390837.9</v>
      </c>
      <c r="M88" s="1">
        <v>2698678.6</v>
      </c>
      <c r="O88" s="1">
        <v>7.2252000000000001</v>
      </c>
    </row>
    <row r="89" spans="1:15">
      <c r="A89" s="2">
        <v>44470</v>
      </c>
      <c r="B89" s="18">
        <v>745664.7</v>
      </c>
      <c r="D89" s="6">
        <v>21847.601999999999</v>
      </c>
      <c r="F89" s="25">
        <v>405143800000</v>
      </c>
      <c r="J89">
        <f t="shared" si="1"/>
        <v>405143.8</v>
      </c>
      <c r="M89" s="1">
        <v>2713536.3</v>
      </c>
      <c r="O89" s="1">
        <v>0.75229999999999997</v>
      </c>
    </row>
    <row r="90" spans="1:15">
      <c r="A90" s="2">
        <v>44562</v>
      </c>
      <c r="B90" s="18">
        <v>753140.5</v>
      </c>
      <c r="D90" s="6">
        <v>21738.870999999999</v>
      </c>
      <c r="F90" s="25">
        <v>404566700000</v>
      </c>
      <c r="J90">
        <f t="shared" si="1"/>
        <v>404566.7</v>
      </c>
      <c r="M90" s="1">
        <v>2730009.1</v>
      </c>
      <c r="O90" s="1">
        <v>-0.3453</v>
      </c>
    </row>
    <row r="91" spans="1:15">
      <c r="A91" s="2">
        <v>44652</v>
      </c>
      <c r="B91" s="18">
        <v>752164.6</v>
      </c>
      <c r="D91" s="6">
        <v>21708.16</v>
      </c>
      <c r="F91" s="25">
        <v>408116500000</v>
      </c>
      <c r="J91">
        <f t="shared" si="1"/>
        <v>408116.5</v>
      </c>
      <c r="M91" s="1">
        <v>2752239.9</v>
      </c>
      <c r="O91" s="1">
        <v>1.2019</v>
      </c>
    </row>
    <row r="92" spans="1:15">
      <c r="A92" s="2">
        <v>44743</v>
      </c>
      <c r="B92" s="18">
        <v>754883</v>
      </c>
      <c r="D92" s="6">
        <v>21851.133999999998</v>
      </c>
      <c r="F92" s="25">
        <v>412305200000</v>
      </c>
      <c r="J92">
        <f t="shared" si="1"/>
        <v>412305.2</v>
      </c>
      <c r="M92" s="1">
        <v>2765167.5</v>
      </c>
      <c r="O92" s="1">
        <v>-0.86660000000000004</v>
      </c>
    </row>
    <row r="93" spans="1:15">
      <c r="A93" s="2">
        <v>44835</v>
      </c>
      <c r="B93" s="18">
        <v>751816.2</v>
      </c>
      <c r="D93" s="6">
        <v>21989.981</v>
      </c>
      <c r="F93" s="25">
        <v>407974500000</v>
      </c>
      <c r="J93">
        <f t="shared" si="1"/>
        <v>407974.5</v>
      </c>
      <c r="M93" s="1">
        <v>2764915.4</v>
      </c>
      <c r="O93" s="1">
        <v>1.6174999999999999</v>
      </c>
    </row>
    <row r="94" spans="1:15">
      <c r="A94" s="2">
        <v>44927</v>
      </c>
      <c r="B94" s="18">
        <v>752600.3</v>
      </c>
      <c r="D94" s="6">
        <v>22112.329000000002</v>
      </c>
      <c r="F94" s="25">
        <v>407326500000</v>
      </c>
      <c r="J94">
        <f t="shared" si="1"/>
        <v>407326.5</v>
      </c>
      <c r="M94" s="1">
        <v>2765933.1</v>
      </c>
      <c r="O94" s="1">
        <v>2.0192000000000001</v>
      </c>
    </row>
    <row r="95" spans="1:15">
      <c r="A95" s="2">
        <v>45017</v>
      </c>
      <c r="B95" s="18">
        <v>752809.4</v>
      </c>
      <c r="D95" s="6">
        <v>22225.35</v>
      </c>
      <c r="F95" s="25">
        <v>403528400000</v>
      </c>
      <c r="J95">
        <f t="shared" si="1"/>
        <v>403528.4</v>
      </c>
      <c r="M95" s="1">
        <v>2769678.2</v>
      </c>
      <c r="O95" s="1">
        <v>0.2127</v>
      </c>
    </row>
    <row r="96" spans="1:15">
      <c r="A96" s="2">
        <v>45108</v>
      </c>
      <c r="B96" s="18">
        <v>752739.7</v>
      </c>
      <c r="D96" s="6">
        <v>22490.691999999999</v>
      </c>
      <c r="F96" s="25">
        <v>400724100000</v>
      </c>
      <c r="J96">
        <f t="shared" si="1"/>
        <v>400724.1</v>
      </c>
      <c r="M96" s="1">
        <v>2767994.8</v>
      </c>
      <c r="O96" s="1">
        <v>0.41349999999999998</v>
      </c>
    </row>
    <row r="97" spans="1:15">
      <c r="A97" s="3">
        <v>45200</v>
      </c>
      <c r="B97" s="18">
        <v>750578.9</v>
      </c>
      <c r="D97" s="6">
        <v>22679.255000000001</v>
      </c>
      <c r="F97" s="25">
        <v>394334700000</v>
      </c>
      <c r="J97">
        <f t="shared" si="1"/>
        <v>394334.7</v>
      </c>
      <c r="M97" s="1">
        <v>2766325.3</v>
      </c>
      <c r="O97" s="1">
        <v>-1.0235000000000001</v>
      </c>
    </row>
    <row r="98" spans="1:15">
      <c r="D98" s="6">
        <v>22768.866000000002</v>
      </c>
      <c r="M98" s="1">
        <v>2775529.3</v>
      </c>
    </row>
  </sheetData>
  <mergeCells count="1">
    <mergeCell ref="F1: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EDB66-D816-49B7-B3A7-830E147E6D1C}">
  <dimension ref="C1:AU24"/>
  <sheetViews>
    <sheetView workbookViewId="0">
      <selection activeCell="F20" sqref="F20"/>
    </sheetView>
  </sheetViews>
  <sheetFormatPr defaultColWidth="10.85546875" defaultRowHeight="15"/>
  <cols>
    <col min="2" max="2" width="11.85546875" bestFit="1" customWidth="1"/>
    <col min="3" max="3" width="11.42578125" bestFit="1" customWidth="1"/>
    <col min="4" max="4" width="13.42578125" bestFit="1" customWidth="1"/>
    <col min="6" max="6" width="30.42578125" bestFit="1" customWidth="1"/>
    <col min="9" max="9" width="40.85546875" customWidth="1"/>
    <col min="13" max="13" width="45.42578125" bestFit="1" customWidth="1"/>
  </cols>
  <sheetData>
    <row r="1" spans="3:47">
      <c r="C1" t="s">
        <v>20</v>
      </c>
      <c r="D1" t="s">
        <v>33</v>
      </c>
      <c r="F1" t="s">
        <v>34</v>
      </c>
      <c r="G1" t="s">
        <v>35</v>
      </c>
      <c r="I1" t="s">
        <v>36</v>
      </c>
      <c r="J1" t="s">
        <v>37</v>
      </c>
      <c r="M1" t="s">
        <v>38</v>
      </c>
      <c r="N1" t="s">
        <v>39</v>
      </c>
    </row>
    <row r="2" spans="3:47">
      <c r="C2" t="str" cm="1">
        <f t="array" ref="C2:D24">TRANSPOSE(Y2:AU3)</f>
        <v>2001</v>
      </c>
      <c r="D2">
        <v>40029198</v>
      </c>
      <c r="F2" t="s">
        <v>40</v>
      </c>
      <c r="G2" s="13">
        <f>19840+19167+13587+11099+8978</f>
        <v>72671</v>
      </c>
      <c r="I2" s="10" t="s">
        <v>41</v>
      </c>
      <c r="J2" s="11">
        <v>44</v>
      </c>
      <c r="M2" s="10" t="s">
        <v>42</v>
      </c>
      <c r="N2" s="14">
        <v>75.2</v>
      </c>
      <c r="V2" t="s">
        <v>43</v>
      </c>
      <c r="W2" t="s">
        <v>44</v>
      </c>
      <c r="X2" t="s">
        <v>45</v>
      </c>
      <c r="Y2" t="s">
        <v>46</v>
      </c>
      <c r="Z2" t="s">
        <v>47</v>
      </c>
      <c r="AA2" t="s">
        <v>48</v>
      </c>
      <c r="AB2" t="s">
        <v>49</v>
      </c>
      <c r="AC2" t="s">
        <v>50</v>
      </c>
      <c r="AD2" t="s">
        <v>51</v>
      </c>
      <c r="AE2" t="s">
        <v>52</v>
      </c>
      <c r="AF2" t="s">
        <v>53</v>
      </c>
      <c r="AG2" t="s">
        <v>54</v>
      </c>
      <c r="AH2" t="s">
        <v>55</v>
      </c>
      <c r="AI2" t="s">
        <v>56</v>
      </c>
      <c r="AJ2" t="s">
        <v>57</v>
      </c>
      <c r="AK2" t="s">
        <v>58</v>
      </c>
      <c r="AL2" t="s">
        <v>59</v>
      </c>
      <c r="AM2" t="s">
        <v>60</v>
      </c>
      <c r="AN2" t="s">
        <v>61</v>
      </c>
      <c r="AO2" t="s">
        <v>62</v>
      </c>
      <c r="AP2" t="s">
        <v>63</v>
      </c>
      <c r="AQ2" t="s">
        <v>64</v>
      </c>
      <c r="AR2" t="s">
        <v>65</v>
      </c>
      <c r="AS2" t="s">
        <v>66</v>
      </c>
      <c r="AT2" t="s">
        <v>67</v>
      </c>
      <c r="AU2" t="s">
        <v>68</v>
      </c>
    </row>
    <row r="3" spans="3:47">
      <c r="C3" t="str">
        <v>2002</v>
      </c>
      <c r="D3">
        <v>40056637</v>
      </c>
      <c r="F3" t="s">
        <v>69</v>
      </c>
      <c r="G3" s="13">
        <f>20268+22941</f>
        <v>43209</v>
      </c>
      <c r="I3" s="10" t="s">
        <v>70</v>
      </c>
      <c r="J3" s="11">
        <v>35</v>
      </c>
      <c r="M3" s="10" t="s">
        <v>71</v>
      </c>
      <c r="N3" s="14">
        <v>59.4</v>
      </c>
      <c r="V3" t="s">
        <v>72</v>
      </c>
      <c r="W3" t="s">
        <v>73</v>
      </c>
      <c r="X3" t="s">
        <v>74</v>
      </c>
      <c r="Y3">
        <v>40029198</v>
      </c>
      <c r="Z3">
        <v>40056637</v>
      </c>
      <c r="AA3">
        <v>40236914</v>
      </c>
      <c r="AB3">
        <v>40039826</v>
      </c>
      <c r="AC3">
        <v>41239999</v>
      </c>
      <c r="AD3">
        <v>41693116</v>
      </c>
      <c r="AE3">
        <v>41861246</v>
      </c>
      <c r="AF3">
        <v>41917490</v>
      </c>
      <c r="AG3">
        <v>41978630</v>
      </c>
      <c r="AH3">
        <v>41949335</v>
      </c>
      <c r="AI3">
        <v>41729225</v>
      </c>
      <c r="AJ3">
        <v>41853628</v>
      </c>
      <c r="AK3">
        <v>42212988</v>
      </c>
      <c r="AL3">
        <v>42458390</v>
      </c>
      <c r="AM3">
        <v>42660629</v>
      </c>
      <c r="AN3">
        <v>43567225</v>
      </c>
      <c r="AO3">
        <v>43819028</v>
      </c>
      <c r="AP3">
        <v>43935038</v>
      </c>
      <c r="AQ3">
        <v>44433744</v>
      </c>
      <c r="AR3">
        <v>43501190</v>
      </c>
      <c r="AS3">
        <v>43386527</v>
      </c>
      <c r="AT3">
        <v>44198105</v>
      </c>
      <c r="AU3">
        <v>44368658</v>
      </c>
    </row>
    <row r="4" spans="3:47">
      <c r="C4" t="str">
        <v>2003</v>
      </c>
      <c r="D4">
        <v>40236914</v>
      </c>
      <c r="F4" t="s">
        <v>75</v>
      </c>
      <c r="G4" s="13">
        <f>26192+5957</f>
        <v>32149</v>
      </c>
      <c r="I4" s="10" t="s">
        <v>76</v>
      </c>
      <c r="J4" s="11">
        <v>32</v>
      </c>
      <c r="M4" s="10" t="s">
        <v>77</v>
      </c>
      <c r="N4" s="14">
        <v>57.8</v>
      </c>
      <c r="V4" t="s">
        <v>78</v>
      </c>
    </row>
    <row r="5" spans="3:47">
      <c r="C5" t="str">
        <v>2004</v>
      </c>
      <c r="D5">
        <v>40039826</v>
      </c>
      <c r="F5" t="s">
        <v>79</v>
      </c>
      <c r="G5" s="13">
        <f>16341+10501</f>
        <v>26842</v>
      </c>
      <c r="I5" s="10" t="s">
        <v>80</v>
      </c>
      <c r="J5" s="11">
        <v>22</v>
      </c>
      <c r="M5" s="10" t="s">
        <v>81</v>
      </c>
      <c r="N5" s="14">
        <v>53.7</v>
      </c>
    </row>
    <row r="6" spans="3:47">
      <c r="C6" t="str">
        <v>2005</v>
      </c>
      <c r="D6">
        <v>41239999</v>
      </c>
      <c r="F6" t="s">
        <v>82</v>
      </c>
      <c r="G6" s="13">
        <f>15052+6921</f>
        <v>21973</v>
      </c>
      <c r="I6" s="10" t="s">
        <v>83</v>
      </c>
      <c r="J6" s="11">
        <v>16</v>
      </c>
      <c r="M6" s="10" t="s">
        <v>84</v>
      </c>
      <c r="N6" s="14">
        <v>51.7</v>
      </c>
    </row>
    <row r="7" spans="3:47">
      <c r="C7" t="str">
        <v>2006</v>
      </c>
      <c r="D7">
        <v>41693116</v>
      </c>
      <c r="F7" t="s">
        <v>85</v>
      </c>
      <c r="G7" s="13">
        <v>14248</v>
      </c>
      <c r="I7" s="10" t="s">
        <v>86</v>
      </c>
      <c r="J7" s="11">
        <v>16</v>
      </c>
      <c r="M7" s="10" t="s">
        <v>87</v>
      </c>
      <c r="N7" s="14">
        <v>49.8</v>
      </c>
      <c r="O7" s="12" t="s">
        <v>88</v>
      </c>
    </row>
    <row r="8" spans="3:47">
      <c r="C8" t="str">
        <v>2007</v>
      </c>
      <c r="D8">
        <v>41861246</v>
      </c>
      <c r="F8" t="s">
        <v>89</v>
      </c>
      <c r="G8" s="13">
        <f>11578+5989</f>
        <v>17567</v>
      </c>
      <c r="I8" s="10" t="s">
        <v>90</v>
      </c>
      <c r="J8" s="11">
        <v>15</v>
      </c>
    </row>
    <row r="9" spans="3:47">
      <c r="C9" t="str">
        <v>2008</v>
      </c>
      <c r="D9">
        <v>41917490</v>
      </c>
      <c r="F9" t="s">
        <v>91</v>
      </c>
      <c r="G9" s="13">
        <f>6087+6110+8750</f>
        <v>20947</v>
      </c>
      <c r="H9" s="12" t="s">
        <v>88</v>
      </c>
      <c r="I9" s="10" t="s">
        <v>92</v>
      </c>
      <c r="J9" s="11">
        <v>14</v>
      </c>
    </row>
    <row r="10" spans="3:47">
      <c r="C10" t="str">
        <v>2009</v>
      </c>
      <c r="D10">
        <v>41978630</v>
      </c>
      <c r="I10" s="10" t="s">
        <v>93</v>
      </c>
      <c r="J10" s="11">
        <v>14</v>
      </c>
    </row>
    <row r="11" spans="3:47">
      <c r="C11" t="str">
        <v>2010</v>
      </c>
      <c r="D11">
        <v>41949335</v>
      </c>
      <c r="I11" s="10" t="s">
        <v>94</v>
      </c>
      <c r="J11" s="11">
        <v>12</v>
      </c>
    </row>
    <row r="12" spans="3:47">
      <c r="C12" t="str">
        <v>2011</v>
      </c>
      <c r="D12">
        <v>41729225</v>
      </c>
      <c r="I12" s="10" t="s">
        <v>95</v>
      </c>
      <c r="J12" s="11">
        <v>7</v>
      </c>
      <c r="K12" s="12" t="s">
        <v>88</v>
      </c>
    </row>
    <row r="13" spans="3:47">
      <c r="C13" t="str">
        <v>2012</v>
      </c>
      <c r="D13">
        <v>41853628</v>
      </c>
    </row>
    <row r="14" spans="3:47">
      <c r="C14" t="str">
        <v>2013</v>
      </c>
      <c r="D14">
        <v>42212988</v>
      </c>
    </row>
    <row r="15" spans="3:47">
      <c r="C15" t="str">
        <v>2014</v>
      </c>
      <c r="D15">
        <v>42458390</v>
      </c>
    </row>
    <row r="16" spans="3:47">
      <c r="C16" t="str">
        <v>2015</v>
      </c>
      <c r="D16">
        <v>42660629</v>
      </c>
    </row>
    <row r="17" spans="3:4">
      <c r="C17" t="str">
        <v>2016</v>
      </c>
      <c r="D17">
        <v>43567225</v>
      </c>
    </row>
    <row r="18" spans="3:4">
      <c r="C18" t="str">
        <v>2017</v>
      </c>
      <c r="D18">
        <v>43819028</v>
      </c>
    </row>
    <row r="19" spans="3:4">
      <c r="C19" t="str">
        <v>2018</v>
      </c>
      <c r="D19">
        <v>43935038</v>
      </c>
    </row>
    <row r="20" spans="3:4">
      <c r="C20" t="str">
        <v>2019</v>
      </c>
      <c r="D20">
        <v>44433744</v>
      </c>
    </row>
    <row r="21" spans="3:4">
      <c r="C21" t="str">
        <v>2020</v>
      </c>
      <c r="D21">
        <v>43501190</v>
      </c>
    </row>
    <row r="22" spans="3:4">
      <c r="C22" t="str">
        <v>2021</v>
      </c>
      <c r="D22">
        <v>43386527</v>
      </c>
    </row>
    <row r="23" spans="3:4">
      <c r="C23" t="str">
        <v>2022</v>
      </c>
      <c r="D23">
        <v>44198105</v>
      </c>
    </row>
    <row r="24" spans="3:4">
      <c r="C24" t="str">
        <v>2023</v>
      </c>
      <c r="D24">
        <v>44368658</v>
      </c>
    </row>
  </sheetData>
  <hyperlinks>
    <hyperlink ref="H9" r:id="rId1" xr:uid="{CD3E0A74-6C49-41A8-ABFD-336AF1C8F38E}"/>
    <hyperlink ref="K12" r:id="rId2" xr:uid="{91D62949-6B55-4A30-97ED-8F10D8B3EB14}"/>
    <hyperlink ref="O7" r:id="rId3" xr:uid="{6E0417E8-B4C7-4220-8339-3A828551FF3E}"/>
  </hyperlinks>
  <pageMargins left="0.7" right="0.7" top="0.75" bottom="0.75" header="0.3" footer="0.3"/>
  <legacy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C9746-C599-4AED-B73F-1F9C5CC1BC39}">
  <dimension ref="A1:C20"/>
  <sheetViews>
    <sheetView workbookViewId="0">
      <selection activeCell="C2" sqref="C2"/>
    </sheetView>
  </sheetViews>
  <sheetFormatPr defaultColWidth="8.85546875" defaultRowHeight="15"/>
  <sheetData>
    <row r="1" spans="1:3">
      <c r="A1" t="s">
        <v>96</v>
      </c>
    </row>
    <row r="2" spans="1:3">
      <c r="A2">
        <v>2009</v>
      </c>
      <c r="C2" t="s">
        <v>97</v>
      </c>
    </row>
    <row r="3" spans="1:3">
      <c r="A3">
        <v>2010</v>
      </c>
    </row>
    <row r="4" spans="1:3">
      <c r="A4">
        <v>2011</v>
      </c>
    </row>
    <row r="5" spans="1:3">
      <c r="A5">
        <v>2012</v>
      </c>
    </row>
    <row r="6" spans="1:3">
      <c r="A6">
        <v>2013</v>
      </c>
    </row>
    <row r="7" spans="1:3">
      <c r="A7">
        <v>2014</v>
      </c>
    </row>
    <row r="8" spans="1:3">
      <c r="A8">
        <v>2015</v>
      </c>
    </row>
    <row r="9" spans="1:3">
      <c r="A9">
        <v>2016</v>
      </c>
    </row>
    <row r="10" spans="1:3">
      <c r="A10">
        <v>2017</v>
      </c>
    </row>
    <row r="11" spans="1:3">
      <c r="A11">
        <v>2018</v>
      </c>
    </row>
    <row r="12" spans="1:3">
      <c r="A12">
        <v>2019</v>
      </c>
    </row>
    <row r="13" spans="1:3">
      <c r="A13">
        <v>2020</v>
      </c>
    </row>
    <row r="14" spans="1:3">
      <c r="A14" t="s">
        <v>98</v>
      </c>
    </row>
    <row r="15" spans="1:3">
      <c r="A15" t="s">
        <v>99</v>
      </c>
    </row>
    <row r="16" spans="1:3">
      <c r="A16" t="s">
        <v>100</v>
      </c>
    </row>
    <row r="17" spans="1:1">
      <c r="A17" t="s">
        <v>101</v>
      </c>
    </row>
    <row r="18" spans="1:1">
      <c r="A18" t="s">
        <v>102</v>
      </c>
    </row>
    <row r="19" spans="1:1">
      <c r="A19" t="s">
        <v>103</v>
      </c>
    </row>
    <row r="20" spans="1:1">
      <c r="A20">
        <v>2022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D3E50-96CE-5D4F-8758-34102C76EE6A}">
  <dimension ref="B1:S25"/>
  <sheetViews>
    <sheetView topLeftCell="Q1" zoomScale="143" workbookViewId="0">
      <selection activeCell="V7" sqref="V7"/>
    </sheetView>
  </sheetViews>
  <sheetFormatPr defaultColWidth="11.42578125" defaultRowHeight="15"/>
  <cols>
    <col min="2" max="2" width="33" bestFit="1" customWidth="1"/>
    <col min="3" max="3" width="12.140625" bestFit="1" customWidth="1"/>
    <col min="5" max="5" width="27.42578125" bestFit="1" customWidth="1"/>
    <col min="6" max="7" width="12.140625" bestFit="1" customWidth="1"/>
    <col min="8" max="8" width="34.42578125" bestFit="1" customWidth="1"/>
    <col min="9" max="9" width="12.140625" bestFit="1" customWidth="1"/>
    <col min="11" max="11" width="38" bestFit="1" customWidth="1"/>
    <col min="12" max="13" width="13.42578125" bestFit="1" customWidth="1"/>
    <col min="14" max="14" width="34.42578125" bestFit="1" customWidth="1"/>
    <col min="17" max="17" width="40.85546875" bestFit="1" customWidth="1"/>
    <col min="19" max="19" width="12.140625" bestFit="1" customWidth="1"/>
  </cols>
  <sheetData>
    <row r="1" spans="2:19">
      <c r="B1" t="s">
        <v>104</v>
      </c>
      <c r="C1" t="s">
        <v>0</v>
      </c>
      <c r="D1" t="s">
        <v>105</v>
      </c>
      <c r="E1" t="s">
        <v>106</v>
      </c>
      <c r="F1" t="s">
        <v>0</v>
      </c>
      <c r="G1" t="s">
        <v>105</v>
      </c>
      <c r="H1" t="s">
        <v>107</v>
      </c>
      <c r="I1" t="s">
        <v>108</v>
      </c>
      <c r="J1" t="s">
        <v>105</v>
      </c>
      <c r="K1" t="s">
        <v>109</v>
      </c>
      <c r="L1" s="1" t="s">
        <v>0</v>
      </c>
      <c r="M1" s="1" t="s">
        <v>105</v>
      </c>
      <c r="N1" s="15" t="s">
        <v>110</v>
      </c>
      <c r="O1" s="15" t="s">
        <v>108</v>
      </c>
      <c r="P1" t="s">
        <v>105</v>
      </c>
      <c r="Q1" s="15" t="s">
        <v>111</v>
      </c>
      <c r="R1" s="15" t="s">
        <v>0</v>
      </c>
      <c r="S1" s="15" t="s">
        <v>105</v>
      </c>
    </row>
    <row r="2" spans="2:19">
      <c r="C2" s="4">
        <v>36526</v>
      </c>
      <c r="D2">
        <v>-1.528</v>
      </c>
      <c r="F2" s="5">
        <v>45292</v>
      </c>
      <c r="G2" s="7">
        <v>-1.6539999999999999</v>
      </c>
      <c r="I2" s="5">
        <v>36526</v>
      </c>
      <c r="J2" s="7">
        <v>59.34</v>
      </c>
      <c r="L2" s="5">
        <v>45292</v>
      </c>
      <c r="M2" s="7">
        <v>64.034999999999997</v>
      </c>
      <c r="N2" s="15"/>
      <c r="O2" s="5">
        <v>36526</v>
      </c>
      <c r="P2">
        <v>69</v>
      </c>
      <c r="Q2" s="15"/>
      <c r="R2" s="16">
        <v>36526</v>
      </c>
      <c r="S2" s="15">
        <v>-1.3</v>
      </c>
    </row>
    <row r="3" spans="2:19">
      <c r="C3" s="4">
        <v>36892</v>
      </c>
      <c r="D3" s="6">
        <v>-3.0249999999999999</v>
      </c>
      <c r="F3" s="5">
        <v>45658</v>
      </c>
      <c r="G3" s="7">
        <v>-0.93700000000000006</v>
      </c>
      <c r="I3" s="5">
        <v>36892</v>
      </c>
      <c r="J3" s="7">
        <v>58.192999999999998</v>
      </c>
      <c r="L3" s="5">
        <v>45658</v>
      </c>
      <c r="M3" s="7">
        <v>61.822000000000003</v>
      </c>
      <c r="N3" s="15"/>
      <c r="O3" s="5">
        <v>36892</v>
      </c>
      <c r="P3">
        <v>68</v>
      </c>
      <c r="Q3" s="15"/>
      <c r="R3" s="16">
        <v>36892</v>
      </c>
      <c r="S3" s="17">
        <v>-2</v>
      </c>
    </row>
    <row r="4" spans="2:19">
      <c r="C4" s="4">
        <v>37257</v>
      </c>
      <c r="D4" s="6">
        <v>-3.875</v>
      </c>
      <c r="F4" s="5">
        <v>46023</v>
      </c>
      <c r="G4" s="7">
        <v>-0.64100000000000001</v>
      </c>
      <c r="I4" s="5">
        <v>37257</v>
      </c>
      <c r="J4" s="7">
        <v>59.945999999999998</v>
      </c>
      <c r="L4" s="5">
        <v>46023</v>
      </c>
      <c r="M4" s="7">
        <v>59.923999999999999</v>
      </c>
      <c r="N4" s="15"/>
      <c r="O4" s="5">
        <v>37257</v>
      </c>
      <c r="P4">
        <v>68</v>
      </c>
      <c r="Q4" s="15"/>
      <c r="R4" s="16">
        <v>37257</v>
      </c>
      <c r="S4" s="17">
        <v>-2.7</v>
      </c>
    </row>
    <row r="5" spans="2:19">
      <c r="C5" s="4">
        <v>37622</v>
      </c>
      <c r="D5" s="6">
        <v>-3.7040000000000002</v>
      </c>
      <c r="F5" s="5">
        <v>46388</v>
      </c>
      <c r="G5" s="7">
        <v>-0.53600000000000003</v>
      </c>
      <c r="I5" s="5">
        <v>37622</v>
      </c>
      <c r="J5" s="7">
        <v>63.537999999999997</v>
      </c>
      <c r="L5" s="5">
        <v>46388</v>
      </c>
      <c r="M5" s="7">
        <v>58.597000000000001</v>
      </c>
      <c r="N5" s="15"/>
      <c r="O5" s="5">
        <v>37622</v>
      </c>
      <c r="P5">
        <v>69.3</v>
      </c>
      <c r="Q5" s="15"/>
      <c r="R5" s="16">
        <v>37622</v>
      </c>
      <c r="S5" s="17">
        <v>-3.1</v>
      </c>
    </row>
    <row r="6" spans="2:19">
      <c r="C6" s="4">
        <v>37987</v>
      </c>
      <c r="D6" s="6">
        <v>-3.3340000000000001</v>
      </c>
      <c r="F6" s="5">
        <v>46753</v>
      </c>
      <c r="G6" s="7">
        <v>-0.54100000000000004</v>
      </c>
      <c r="I6" s="5">
        <v>37987</v>
      </c>
      <c r="J6" s="7">
        <v>65.200999999999993</v>
      </c>
      <c r="L6" s="5">
        <v>46753</v>
      </c>
      <c r="M6" s="7">
        <v>57.502000000000002</v>
      </c>
      <c r="N6" s="15"/>
      <c r="O6" s="5">
        <v>37987</v>
      </c>
      <c r="P6">
        <v>69.599999999999994</v>
      </c>
      <c r="Q6" s="15"/>
      <c r="R6" s="16">
        <v>37987</v>
      </c>
      <c r="S6" s="17">
        <v>-2.9</v>
      </c>
    </row>
    <row r="7" spans="2:19">
      <c r="C7" s="4">
        <v>38353</v>
      </c>
      <c r="D7" s="6">
        <v>-3.319</v>
      </c>
      <c r="I7" s="5">
        <v>38353</v>
      </c>
      <c r="J7" s="7">
        <v>67.546000000000006</v>
      </c>
      <c r="N7" s="15"/>
      <c r="O7" s="5">
        <v>38353</v>
      </c>
      <c r="P7">
        <v>70.3</v>
      </c>
      <c r="Q7" s="15"/>
      <c r="R7" s="16">
        <v>38353</v>
      </c>
      <c r="S7" s="17">
        <v>-2.6</v>
      </c>
    </row>
    <row r="8" spans="2:19">
      <c r="C8" s="4">
        <v>38718</v>
      </c>
      <c r="D8" s="6">
        <v>-1.653</v>
      </c>
      <c r="I8" s="5">
        <v>38718</v>
      </c>
      <c r="J8" s="7">
        <v>66.887</v>
      </c>
      <c r="N8" s="15"/>
      <c r="O8" s="5">
        <v>38718</v>
      </c>
      <c r="P8">
        <v>68.3</v>
      </c>
      <c r="Q8" s="15"/>
      <c r="R8" s="16">
        <v>38718</v>
      </c>
      <c r="S8" s="17">
        <v>-1.5</v>
      </c>
    </row>
    <row r="9" spans="2:19">
      <c r="C9" s="4">
        <v>39083</v>
      </c>
      <c r="D9" s="6">
        <v>0.26100000000000001</v>
      </c>
      <c r="I9" s="5">
        <v>39083</v>
      </c>
      <c r="J9" s="7">
        <v>64.158000000000001</v>
      </c>
      <c r="N9" s="15"/>
      <c r="O9" s="5">
        <v>39083</v>
      </c>
      <c r="P9">
        <v>65.900000000000006</v>
      </c>
      <c r="Q9" s="15"/>
      <c r="R9" s="16">
        <v>39083</v>
      </c>
      <c r="S9" s="17">
        <v>-0.7</v>
      </c>
    </row>
    <row r="10" spans="2:19">
      <c r="C10" s="4">
        <v>39448</v>
      </c>
      <c r="D10" s="6">
        <v>-0.11600000000000001</v>
      </c>
      <c r="I10" s="5">
        <v>39448</v>
      </c>
      <c r="J10" s="7">
        <v>65.682000000000002</v>
      </c>
      <c r="N10" s="15"/>
      <c r="O10" s="5">
        <v>39448</v>
      </c>
      <c r="P10">
        <v>69.599999999999994</v>
      </c>
      <c r="Q10" s="15"/>
      <c r="R10" s="16">
        <v>39448</v>
      </c>
      <c r="S10" s="17">
        <v>-2.2000000000000002</v>
      </c>
    </row>
    <row r="11" spans="2:19">
      <c r="C11" s="4">
        <v>39814</v>
      </c>
      <c r="D11" s="6">
        <v>-3.1509999999999998</v>
      </c>
      <c r="I11" s="5">
        <v>39814</v>
      </c>
      <c r="J11" s="7">
        <v>73.156999999999996</v>
      </c>
      <c r="N11" s="15"/>
      <c r="O11" s="5">
        <v>39814</v>
      </c>
      <c r="P11">
        <v>80.099999999999994</v>
      </c>
      <c r="Q11" s="15"/>
      <c r="R11" s="16">
        <v>39814</v>
      </c>
      <c r="S11" s="17">
        <v>-6.2</v>
      </c>
    </row>
    <row r="12" spans="2:19">
      <c r="C12" s="4">
        <v>40179</v>
      </c>
      <c r="D12" s="6">
        <v>-4.3789999999999996</v>
      </c>
      <c r="I12" s="5">
        <v>40179</v>
      </c>
      <c r="J12" s="7">
        <v>81.995000000000005</v>
      </c>
      <c r="N12" s="15"/>
      <c r="O12" s="5">
        <v>40179</v>
      </c>
      <c r="P12">
        <v>85.6</v>
      </c>
      <c r="Q12" s="15"/>
      <c r="R12" s="16">
        <v>40179</v>
      </c>
      <c r="S12" s="17">
        <v>-6.3</v>
      </c>
    </row>
    <row r="13" spans="2:19">
      <c r="C13" s="4">
        <v>40544</v>
      </c>
      <c r="D13" s="6">
        <v>-0.88100000000000001</v>
      </c>
      <c r="I13" s="5">
        <v>40544</v>
      </c>
      <c r="J13" s="7">
        <v>79.417000000000002</v>
      </c>
      <c r="N13" s="15"/>
      <c r="O13" s="5">
        <v>40544</v>
      </c>
      <c r="P13">
        <v>87.5</v>
      </c>
      <c r="Q13" s="15"/>
      <c r="R13" s="16">
        <v>40544</v>
      </c>
      <c r="S13" s="17">
        <v>-4.3</v>
      </c>
    </row>
    <row r="14" spans="2:19">
      <c r="C14" s="4">
        <v>40909</v>
      </c>
      <c r="D14" s="6">
        <v>8.9999999999999993E-3</v>
      </c>
      <c r="I14" s="5">
        <v>40909</v>
      </c>
      <c r="J14" s="7">
        <v>80.745000000000005</v>
      </c>
      <c r="N14" s="15"/>
      <c r="O14" s="5">
        <v>40909</v>
      </c>
      <c r="P14">
        <v>91</v>
      </c>
      <c r="Q14" s="15"/>
      <c r="R14" s="16">
        <v>40909</v>
      </c>
      <c r="S14" s="17">
        <v>-3.8</v>
      </c>
    </row>
    <row r="15" spans="2:19">
      <c r="C15" s="4">
        <v>41275</v>
      </c>
      <c r="D15" s="6">
        <v>0.04</v>
      </c>
      <c r="I15" s="5">
        <v>41275</v>
      </c>
      <c r="J15" s="7">
        <v>78.322000000000003</v>
      </c>
      <c r="N15" s="15"/>
      <c r="O15" s="5">
        <v>41275</v>
      </c>
      <c r="P15">
        <v>93</v>
      </c>
      <c r="Q15" s="15"/>
      <c r="R15" s="16">
        <v>41275</v>
      </c>
      <c r="S15" s="17">
        <v>-3.1</v>
      </c>
    </row>
    <row r="16" spans="2:19">
      <c r="C16" s="4">
        <v>41640</v>
      </c>
      <c r="D16" s="6">
        <v>0.57999999999999996</v>
      </c>
      <c r="I16" s="5">
        <v>41640</v>
      </c>
      <c r="J16" s="7">
        <v>75.278999999999996</v>
      </c>
      <c r="N16" s="15"/>
      <c r="O16" s="5">
        <v>41640</v>
      </c>
      <c r="P16">
        <v>93.2</v>
      </c>
      <c r="Q16" s="15"/>
      <c r="R16" s="16">
        <v>41640</v>
      </c>
      <c r="S16" s="17">
        <v>-2.5</v>
      </c>
    </row>
    <row r="17" spans="3:19">
      <c r="C17" s="4">
        <v>42005</v>
      </c>
      <c r="D17" s="6">
        <v>0.96099999999999997</v>
      </c>
      <c r="I17" s="5">
        <v>42005</v>
      </c>
      <c r="J17" s="7">
        <v>71.947000000000003</v>
      </c>
      <c r="N17" s="15"/>
      <c r="O17" s="5">
        <v>42005</v>
      </c>
      <c r="P17">
        <v>91.3</v>
      </c>
      <c r="Q17" s="15"/>
      <c r="R17" s="16">
        <v>42005</v>
      </c>
      <c r="S17" s="17">
        <v>-2</v>
      </c>
    </row>
    <row r="18" spans="3:19">
      <c r="C18" s="4">
        <v>42370</v>
      </c>
      <c r="D18" s="6">
        <v>1.1599999999999999</v>
      </c>
      <c r="I18" s="5">
        <v>42370</v>
      </c>
      <c r="J18" s="7">
        <v>68.954999999999998</v>
      </c>
      <c r="N18" s="15"/>
      <c r="O18" s="5">
        <v>42370</v>
      </c>
      <c r="P18">
        <v>90.4</v>
      </c>
      <c r="Q18" s="15"/>
      <c r="R18" s="16">
        <v>42370</v>
      </c>
      <c r="S18" s="17">
        <v>-1.5</v>
      </c>
    </row>
    <row r="19" spans="3:19">
      <c r="C19" s="4">
        <v>42736</v>
      </c>
      <c r="D19" s="6">
        <v>1.3360000000000001</v>
      </c>
      <c r="I19" s="5">
        <v>42736</v>
      </c>
      <c r="J19" s="7">
        <v>65.209999999999994</v>
      </c>
      <c r="N19" s="15"/>
      <c r="O19" s="5">
        <v>42736</v>
      </c>
      <c r="P19">
        <v>88.1</v>
      </c>
      <c r="Q19" s="15"/>
      <c r="R19" s="16">
        <v>42736</v>
      </c>
      <c r="S19" s="17">
        <v>-0.9</v>
      </c>
    </row>
    <row r="20" spans="3:19">
      <c r="C20" s="4">
        <v>43101</v>
      </c>
      <c r="D20" s="6">
        <v>1.95</v>
      </c>
      <c r="I20" s="5">
        <v>43101</v>
      </c>
      <c r="J20" s="7">
        <v>61.905000000000001</v>
      </c>
      <c r="N20" s="15"/>
      <c r="O20" s="5">
        <v>43101</v>
      </c>
      <c r="P20">
        <v>86.1</v>
      </c>
      <c r="Q20" s="15"/>
      <c r="R20" s="16">
        <v>43101</v>
      </c>
      <c r="S20" s="17">
        <v>-0.4</v>
      </c>
    </row>
    <row r="21" spans="3:19">
      <c r="C21" s="4">
        <v>43466</v>
      </c>
      <c r="D21" s="6">
        <v>1.526</v>
      </c>
      <c r="I21" s="5">
        <v>43466</v>
      </c>
      <c r="J21" s="7">
        <v>59.548999999999999</v>
      </c>
      <c r="N21" s="15"/>
      <c r="O21" s="5">
        <v>43466</v>
      </c>
      <c r="P21">
        <v>84.1</v>
      </c>
      <c r="Q21" s="15"/>
      <c r="R21" s="16">
        <v>43466</v>
      </c>
      <c r="S21" s="17">
        <v>-0.6</v>
      </c>
    </row>
    <row r="22" spans="3:19">
      <c r="C22" s="4">
        <v>43831</v>
      </c>
      <c r="D22" s="6">
        <v>-4.3390000000000004</v>
      </c>
      <c r="I22" s="5">
        <v>43831</v>
      </c>
      <c r="J22" s="7">
        <v>68.745999999999995</v>
      </c>
      <c r="N22" s="15"/>
      <c r="O22" s="5">
        <v>43831</v>
      </c>
      <c r="P22">
        <v>97.2</v>
      </c>
      <c r="Q22" s="15"/>
      <c r="R22" s="16">
        <v>43831</v>
      </c>
      <c r="S22" s="17">
        <v>-7.1</v>
      </c>
    </row>
    <row r="23" spans="3:19">
      <c r="C23" s="4">
        <v>44197</v>
      </c>
      <c r="D23" s="6">
        <v>-3.5870000000000002</v>
      </c>
      <c r="I23" s="5">
        <v>44197</v>
      </c>
      <c r="J23" s="7">
        <v>68.959999999999994</v>
      </c>
      <c r="N23" s="15"/>
      <c r="O23" s="5">
        <v>44197</v>
      </c>
      <c r="P23">
        <v>94.7</v>
      </c>
      <c r="Q23" s="15"/>
      <c r="R23" s="16">
        <v>44197</v>
      </c>
      <c r="S23" s="17">
        <v>-5.2</v>
      </c>
    </row>
    <row r="24" spans="3:19">
      <c r="C24" s="4">
        <v>44562</v>
      </c>
      <c r="D24" s="6">
        <v>-2.5</v>
      </c>
      <c r="I24" s="5">
        <v>44562</v>
      </c>
      <c r="J24" s="7">
        <v>66.113</v>
      </c>
      <c r="N24" s="15"/>
      <c r="O24" s="5">
        <v>44562</v>
      </c>
      <c r="P24">
        <v>90.9</v>
      </c>
      <c r="Q24" s="15"/>
      <c r="R24" s="16">
        <v>44562</v>
      </c>
      <c r="S24" s="17">
        <v>-3.6</v>
      </c>
    </row>
    <row r="25" spans="3:19">
      <c r="C25" s="4">
        <v>44927</v>
      </c>
      <c r="D25" s="6">
        <v>-2.1</v>
      </c>
      <c r="I25" s="5">
        <v>44927</v>
      </c>
      <c r="J25" s="7">
        <v>63.7</v>
      </c>
      <c r="N25" s="15"/>
      <c r="O25" s="5">
        <v>44927</v>
      </c>
      <c r="P25">
        <v>90.2</v>
      </c>
      <c r="Q25" s="15"/>
      <c r="R25" s="16">
        <v>44927</v>
      </c>
      <c r="S25" s="17">
        <v>-3.3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Simon Stevn Hedegaard</cp:lastModifiedBy>
  <cp:revision/>
  <dcterms:created xsi:type="dcterms:W3CDTF">2024-03-14T08:44:30Z</dcterms:created>
  <dcterms:modified xsi:type="dcterms:W3CDTF">2024-05-10T14:05:14Z</dcterms:modified>
  <cp:category/>
  <cp:contentStatus/>
</cp:coreProperties>
</file>