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nicla\Desktop\UNI\R-Studio\Projekt Eksamen\"/>
    </mc:Choice>
  </mc:AlternateContent>
  <xr:revisionPtr revIDLastSave="0" documentId="13_ncr:1_{88A81A9F-3049-4735-9198-E9732CCB6D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øgletal" sheetId="1" r:id="rId1"/>
    <sheet name="Labor force" sheetId="4" r:id="rId2"/>
    <sheet name="Balance of Payments" sheetId="3" r:id="rId3"/>
    <sheet name="Debt " sheetId="2" r:id="rId4"/>
  </sheets>
  <externalReferences>
    <externalReference r:id="rId5"/>
  </externalReferences>
  <definedNames>
    <definedName name="_xlnm._FilterDatabase" localSheetId="0" hidden="1">Nøgletal!$I$2:$I$97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 a="1"/>
  <c r="W2" i="1" s="1"/>
  <c r="M91" i="1"/>
  <c r="M92" i="1"/>
  <c r="M93" i="1"/>
  <c r="M87" i="1"/>
  <c r="M88" i="1"/>
  <c r="M89" i="1"/>
  <c r="M83" i="1"/>
  <c r="M84" i="1"/>
  <c r="M85" i="1"/>
  <c r="M79" i="1"/>
  <c r="M80" i="1"/>
  <c r="M81" i="1"/>
  <c r="M75" i="1"/>
  <c r="M76" i="1"/>
  <c r="M77" i="1"/>
  <c r="M71" i="1"/>
  <c r="M72" i="1"/>
  <c r="M73" i="1"/>
  <c r="M67" i="1"/>
  <c r="M68" i="1"/>
  <c r="M69" i="1"/>
  <c r="M63" i="1"/>
  <c r="M64" i="1"/>
  <c r="M65" i="1"/>
  <c r="M59" i="1"/>
  <c r="M60" i="1"/>
  <c r="M61" i="1"/>
  <c r="M55" i="1"/>
  <c r="M56" i="1"/>
  <c r="M57" i="1"/>
  <c r="M51" i="1"/>
  <c r="M52" i="1"/>
  <c r="M53" i="1"/>
  <c r="M47" i="1"/>
  <c r="M48" i="1"/>
  <c r="M49" i="1"/>
  <c r="M43" i="1"/>
  <c r="M44" i="1"/>
  <c r="M45" i="1"/>
  <c r="M39" i="1"/>
  <c r="M40" i="1"/>
  <c r="M41" i="1"/>
  <c r="M35" i="1"/>
  <c r="M36" i="1"/>
  <c r="M37" i="1"/>
  <c r="M31" i="1"/>
  <c r="M32" i="1"/>
  <c r="M33" i="1"/>
  <c r="M27" i="1"/>
  <c r="M28" i="1"/>
  <c r="M29" i="1"/>
  <c r="M90" i="1"/>
  <c r="M86" i="1"/>
  <c r="M82" i="1"/>
  <c r="M78" i="1"/>
  <c r="M74" i="1"/>
  <c r="M70" i="1"/>
  <c r="M66" i="1"/>
  <c r="M62" i="1"/>
  <c r="M58" i="1"/>
  <c r="M54" i="1"/>
  <c r="M50" i="1"/>
  <c r="M46" i="1"/>
  <c r="M42" i="1"/>
  <c r="M38" i="1"/>
  <c r="M34" i="1"/>
  <c r="M30" i="1"/>
  <c r="M26" i="1"/>
  <c r="M23" i="1"/>
  <c r="M24" i="1"/>
  <c r="M25" i="1"/>
  <c r="M19" i="1"/>
  <c r="M20" i="1"/>
  <c r="M21" i="1"/>
  <c r="M15" i="1"/>
  <c r="M16" i="1"/>
  <c r="M17" i="1"/>
  <c r="M11" i="1"/>
  <c r="M12" i="1"/>
  <c r="M13" i="1"/>
  <c r="M10" i="1"/>
  <c r="M7" i="1"/>
  <c r="M8" i="1"/>
  <c r="M9" i="1"/>
  <c r="M22" i="1"/>
  <c r="M18" i="1"/>
  <c r="M14" i="1"/>
  <c r="M6" i="1"/>
  <c r="G9" i="4"/>
  <c r="G5" i="4"/>
  <c r="G6" i="4"/>
  <c r="G4" i="4"/>
  <c r="G8" i="4"/>
  <c r="G3" i="4"/>
  <c r="G2" i="4"/>
  <c r="C2" i="4" a="1"/>
  <c r="C2" i="4" s="1"/>
  <c r="M4" i="1" l="1"/>
  <c r="M5" i="1"/>
  <c r="M2" i="1"/>
  <c r="M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<sst xmlns="http://schemas.openxmlformats.org/spreadsheetml/2006/main" count="209" uniqueCount="197">
  <si>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</si>
  <si>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</si>
  <si>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</si>
  <si>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</si>
  <si>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</si>
  <si>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</si>
  <si>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</si>
  <si>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</si>
  <si>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</si>
  <si>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</si>
  <si>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</si>
  <si>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</si>
  <si>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</si>
  <si>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</si>
  <si>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</si>
  <si>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</si>
  <si>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</si>
  <si>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</si>
  <si>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</si>
  <si>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</si>
  <si>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</si>
  <si>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</si>
  <si>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</si>
  <si>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</si>
  <si>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</si>
  <si>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</si>
  <si>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</si>
  <si>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</si>
  <si>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</si>
  <si>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</si>
  <si>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</si>
  <si>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</si>
  <si>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</si>
  <si>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</si>
  <si>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</si>
  <si>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</si>
  <si>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</si>
  <si>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</si>
  <si>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</si>
  <si>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</si>
  <si>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</si>
  <si>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</si>
  <si>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</si>
  <si>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</si>
  <si>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</si>
  <si>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</si>
  <si>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</si>
  <si>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</si>
  <si>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</si>
  <si>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</si>
  <si>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</si>
  <si>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</si>
  <si>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</si>
  <si>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</si>
  <si>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</si>
  <si>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</si>
  <si>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</si>
  <si>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</si>
  <si>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</si>
  <si>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</si>
  <si>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</si>
  <si>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</si>
  <si>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</si>
  <si>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</si>
  <si>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</si>
  <si>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</si>
  <si>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</si>
  <si>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</si>
  <si>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</si>
  <si>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</si>
  <si>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</si>
  <si>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</si>
  <si>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</si>
  <si>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</si>
  <si>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</si>
  <si>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</si>
  <si>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</si>
  <si>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</si>
  <si>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</si>
  <si>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</si>
  <si>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</si>
  <si>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</si>
  <si>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</si>
  <si>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</si>
  <si>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</si>
  <si>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</si>
  <si>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</si>
  <si>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</si>
  <si>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</si>
  <si>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</si>
  <si>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</si>
  <si>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</si>
  <si>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</si>
  <si>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</si>
  <si>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</si>
  <si>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</si>
  <si>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</si>
  <si>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</si>
  <si>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</si>
  <si>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</si>
  <si>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</si>
  <si>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</si>
  <si>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</si>
  <si>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</si>
  <si>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</si>
  <si>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</si>
  <si>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</si>
  <si>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</si>
  <si>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</si>
  <si>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</si>
  <si>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</si>
  <si>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</si>
  <si>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</si>
  <si>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</si>
  <si>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</si>
  <si>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</si>
  <si>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</si>
  <si>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</si>
  <si>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</si>
  <si>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</si>
  <si>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</si>
  <si>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</si>
  <si>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</si>
  <si>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</si>
  <si>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</si>
  <si>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</si>
  <si>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</si>
  <si>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</si>
  <si>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</si>
  <si>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</si>
  <si>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</si>
  <si>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</si>
  <si>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</si>
  <si>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</si>
  <si>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</si>
  <si>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</si>
  <si>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</si>
  <si>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</si>
  <si>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</si>
  <si>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</si>
  <si>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</si>
  <si>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</si>
  <si>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</si>
  <si>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</si>
  <si>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</si>
  <si>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</si>
  <si>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</si>
  <si>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</si>
  <si>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</si>
  <si>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</si>
  <si>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</si>
  <si>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</si>
  <si>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</si>
  <si>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</si>
  <si>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</si>
  <si>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</si>
  <si>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</si>
  <si>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</si>
  <si>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</si>
  <si>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</si>
  <si>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</si>
  <si>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</si>
  <si>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</si>
  <si>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</si>
  <si>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</si>
  <si>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</si>
  <si>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</si>
  <si>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</si>
  <si>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</si>
  <si>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</si>
  <si>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</si>
  <si>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</si>
  <si>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</si>
  <si>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</si>
  <si>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</si>
  <si>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</si>
  <si>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</si>
  <si>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</si>
  <si>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</si>
  <si>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</si>
  <si>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</si>
  <si>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</si>
  <si>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</si>
  <si>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</si>
  <si>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</si>
  <si>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</si>
  <si>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</si>
  <si>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</si>
  <si>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</si>
  <si>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</si>
  <si>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</si>
  <si>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</si>
  <si>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</si>
  <si>
    <t>Real GDP percent year ago</t>
  </si>
  <si>
    <t>USA real gdp percent year ago</t>
  </si>
  <si>
    <t>New eurozone gdp year ago</t>
  </si>
  <si>
    <t>China gdp year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</si>
</sst>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5" fillId="0" borderId="0" xfId="0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6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/Users/johan/Downloads/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 refreshError="1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9"/>
  <sheetViews>
    <sheetView tabSelected="1" topLeftCell="P62" zoomScale="60" workbookViewId="0">
      <selection activeCell="AR82" sqref="AR82:AR83"/>
    </sheetView>
  </sheetViews>
  <sheetFormatPr defaultColWidth="8.85546875" defaultRowHeight="15" x14ac:dyDescent="0.25"/>
  <cols>
    <col min="1" max="1" width="12.42578125" customWidth="1"/>
    <col min="2" max="2" width="21.7109375" customWidth="1"/>
    <col min="3" max="3" width="12.7109375" customWidth="1"/>
    <col min="4" max="4" width="32.42578125" customWidth="1"/>
    <col min="5" max="5" width="38.140625" bestFit="1" customWidth="1"/>
    <col min="6" max="6" width="33.28515625" customWidth="1"/>
    <col min="7" max="7" width="28.42578125" bestFit="1" customWidth="1"/>
    <col min="8" max="8" width="24.5703125" bestFit="1" customWidth="1"/>
    <col min="9" max="9" width="24" customWidth="1"/>
    <col min="10" max="10" width="49" bestFit="1" customWidth="1"/>
    <col min="12" max="12" width="84.85546875" customWidth="1"/>
    <col min="13" max="13" width="79" customWidth="1"/>
    <col min="14" max="14" width="49.7109375" customWidth="1"/>
    <col min="15" max="15" width="79" customWidth="1"/>
    <col min="16" max="16" width="11.42578125" customWidth="1"/>
    <col min="17" max="17" width="14.1406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s="12" t="s">
        <v>14</v>
      </c>
      <c r="Q1" t="s">
        <v>15</v>
      </c>
      <c r="W1" t="s">
        <v>16</v>
      </c>
      <c r="AB1" s="15" t="s">
        <v>193</v>
      </c>
      <c r="AG1" t="s">
        <v>194</v>
      </c>
      <c r="AL1" t="s">
        <v>195</v>
      </c>
      <c r="AP1" t="s">
        <v>196</v>
      </c>
    </row>
    <row r="2" spans="1:42" x14ac:dyDescent="0.25">
      <c r="A2" s="2">
        <v>36526</v>
      </c>
      <c r="B2" s="1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17</v>
      </c>
      <c r="J2" s="9">
        <v>74.5</v>
      </c>
      <c r="L2" s="18">
        <v>4.8</v>
      </c>
      <c r="M2">
        <f>$W$2/4</f>
        <v>2.1225233509129033</v>
      </c>
      <c r="N2" s="19">
        <v>1.2197499999999999</v>
      </c>
      <c r="P2" s="21">
        <v>6.1814946225242897</v>
      </c>
      <c r="Q2">
        <v>229.8</v>
      </c>
      <c r="W2" s="21" cm="1">
        <f t="array" ref="W2:W24">TRANSPOSE([1]Data!BS42:CO42)</f>
        <v>8.4900934036516134</v>
      </c>
      <c r="AB2" s="22">
        <v>3.4</v>
      </c>
      <c r="AG2" s="19">
        <v>6.2740900000000002</v>
      </c>
      <c r="AL2" s="19">
        <v>4.1474700000000002</v>
      </c>
      <c r="AP2">
        <v>8.6999999999999993</v>
      </c>
    </row>
    <row r="3" spans="1:42" x14ac:dyDescent="0.25">
      <c r="A3" s="2">
        <v>36617</v>
      </c>
      <c r="B3" s="1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18</v>
      </c>
      <c r="J3" s="9">
        <v>77</v>
      </c>
      <c r="L3" s="18">
        <v>3.7</v>
      </c>
      <c r="M3">
        <f>$W$2/4</f>
        <v>2.1225233509129033</v>
      </c>
      <c r="N3" s="19">
        <v>0.89029999999999998</v>
      </c>
      <c r="P3" s="21">
        <v>-4.5892814142722997</v>
      </c>
      <c r="Q3">
        <v>225.2</v>
      </c>
      <c r="W3" s="21">
        <v>8.3357334757762516</v>
      </c>
      <c r="AB3" s="22">
        <v>4.2</v>
      </c>
      <c r="AG3" s="19">
        <v>7.57395</v>
      </c>
      <c r="AL3" s="19">
        <v>4.52576</v>
      </c>
      <c r="AP3">
        <v>9.1</v>
      </c>
    </row>
    <row r="4" spans="1:42" x14ac:dyDescent="0.25">
      <c r="A4" s="2">
        <v>36708</v>
      </c>
      <c r="B4" s="1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19</v>
      </c>
      <c r="J4" s="9">
        <v>78.400000000000006</v>
      </c>
      <c r="L4" s="18">
        <v>1.8</v>
      </c>
      <c r="M4">
        <f>$W$2/4</f>
        <v>2.1225233509129033</v>
      </c>
      <c r="N4" s="19">
        <v>0.60801000000000005</v>
      </c>
      <c r="P4" s="21">
        <v>2.0557451765107002</v>
      </c>
      <c r="Q4">
        <v>235.1</v>
      </c>
      <c r="W4" s="21">
        <v>9.1336307895446964</v>
      </c>
      <c r="AB4" s="22">
        <v>3</v>
      </c>
      <c r="AG4" s="19">
        <v>6.5197000000000003</v>
      </c>
      <c r="AL4" s="19">
        <v>3.8984800000000002</v>
      </c>
      <c r="AP4">
        <v>8.8000000000000007</v>
      </c>
    </row>
    <row r="5" spans="1:42" x14ac:dyDescent="0.25">
      <c r="A5" s="2">
        <v>36800</v>
      </c>
      <c r="B5" s="1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20</v>
      </c>
      <c r="J5" s="9">
        <v>79.5</v>
      </c>
      <c r="L5" s="18">
        <v>5.3</v>
      </c>
      <c r="M5">
        <f>$W$2/4</f>
        <v>2.1225233509129033</v>
      </c>
      <c r="N5" s="19">
        <v>0.63997000000000004</v>
      </c>
      <c r="P5" s="21">
        <v>1.2658025496412</v>
      </c>
      <c r="Q5">
        <v>264.7</v>
      </c>
      <c r="W5" s="21">
        <v>10.038030484736964</v>
      </c>
      <c r="AB5" s="22">
        <v>1.9</v>
      </c>
      <c r="AG5" s="19">
        <v>5.4097600000000003</v>
      </c>
      <c r="AL5" s="19">
        <v>3.39933</v>
      </c>
      <c r="AP5">
        <v>7.5</v>
      </c>
    </row>
    <row r="6" spans="1:42" x14ac:dyDescent="0.25">
      <c r="A6" s="2">
        <v>36892</v>
      </c>
      <c r="B6" s="1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21</v>
      </c>
      <c r="J6" s="9">
        <v>79.099999999999994</v>
      </c>
      <c r="L6" s="18">
        <v>-0.2</v>
      </c>
      <c r="M6">
        <f>$W$3/4</f>
        <v>2.0839333689440629</v>
      </c>
      <c r="N6" s="19">
        <v>0.96804000000000001</v>
      </c>
      <c r="P6" s="21">
        <v>-4.7227565276399002</v>
      </c>
      <c r="Q6">
        <v>235.5</v>
      </c>
      <c r="W6" s="21">
        <v>10.11362137880208</v>
      </c>
      <c r="AB6" s="22">
        <v>2.5</v>
      </c>
      <c r="AG6" s="19">
        <v>4.6795</v>
      </c>
      <c r="AL6" s="19">
        <v>3.1422099999999999</v>
      </c>
      <c r="AP6">
        <v>9.5</v>
      </c>
    </row>
    <row r="7" spans="1:42" x14ac:dyDescent="0.25">
      <c r="A7" s="2">
        <v>36982</v>
      </c>
      <c r="B7" s="1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22</v>
      </c>
      <c r="J7" s="9">
        <v>79.400000000000006</v>
      </c>
      <c r="L7" s="18">
        <v>0.4</v>
      </c>
      <c r="M7">
        <f>$W$3/4</f>
        <v>2.0839333689440629</v>
      </c>
      <c r="N7" s="19">
        <v>0.12275999999999999</v>
      </c>
      <c r="P7" s="21">
        <v>1.5354542486675</v>
      </c>
      <c r="Q7">
        <v>228.7</v>
      </c>
      <c r="W7" s="21">
        <v>11.394591808688787</v>
      </c>
      <c r="AB7" s="22">
        <v>1.6</v>
      </c>
      <c r="AG7" s="19">
        <v>3.42788</v>
      </c>
      <c r="AL7" s="19">
        <v>2.3575400000000002</v>
      </c>
      <c r="AP7">
        <v>8.6</v>
      </c>
    </row>
    <row r="8" spans="1:42" x14ac:dyDescent="0.25">
      <c r="A8" s="2">
        <v>37073</v>
      </c>
      <c r="B8" s="1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23</v>
      </c>
      <c r="J8" s="9">
        <v>78.2</v>
      </c>
      <c r="L8" s="18">
        <v>-0.2</v>
      </c>
      <c r="M8">
        <f>$W$3/4</f>
        <v>2.0839333689440629</v>
      </c>
      <c r="N8" s="19">
        <v>0.14927000000000001</v>
      </c>
      <c r="P8" s="21">
        <v>-7.4229427182379801</v>
      </c>
      <c r="Q8">
        <v>239.5</v>
      </c>
      <c r="W8" s="21">
        <v>12.720955663945105</v>
      </c>
      <c r="AB8" s="22">
        <v>1.5</v>
      </c>
      <c r="AG8" s="19">
        <v>2.7122600000000001</v>
      </c>
      <c r="AL8" s="19">
        <v>1.8908199999999999</v>
      </c>
      <c r="AP8">
        <v>8</v>
      </c>
    </row>
    <row r="9" spans="1:42" x14ac:dyDescent="0.25">
      <c r="A9" s="2">
        <v>37165</v>
      </c>
      <c r="B9" s="1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24</v>
      </c>
      <c r="J9" s="9">
        <v>77.8</v>
      </c>
      <c r="L9" s="18">
        <v>1.2</v>
      </c>
      <c r="M9">
        <f>$W$3/4</f>
        <v>2.0839333689440629</v>
      </c>
      <c r="N9" s="19">
        <v>2.7459999999999998E-2</v>
      </c>
      <c r="P9" s="21">
        <v>-6.3779214568669902</v>
      </c>
      <c r="Q9">
        <v>265.7</v>
      </c>
      <c r="W9" s="21">
        <v>14.230860934047087</v>
      </c>
      <c r="AB9" s="22">
        <v>1.7</v>
      </c>
      <c r="AG9" s="19">
        <v>2.1533799999999998</v>
      </c>
      <c r="AL9" s="19">
        <v>1.2706999999999999</v>
      </c>
      <c r="AP9">
        <v>7.5</v>
      </c>
    </row>
    <row r="10" spans="1:42" x14ac:dyDescent="0.25">
      <c r="A10" s="2">
        <v>37257</v>
      </c>
      <c r="B10" s="1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25</v>
      </c>
      <c r="J10" s="9">
        <v>78.599999999999994</v>
      </c>
      <c r="L10" s="18">
        <v>-0.4</v>
      </c>
      <c r="M10">
        <f>$W$4/4</f>
        <v>2.2834076973861741</v>
      </c>
      <c r="N10" s="19">
        <v>0.14657999999999999</v>
      </c>
      <c r="P10" s="21">
        <v>1.9084091899192781</v>
      </c>
      <c r="Q10">
        <v>239.7</v>
      </c>
      <c r="W10" s="21">
        <v>9.6506789183468982</v>
      </c>
      <c r="AB10" s="22">
        <v>-0.8</v>
      </c>
      <c r="AG10" s="19">
        <v>2.992</v>
      </c>
      <c r="AL10" s="19">
        <v>0.44677</v>
      </c>
      <c r="AP10">
        <v>8.9</v>
      </c>
    </row>
    <row r="11" spans="1:42" x14ac:dyDescent="0.25">
      <c r="A11" s="2">
        <v>37347</v>
      </c>
      <c r="B11" s="1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26</v>
      </c>
      <c r="J11" s="9">
        <v>80.8</v>
      </c>
      <c r="L11" s="18">
        <v>3.1</v>
      </c>
      <c r="M11">
        <f>$W$4/4</f>
        <v>2.2834076973861741</v>
      </c>
      <c r="N11" s="19">
        <v>0.52961999999999998</v>
      </c>
      <c r="P11" s="21">
        <v>-0.94708197869315802</v>
      </c>
      <c r="Q11">
        <v>235.6</v>
      </c>
      <c r="W11" s="21">
        <v>9.3987256316321037</v>
      </c>
      <c r="AB11" s="22">
        <v>-0.4</v>
      </c>
      <c r="AG11" s="19">
        <v>2.7215799999999999</v>
      </c>
      <c r="AL11" s="19">
        <v>0.85494999999999999</v>
      </c>
      <c r="AP11">
        <v>8.8000000000000007</v>
      </c>
    </row>
    <row r="12" spans="1:42" x14ac:dyDescent="0.25">
      <c r="A12" s="2">
        <v>37438</v>
      </c>
      <c r="B12" s="1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27</v>
      </c>
      <c r="J12" s="9">
        <v>81.2</v>
      </c>
      <c r="L12" s="18">
        <v>1.7</v>
      </c>
      <c r="M12">
        <f>$W$4/4</f>
        <v>2.2834076973861741</v>
      </c>
      <c r="N12" s="19">
        <v>0.41843000000000002</v>
      </c>
      <c r="P12" s="21">
        <v>1.3949329848110308</v>
      </c>
      <c r="Q12">
        <v>244.9</v>
      </c>
      <c r="W12" s="21">
        <v>10.635871065957176</v>
      </c>
      <c r="AB12" s="22">
        <v>0.3</v>
      </c>
      <c r="AG12" s="19">
        <v>3.6423800000000002</v>
      </c>
      <c r="AL12" s="19">
        <v>1.1259999999999999</v>
      </c>
      <c r="AP12">
        <v>9.6</v>
      </c>
    </row>
    <row r="13" spans="1:42" x14ac:dyDescent="0.25">
      <c r="A13" s="2">
        <v>37530</v>
      </c>
      <c r="B13" s="1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28</v>
      </c>
      <c r="J13" s="9">
        <v>81.599999999999994</v>
      </c>
      <c r="L13" s="18">
        <v>1.8</v>
      </c>
      <c r="M13">
        <f>$W$4/4</f>
        <v>2.2834076973861741</v>
      </c>
      <c r="N13" s="19">
        <v>0.16761999999999999</v>
      </c>
      <c r="P13" s="21">
        <v>3.6867064631732194</v>
      </c>
      <c r="Q13">
        <v>266.60000000000002</v>
      </c>
      <c r="W13" s="21">
        <v>9.5508321788419863</v>
      </c>
      <c r="AB13" s="22">
        <v>0.3</v>
      </c>
      <c r="AG13" s="19">
        <v>3.76126</v>
      </c>
      <c r="AL13" s="19">
        <v>1.2677</v>
      </c>
      <c r="AP13">
        <v>9.1</v>
      </c>
    </row>
    <row r="14" spans="1:42" x14ac:dyDescent="0.25">
      <c r="A14" s="2">
        <v>37622</v>
      </c>
      <c r="B14" s="1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29</v>
      </c>
      <c r="J14" s="9">
        <v>82.8</v>
      </c>
      <c r="L14" s="18">
        <v>-3</v>
      </c>
      <c r="M14">
        <f>$W$5/4</f>
        <v>2.5095076211842411</v>
      </c>
      <c r="N14" s="19">
        <v>-0.31728000000000001</v>
      </c>
      <c r="P14" s="21">
        <v>3.9081683618366099</v>
      </c>
      <c r="Q14">
        <v>245.5</v>
      </c>
      <c r="W14" s="21">
        <v>7.8637364484526415</v>
      </c>
      <c r="AB14" s="22">
        <v>-0.7</v>
      </c>
      <c r="AG14" s="19">
        <v>3.6224699999999999</v>
      </c>
      <c r="AL14" s="19">
        <v>0.79864999999999997</v>
      </c>
      <c r="AP14">
        <v>11.1</v>
      </c>
    </row>
    <row r="15" spans="1:42" x14ac:dyDescent="0.25">
      <c r="A15" s="2">
        <v>37712</v>
      </c>
      <c r="B15" s="1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30</v>
      </c>
      <c r="J15" s="9">
        <v>81.900000000000006</v>
      </c>
      <c r="L15" s="18">
        <v>-0.3</v>
      </c>
      <c r="M15">
        <f>$W$5/4</f>
        <v>2.5095076211842411</v>
      </c>
      <c r="N15" s="19">
        <v>9.0389999999999998E-2</v>
      </c>
      <c r="P15" s="21">
        <v>-5.8338371804739397</v>
      </c>
      <c r="Q15">
        <v>239.1</v>
      </c>
      <c r="W15" s="21">
        <v>7.7661500973591018</v>
      </c>
      <c r="AB15" s="22">
        <v>-1</v>
      </c>
      <c r="AG15" s="19">
        <v>3.90638</v>
      </c>
      <c r="AL15" s="19">
        <v>0.35824</v>
      </c>
      <c r="AP15">
        <v>9.1</v>
      </c>
    </row>
    <row r="16" spans="1:42" x14ac:dyDescent="0.25">
      <c r="A16" s="2">
        <v>37803</v>
      </c>
      <c r="B16" s="1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31</v>
      </c>
      <c r="J16" s="9">
        <v>83.5</v>
      </c>
      <c r="L16" s="18">
        <v>3.1</v>
      </c>
      <c r="M16">
        <f>$W$5/4</f>
        <v>2.5095076211842411</v>
      </c>
      <c r="N16" s="19">
        <v>0.59260000000000002</v>
      </c>
      <c r="P16" s="21">
        <v>1.2267159781835399</v>
      </c>
      <c r="Q16">
        <v>252.3</v>
      </c>
      <c r="W16" s="21">
        <v>7.4257636559691633</v>
      </c>
      <c r="AB16" s="22">
        <v>-0.8</v>
      </c>
      <c r="AG16" s="19">
        <v>5.3043199999999997</v>
      </c>
      <c r="AL16" s="19">
        <v>0.53230999999999995</v>
      </c>
      <c r="AP16">
        <v>10</v>
      </c>
    </row>
    <row r="17" spans="1:42" x14ac:dyDescent="0.25">
      <c r="A17" s="2">
        <v>37895</v>
      </c>
      <c r="B17" s="1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32</v>
      </c>
      <c r="J17" s="9">
        <v>84.1</v>
      </c>
      <c r="L17" s="18">
        <v>2.4</v>
      </c>
      <c r="M17">
        <f>$W$5/4</f>
        <v>2.5095076211842411</v>
      </c>
      <c r="N17" s="19">
        <v>0.68411999999999995</v>
      </c>
      <c r="P17" s="21">
        <v>0.22656998449292001</v>
      </c>
      <c r="Q17">
        <v>261.7</v>
      </c>
      <c r="W17" s="21">
        <v>7.0413288794755005</v>
      </c>
      <c r="AB17" s="22">
        <v>-0.3</v>
      </c>
      <c r="AG17" s="19">
        <v>6.4259399999999998</v>
      </c>
      <c r="AL17" s="19">
        <v>1.0507</v>
      </c>
      <c r="AP17">
        <v>10</v>
      </c>
    </row>
    <row r="18" spans="1:42" x14ac:dyDescent="0.25">
      <c r="A18" s="2">
        <v>37987</v>
      </c>
      <c r="B18" s="1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33</v>
      </c>
      <c r="J18" s="9">
        <v>85.7</v>
      </c>
      <c r="L18" s="18">
        <v>4.3</v>
      </c>
      <c r="M18">
        <f>$W$6/4</f>
        <v>2.5284053447005199</v>
      </c>
      <c r="N18" s="19">
        <v>0.50278999999999996</v>
      </c>
      <c r="P18" s="21">
        <v>-4.9543735646396998</v>
      </c>
      <c r="Q18">
        <v>248.9</v>
      </c>
      <c r="W18" s="21">
        <v>6.8487622044418401</v>
      </c>
      <c r="AB18" s="22">
        <v>1</v>
      </c>
      <c r="AG18" s="19">
        <v>6.7058299999999997</v>
      </c>
      <c r="AL18" s="19">
        <v>1.88202</v>
      </c>
      <c r="AP18">
        <v>10.6</v>
      </c>
    </row>
    <row r="19" spans="1:42" x14ac:dyDescent="0.25">
      <c r="A19" s="2">
        <v>38078</v>
      </c>
      <c r="B19" s="1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34</v>
      </c>
      <c r="J19" s="9">
        <v>85.5</v>
      </c>
      <c r="L19" s="18">
        <v>4.4000000000000004</v>
      </c>
      <c r="M19">
        <f>$W$6/4</f>
        <v>2.5284053447005199</v>
      </c>
      <c r="N19" s="19">
        <v>0.61407</v>
      </c>
      <c r="P19" s="21">
        <v>6.6420683458566199</v>
      </c>
      <c r="Q19">
        <v>235.2</v>
      </c>
      <c r="W19" s="21">
        <v>6.9472007931653366</v>
      </c>
      <c r="AB19" s="22">
        <v>1.4</v>
      </c>
      <c r="AG19" s="19">
        <v>7.0720900000000002</v>
      </c>
      <c r="AL19" s="19">
        <v>2.4150800000000001</v>
      </c>
      <c r="AP19">
        <v>11.6</v>
      </c>
    </row>
    <row r="20" spans="1:42" x14ac:dyDescent="0.25">
      <c r="A20" s="2">
        <v>38169</v>
      </c>
      <c r="B20" s="1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35</v>
      </c>
      <c r="J20" s="9">
        <v>87.4</v>
      </c>
      <c r="L20" s="18">
        <v>-1.7</v>
      </c>
      <c r="M20">
        <f>$W$6/4</f>
        <v>2.5284053447005199</v>
      </c>
      <c r="N20" s="19">
        <v>0.24457000000000001</v>
      </c>
      <c r="P20" s="21">
        <v>1.1403857573081699</v>
      </c>
      <c r="Q20">
        <v>246.9</v>
      </c>
      <c r="W20" s="21">
        <v>6.7497738325114796</v>
      </c>
      <c r="AB20" s="22">
        <v>0.4</v>
      </c>
      <c r="AG20" s="19">
        <v>6.3859199999999996</v>
      </c>
      <c r="AL20" s="19">
        <v>2.06073</v>
      </c>
      <c r="AP20">
        <v>9.8000000000000007</v>
      </c>
    </row>
    <row r="21" spans="1:42" x14ac:dyDescent="0.25">
      <c r="A21" s="2">
        <v>38261</v>
      </c>
      <c r="B21" s="1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36</v>
      </c>
      <c r="J21" s="9">
        <v>87.9</v>
      </c>
      <c r="L21" s="18">
        <v>0.5</v>
      </c>
      <c r="M21">
        <f>$W$6/4</f>
        <v>2.5284053447005199</v>
      </c>
      <c r="N21" s="19">
        <v>0.36556</v>
      </c>
      <c r="P21" s="21">
        <v>0.81331062439773005</v>
      </c>
      <c r="Q21">
        <v>258.3</v>
      </c>
      <c r="W21" s="21">
        <v>5.950500754393147</v>
      </c>
      <c r="AB21" s="22">
        <v>0</v>
      </c>
      <c r="AG21" s="19">
        <v>6.4132300000000004</v>
      </c>
      <c r="AL21" s="19">
        <v>1.7378</v>
      </c>
      <c r="AP21">
        <v>8.8000000000000007</v>
      </c>
    </row>
    <row r="22" spans="1:42" x14ac:dyDescent="0.25">
      <c r="A22" s="2">
        <v>38353</v>
      </c>
      <c r="B22" s="1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37</v>
      </c>
      <c r="J22" s="9">
        <v>88.8</v>
      </c>
      <c r="L22" s="18">
        <v>2.5</v>
      </c>
      <c r="M22">
        <f>$W$7/4</f>
        <v>2.8486479521721968</v>
      </c>
      <c r="N22" s="19">
        <v>0.20891000000000001</v>
      </c>
      <c r="P22" s="21">
        <v>-0.32101173657914001</v>
      </c>
      <c r="Q22">
        <v>249.9</v>
      </c>
      <c r="W22" s="21">
        <v>2.2386383567412054</v>
      </c>
      <c r="AB22" s="22">
        <v>0.2</v>
      </c>
      <c r="AG22" s="19">
        <v>7.07714</v>
      </c>
      <c r="AL22" s="19">
        <v>1.44032</v>
      </c>
      <c r="AP22">
        <v>11.1</v>
      </c>
    </row>
    <row r="23" spans="1:42" x14ac:dyDescent="0.25">
      <c r="A23" s="2">
        <v>38443</v>
      </c>
      <c r="B23" s="1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38</v>
      </c>
      <c r="J23" s="9">
        <v>89</v>
      </c>
      <c r="L23" s="18">
        <v>1.7</v>
      </c>
      <c r="M23">
        <f>$W$7/4</f>
        <v>2.8486479521721968</v>
      </c>
      <c r="N23" s="19">
        <v>0.61641000000000001</v>
      </c>
      <c r="P23" s="21">
        <v>1.07670698373311</v>
      </c>
      <c r="Q23">
        <v>240.4</v>
      </c>
      <c r="W23" s="21">
        <v>8.4484694162814122</v>
      </c>
      <c r="AB23" s="22">
        <v>0.2</v>
      </c>
      <c r="AG23" s="19">
        <v>6.6858199999999997</v>
      </c>
      <c r="AL23" s="19">
        <v>1.44268</v>
      </c>
      <c r="AP23">
        <v>11.1</v>
      </c>
    </row>
    <row r="24" spans="1:42" x14ac:dyDescent="0.25">
      <c r="A24" s="2">
        <v>38534</v>
      </c>
      <c r="B24" s="1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39</v>
      </c>
      <c r="J24" s="9">
        <v>91.2</v>
      </c>
      <c r="L24" s="18">
        <v>4.0999999999999996</v>
      </c>
      <c r="M24">
        <f>$W$7/4</f>
        <v>2.8486479521721968</v>
      </c>
      <c r="N24" s="19">
        <v>0.78203999999999996</v>
      </c>
      <c r="P24" s="21">
        <v>4.1584952721005797</v>
      </c>
      <c r="Q24">
        <v>248.8</v>
      </c>
      <c r="W24">
        <v>2.9890840860365273</v>
      </c>
      <c r="AB24" s="22">
        <v>1.3</v>
      </c>
      <c r="AG24" s="19">
        <v>6.8046699999999998</v>
      </c>
      <c r="AL24" s="19">
        <v>1.9865600000000001</v>
      </c>
      <c r="AP24">
        <v>10.8</v>
      </c>
    </row>
    <row r="25" spans="1:42" x14ac:dyDescent="0.25">
      <c r="A25" s="2">
        <v>38626</v>
      </c>
      <c r="B25" s="1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40</v>
      </c>
      <c r="J25" s="9">
        <v>93.1</v>
      </c>
      <c r="L25" s="18">
        <v>1.6</v>
      </c>
      <c r="M25">
        <f>$W$7/4</f>
        <v>2.8486479521721968</v>
      </c>
      <c r="N25" s="19">
        <v>0.61492999999999998</v>
      </c>
      <c r="P25" s="21">
        <v>0.19959269391539999</v>
      </c>
      <c r="Q25">
        <v>263.8</v>
      </c>
      <c r="AB25" s="22">
        <v>1.9</v>
      </c>
      <c r="AG25" s="19">
        <v>6.3620700000000001</v>
      </c>
      <c r="AL25" s="19">
        <v>2.2399800000000001</v>
      </c>
      <c r="AP25">
        <v>12.4</v>
      </c>
    </row>
    <row r="26" spans="1:42" x14ac:dyDescent="0.25">
      <c r="A26" s="2">
        <v>38718</v>
      </c>
      <c r="B26" s="1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41</v>
      </c>
      <c r="J26" s="9">
        <v>93.1</v>
      </c>
      <c r="L26" s="18">
        <v>3.3</v>
      </c>
      <c r="M26">
        <f>$W$8/4</f>
        <v>3.1802389159862763</v>
      </c>
      <c r="N26" s="19">
        <v>0.84846999999999995</v>
      </c>
      <c r="P26" s="21">
        <v>1.4107804547811</v>
      </c>
      <c r="Q26">
        <v>254.1</v>
      </c>
      <c r="AB26" s="22">
        <v>2.9</v>
      </c>
      <c r="AG26" s="19">
        <v>6.5156700000000001</v>
      </c>
      <c r="AL26" s="19">
        <v>2.89249</v>
      </c>
      <c r="AP26">
        <v>12.5</v>
      </c>
    </row>
    <row r="27" spans="1:42" x14ac:dyDescent="0.25">
      <c r="A27" s="2">
        <v>38808</v>
      </c>
      <c r="B27" s="1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42</v>
      </c>
      <c r="J27" s="9">
        <v>93.9</v>
      </c>
      <c r="L27" s="18">
        <v>3.1</v>
      </c>
      <c r="M27">
        <f>$W$8/4</f>
        <v>3.1802389159862763</v>
      </c>
      <c r="N27" s="19">
        <v>1.1247499999999999</v>
      </c>
      <c r="P27" s="21">
        <v>-1.0735901089874</v>
      </c>
      <c r="Q27">
        <v>235.6</v>
      </c>
      <c r="AB27" s="22">
        <v>4.0999999999999996</v>
      </c>
      <c r="AG27" s="19">
        <v>6.4287700000000001</v>
      </c>
      <c r="AL27" s="19">
        <v>3.4123299999999999</v>
      </c>
      <c r="AP27">
        <v>13.7</v>
      </c>
    </row>
    <row r="28" spans="1:42" x14ac:dyDescent="0.25">
      <c r="A28" s="2">
        <v>38899</v>
      </c>
      <c r="B28" s="1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43</v>
      </c>
      <c r="J28" s="9">
        <v>96.1</v>
      </c>
      <c r="L28" s="18">
        <v>2.9</v>
      </c>
      <c r="M28">
        <f>$W$8/4</f>
        <v>3.1802389159862763</v>
      </c>
      <c r="N28" s="19">
        <v>0.62170000000000003</v>
      </c>
      <c r="P28" s="21">
        <v>-6.0253413761733103</v>
      </c>
      <c r="Q28">
        <v>249.2</v>
      </c>
      <c r="AB28" s="22">
        <v>4</v>
      </c>
      <c r="AG28" s="19">
        <v>5.5357700000000003</v>
      </c>
      <c r="AL28" s="19">
        <v>3.24783</v>
      </c>
      <c r="AP28">
        <v>12.2</v>
      </c>
    </row>
    <row r="29" spans="1:42" x14ac:dyDescent="0.25">
      <c r="A29" s="2">
        <v>38991</v>
      </c>
      <c r="B29" s="1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44</v>
      </c>
      <c r="J29" s="9">
        <v>97</v>
      </c>
      <c r="L29" s="18">
        <v>5.8</v>
      </c>
      <c r="M29">
        <f>$W$8/4</f>
        <v>3.1802389159862763</v>
      </c>
      <c r="N29" s="19">
        <v>1.15168</v>
      </c>
      <c r="P29" s="21">
        <v>-4.0850940130239399</v>
      </c>
      <c r="Q29">
        <v>263.60000000000002</v>
      </c>
      <c r="AB29" s="22">
        <v>5.0999999999999996</v>
      </c>
      <c r="AG29" s="19">
        <v>5.3688500000000001</v>
      </c>
      <c r="AL29" s="19">
        <v>3.7986</v>
      </c>
      <c r="AP29">
        <v>12.5</v>
      </c>
    </row>
    <row r="30" spans="1:42" x14ac:dyDescent="0.25">
      <c r="A30" s="2">
        <v>39083</v>
      </c>
      <c r="B30" s="1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45</v>
      </c>
      <c r="J30" s="9">
        <v>98.7</v>
      </c>
      <c r="L30" s="18">
        <v>-0.7</v>
      </c>
      <c r="M30">
        <f>$W$9/4</f>
        <v>3.5577152335117717</v>
      </c>
      <c r="N30" s="19">
        <v>0.59160000000000001</v>
      </c>
      <c r="P30" s="21">
        <v>0.36741861530279002</v>
      </c>
      <c r="Q30">
        <v>256.89999999999998</v>
      </c>
      <c r="AB30" s="22">
        <v>4.0999999999999996</v>
      </c>
      <c r="AG30" s="19">
        <v>4.5332999999999997</v>
      </c>
      <c r="AL30" s="19">
        <v>3.53423</v>
      </c>
      <c r="AP30">
        <v>13.8</v>
      </c>
    </row>
    <row r="31" spans="1:42" x14ac:dyDescent="0.25">
      <c r="A31" s="2">
        <v>39173</v>
      </c>
      <c r="B31" s="1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46</v>
      </c>
      <c r="J31" s="9">
        <v>99.6</v>
      </c>
      <c r="L31" s="18">
        <v>2.5</v>
      </c>
      <c r="M31">
        <f>$W$9/4</f>
        <v>3.5577152335117717</v>
      </c>
      <c r="N31" s="19">
        <v>0.72494999999999998</v>
      </c>
      <c r="P31" s="21">
        <v>-0.58218519160991</v>
      </c>
      <c r="Q31">
        <v>237</v>
      </c>
      <c r="AB31" s="22">
        <v>3.2</v>
      </c>
      <c r="AG31" s="19">
        <v>4.7163399999999998</v>
      </c>
      <c r="AL31" s="19">
        <v>3.1249099999999999</v>
      </c>
      <c r="AP31">
        <v>15</v>
      </c>
    </row>
    <row r="32" spans="1:42" x14ac:dyDescent="0.25">
      <c r="A32" s="2">
        <v>39264</v>
      </c>
      <c r="B32" s="1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47</v>
      </c>
      <c r="J32" s="9">
        <v>100.4</v>
      </c>
      <c r="L32" s="18">
        <v>2</v>
      </c>
      <c r="M32">
        <f>$W$9/4</f>
        <v>3.5577152335117717</v>
      </c>
      <c r="N32" s="19">
        <v>0.44184000000000001</v>
      </c>
      <c r="P32" s="21">
        <v>0.88133307596952004</v>
      </c>
      <c r="Q32">
        <v>252.8</v>
      </c>
      <c r="AB32" s="22">
        <v>3</v>
      </c>
      <c r="AG32" s="19">
        <v>5.0030299999999999</v>
      </c>
      <c r="AL32" s="19">
        <v>2.9405600000000001</v>
      </c>
      <c r="AP32">
        <v>14.3</v>
      </c>
    </row>
    <row r="33" spans="1:42" x14ac:dyDescent="0.25">
      <c r="A33" s="2">
        <v>39356</v>
      </c>
      <c r="B33" s="1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48</v>
      </c>
      <c r="J33" s="9">
        <v>101.4</v>
      </c>
      <c r="L33" s="18">
        <v>1</v>
      </c>
      <c r="M33">
        <f>$W$9/4</f>
        <v>3.5577152335117717</v>
      </c>
      <c r="N33" s="19">
        <v>0.52381999999999995</v>
      </c>
      <c r="P33" s="21">
        <v>5.5572709435479997</v>
      </c>
      <c r="Q33">
        <v>267.39999999999998</v>
      </c>
      <c r="AB33" s="22">
        <v>2.1</v>
      </c>
      <c r="AG33" s="19">
        <v>4.8113900000000003</v>
      </c>
      <c r="AL33" s="19">
        <v>2.3016100000000002</v>
      </c>
      <c r="AP33">
        <v>13.9</v>
      </c>
    </row>
    <row r="34" spans="1:42" x14ac:dyDescent="0.25">
      <c r="A34" s="2">
        <v>39448</v>
      </c>
      <c r="B34" s="1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49</v>
      </c>
      <c r="J34" s="9">
        <v>102.8</v>
      </c>
      <c r="L34" s="18">
        <v>1</v>
      </c>
      <c r="M34">
        <f>$W$10/4</f>
        <v>2.4126697295867245</v>
      </c>
      <c r="N34" s="19">
        <v>0.50556999999999996</v>
      </c>
      <c r="P34" s="21">
        <v>0.94073832395516999</v>
      </c>
      <c r="Q34">
        <v>260.2</v>
      </c>
      <c r="AB34" s="22">
        <v>2.7</v>
      </c>
      <c r="AG34" s="19">
        <v>3.4531399999999999</v>
      </c>
      <c r="AL34" s="19">
        <v>2.2141199999999999</v>
      </c>
      <c r="AP34">
        <v>11.5</v>
      </c>
    </row>
    <row r="35" spans="1:42" x14ac:dyDescent="0.25">
      <c r="A35" s="2">
        <v>39539</v>
      </c>
      <c r="B35" s="1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50</v>
      </c>
      <c r="J35" s="9">
        <v>100.9</v>
      </c>
      <c r="L35" s="18">
        <v>-0.3</v>
      </c>
      <c r="M35">
        <f>$W$10/4</f>
        <v>2.4126697295867245</v>
      </c>
      <c r="N35" s="19">
        <v>-0.36049999999999999</v>
      </c>
      <c r="P35" s="21">
        <v>2.79541019669468</v>
      </c>
      <c r="Q35">
        <v>247.9</v>
      </c>
      <c r="AB35" s="22">
        <v>1.6</v>
      </c>
      <c r="AG35" s="19">
        <v>3.2191100000000001</v>
      </c>
      <c r="AL35" s="19">
        <v>1.1126</v>
      </c>
      <c r="AP35">
        <v>10.9</v>
      </c>
    </row>
    <row r="36" spans="1:42" x14ac:dyDescent="0.25">
      <c r="A36" s="2">
        <v>39630</v>
      </c>
      <c r="B36" s="1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51</v>
      </c>
      <c r="J36" s="9">
        <v>99.4</v>
      </c>
      <c r="L36" s="18">
        <v>-0.8</v>
      </c>
      <c r="M36">
        <f>$W$10/4</f>
        <v>2.4126697295867245</v>
      </c>
      <c r="N36" s="19">
        <v>-0.49652000000000002</v>
      </c>
      <c r="P36" s="21">
        <v>1.0549162120186</v>
      </c>
      <c r="Q36">
        <v>262.2</v>
      </c>
      <c r="AB36" s="22">
        <v>0.4</v>
      </c>
      <c r="AG36" s="19">
        <v>2.2993600000000001</v>
      </c>
      <c r="AL36" s="19">
        <v>0.16799</v>
      </c>
      <c r="AP36">
        <v>9.5</v>
      </c>
    </row>
    <row r="37" spans="1:42" x14ac:dyDescent="0.25">
      <c r="A37" s="2">
        <v>39722</v>
      </c>
      <c r="B37" s="1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52</v>
      </c>
      <c r="J37" s="9">
        <v>96.4</v>
      </c>
      <c r="L37" s="18">
        <v>-5.6</v>
      </c>
      <c r="M37">
        <f>$W$10/4</f>
        <v>2.4126697295867245</v>
      </c>
      <c r="N37" s="19">
        <v>-1.81406</v>
      </c>
      <c r="P37" s="21">
        <v>-10.10973028203553</v>
      </c>
      <c r="Q37">
        <v>290.3</v>
      </c>
      <c r="AB37" s="22">
        <v>-1.8</v>
      </c>
      <c r="AG37" s="19">
        <v>-0.72611999999999999</v>
      </c>
      <c r="AL37" s="19">
        <v>-2.16161</v>
      </c>
      <c r="AP37">
        <v>7.1</v>
      </c>
    </row>
    <row r="38" spans="1:42" x14ac:dyDescent="0.25">
      <c r="A38" s="2">
        <v>39814</v>
      </c>
      <c r="B38" s="1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53</v>
      </c>
      <c r="J38" s="9">
        <v>87.7</v>
      </c>
      <c r="L38" s="18">
        <v>-11.6</v>
      </c>
      <c r="M38">
        <f>$W$11/4</f>
        <v>2.3496814079080259</v>
      </c>
      <c r="N38" s="19">
        <v>-3.0974200000000001</v>
      </c>
      <c r="P38" s="21">
        <v>-5.5068092464503096</v>
      </c>
      <c r="Q38">
        <v>274.10000000000002</v>
      </c>
      <c r="AB38" s="22">
        <v>-7</v>
      </c>
      <c r="AG38" s="19">
        <v>-1.8742399999999999</v>
      </c>
      <c r="AL38" s="19">
        <v>-5.6689999999999996</v>
      </c>
      <c r="AP38">
        <v>6.4</v>
      </c>
    </row>
    <row r="39" spans="1:42" x14ac:dyDescent="0.25">
      <c r="A39" s="2">
        <v>39904</v>
      </c>
      <c r="B39" s="1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54</v>
      </c>
      <c r="J39" s="9">
        <v>85.9</v>
      </c>
      <c r="L39" s="18">
        <v>-0.8</v>
      </c>
      <c r="M39">
        <f>$W$11/4</f>
        <v>2.3496814079080259</v>
      </c>
      <c r="N39" s="19">
        <v>-4.1099999999999998E-2</v>
      </c>
      <c r="P39" s="21">
        <v>-4.3165296520390903</v>
      </c>
      <c r="Q39">
        <v>271.39999999999998</v>
      </c>
      <c r="AB39" s="22">
        <v>-6.7</v>
      </c>
      <c r="AG39" s="19">
        <v>-3.2589399999999999</v>
      </c>
      <c r="AL39" s="19">
        <v>-5.3666</v>
      </c>
      <c r="AP39">
        <v>8.1999999999999993</v>
      </c>
    </row>
    <row r="40" spans="1:42" x14ac:dyDescent="0.25">
      <c r="A40" s="2">
        <v>39995</v>
      </c>
      <c r="B40" s="1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55</v>
      </c>
      <c r="J40" s="9">
        <v>89.8</v>
      </c>
      <c r="L40" s="18">
        <v>3.3</v>
      </c>
      <c r="M40">
        <f>$W$11/4</f>
        <v>2.3496814079080259</v>
      </c>
      <c r="N40" s="19">
        <v>0.39282</v>
      </c>
      <c r="P40" s="21">
        <v>-1.9122745523746201</v>
      </c>
      <c r="Q40">
        <v>278.7</v>
      </c>
      <c r="AB40" s="22">
        <v>-5.5</v>
      </c>
      <c r="AG40" s="19">
        <v>-3.0211199999999998</v>
      </c>
      <c r="AL40" s="19">
        <v>-4.5208000000000004</v>
      </c>
      <c r="AP40">
        <v>10.6</v>
      </c>
    </row>
    <row r="41" spans="1:42" x14ac:dyDescent="0.25">
      <c r="A41" s="2">
        <v>40087</v>
      </c>
      <c r="B41" s="1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56</v>
      </c>
      <c r="J41" s="9">
        <v>91.8</v>
      </c>
      <c r="L41" s="18">
        <v>2.9</v>
      </c>
      <c r="M41">
        <f>$W$11/4</f>
        <v>2.3496814079080259</v>
      </c>
      <c r="N41" s="19">
        <v>0.47273999999999999</v>
      </c>
      <c r="P41" s="21">
        <v>6.55013547204471</v>
      </c>
      <c r="Q41">
        <v>298.60000000000002</v>
      </c>
      <c r="AB41" s="22">
        <v>-3.3</v>
      </c>
      <c r="AG41" s="19">
        <v>0.29463</v>
      </c>
      <c r="AL41" s="19">
        <v>-2.29705</v>
      </c>
      <c r="AP41">
        <v>11.9</v>
      </c>
    </row>
    <row r="42" spans="1:42" x14ac:dyDescent="0.25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57</v>
      </c>
      <c r="J42" s="9">
        <v>92.9</v>
      </c>
      <c r="L42" s="18">
        <v>3.1</v>
      </c>
      <c r="M42">
        <f>$W$12/4</f>
        <v>2.6589677664892939</v>
      </c>
      <c r="N42" s="19">
        <v>0.39011000000000001</v>
      </c>
      <c r="P42" s="21">
        <v>4.5804750872754498</v>
      </c>
      <c r="Q42">
        <v>278.7</v>
      </c>
      <c r="AB42" s="22">
        <v>2.2999999999999998</v>
      </c>
      <c r="AG42" s="19">
        <v>2.3124500000000001</v>
      </c>
      <c r="AL42" s="19">
        <v>1.2193000000000001</v>
      </c>
      <c r="AP42">
        <v>12.2</v>
      </c>
    </row>
    <row r="43" spans="1:42" x14ac:dyDescent="0.25">
      <c r="A43" s="2">
        <v>40269</v>
      </c>
      <c r="B43" s="1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58</v>
      </c>
      <c r="J43" s="9">
        <v>95.1</v>
      </c>
      <c r="L43" s="18">
        <v>7.1</v>
      </c>
      <c r="M43">
        <f>$W$12/4</f>
        <v>2.6589677664892939</v>
      </c>
      <c r="N43" s="19">
        <v>0.96823999999999999</v>
      </c>
      <c r="P43" s="21">
        <v>2.0290912924017199</v>
      </c>
      <c r="Q43">
        <v>271.5</v>
      </c>
      <c r="AB43" s="22">
        <v>4.4000000000000004</v>
      </c>
      <c r="AG43" s="19">
        <v>4.1648500000000004</v>
      </c>
      <c r="AL43" s="19">
        <v>2.2413599999999998</v>
      </c>
      <c r="AP43">
        <v>10.8</v>
      </c>
    </row>
    <row r="44" spans="1:42" x14ac:dyDescent="0.25">
      <c r="A44" s="2">
        <v>40360</v>
      </c>
      <c r="B44" s="1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59</v>
      </c>
      <c r="J44" s="9">
        <v>98</v>
      </c>
      <c r="L44" s="18">
        <v>1.6</v>
      </c>
      <c r="M44">
        <f>$W$12/4</f>
        <v>2.6589677664892939</v>
      </c>
      <c r="N44" s="19">
        <v>0.44367000000000001</v>
      </c>
      <c r="P44" s="21">
        <v>-0.65295913432608998</v>
      </c>
      <c r="Q44">
        <v>276</v>
      </c>
      <c r="AB44" s="22">
        <v>4.7</v>
      </c>
      <c r="AG44" s="19">
        <v>4.7943199999999999</v>
      </c>
      <c r="AL44" s="19">
        <v>2.2931499999999998</v>
      </c>
      <c r="AP44">
        <v>9.9</v>
      </c>
    </row>
    <row r="45" spans="1:42" x14ac:dyDescent="0.25">
      <c r="A45" s="2">
        <v>40452</v>
      </c>
      <c r="B45" s="1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60</v>
      </c>
      <c r="J45" s="9">
        <v>100.7</v>
      </c>
      <c r="L45" s="18">
        <v>2.1</v>
      </c>
      <c r="M45">
        <f>$W$12/4</f>
        <v>2.6589677664892939</v>
      </c>
      <c r="N45" s="19">
        <v>0.60096000000000005</v>
      </c>
      <c r="P45" s="21">
        <v>2.1319788543718299</v>
      </c>
      <c r="Q45">
        <v>304.8</v>
      </c>
      <c r="AB45" s="22">
        <v>4.8</v>
      </c>
      <c r="AG45" s="19">
        <v>4.4926199999999996</v>
      </c>
      <c r="AL45" s="19">
        <v>2.4236800000000001</v>
      </c>
      <c r="AP45">
        <v>9.9</v>
      </c>
    </row>
    <row r="46" spans="1:42" x14ac:dyDescent="0.25">
      <c r="A46" s="2">
        <v>40544</v>
      </c>
      <c r="B46" s="1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61</v>
      </c>
      <c r="J46" s="9">
        <v>100.7</v>
      </c>
      <c r="L46" s="18">
        <v>2.7</v>
      </c>
      <c r="M46">
        <f>$W$13/4</f>
        <v>2.3877080447104966</v>
      </c>
      <c r="N46" s="19">
        <v>0.85902999999999996</v>
      </c>
      <c r="P46" s="21">
        <v>3.7068959120674898</v>
      </c>
      <c r="Q46">
        <v>281</v>
      </c>
      <c r="AB46" s="22">
        <v>5.9</v>
      </c>
      <c r="AG46" s="19">
        <v>3.9746299999999999</v>
      </c>
      <c r="AL46" s="19">
        <v>2.9020999999999999</v>
      </c>
      <c r="AP46">
        <v>10.199999999999999</v>
      </c>
    </row>
    <row r="47" spans="1:42" x14ac:dyDescent="0.25">
      <c r="A47" s="2">
        <v>40634</v>
      </c>
      <c r="B47" s="1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62</v>
      </c>
      <c r="J47" s="9">
        <v>101.6</v>
      </c>
      <c r="L47" s="18">
        <v>1.5</v>
      </c>
      <c r="M47">
        <f>$W$13/4</f>
        <v>2.3877080447104966</v>
      </c>
      <c r="N47" s="19">
        <v>5.1900000000000002E-3</v>
      </c>
      <c r="P47" s="21">
        <v>-0.14483053973852</v>
      </c>
      <c r="Q47">
        <v>271.39999999999998</v>
      </c>
      <c r="AB47" s="22">
        <v>3.7</v>
      </c>
      <c r="AG47" s="19">
        <v>3.85406</v>
      </c>
      <c r="AL47" s="19">
        <v>1.9206099999999999</v>
      </c>
      <c r="AP47">
        <v>10</v>
      </c>
    </row>
    <row r="48" spans="1:42" x14ac:dyDescent="0.25">
      <c r="A48" s="2">
        <v>40725</v>
      </c>
      <c r="B48" s="1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63</v>
      </c>
      <c r="J48" s="9">
        <v>103.3</v>
      </c>
      <c r="L48" s="18">
        <v>1.1000000000000001</v>
      </c>
      <c r="M48">
        <f>$W$13/4</f>
        <v>2.3877080447104966</v>
      </c>
      <c r="N48" s="19">
        <v>0.13838</v>
      </c>
      <c r="P48" s="21">
        <v>1.06489367339286</v>
      </c>
      <c r="Q48">
        <v>288.2</v>
      </c>
      <c r="AB48" s="22">
        <v>3.8</v>
      </c>
      <c r="AG48" s="19">
        <v>3.3422700000000001</v>
      </c>
      <c r="AL48" s="19">
        <v>1.61083</v>
      </c>
      <c r="AP48">
        <v>9.4</v>
      </c>
    </row>
    <row r="49" spans="1:42" x14ac:dyDescent="0.25">
      <c r="A49" s="2">
        <v>40817</v>
      </c>
      <c r="B49" s="1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64</v>
      </c>
      <c r="J49" s="9">
        <v>101.1</v>
      </c>
      <c r="L49" s="18">
        <v>-0.4</v>
      </c>
      <c r="M49">
        <f>$W$13/4</f>
        <v>2.3877080447104966</v>
      </c>
      <c r="N49" s="19">
        <v>-0.40859000000000001</v>
      </c>
      <c r="P49" s="21">
        <v>-0.55039821830610003</v>
      </c>
      <c r="Q49">
        <v>300.10000000000002</v>
      </c>
      <c r="AB49" s="22">
        <v>2.6</v>
      </c>
      <c r="AG49" s="19">
        <v>3.4801000000000002</v>
      </c>
      <c r="AL49" s="19">
        <v>0.59114999999999995</v>
      </c>
      <c r="AP49">
        <v>8.8000000000000007</v>
      </c>
    </row>
    <row r="50" spans="1:42" x14ac:dyDescent="0.25">
      <c r="A50" s="2">
        <v>40909</v>
      </c>
      <c r="B50" s="1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65</v>
      </c>
      <c r="J50" s="9">
        <v>99.9</v>
      </c>
      <c r="L50" s="18">
        <v>2.1</v>
      </c>
      <c r="M50">
        <f>$W$14/4</f>
        <v>1.9659341121131604</v>
      </c>
      <c r="N50" s="19">
        <v>-0.24351</v>
      </c>
      <c r="P50" s="21">
        <v>-2.7632857326917399</v>
      </c>
      <c r="Q50">
        <v>293.10000000000002</v>
      </c>
      <c r="AB50" s="22">
        <v>0.9</v>
      </c>
      <c r="AG50" s="19">
        <v>4.6728899999999998</v>
      </c>
      <c r="AL50" s="19">
        <v>-0.50846000000000002</v>
      </c>
      <c r="AP50">
        <v>8.1</v>
      </c>
    </row>
    <row r="51" spans="1:42" x14ac:dyDescent="0.25">
      <c r="A51" s="2">
        <v>41000</v>
      </c>
      <c r="B51" s="1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66</v>
      </c>
      <c r="J51" s="9">
        <v>99.9</v>
      </c>
      <c r="L51" s="18">
        <v>0.9</v>
      </c>
      <c r="M51">
        <f>$W$14/4</f>
        <v>1.9659341121131604</v>
      </c>
      <c r="N51" s="19">
        <v>-0.22869</v>
      </c>
      <c r="P51" s="21">
        <v>-2.4222553581170398</v>
      </c>
      <c r="Q51">
        <v>282.2</v>
      </c>
      <c r="AB51" s="22">
        <v>1</v>
      </c>
      <c r="AG51" s="19">
        <v>4.1753099999999996</v>
      </c>
      <c r="AL51" s="19">
        <v>-0.74114999999999998</v>
      </c>
      <c r="AP51">
        <v>7.7</v>
      </c>
    </row>
    <row r="52" spans="1:42" x14ac:dyDescent="0.25">
      <c r="A52" s="2">
        <v>41091</v>
      </c>
      <c r="B52" s="1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67</v>
      </c>
      <c r="J52" s="9">
        <v>100.2</v>
      </c>
      <c r="L52" s="18">
        <v>1.2</v>
      </c>
      <c r="M52">
        <f>$W$14/4</f>
        <v>1.9659341121131604</v>
      </c>
      <c r="N52" s="19">
        <v>-0.11108999999999999</v>
      </c>
      <c r="P52" s="21">
        <v>1.3851786977531899</v>
      </c>
      <c r="Q52">
        <v>286.2</v>
      </c>
      <c r="AB52" s="22">
        <v>0.4</v>
      </c>
      <c r="AG52" s="19">
        <v>4.2936800000000002</v>
      </c>
      <c r="AL52" s="19">
        <v>-0.98841000000000001</v>
      </c>
      <c r="AP52">
        <v>7.5</v>
      </c>
    </row>
    <row r="53" spans="1:42" x14ac:dyDescent="0.25">
      <c r="A53" s="2">
        <v>41183</v>
      </c>
      <c r="B53" s="1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68</v>
      </c>
      <c r="J53" s="9">
        <v>98.3</v>
      </c>
      <c r="L53" s="18">
        <v>-1.7</v>
      </c>
      <c r="M53">
        <f>$W$14/4</f>
        <v>1.9659341121131604</v>
      </c>
      <c r="N53" s="19">
        <v>-0.45374999999999999</v>
      </c>
      <c r="P53" s="21">
        <v>-2.0513598337387799</v>
      </c>
      <c r="Q53">
        <v>316.3</v>
      </c>
      <c r="AB53" s="22">
        <v>0.2</v>
      </c>
      <c r="AG53" s="19">
        <v>3.6494800000000001</v>
      </c>
      <c r="AL53" s="19">
        <v>-1.03331</v>
      </c>
      <c r="AP53">
        <v>8.1</v>
      </c>
    </row>
    <row r="54" spans="1:42" x14ac:dyDescent="0.25">
      <c r="A54" s="2">
        <v>41275</v>
      </c>
      <c r="B54" s="1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69</v>
      </c>
      <c r="J54" s="9">
        <v>97.2</v>
      </c>
      <c r="L54" s="18">
        <v>-0.1</v>
      </c>
      <c r="M54">
        <f>$W$15/4</f>
        <v>1.9415375243397754</v>
      </c>
      <c r="N54" s="19">
        <v>-0.35360999999999998</v>
      </c>
      <c r="P54" s="21">
        <v>-1.6960241074946001</v>
      </c>
      <c r="Q54">
        <v>294.89999999999998</v>
      </c>
      <c r="AB54" s="22">
        <v>-0.4</v>
      </c>
      <c r="AG54" s="19">
        <v>3.6056400000000002</v>
      </c>
      <c r="AL54" s="19">
        <v>-1.1425399999999999</v>
      </c>
      <c r="AP54">
        <v>7.9</v>
      </c>
    </row>
    <row r="55" spans="1:42" x14ac:dyDescent="0.25">
      <c r="A55" s="2">
        <v>41365</v>
      </c>
      <c r="B55" s="1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70</v>
      </c>
      <c r="J55" s="9">
        <v>98.2</v>
      </c>
      <c r="L55" s="18">
        <v>0.5</v>
      </c>
      <c r="M55">
        <f>$W$15/4</f>
        <v>1.9415375243397754</v>
      </c>
      <c r="N55" s="19">
        <v>0.55430000000000001</v>
      </c>
      <c r="P55" s="21">
        <v>-1.0139256541217301</v>
      </c>
      <c r="Q55">
        <v>292.7</v>
      </c>
      <c r="AB55" s="22">
        <v>0.5</v>
      </c>
      <c r="AG55" s="19">
        <v>3.2181700000000002</v>
      </c>
      <c r="AL55" s="19">
        <v>-0.36671999999999999</v>
      </c>
      <c r="AP55">
        <v>7.6</v>
      </c>
    </row>
    <row r="56" spans="1:42" x14ac:dyDescent="0.25">
      <c r="A56" s="2">
        <v>41456</v>
      </c>
      <c r="B56" s="1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71</v>
      </c>
      <c r="J56" s="9">
        <v>98.5</v>
      </c>
      <c r="L56" s="18">
        <v>1.8</v>
      </c>
      <c r="M56">
        <f>$W$15/4</f>
        <v>1.9415375243397754</v>
      </c>
      <c r="N56" s="19">
        <v>0.30076999999999998</v>
      </c>
      <c r="P56" s="21">
        <v>-0.56297522033235003</v>
      </c>
      <c r="Q56">
        <v>300</v>
      </c>
      <c r="AB56" s="22">
        <v>0.7</v>
      </c>
      <c r="AG56" s="19">
        <v>3.88673</v>
      </c>
      <c r="AL56" s="19">
        <v>4.4069999999999998E-2</v>
      </c>
      <c r="AP56">
        <v>7.9</v>
      </c>
    </row>
    <row r="57" spans="1:42" x14ac:dyDescent="0.25">
      <c r="A57" s="2">
        <v>41548</v>
      </c>
      <c r="B57" s="1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72</v>
      </c>
      <c r="J57" s="9">
        <v>99.7</v>
      </c>
      <c r="L57" s="18">
        <v>1.7</v>
      </c>
      <c r="M57">
        <f>$W$15/4</f>
        <v>1.9415375243397754</v>
      </c>
      <c r="N57" s="19">
        <v>0.30018</v>
      </c>
      <c r="P57" s="21">
        <v>-0.97062165647419929</v>
      </c>
      <c r="Q57">
        <v>316.2</v>
      </c>
      <c r="AB57" s="22">
        <v>1.5</v>
      </c>
      <c r="AG57" s="19">
        <v>4.6990299999999996</v>
      </c>
      <c r="AL57" s="19">
        <v>0.80179</v>
      </c>
      <c r="AP57">
        <v>7.7</v>
      </c>
    </row>
    <row r="58" spans="1:42" x14ac:dyDescent="0.25">
      <c r="A58" s="2">
        <v>41640</v>
      </c>
      <c r="B58" s="1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73</v>
      </c>
      <c r="J58" s="9">
        <v>100.2</v>
      </c>
      <c r="L58" s="18">
        <v>0.2</v>
      </c>
      <c r="M58">
        <f>$W$16/4</f>
        <v>1.8564409139922908</v>
      </c>
      <c r="N58" s="19">
        <v>0.39834000000000003</v>
      </c>
      <c r="P58" s="21">
        <v>-2.1286509942533809</v>
      </c>
      <c r="Q58">
        <v>305</v>
      </c>
      <c r="AB58" s="22">
        <v>2.9</v>
      </c>
      <c r="AG58" s="19">
        <v>3.3009499999999998</v>
      </c>
      <c r="AL58" s="19">
        <v>1.5624499999999999</v>
      </c>
      <c r="AP58">
        <v>7.5</v>
      </c>
    </row>
    <row r="59" spans="1:42" x14ac:dyDescent="0.25">
      <c r="A59" s="2">
        <v>41730</v>
      </c>
      <c r="B59" s="1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74</v>
      </c>
      <c r="J59" s="9">
        <v>100.9</v>
      </c>
      <c r="L59" s="18">
        <v>0.9</v>
      </c>
      <c r="M59">
        <f>$W$16/4</f>
        <v>1.8564409139922908</v>
      </c>
      <c r="N59" s="19">
        <v>0.21203</v>
      </c>
      <c r="P59" s="21">
        <v>1.2188103207842691</v>
      </c>
      <c r="Q59">
        <v>299</v>
      </c>
      <c r="AB59" s="22">
        <v>1.8</v>
      </c>
      <c r="AG59" s="19">
        <v>4.7213599999999998</v>
      </c>
      <c r="AL59" s="19">
        <v>1.21675</v>
      </c>
      <c r="AP59">
        <v>7.6</v>
      </c>
    </row>
    <row r="60" spans="1:42" x14ac:dyDescent="0.25">
      <c r="A60" s="2">
        <v>41821</v>
      </c>
      <c r="B60" s="1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75</v>
      </c>
      <c r="J60" s="9">
        <v>100.4</v>
      </c>
      <c r="L60" s="18">
        <v>2</v>
      </c>
      <c r="M60">
        <f>$W$16/4</f>
        <v>1.8564409139922908</v>
      </c>
      <c r="N60" s="19">
        <v>0.46937000000000001</v>
      </c>
      <c r="P60" s="21">
        <v>-1.027837753629449</v>
      </c>
      <c r="Q60">
        <v>305.5</v>
      </c>
      <c r="AB60" s="22">
        <v>1.8</v>
      </c>
      <c r="AG60" s="19">
        <v>5.0159099999999999</v>
      </c>
      <c r="AL60" s="19">
        <v>1.38689</v>
      </c>
      <c r="AP60">
        <v>7.2</v>
      </c>
    </row>
    <row r="61" spans="1:42" x14ac:dyDescent="0.25">
      <c r="A61" s="2">
        <v>41913</v>
      </c>
      <c r="B61" s="1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76</v>
      </c>
      <c r="J61" s="9">
        <v>99.6</v>
      </c>
      <c r="L61" s="18">
        <v>1.8</v>
      </c>
      <c r="M61">
        <f>$W$16/4</f>
        <v>1.8564409139922908</v>
      </c>
      <c r="N61" s="19">
        <v>0.35433999999999999</v>
      </c>
      <c r="P61" s="21">
        <v>-1.9701090788438</v>
      </c>
      <c r="Q61">
        <v>327.60000000000002</v>
      </c>
      <c r="AB61" s="22">
        <v>2.2999999999999998</v>
      </c>
      <c r="AG61" s="19">
        <v>4.1883400000000002</v>
      </c>
      <c r="AL61" s="19">
        <v>1.44164</v>
      </c>
      <c r="AP61">
        <v>7.3</v>
      </c>
    </row>
    <row r="62" spans="1:42" x14ac:dyDescent="0.25">
      <c r="A62" s="2">
        <v>42005</v>
      </c>
      <c r="B62" s="1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77</v>
      </c>
      <c r="J62" s="9">
        <v>99.3</v>
      </c>
      <c r="L62" s="18">
        <v>0.9</v>
      </c>
      <c r="M62">
        <f>$W$17/4</f>
        <v>1.7603322198688751</v>
      </c>
      <c r="N62" s="19">
        <v>0.63656999999999997</v>
      </c>
      <c r="P62" s="21">
        <v>-3.7741022088656102</v>
      </c>
      <c r="Q62">
        <v>315.8</v>
      </c>
      <c r="AB62" s="22">
        <v>0.8</v>
      </c>
      <c r="AG62" s="19">
        <v>5.0343299999999997</v>
      </c>
      <c r="AL62" s="19">
        <v>1.6823399999999999</v>
      </c>
      <c r="AP62">
        <v>7.1</v>
      </c>
    </row>
    <row r="63" spans="1:42" x14ac:dyDescent="0.25">
      <c r="A63" s="2">
        <v>42095</v>
      </c>
      <c r="B63" s="1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78</v>
      </c>
      <c r="J63" s="9">
        <v>100.3</v>
      </c>
      <c r="L63" s="18">
        <v>1.9</v>
      </c>
      <c r="M63">
        <f>$W$17/4</f>
        <v>1.7603322198688751</v>
      </c>
      <c r="N63" s="19">
        <v>0.47854000000000002</v>
      </c>
      <c r="P63" s="21">
        <v>1.6784047388933101</v>
      </c>
      <c r="Q63">
        <v>301.8</v>
      </c>
      <c r="AB63" s="22">
        <v>1.6</v>
      </c>
      <c r="AG63" s="19">
        <v>4.3455500000000002</v>
      </c>
      <c r="AL63" s="19">
        <v>1.9527600000000001</v>
      </c>
      <c r="AP63">
        <v>7.1</v>
      </c>
    </row>
    <row r="64" spans="1:42" x14ac:dyDescent="0.25">
      <c r="A64" s="2">
        <v>42186</v>
      </c>
      <c r="B64" s="1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79</v>
      </c>
      <c r="J64" s="9">
        <v>100.8</v>
      </c>
      <c r="L64" s="18">
        <v>0.1</v>
      </c>
      <c r="M64">
        <f>$W$17/4</f>
        <v>1.7603322198688751</v>
      </c>
      <c r="N64" s="19">
        <v>0.37979000000000002</v>
      </c>
      <c r="P64" s="21">
        <v>-1.9865240500791499</v>
      </c>
      <c r="Q64">
        <v>315.5</v>
      </c>
      <c r="AB64" s="22">
        <v>1.5</v>
      </c>
      <c r="AG64" s="19">
        <v>3.3553700000000002</v>
      </c>
      <c r="AL64" s="19">
        <v>1.86185</v>
      </c>
      <c r="AP64">
        <v>7</v>
      </c>
    </row>
    <row r="65" spans="1:42" x14ac:dyDescent="0.25">
      <c r="A65" s="2">
        <v>42278</v>
      </c>
      <c r="B65" s="1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80</v>
      </c>
      <c r="J65" s="9">
        <v>100</v>
      </c>
      <c r="L65" s="18">
        <v>-0.5</v>
      </c>
      <c r="M65">
        <f>$W$17/4</f>
        <v>1.7603322198688751</v>
      </c>
      <c r="N65" s="19">
        <v>0.46306000000000003</v>
      </c>
      <c r="P65" s="21">
        <v>0.22794261530882001</v>
      </c>
      <c r="Q65">
        <v>338.9</v>
      </c>
      <c r="AB65" s="22">
        <v>1.1000000000000001</v>
      </c>
      <c r="AG65" s="19">
        <v>2.92014</v>
      </c>
      <c r="AL65" s="19">
        <v>1.9722</v>
      </c>
      <c r="AP65">
        <v>6.9</v>
      </c>
    </row>
    <row r="66" spans="1:42" x14ac:dyDescent="0.25">
      <c r="A66" s="2">
        <v>42370</v>
      </c>
      <c r="B66" s="1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81</v>
      </c>
      <c r="J66" s="9">
        <v>100.2</v>
      </c>
      <c r="L66" s="18">
        <v>1.2</v>
      </c>
      <c r="M66">
        <f>$W$18/4</f>
        <v>1.71219055111046</v>
      </c>
      <c r="N66" s="19">
        <v>0.57313000000000003</v>
      </c>
      <c r="P66" s="21">
        <v>0.33956075174650002</v>
      </c>
      <c r="Q66">
        <v>325.3</v>
      </c>
      <c r="AB66" s="22">
        <v>2.5</v>
      </c>
      <c r="AG66" s="19">
        <v>2.5598800000000002</v>
      </c>
      <c r="AL66" s="19">
        <v>1.9079200000000001</v>
      </c>
      <c r="AP66">
        <v>6.9</v>
      </c>
    </row>
    <row r="67" spans="1:42" x14ac:dyDescent="0.25">
      <c r="A67" s="2">
        <v>42461</v>
      </c>
      <c r="B67" s="1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82</v>
      </c>
      <c r="J67" s="9">
        <v>100</v>
      </c>
      <c r="L67" s="18">
        <v>1.2</v>
      </c>
      <c r="M67">
        <f>$W$18/4</f>
        <v>1.71219055111046</v>
      </c>
      <c r="N67" s="19">
        <v>0.22178</v>
      </c>
      <c r="P67" s="21">
        <v>-6.6427148916800002E-2</v>
      </c>
      <c r="Q67">
        <v>314.2</v>
      </c>
      <c r="AB67" s="22">
        <v>2.2000000000000002</v>
      </c>
      <c r="AG67" s="19">
        <v>2.3628200000000001</v>
      </c>
      <c r="AL67" s="19">
        <v>1.64751</v>
      </c>
      <c r="AP67">
        <v>6.8</v>
      </c>
    </row>
    <row r="68" spans="1:42" x14ac:dyDescent="0.25">
      <c r="A68" s="2">
        <v>42552</v>
      </c>
      <c r="B68" s="1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83</v>
      </c>
      <c r="J68" s="9">
        <v>99.2</v>
      </c>
      <c r="L68" s="18">
        <v>-0.1</v>
      </c>
      <c r="M68">
        <f>$W$18/4</f>
        <v>1.71219055111046</v>
      </c>
      <c r="N68" s="19">
        <v>0.47817999999999999</v>
      </c>
      <c r="P68" s="21">
        <v>1.91977487274632</v>
      </c>
      <c r="Q68">
        <v>333.4</v>
      </c>
      <c r="AB68" s="22">
        <v>2</v>
      </c>
      <c r="AG68" s="19">
        <v>2.66831</v>
      </c>
      <c r="AL68" s="19">
        <v>1.74715</v>
      </c>
      <c r="AP68">
        <v>6.8</v>
      </c>
    </row>
    <row r="69" spans="1:42" x14ac:dyDescent="0.25">
      <c r="A69" s="2">
        <v>42644</v>
      </c>
      <c r="B69" s="1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84</v>
      </c>
      <c r="J69" s="9">
        <v>101.1</v>
      </c>
      <c r="L69" s="18">
        <v>0.6</v>
      </c>
      <c r="M69">
        <f>$W$18/4</f>
        <v>1.71219055111046</v>
      </c>
      <c r="N69" s="19">
        <v>0.78015999999999996</v>
      </c>
      <c r="P69" s="21">
        <v>4.7208648124989621</v>
      </c>
      <c r="Q69">
        <v>358.1</v>
      </c>
      <c r="AB69" s="22">
        <v>1.9</v>
      </c>
      <c r="AG69" s="19">
        <v>3.5488900000000001</v>
      </c>
      <c r="AL69" s="19">
        <v>2.0683099999999999</v>
      </c>
      <c r="AP69">
        <v>6.9</v>
      </c>
    </row>
    <row r="70" spans="1:42" x14ac:dyDescent="0.25">
      <c r="A70" s="2">
        <v>42736</v>
      </c>
      <c r="B70" s="1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85</v>
      </c>
      <c r="J70" s="9">
        <v>101.4</v>
      </c>
      <c r="L70" s="18">
        <v>2.6</v>
      </c>
      <c r="M70">
        <f>$W$19/4</f>
        <v>1.7368001982913341</v>
      </c>
      <c r="N70" s="19">
        <v>0.69562000000000002</v>
      </c>
      <c r="P70" s="21">
        <v>6.0890419589796583</v>
      </c>
      <c r="Q70">
        <v>326.39999999999998</v>
      </c>
      <c r="AB70" s="22">
        <v>2.2999999999999998</v>
      </c>
      <c r="AG70" s="19">
        <v>4.0707899999999997</v>
      </c>
      <c r="AL70" s="19">
        <v>2.19259</v>
      </c>
      <c r="AP70">
        <v>7</v>
      </c>
    </row>
    <row r="71" spans="1:42" x14ac:dyDescent="0.25">
      <c r="A71" s="2">
        <v>42826</v>
      </c>
      <c r="B71" s="1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86</v>
      </c>
      <c r="J71" s="9">
        <v>102.3</v>
      </c>
      <c r="L71" s="18">
        <v>1.7</v>
      </c>
      <c r="M71">
        <f>$W$19/4</f>
        <v>1.7368001982913341</v>
      </c>
      <c r="N71" s="19">
        <v>0.79635</v>
      </c>
      <c r="P71" s="21">
        <v>-3.40669355065251</v>
      </c>
      <c r="Q71">
        <v>332.7</v>
      </c>
      <c r="AB71" s="22">
        <v>2.7</v>
      </c>
      <c r="AG71" s="19">
        <v>3.8849499999999999</v>
      </c>
      <c r="AL71" s="19">
        <v>2.77847</v>
      </c>
      <c r="AP71">
        <v>7</v>
      </c>
    </row>
    <row r="72" spans="1:42" x14ac:dyDescent="0.25">
      <c r="A72" s="2">
        <v>42917</v>
      </c>
      <c r="B72" s="1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87</v>
      </c>
      <c r="J72" s="9">
        <v>102</v>
      </c>
      <c r="L72" s="18">
        <v>1.2</v>
      </c>
      <c r="M72">
        <f>$W$19/4</f>
        <v>1.7368001982913341</v>
      </c>
      <c r="N72" s="19">
        <v>0.74746000000000001</v>
      </c>
      <c r="P72" s="21">
        <v>-0.31706445333054001</v>
      </c>
      <c r="Q72">
        <v>343.2</v>
      </c>
      <c r="AB72" s="22">
        <v>3.2</v>
      </c>
      <c r="AG72" s="19">
        <v>4.2342199999999997</v>
      </c>
      <c r="AL72" s="19">
        <v>3.0539200000000002</v>
      </c>
      <c r="AP72">
        <v>6.9</v>
      </c>
    </row>
    <row r="73" spans="1:42" x14ac:dyDescent="0.25">
      <c r="A73" s="2">
        <v>43009</v>
      </c>
      <c r="B73" s="1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88</v>
      </c>
      <c r="J73" s="9">
        <v>102.3</v>
      </c>
      <c r="L73" s="18">
        <v>1.1000000000000001</v>
      </c>
      <c r="M73">
        <f>$W$19/4</f>
        <v>1.7368001982913341</v>
      </c>
      <c r="N73" s="19">
        <v>0.79752999999999996</v>
      </c>
      <c r="P73" s="21">
        <v>0.1557393708772</v>
      </c>
      <c r="Q73">
        <v>373.8</v>
      </c>
      <c r="AB73" s="22">
        <v>3.8</v>
      </c>
      <c r="AG73" s="19">
        <v>4.9645900000000003</v>
      </c>
      <c r="AL73" s="19">
        <v>3.0716999999999999</v>
      </c>
      <c r="AP73">
        <v>6.8</v>
      </c>
    </row>
    <row r="74" spans="1:42" x14ac:dyDescent="0.25">
      <c r="A74" s="2">
        <v>43101</v>
      </c>
      <c r="B74" s="1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89</v>
      </c>
      <c r="J74" s="9">
        <v>103.5</v>
      </c>
      <c r="L74" s="18">
        <v>0.8</v>
      </c>
      <c r="M74">
        <f>$W$20/4</f>
        <v>1.6874434581278699</v>
      </c>
      <c r="N74" s="19">
        <v>-3.4000000000000002E-4</v>
      </c>
      <c r="P74" s="21">
        <v>-1.3359061678837321</v>
      </c>
      <c r="Q74">
        <v>341.7</v>
      </c>
      <c r="AB74" s="22">
        <v>1.9</v>
      </c>
      <c r="AG74" s="19">
        <v>5.4380899999999999</v>
      </c>
      <c r="AL74" s="19">
        <v>2.3593099999999998</v>
      </c>
      <c r="AP74">
        <v>6.9</v>
      </c>
    </row>
    <row r="75" spans="1:42" x14ac:dyDescent="0.25">
      <c r="A75" s="2">
        <v>43191</v>
      </c>
      <c r="B75" s="1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90</v>
      </c>
      <c r="J75" s="9">
        <v>102.6</v>
      </c>
      <c r="L75" s="18">
        <v>0.3</v>
      </c>
      <c r="M75">
        <f>$W$20/4</f>
        <v>1.6874434581278699</v>
      </c>
      <c r="N75" s="19">
        <v>0.55849000000000004</v>
      </c>
      <c r="P75" s="21">
        <v>3.5229242764519122</v>
      </c>
      <c r="Q75">
        <v>337.3</v>
      </c>
      <c r="AB75" s="22">
        <v>1.8</v>
      </c>
      <c r="AG75" s="19">
        <v>5.8762800000000004</v>
      </c>
      <c r="AL75" s="19">
        <v>2.11775</v>
      </c>
      <c r="AP75">
        <v>6.9</v>
      </c>
    </row>
    <row r="76" spans="1:42" x14ac:dyDescent="0.25">
      <c r="A76" s="2">
        <v>43282</v>
      </c>
      <c r="B76" s="1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91</v>
      </c>
      <c r="J76" s="9">
        <v>101.3</v>
      </c>
      <c r="L76" s="18">
        <v>-0.9</v>
      </c>
      <c r="M76">
        <f>$W$20/4</f>
        <v>1.6874434581278699</v>
      </c>
      <c r="N76" s="19">
        <v>-2.4459999999999999E-2</v>
      </c>
      <c r="P76" s="21">
        <v>2.7414166084687399</v>
      </c>
      <c r="Q76">
        <v>355.5</v>
      </c>
      <c r="AB76" s="22">
        <v>0.2</v>
      </c>
      <c r="AG76" s="19">
        <v>5.6170099999999996</v>
      </c>
      <c r="AL76" s="19">
        <v>1.33535</v>
      </c>
      <c r="AP76">
        <v>6.7</v>
      </c>
    </row>
    <row r="77" spans="1:42" x14ac:dyDescent="0.25">
      <c r="A77" s="2">
        <v>43374</v>
      </c>
      <c r="B77" s="1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92</v>
      </c>
      <c r="J77" s="9">
        <v>100.5</v>
      </c>
      <c r="L77" s="18">
        <v>-0.1</v>
      </c>
      <c r="M77">
        <f>$W$20/4</f>
        <v>1.6874434581278699</v>
      </c>
      <c r="N77" s="19">
        <v>0.68808000000000002</v>
      </c>
      <c r="P77" s="21">
        <v>0.64463924002540995</v>
      </c>
      <c r="Q77">
        <v>396.4</v>
      </c>
      <c r="AB77" s="22">
        <v>0.1</v>
      </c>
      <c r="AG77" s="19">
        <v>4.39574</v>
      </c>
      <c r="AL77" s="19">
        <v>1.2253099999999999</v>
      </c>
      <c r="AP77">
        <v>6.5</v>
      </c>
    </row>
    <row r="78" spans="1:42" x14ac:dyDescent="0.25">
      <c r="A78" s="2">
        <v>43466</v>
      </c>
      <c r="B78" s="1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93</v>
      </c>
      <c r="J78" s="9">
        <v>99.7</v>
      </c>
      <c r="L78" s="18">
        <v>3.7</v>
      </c>
      <c r="M78">
        <f>$W$21/4</f>
        <v>1.4876251885982867</v>
      </c>
      <c r="N78" s="19">
        <v>0.59633000000000003</v>
      </c>
      <c r="P78" s="21">
        <v>-4.0908053794580796</v>
      </c>
      <c r="Q78">
        <v>364.1</v>
      </c>
      <c r="AB78" s="22">
        <v>1.4</v>
      </c>
      <c r="AG78" s="19">
        <v>3.8152200000000001</v>
      </c>
      <c r="AL78" s="19">
        <v>1.8286199999999999</v>
      </c>
      <c r="AP78">
        <v>6.3</v>
      </c>
    </row>
    <row r="79" spans="1:42" x14ac:dyDescent="0.25">
      <c r="A79" s="2">
        <v>43556</v>
      </c>
      <c r="B79" s="1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94</v>
      </c>
      <c r="J79" s="9">
        <v>99.9</v>
      </c>
      <c r="L79" s="18">
        <v>-1.5</v>
      </c>
      <c r="M79">
        <f>$W$21/4</f>
        <v>1.4876251885982867</v>
      </c>
      <c r="N79" s="19">
        <v>0.35109000000000001</v>
      </c>
      <c r="P79" s="21">
        <v>0.49104950760075</v>
      </c>
      <c r="Q79">
        <v>374.5</v>
      </c>
      <c r="AB79" s="22">
        <v>0.6</v>
      </c>
      <c r="AG79" s="19">
        <v>3.9058700000000002</v>
      </c>
      <c r="AL79" s="19">
        <v>1.61896</v>
      </c>
      <c r="AP79">
        <v>6</v>
      </c>
    </row>
    <row r="80" spans="1:42" x14ac:dyDescent="0.25">
      <c r="A80" s="2">
        <v>43647</v>
      </c>
      <c r="B80" s="1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95</v>
      </c>
      <c r="J80" s="9">
        <v>99.9</v>
      </c>
      <c r="L80" s="18">
        <v>0.9</v>
      </c>
      <c r="M80">
        <f>$W$21/4</f>
        <v>1.4876251885982867</v>
      </c>
      <c r="N80" s="19">
        <v>0.16294</v>
      </c>
      <c r="P80" s="21">
        <v>-3.0442562017970989</v>
      </c>
      <c r="Q80">
        <v>376.9</v>
      </c>
      <c r="AB80" s="22">
        <v>1.5</v>
      </c>
      <c r="AG80" s="19">
        <v>4.3057999999999996</v>
      </c>
      <c r="AL80" s="19">
        <v>1.80932</v>
      </c>
      <c r="AP80">
        <v>5.9</v>
      </c>
    </row>
    <row r="81" spans="1:42" x14ac:dyDescent="0.25">
      <c r="A81" s="2">
        <v>43739</v>
      </c>
      <c r="B81" s="1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96</v>
      </c>
      <c r="J81" s="9">
        <v>99.2</v>
      </c>
      <c r="L81" s="18">
        <v>-1.1000000000000001</v>
      </c>
      <c r="M81">
        <f>$W$21/4</f>
        <v>1.4876251885982867</v>
      </c>
      <c r="N81" s="19">
        <v>5.6030000000000003E-2</v>
      </c>
      <c r="P81" s="21">
        <v>-2.5458453917278212</v>
      </c>
      <c r="Q81">
        <v>414.7</v>
      </c>
      <c r="AB81" s="22">
        <v>0.9</v>
      </c>
      <c r="AG81" s="19">
        <v>4.7066100000000004</v>
      </c>
      <c r="AL81" s="19">
        <v>1.17205</v>
      </c>
      <c r="AP81">
        <v>5.8</v>
      </c>
    </row>
    <row r="82" spans="1:42" x14ac:dyDescent="0.25">
      <c r="A82" s="2">
        <v>43831</v>
      </c>
      <c r="B82" s="1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97</v>
      </c>
      <c r="J82" s="9">
        <v>100.1</v>
      </c>
      <c r="L82" s="18">
        <v>-2</v>
      </c>
      <c r="M82">
        <f>$W$22/4</f>
        <v>0.55965958918530134</v>
      </c>
      <c r="N82" s="19">
        <v>-3.4341699999999999</v>
      </c>
      <c r="P82" s="21">
        <v>3.62882309515027</v>
      </c>
      <c r="Q82">
        <v>379</v>
      </c>
      <c r="AB82" s="22">
        <v>-1.5</v>
      </c>
      <c r="AG82" s="19">
        <v>2.85432</v>
      </c>
      <c r="AL82" s="19">
        <v>-2.8841100000000002</v>
      </c>
      <c r="AP82">
        <v>-6.9</v>
      </c>
    </row>
    <row r="83" spans="1:42" x14ac:dyDescent="0.25">
      <c r="A83" s="2">
        <v>43922</v>
      </c>
      <c r="B83" s="1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98</v>
      </c>
      <c r="J83" s="9">
        <v>84.3</v>
      </c>
      <c r="L83" s="18">
        <v>-20.5</v>
      </c>
      <c r="M83">
        <f>$W$22/4</f>
        <v>0.55965958918530134</v>
      </c>
      <c r="N83" s="19">
        <v>-11.27702</v>
      </c>
      <c r="P83" s="21">
        <v>-8.32119646560575</v>
      </c>
      <c r="Q83">
        <v>429</v>
      </c>
      <c r="AB83" s="22">
        <v>-10.6</v>
      </c>
      <c r="AG83" s="19">
        <v>-6.8816800000000002</v>
      </c>
      <c r="AL83" s="19">
        <v>-14.138159999999999</v>
      </c>
      <c r="AP83">
        <v>3.1</v>
      </c>
    </row>
    <row r="84" spans="1:42" x14ac:dyDescent="0.25">
      <c r="A84" s="2">
        <v>44013</v>
      </c>
      <c r="B84" s="1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99</v>
      </c>
      <c r="J84" s="9">
        <v>97.6</v>
      </c>
      <c r="L84" s="18">
        <v>17.2</v>
      </c>
      <c r="M84">
        <f>$W$22/4</f>
        <v>0.55965958918530134</v>
      </c>
      <c r="N84" s="19">
        <v>12.103949999999999</v>
      </c>
      <c r="P84" s="21">
        <v>0.72399981900943</v>
      </c>
      <c r="Q84">
        <v>438.3</v>
      </c>
      <c r="AB84" s="22">
        <v>-2.6</v>
      </c>
      <c r="AG84" s="19">
        <v>-0.215</v>
      </c>
      <c r="AL84" s="19">
        <v>-3.9012099999999998</v>
      </c>
      <c r="AP84">
        <v>4.8</v>
      </c>
    </row>
    <row r="85" spans="1:42" x14ac:dyDescent="0.25">
      <c r="A85" s="2">
        <v>44105</v>
      </c>
      <c r="B85" s="1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100</v>
      </c>
      <c r="J85" s="9">
        <v>101.3</v>
      </c>
      <c r="L85" s="18">
        <v>4.5</v>
      </c>
      <c r="M85">
        <f>$W$22/4</f>
        <v>0.55965958918530134</v>
      </c>
      <c r="N85" s="19">
        <v>-6.2100000000000002E-2</v>
      </c>
      <c r="P85" s="21">
        <v>-0.39667660907039998</v>
      </c>
      <c r="Q85">
        <v>470.2</v>
      </c>
      <c r="AB85" s="22">
        <v>-2.1</v>
      </c>
      <c r="AG85" s="19">
        <v>0.55752999999999997</v>
      </c>
      <c r="AL85" s="19">
        <v>-4.0156599999999996</v>
      </c>
      <c r="AP85">
        <v>6.4</v>
      </c>
    </row>
    <row r="86" spans="1:42" x14ac:dyDescent="0.25">
      <c r="A86" s="2">
        <v>44197</v>
      </c>
      <c r="B86" s="1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101</v>
      </c>
      <c r="J86" s="9">
        <v>100.9</v>
      </c>
      <c r="L86" s="18">
        <v>2.6</v>
      </c>
      <c r="M86">
        <f>$W$23/4</f>
        <v>2.1121173540703531</v>
      </c>
      <c r="N86" s="19">
        <v>0.39471000000000001</v>
      </c>
      <c r="P86" s="21">
        <v>7.4757720944453796</v>
      </c>
      <c r="Q86">
        <v>458</v>
      </c>
      <c r="AB86" s="22">
        <v>-1.6</v>
      </c>
      <c r="AG86" s="19">
        <v>4.11707</v>
      </c>
      <c r="AL86" s="19">
        <v>-0.20594000000000001</v>
      </c>
      <c r="AP86">
        <v>18.7</v>
      </c>
    </row>
    <row r="87" spans="1:42" x14ac:dyDescent="0.25">
      <c r="A87" s="2">
        <v>44287</v>
      </c>
      <c r="B87" s="1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102</v>
      </c>
      <c r="J87" s="9">
        <v>100.1</v>
      </c>
      <c r="L87" s="18">
        <v>1</v>
      </c>
      <c r="M87">
        <f>$W$23/4</f>
        <v>2.1121173540703531</v>
      </c>
      <c r="N87" s="19">
        <v>2.10263</v>
      </c>
      <c r="P87" s="21">
        <v>8.6168710763757801</v>
      </c>
      <c r="Q87">
        <v>455.3</v>
      </c>
      <c r="AB87" s="22">
        <v>10.8</v>
      </c>
      <c r="AG87" s="19">
        <v>16.96979</v>
      </c>
      <c r="AL87" s="19">
        <v>14.84553</v>
      </c>
      <c r="AP87">
        <v>8.3000000000000007</v>
      </c>
    </row>
    <row r="88" spans="1:42" x14ac:dyDescent="0.25">
      <c r="A88" s="2">
        <v>44378</v>
      </c>
      <c r="B88" s="1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103</v>
      </c>
      <c r="J88" s="9">
        <v>99.8</v>
      </c>
      <c r="L88" s="18">
        <v>-0.6</v>
      </c>
      <c r="M88">
        <f>$W$23/4</f>
        <v>2.1121173540703531</v>
      </c>
      <c r="N88" s="19">
        <v>2.0802700000000001</v>
      </c>
      <c r="P88" s="21">
        <v>3.1575562492633602</v>
      </c>
      <c r="Q88">
        <v>441.4</v>
      </c>
      <c r="AB88" s="22">
        <v>2.4</v>
      </c>
      <c r="AG88" s="19">
        <v>10.07654</v>
      </c>
      <c r="AL88" s="19">
        <v>4.5759699999999999</v>
      </c>
      <c r="AP88">
        <v>5.2</v>
      </c>
    </row>
    <row r="89" spans="1:42" x14ac:dyDescent="0.25">
      <c r="A89" s="2">
        <v>44470</v>
      </c>
      <c r="B89" s="1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104</v>
      </c>
      <c r="J89" s="9">
        <v>99.9</v>
      </c>
      <c r="L89" s="18">
        <v>3.7</v>
      </c>
      <c r="M89">
        <f>$W$23/4</f>
        <v>2.1121173540703531</v>
      </c>
      <c r="N89" s="19">
        <v>0.54925999999999997</v>
      </c>
      <c r="P89" s="21">
        <v>6.5731795404730997</v>
      </c>
      <c r="Q89">
        <v>500.6</v>
      </c>
      <c r="AB89" s="22">
        <v>1.6</v>
      </c>
      <c r="AG89" s="19">
        <v>11.941700000000001</v>
      </c>
      <c r="AL89" s="19">
        <v>5.2162199999999999</v>
      </c>
      <c r="AP89">
        <v>4.3</v>
      </c>
    </row>
    <row r="90" spans="1:42" x14ac:dyDescent="0.25">
      <c r="A90" s="2">
        <v>44562</v>
      </c>
      <c r="B90" s="1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105</v>
      </c>
      <c r="J90" s="9">
        <v>101</v>
      </c>
      <c r="L90" s="18">
        <v>-0.1</v>
      </c>
      <c r="M90">
        <f>$W$24/4</f>
        <v>0.74727102150913183</v>
      </c>
      <c r="N90" s="19">
        <v>0.60416999999999998</v>
      </c>
      <c r="P90" s="21">
        <v>5.6895696947783003</v>
      </c>
      <c r="Q90">
        <v>437.3</v>
      </c>
      <c r="AB90" s="22">
        <v>4</v>
      </c>
      <c r="AG90" s="19">
        <v>10.747389999999999</v>
      </c>
      <c r="AL90" s="19">
        <v>5.4382200000000003</v>
      </c>
      <c r="AP90">
        <v>4.8</v>
      </c>
    </row>
    <row r="91" spans="1:42" x14ac:dyDescent="0.25">
      <c r="A91" s="2">
        <v>44652</v>
      </c>
      <c r="B91" s="1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106</v>
      </c>
      <c r="J91" s="9">
        <v>98.3</v>
      </c>
      <c r="L91" s="18">
        <v>0.9</v>
      </c>
      <c r="M91">
        <f>$W$24/4</f>
        <v>0.74727102150913183</v>
      </c>
      <c r="N91" s="19">
        <v>0.81647999999999998</v>
      </c>
      <c r="P91" s="21">
        <v>8.4726718504168996</v>
      </c>
      <c r="Q91">
        <v>447.7</v>
      </c>
      <c r="AB91" s="22">
        <v>1.6</v>
      </c>
      <c r="AG91" s="19">
        <v>9.6680200000000003</v>
      </c>
      <c r="AL91" s="19">
        <v>4.1063900000000002</v>
      </c>
      <c r="AP91">
        <v>0.4</v>
      </c>
    </row>
    <row r="92" spans="1:42" x14ac:dyDescent="0.25">
      <c r="A92" s="2">
        <v>44743</v>
      </c>
      <c r="B92" s="1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107</v>
      </c>
      <c r="J92" s="9">
        <v>98.5</v>
      </c>
      <c r="L92" s="18">
        <v>1</v>
      </c>
      <c r="M92">
        <f>$W$24/4</f>
        <v>0.74727102150913183</v>
      </c>
      <c r="N92" s="19">
        <v>0.47155000000000002</v>
      </c>
      <c r="P92" s="21">
        <v>-2.3418192944524998</v>
      </c>
      <c r="Q92">
        <v>453.3</v>
      </c>
      <c r="AB92" s="22">
        <v>1.2</v>
      </c>
      <c r="AG92" s="19">
        <v>9.0883699999999994</v>
      </c>
      <c r="AL92" s="19">
        <v>2.4637600000000002</v>
      </c>
      <c r="AP92">
        <v>3.9</v>
      </c>
    </row>
    <row r="93" spans="1:42" x14ac:dyDescent="0.25">
      <c r="A93" s="2">
        <v>44835</v>
      </c>
      <c r="B93" s="1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108</v>
      </c>
      <c r="J93" s="9">
        <v>99.2</v>
      </c>
      <c r="L93" s="18">
        <v>-1.1000000000000001</v>
      </c>
      <c r="M93">
        <f>$W$24/4</f>
        <v>0.74727102150913183</v>
      </c>
      <c r="N93" s="19">
        <v>-6.8700000000000002E-3</v>
      </c>
      <c r="P93" s="21">
        <v>-1.3515218563061</v>
      </c>
      <c r="Q93">
        <v>568.9</v>
      </c>
      <c r="AB93" s="22">
        <v>0.8</v>
      </c>
      <c r="AG93" s="19">
        <v>7.1134899999999996</v>
      </c>
      <c r="AL93" s="19">
        <v>1.89344</v>
      </c>
      <c r="AP93">
        <v>2.9</v>
      </c>
    </row>
    <row r="94" spans="1:42" x14ac:dyDescent="0.25">
      <c r="A94" s="2">
        <v>44927</v>
      </c>
      <c r="B94" s="1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109</v>
      </c>
      <c r="J94" s="9">
        <v>99</v>
      </c>
      <c r="L94" s="18">
        <v>-0.2</v>
      </c>
      <c r="N94" s="19">
        <v>4.138E-2</v>
      </c>
      <c r="P94" s="21">
        <v>-14.338800721338</v>
      </c>
      <c r="Q94">
        <v>497</v>
      </c>
      <c r="AB94" s="22">
        <v>-0.1</v>
      </c>
      <c r="AG94" s="19">
        <v>7.1296400000000002</v>
      </c>
      <c r="AL94" s="19">
        <v>1.31589</v>
      </c>
      <c r="AP94">
        <v>4.5</v>
      </c>
    </row>
    <row r="95" spans="1:42" x14ac:dyDescent="0.25">
      <c r="A95" s="2">
        <v>45017</v>
      </c>
      <c r="B95" s="1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110</v>
      </c>
      <c r="J95" s="9">
        <v>97.3</v>
      </c>
      <c r="L95" s="18">
        <v>-0.9</v>
      </c>
      <c r="N95" s="19">
        <v>0.12595999999999999</v>
      </c>
      <c r="P95" s="21">
        <v>-10.59271501772808</v>
      </c>
      <c r="Q95">
        <v>477.6</v>
      </c>
      <c r="AB95" s="22">
        <v>0.1</v>
      </c>
      <c r="AG95" s="19">
        <v>5.9455200000000001</v>
      </c>
      <c r="AL95" s="19">
        <v>0.63360000000000005</v>
      </c>
      <c r="AP95">
        <v>6.3</v>
      </c>
    </row>
    <row r="96" spans="1:42" x14ac:dyDescent="0.25">
      <c r="A96" s="2">
        <v>45108</v>
      </c>
      <c r="B96" s="1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111</v>
      </c>
      <c r="J96" s="9">
        <v>95.4</v>
      </c>
      <c r="L96" s="18">
        <v>-0.7</v>
      </c>
      <c r="N96" s="19">
        <v>-6.3670000000000004E-2</v>
      </c>
      <c r="P96" s="21">
        <v>6.2133601011670002E-2</v>
      </c>
      <c r="AB96" s="22">
        <v>-0.3</v>
      </c>
      <c r="AG96" s="19">
        <v>6.2146999999999997</v>
      </c>
      <c r="AL96" s="19">
        <v>0.10224999999999999</v>
      </c>
      <c r="AP96">
        <v>4.9000000000000004</v>
      </c>
    </row>
    <row r="97" spans="1:42" x14ac:dyDescent="0.2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112</v>
      </c>
      <c r="J97" s="9">
        <v>96.7</v>
      </c>
      <c r="L97" s="18">
        <v>-1.6</v>
      </c>
      <c r="N97" s="19">
        <v>-5.4140000000000001E-2</v>
      </c>
      <c r="AB97" s="22">
        <v>-0.2</v>
      </c>
      <c r="AG97" s="19">
        <v>5.86402</v>
      </c>
      <c r="AL97" s="19">
        <v>5.0990000000000001E-2</v>
      </c>
      <c r="AP97">
        <v>5.2</v>
      </c>
    </row>
    <row r="98" spans="1:42" x14ac:dyDescent="0.25">
      <c r="D98" s="1"/>
      <c r="J98" s="20"/>
      <c r="AG98" s="19">
        <v>5.4856400000000001</v>
      </c>
      <c r="AL98" s="19">
        <v>0.34694000000000003</v>
      </c>
      <c r="AP98">
        <v>5.3</v>
      </c>
    </row>
    <row r="99" spans="1:42" x14ac:dyDescent="0.25">
      <c r="D99" s="1"/>
      <c r="J99" s="20"/>
    </row>
    <row r="100" spans="1:42" x14ac:dyDescent="0.25">
      <c r="D100" s="1"/>
      <c r="J100" s="20"/>
    </row>
    <row r="101" spans="1:42" x14ac:dyDescent="0.25">
      <c r="D101" s="1"/>
      <c r="J101" s="20"/>
    </row>
    <row r="102" spans="1:42" x14ac:dyDescent="0.25">
      <c r="D102" s="1"/>
      <c r="J102" s="20"/>
    </row>
    <row r="103" spans="1:42" x14ac:dyDescent="0.25">
      <c r="D103" s="1"/>
      <c r="J103" s="20"/>
    </row>
    <row r="104" spans="1:42" x14ac:dyDescent="0.25">
      <c r="D104" s="1"/>
      <c r="J104" s="20"/>
    </row>
    <row r="105" spans="1:42" x14ac:dyDescent="0.25">
      <c r="D105" s="1"/>
      <c r="J105" s="20"/>
    </row>
    <row r="106" spans="1:42" x14ac:dyDescent="0.25">
      <c r="D106" s="1"/>
      <c r="J106" s="20"/>
    </row>
    <row r="107" spans="1:42" x14ac:dyDescent="0.25">
      <c r="D107" s="1"/>
      <c r="J107" s="20"/>
    </row>
    <row r="108" spans="1:42" x14ac:dyDescent="0.25">
      <c r="D108" s="1"/>
      <c r="J108" s="20"/>
    </row>
    <row r="109" spans="1:42" x14ac:dyDescent="0.25">
      <c r="J109" s="20"/>
    </row>
    <row r="110" spans="1:42" x14ac:dyDescent="0.25">
      <c r="J110" s="20"/>
    </row>
    <row r="111" spans="1:42" x14ac:dyDescent="0.25">
      <c r="J111" s="20"/>
    </row>
    <row r="112" spans="1:42" x14ac:dyDescent="0.25">
      <c r="J112" s="20"/>
    </row>
    <row r="113" spans="10:10" x14ac:dyDescent="0.25">
      <c r="J113" s="20"/>
    </row>
    <row r="114" spans="10:10" x14ac:dyDescent="0.25">
      <c r="J114" s="20"/>
    </row>
    <row r="115" spans="10:10" x14ac:dyDescent="0.25">
      <c r="J115" s="20"/>
    </row>
    <row r="116" spans="10:10" x14ac:dyDescent="0.25">
      <c r="J116" s="20"/>
    </row>
    <row r="117" spans="10:10" x14ac:dyDescent="0.25">
      <c r="J117" s="20"/>
    </row>
    <row r="118" spans="10:10" x14ac:dyDescent="0.25">
      <c r="J118" s="20"/>
    </row>
    <row r="119" spans="10:10" x14ac:dyDescent="0.25">
      <c r="J119" s="20"/>
    </row>
    <row r="120" spans="10:10" x14ac:dyDescent="0.25">
      <c r="J120" s="20"/>
    </row>
    <row r="121" spans="10:10" x14ac:dyDescent="0.25">
      <c r="J121" s="20"/>
    </row>
    <row r="122" spans="10:10" x14ac:dyDescent="0.25">
      <c r="J122" s="20"/>
    </row>
    <row r="123" spans="10:10" x14ac:dyDescent="0.25">
      <c r="J123" s="20"/>
    </row>
    <row r="124" spans="10:10" x14ac:dyDescent="0.25">
      <c r="J124" s="20"/>
    </row>
    <row r="125" spans="10:10" x14ac:dyDescent="0.25">
      <c r="J125" s="20"/>
    </row>
    <row r="126" spans="10:10" x14ac:dyDescent="0.25">
      <c r="J126" s="20"/>
    </row>
    <row r="127" spans="10:10" x14ac:dyDescent="0.25">
      <c r="J127" s="20"/>
    </row>
    <row r="128" spans="10:10" x14ac:dyDescent="0.25">
      <c r="J128" s="20"/>
    </row>
    <row r="129" spans="10:10" x14ac:dyDescent="0.25">
      <c r="J129" s="20"/>
    </row>
    <row r="130" spans="10:10" x14ac:dyDescent="0.25">
      <c r="J130" s="20"/>
    </row>
    <row r="131" spans="10:10" x14ac:dyDescent="0.25">
      <c r="J131" s="20"/>
    </row>
    <row r="132" spans="10:10" x14ac:dyDescent="0.25">
      <c r="J132" s="20"/>
    </row>
    <row r="133" spans="10:10" x14ac:dyDescent="0.25">
      <c r="J133" s="20"/>
    </row>
    <row r="134" spans="10:10" x14ac:dyDescent="0.25">
      <c r="J134" s="20"/>
    </row>
    <row r="135" spans="10:10" x14ac:dyDescent="0.25">
      <c r="J135" s="20"/>
    </row>
    <row r="136" spans="10:10" x14ac:dyDescent="0.25">
      <c r="J136" s="20"/>
    </row>
    <row r="137" spans="10:10" x14ac:dyDescent="0.25">
      <c r="J137" s="20"/>
    </row>
    <row r="138" spans="10:10" x14ac:dyDescent="0.25">
      <c r="J138" s="20"/>
    </row>
    <row r="139" spans="10:10" x14ac:dyDescent="0.25">
      <c r="J139" s="20"/>
    </row>
    <row r="140" spans="10:10" x14ac:dyDescent="0.25">
      <c r="J140" s="20"/>
    </row>
    <row r="141" spans="10:10" x14ac:dyDescent="0.25">
      <c r="J141" s="20"/>
    </row>
    <row r="142" spans="10:10" x14ac:dyDescent="0.25">
      <c r="J142" s="20"/>
    </row>
    <row r="143" spans="10:10" x14ac:dyDescent="0.25">
      <c r="J143" s="20"/>
    </row>
    <row r="144" spans="10:10" x14ac:dyDescent="0.25">
      <c r="J144" s="20"/>
    </row>
    <row r="145" spans="10:10" x14ac:dyDescent="0.25">
      <c r="J145" s="20"/>
    </row>
    <row r="146" spans="10:10" x14ac:dyDescent="0.25">
      <c r="J146" s="20"/>
    </row>
    <row r="147" spans="10:10" x14ac:dyDescent="0.25">
      <c r="J147" s="20"/>
    </row>
    <row r="148" spans="10:10" x14ac:dyDescent="0.25">
      <c r="J148" s="20"/>
    </row>
    <row r="149" spans="10:10" x14ac:dyDescent="0.25">
      <c r="J149" s="20"/>
    </row>
    <row r="150" spans="10:10" x14ac:dyDescent="0.25">
      <c r="J150" s="20"/>
    </row>
    <row r="151" spans="10:10" x14ac:dyDescent="0.25">
      <c r="J151" s="20"/>
    </row>
    <row r="152" spans="10:10" x14ac:dyDescent="0.25">
      <c r="J152" s="20"/>
    </row>
    <row r="153" spans="10:10" x14ac:dyDescent="0.25">
      <c r="J153" s="20"/>
    </row>
    <row r="154" spans="10:10" x14ac:dyDescent="0.25">
      <c r="J154" s="20"/>
    </row>
    <row r="155" spans="10:10" x14ac:dyDescent="0.25">
      <c r="J155" s="20"/>
    </row>
    <row r="156" spans="10:10" x14ac:dyDescent="0.25">
      <c r="J156" s="20"/>
    </row>
    <row r="157" spans="10:10" x14ac:dyDescent="0.25">
      <c r="J157" s="20"/>
    </row>
    <row r="158" spans="10:10" x14ac:dyDescent="0.25">
      <c r="J158" s="20"/>
    </row>
    <row r="159" spans="10:10" x14ac:dyDescent="0.25">
      <c r="J159" s="20"/>
    </row>
    <row r="160" spans="10:10" x14ac:dyDescent="0.25">
      <c r="J160" s="20"/>
    </row>
    <row r="161" spans="10:10" x14ac:dyDescent="0.25">
      <c r="J161" s="20"/>
    </row>
    <row r="162" spans="10:10" x14ac:dyDescent="0.25">
      <c r="J162" s="20"/>
    </row>
    <row r="163" spans="10:10" x14ac:dyDescent="0.25">
      <c r="J163" s="20"/>
    </row>
    <row r="164" spans="10:10" x14ac:dyDescent="0.25">
      <c r="J164" s="20"/>
    </row>
    <row r="165" spans="10:10" x14ac:dyDescent="0.25">
      <c r="J165" s="20"/>
    </row>
    <row r="166" spans="10:10" x14ac:dyDescent="0.25">
      <c r="J166" s="20"/>
    </row>
    <row r="167" spans="10:10" x14ac:dyDescent="0.25">
      <c r="J167" s="20"/>
    </row>
    <row r="168" spans="10:10" x14ac:dyDescent="0.25">
      <c r="J168" s="20"/>
    </row>
    <row r="169" spans="10:10" x14ac:dyDescent="0.25">
      <c r="J169" s="20"/>
    </row>
    <row r="170" spans="10:10" x14ac:dyDescent="0.25">
      <c r="J170" s="20"/>
    </row>
    <row r="171" spans="10:10" x14ac:dyDescent="0.25">
      <c r="J171" s="20"/>
    </row>
    <row r="172" spans="10:10" x14ac:dyDescent="0.25">
      <c r="J172" s="20"/>
    </row>
    <row r="173" spans="10:10" x14ac:dyDescent="0.25">
      <c r="J173" s="20"/>
    </row>
    <row r="174" spans="10:10" x14ac:dyDescent="0.25">
      <c r="J174" s="20"/>
    </row>
    <row r="175" spans="10:10" x14ac:dyDescent="0.25">
      <c r="J175" s="20"/>
    </row>
    <row r="176" spans="10:10" x14ac:dyDescent="0.25">
      <c r="J176" s="20"/>
    </row>
    <row r="177" spans="10:10" x14ac:dyDescent="0.25">
      <c r="J177" s="20"/>
    </row>
    <row r="178" spans="10:10" x14ac:dyDescent="0.25">
      <c r="J178" s="20"/>
    </row>
    <row r="179" spans="10:10" x14ac:dyDescent="0.25">
      <c r="J179" s="20"/>
    </row>
    <row r="180" spans="10:10" x14ac:dyDescent="0.25">
      <c r="J180" s="20"/>
    </row>
    <row r="181" spans="10:10" x14ac:dyDescent="0.25">
      <c r="J181" s="20"/>
    </row>
    <row r="182" spans="10:10" x14ac:dyDescent="0.25">
      <c r="J182" s="20"/>
    </row>
    <row r="183" spans="10:10" x14ac:dyDescent="0.25">
      <c r="J183" s="20"/>
    </row>
    <row r="184" spans="10:10" x14ac:dyDescent="0.25">
      <c r="J184" s="20"/>
    </row>
    <row r="185" spans="10:10" x14ac:dyDescent="0.25">
      <c r="J185" s="20"/>
    </row>
    <row r="186" spans="10:10" x14ac:dyDescent="0.25">
      <c r="J186" s="20"/>
    </row>
    <row r="187" spans="10:10" x14ac:dyDescent="0.25">
      <c r="J187" s="20"/>
    </row>
    <row r="188" spans="10:10" x14ac:dyDescent="0.25">
      <c r="J188" s="20"/>
    </row>
    <row r="189" spans="10:10" x14ac:dyDescent="0.25">
      <c r="J189" s="20"/>
    </row>
    <row r="190" spans="10:10" x14ac:dyDescent="0.25">
      <c r="J190" s="20"/>
    </row>
    <row r="191" spans="10:10" x14ac:dyDescent="0.25">
      <c r="J191" s="20"/>
    </row>
    <row r="192" spans="10:10" x14ac:dyDescent="0.25">
      <c r="J192" s="20"/>
    </row>
    <row r="193" spans="10:10" x14ac:dyDescent="0.25">
      <c r="J193" s="20"/>
    </row>
    <row r="194" spans="10:10" x14ac:dyDescent="0.25">
      <c r="J194" s="20"/>
    </row>
    <row r="195" spans="10:10" x14ac:dyDescent="0.25">
      <c r="J195" s="20"/>
    </row>
    <row r="196" spans="10:10" x14ac:dyDescent="0.25">
      <c r="J196" s="20"/>
    </row>
    <row r="197" spans="10:10" x14ac:dyDescent="0.25">
      <c r="J197" s="20"/>
    </row>
    <row r="198" spans="10:10" x14ac:dyDescent="0.25">
      <c r="J198" s="20"/>
    </row>
    <row r="199" spans="10:10" x14ac:dyDescent="0.25">
      <c r="J199" s="20"/>
    </row>
    <row r="200" spans="10:10" x14ac:dyDescent="0.25">
      <c r="J200" s="20"/>
    </row>
    <row r="201" spans="10:10" x14ac:dyDescent="0.25">
      <c r="J201" s="20"/>
    </row>
    <row r="202" spans="10:10" x14ac:dyDescent="0.25">
      <c r="J202" s="20"/>
    </row>
    <row r="203" spans="10:10" x14ac:dyDescent="0.25">
      <c r="J203" s="20"/>
    </row>
    <row r="204" spans="10:10" x14ac:dyDescent="0.25">
      <c r="J204" s="20"/>
    </row>
    <row r="205" spans="10:10" x14ac:dyDescent="0.25">
      <c r="J205" s="20"/>
    </row>
    <row r="206" spans="10:10" x14ac:dyDescent="0.25">
      <c r="J206" s="20"/>
    </row>
    <row r="207" spans="10:10" x14ac:dyDescent="0.25">
      <c r="J207" s="20"/>
    </row>
    <row r="208" spans="10:10" x14ac:dyDescent="0.25">
      <c r="J208" s="20"/>
    </row>
    <row r="209" spans="10:10" x14ac:dyDescent="0.25">
      <c r="J209" s="20"/>
    </row>
    <row r="210" spans="10:10" x14ac:dyDescent="0.25">
      <c r="J210" s="20"/>
    </row>
    <row r="211" spans="10:10" x14ac:dyDescent="0.25">
      <c r="J211" s="20"/>
    </row>
    <row r="212" spans="10:10" x14ac:dyDescent="0.25">
      <c r="J212" s="20"/>
    </row>
    <row r="213" spans="10:10" x14ac:dyDescent="0.25">
      <c r="J213" s="20"/>
    </row>
    <row r="214" spans="10:10" x14ac:dyDescent="0.25">
      <c r="J214" s="20"/>
    </row>
    <row r="215" spans="10:10" x14ac:dyDescent="0.25">
      <c r="J215" s="20"/>
    </row>
    <row r="216" spans="10:10" x14ac:dyDescent="0.25">
      <c r="J216" s="20"/>
    </row>
    <row r="217" spans="10:10" x14ac:dyDescent="0.25">
      <c r="J217" s="20"/>
    </row>
    <row r="218" spans="10:10" x14ac:dyDescent="0.25">
      <c r="J218" s="20"/>
    </row>
    <row r="219" spans="10:10" x14ac:dyDescent="0.25">
      <c r="J219" s="20"/>
    </row>
    <row r="220" spans="10:10" x14ac:dyDescent="0.25">
      <c r="J220" s="20"/>
    </row>
    <row r="221" spans="10:10" x14ac:dyDescent="0.25">
      <c r="J221" s="20"/>
    </row>
    <row r="222" spans="10:10" x14ac:dyDescent="0.25">
      <c r="J222" s="20"/>
    </row>
    <row r="223" spans="10:10" x14ac:dyDescent="0.25">
      <c r="J223" s="20"/>
    </row>
    <row r="224" spans="10:10" x14ac:dyDescent="0.25">
      <c r="J224" s="20"/>
    </row>
    <row r="225" spans="10:10" x14ac:dyDescent="0.25">
      <c r="J225" s="20"/>
    </row>
    <row r="226" spans="10:10" x14ac:dyDescent="0.25">
      <c r="J226" s="20"/>
    </row>
    <row r="227" spans="10:10" x14ac:dyDescent="0.25">
      <c r="J227" s="20"/>
    </row>
    <row r="228" spans="10:10" x14ac:dyDescent="0.25">
      <c r="J228" s="20"/>
    </row>
    <row r="229" spans="10:10" x14ac:dyDescent="0.25">
      <c r="J229" s="20"/>
    </row>
    <row r="230" spans="10:10" x14ac:dyDescent="0.25">
      <c r="J230" s="20"/>
    </row>
    <row r="231" spans="10:10" x14ac:dyDescent="0.25">
      <c r="J231" s="20"/>
    </row>
    <row r="232" spans="10:10" x14ac:dyDescent="0.25">
      <c r="J232" s="20"/>
    </row>
    <row r="233" spans="10:10" x14ac:dyDescent="0.25">
      <c r="J233" s="20"/>
    </row>
    <row r="234" spans="10:10" x14ac:dyDescent="0.25">
      <c r="J234" s="20"/>
    </row>
    <row r="235" spans="10:10" x14ac:dyDescent="0.25">
      <c r="J235" s="20"/>
    </row>
    <row r="236" spans="10:10" x14ac:dyDescent="0.25">
      <c r="J236" s="20"/>
    </row>
    <row r="237" spans="10:10" x14ac:dyDescent="0.25">
      <c r="J237" s="20"/>
    </row>
    <row r="238" spans="10:10" x14ac:dyDescent="0.25">
      <c r="J238" s="20"/>
    </row>
    <row r="239" spans="10:10" x14ac:dyDescent="0.25">
      <c r="J239" s="20"/>
    </row>
    <row r="240" spans="10:10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</sheetData>
  <hyperlinks>
    <hyperlink ref="P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5" x14ac:dyDescent="0.25"/>
  <cols>
    <col min="2" max="2" width="11.85546875" bestFit="1" customWidth="1"/>
    <col min="3" max="3" width="11.42578125" bestFit="1" customWidth="1"/>
    <col min="4" max="4" width="13.42578125" bestFit="1" customWidth="1"/>
    <col min="6" max="6" width="30.5703125" bestFit="1" customWidth="1"/>
    <col min="9" max="9" width="40.85546875" customWidth="1"/>
    <col min="13" max="13" width="45.42578125" bestFit="1" customWidth="1"/>
  </cols>
  <sheetData>
    <row r="1" spans="3:47" x14ac:dyDescent="0.25">
      <c r="C1" t="s">
        <v>113</v>
      </c>
      <c r="D1" t="s">
        <v>114</v>
      </c>
      <c r="F1" t="s">
        <v>115</v>
      </c>
      <c r="G1" t="s">
        <v>116</v>
      </c>
      <c r="I1" t="s">
        <v>117</v>
      </c>
      <c r="J1" t="s">
        <v>118</v>
      </c>
      <c r="M1" t="s">
        <v>119</v>
      </c>
      <c r="N1" t="s">
        <v>120</v>
      </c>
    </row>
    <row r="2" spans="3:47" x14ac:dyDescent="0.25">
      <c r="C2" t="str" cm="1">
        <f t="array" ref="C2:D24">TRANSPOSE(Y2:AU3)</f>
        <v>2001</v>
      </c>
      <c r="D2">
        <v>40029198</v>
      </c>
      <c r="F2" t="s">
        <v>121</v>
      </c>
      <c r="G2" s="13">
        <f>19840+19167+13587+11099+8978</f>
        <v>72671</v>
      </c>
      <c r="I2" s="10" t="s">
        <v>122</v>
      </c>
      <c r="J2" s="11">
        <v>44</v>
      </c>
      <c r="M2" s="10" t="s">
        <v>123</v>
      </c>
      <c r="N2" s="14">
        <v>75.2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</row>
    <row r="3" spans="3:47" x14ac:dyDescent="0.25">
      <c r="C3" t="str">
        <v>2002</v>
      </c>
      <c r="D3">
        <v>40056637</v>
      </c>
      <c r="F3" t="s">
        <v>150</v>
      </c>
      <c r="G3" s="13">
        <f>20268+22941</f>
        <v>43209</v>
      </c>
      <c r="I3" s="10" t="s">
        <v>151</v>
      </c>
      <c r="J3" s="11">
        <v>35</v>
      </c>
      <c r="M3" s="10" t="s">
        <v>152</v>
      </c>
      <c r="N3" s="14">
        <v>59.4</v>
      </c>
      <c r="V3" t="s">
        <v>153</v>
      </c>
      <c r="W3" t="s">
        <v>154</v>
      </c>
      <c r="X3" t="s">
        <v>155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25">
      <c r="C4" t="str">
        <v>2003</v>
      </c>
      <c r="D4">
        <v>40236914</v>
      </c>
      <c r="F4" t="s">
        <v>156</v>
      </c>
      <c r="G4" s="13">
        <f>26192+5957</f>
        <v>32149</v>
      </c>
      <c r="I4" s="10" t="s">
        <v>157</v>
      </c>
      <c r="J4" s="11">
        <v>32</v>
      </c>
      <c r="M4" s="10" t="s">
        <v>158</v>
      </c>
      <c r="N4" s="14">
        <v>57.8</v>
      </c>
      <c r="V4" t="s">
        <v>159</v>
      </c>
    </row>
    <row r="5" spans="3:47" x14ac:dyDescent="0.25">
      <c r="C5" t="str">
        <v>2004</v>
      </c>
      <c r="D5">
        <v>40039826</v>
      </c>
      <c r="F5" t="s">
        <v>160</v>
      </c>
      <c r="G5" s="13">
        <f>16341+10501</f>
        <v>26842</v>
      </c>
      <c r="I5" s="10" t="s">
        <v>161</v>
      </c>
      <c r="J5" s="11">
        <v>22</v>
      </c>
      <c r="M5" s="10" t="s">
        <v>162</v>
      </c>
      <c r="N5" s="14">
        <v>53.7</v>
      </c>
    </row>
    <row r="6" spans="3:47" x14ac:dyDescent="0.25">
      <c r="C6" t="str">
        <v>2005</v>
      </c>
      <c r="D6">
        <v>41239999</v>
      </c>
      <c r="F6" t="s">
        <v>163</v>
      </c>
      <c r="G6" s="13">
        <f>15052+6921</f>
        <v>21973</v>
      </c>
      <c r="I6" s="10" t="s">
        <v>164</v>
      </c>
      <c r="J6" s="11">
        <v>16</v>
      </c>
      <c r="M6" s="10" t="s">
        <v>165</v>
      </c>
      <c r="N6" s="14">
        <v>51.7</v>
      </c>
    </row>
    <row r="7" spans="3:47" x14ac:dyDescent="0.25">
      <c r="C7" t="str">
        <v>2006</v>
      </c>
      <c r="D7">
        <v>41693116</v>
      </c>
      <c r="F7" t="s">
        <v>166</v>
      </c>
      <c r="G7" s="13">
        <v>14248</v>
      </c>
      <c r="I7" s="10" t="s">
        <v>167</v>
      </c>
      <c r="J7" s="11">
        <v>16</v>
      </c>
      <c r="M7" s="10" t="s">
        <v>168</v>
      </c>
      <c r="N7" s="14">
        <v>49.8</v>
      </c>
      <c r="O7" s="12" t="s">
        <v>169</v>
      </c>
    </row>
    <row r="8" spans="3:47" x14ac:dyDescent="0.25">
      <c r="C8" t="str">
        <v>2007</v>
      </c>
      <c r="D8">
        <v>41861246</v>
      </c>
      <c r="F8" t="s">
        <v>170</v>
      </c>
      <c r="G8" s="13">
        <f>11578+5989</f>
        <v>17567</v>
      </c>
      <c r="I8" s="10" t="s">
        <v>171</v>
      </c>
      <c r="J8" s="11">
        <v>15</v>
      </c>
    </row>
    <row r="9" spans="3:47" x14ac:dyDescent="0.25">
      <c r="C9" t="str">
        <v>2008</v>
      </c>
      <c r="D9">
        <v>41917490</v>
      </c>
      <c r="F9" t="s">
        <v>172</v>
      </c>
      <c r="G9" s="13">
        <f>6087+6110+8750</f>
        <v>20947</v>
      </c>
      <c r="H9" s="12" t="s">
        <v>169</v>
      </c>
      <c r="I9" s="10" t="s">
        <v>173</v>
      </c>
      <c r="J9" s="11">
        <v>14</v>
      </c>
    </row>
    <row r="10" spans="3:47" x14ac:dyDescent="0.25">
      <c r="C10" t="str">
        <v>2009</v>
      </c>
      <c r="D10">
        <v>41978630</v>
      </c>
      <c r="I10" s="10" t="s">
        <v>174</v>
      </c>
      <c r="J10" s="11">
        <v>14</v>
      </c>
    </row>
    <row r="11" spans="3:47" x14ac:dyDescent="0.25">
      <c r="C11" t="str">
        <v>2010</v>
      </c>
      <c r="D11">
        <v>41949335</v>
      </c>
      <c r="I11" s="10" t="s">
        <v>175</v>
      </c>
      <c r="J11" s="11">
        <v>12</v>
      </c>
    </row>
    <row r="12" spans="3:47" x14ac:dyDescent="0.25">
      <c r="C12" t="str">
        <v>2011</v>
      </c>
      <c r="D12">
        <v>41729225</v>
      </c>
      <c r="I12" s="10" t="s">
        <v>176</v>
      </c>
      <c r="J12" s="11">
        <v>7</v>
      </c>
      <c r="K12" s="12" t="s">
        <v>169</v>
      </c>
    </row>
    <row r="13" spans="3:47" x14ac:dyDescent="0.25">
      <c r="C13" t="str">
        <v>2012</v>
      </c>
      <c r="D13">
        <v>41853628</v>
      </c>
    </row>
    <row r="14" spans="3:47" x14ac:dyDescent="0.25">
      <c r="C14" t="str">
        <v>2013</v>
      </c>
      <c r="D14">
        <v>42212988</v>
      </c>
    </row>
    <row r="15" spans="3:47" x14ac:dyDescent="0.25">
      <c r="C15" t="str">
        <v>2014</v>
      </c>
      <c r="D15">
        <v>42458390</v>
      </c>
    </row>
    <row r="16" spans="3:47" x14ac:dyDescent="0.25">
      <c r="C16" t="str">
        <v>2015</v>
      </c>
      <c r="D16">
        <v>42660629</v>
      </c>
    </row>
    <row r="17" spans="3:4" x14ac:dyDescent="0.25">
      <c r="C17" t="str">
        <v>2016</v>
      </c>
      <c r="D17">
        <v>43567225</v>
      </c>
    </row>
    <row r="18" spans="3:4" x14ac:dyDescent="0.25">
      <c r="C18" t="str">
        <v>2017</v>
      </c>
      <c r="D18">
        <v>43819028</v>
      </c>
    </row>
    <row r="19" spans="3:4" x14ac:dyDescent="0.25">
      <c r="C19" t="str">
        <v>2018</v>
      </c>
      <c r="D19">
        <v>43935038</v>
      </c>
    </row>
    <row r="20" spans="3:4" x14ac:dyDescent="0.25">
      <c r="C20" t="str">
        <v>2019</v>
      </c>
      <c r="D20">
        <v>44433744</v>
      </c>
    </row>
    <row r="21" spans="3:4" x14ac:dyDescent="0.25">
      <c r="C21" t="str">
        <v>2020</v>
      </c>
      <c r="D21">
        <v>43501190</v>
      </c>
    </row>
    <row r="22" spans="3:4" x14ac:dyDescent="0.25">
      <c r="C22" t="str">
        <v>2021</v>
      </c>
      <c r="D22">
        <v>43386527</v>
      </c>
    </row>
    <row r="23" spans="3:4" x14ac:dyDescent="0.25">
      <c r="C23" t="str">
        <v>2022</v>
      </c>
      <c r="D23">
        <v>44198105</v>
      </c>
    </row>
    <row r="24" spans="3:4" x14ac:dyDescent="0.25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5" x14ac:dyDescent="0.25"/>
  <sheetData>
    <row r="1" spans="1:3" x14ac:dyDescent="0.25">
      <c r="A1" t="s">
        <v>177</v>
      </c>
    </row>
    <row r="2" spans="1:3" x14ac:dyDescent="0.25">
      <c r="A2">
        <v>2009</v>
      </c>
      <c r="C2" t="s">
        <v>178</v>
      </c>
    </row>
    <row r="3" spans="1:3" x14ac:dyDescent="0.25">
      <c r="A3">
        <v>2010</v>
      </c>
    </row>
    <row r="4" spans="1:3" x14ac:dyDescent="0.25">
      <c r="A4">
        <v>2011</v>
      </c>
    </row>
    <row r="5" spans="1:3" x14ac:dyDescent="0.25">
      <c r="A5">
        <v>2012</v>
      </c>
    </row>
    <row r="6" spans="1:3" x14ac:dyDescent="0.25">
      <c r="A6">
        <v>2013</v>
      </c>
    </row>
    <row r="7" spans="1:3" x14ac:dyDescent="0.25">
      <c r="A7">
        <v>2014</v>
      </c>
    </row>
    <row r="8" spans="1:3" x14ac:dyDescent="0.25">
      <c r="A8">
        <v>2015</v>
      </c>
    </row>
    <row r="9" spans="1:3" x14ac:dyDescent="0.25">
      <c r="A9">
        <v>2016</v>
      </c>
    </row>
    <row r="10" spans="1:3" x14ac:dyDescent="0.25">
      <c r="A10">
        <v>2017</v>
      </c>
    </row>
    <row r="11" spans="1:3" x14ac:dyDescent="0.25">
      <c r="A11">
        <v>2018</v>
      </c>
    </row>
    <row r="12" spans="1:3" x14ac:dyDescent="0.25">
      <c r="A12">
        <v>2019</v>
      </c>
    </row>
    <row r="13" spans="1:3" x14ac:dyDescent="0.25">
      <c r="A13">
        <v>2020</v>
      </c>
    </row>
    <row r="14" spans="1:3" x14ac:dyDescent="0.25">
      <c r="A14" t="s">
        <v>179</v>
      </c>
    </row>
    <row r="15" spans="1:3" x14ac:dyDescent="0.25">
      <c r="A15" t="s">
        <v>180</v>
      </c>
    </row>
    <row r="16" spans="1:3" x14ac:dyDescent="0.25">
      <c r="A16" t="s">
        <v>181</v>
      </c>
    </row>
    <row r="17" spans="1:1" x14ac:dyDescent="0.25">
      <c r="A17" t="s">
        <v>182</v>
      </c>
    </row>
    <row r="18" spans="1:1" x14ac:dyDescent="0.25">
      <c r="A18" t="s">
        <v>183</v>
      </c>
    </row>
    <row r="19" spans="1:1" x14ac:dyDescent="0.25">
      <c r="A19" t="s">
        <v>184</v>
      </c>
    </row>
    <row r="20" spans="1:1" x14ac:dyDescent="0.25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zoomScale="143" workbookViewId="0">
      <selection activeCell="S10" sqref="S10"/>
    </sheetView>
  </sheetViews>
  <sheetFormatPr defaultColWidth="11.42578125" defaultRowHeight="15" x14ac:dyDescent="0.25"/>
  <cols>
    <col min="2" max="2" width="33" bestFit="1" customWidth="1"/>
    <col min="3" max="3" width="12.140625" bestFit="1" customWidth="1"/>
    <col min="5" max="5" width="27.5703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5703125" bestFit="1" customWidth="1"/>
    <col min="17" max="17" width="40.85546875" bestFit="1" customWidth="1"/>
    <col min="19" max="19" width="12.140625" bestFit="1" customWidth="1"/>
  </cols>
  <sheetData>
    <row r="1" spans="2:19" x14ac:dyDescent="0.25">
      <c r="B1" t="s">
        <v>185</v>
      </c>
      <c r="C1" t="s">
        <v>0</v>
      </c>
      <c r="D1" t="s">
        <v>186</v>
      </c>
      <c r="E1" t="s">
        <v>187</v>
      </c>
      <c r="F1" t="s">
        <v>0</v>
      </c>
      <c r="G1" t="s">
        <v>186</v>
      </c>
      <c r="H1" t="s">
        <v>188</v>
      </c>
      <c r="I1" t="s">
        <v>189</v>
      </c>
      <c r="J1" t="s">
        <v>186</v>
      </c>
      <c r="K1" t="s">
        <v>190</v>
      </c>
      <c r="L1" s="1" t="s">
        <v>0</v>
      </c>
      <c r="M1" s="1" t="s">
        <v>186</v>
      </c>
      <c r="N1" s="15" t="s">
        <v>191</v>
      </c>
      <c r="O1" s="15" t="s">
        <v>189</v>
      </c>
      <c r="P1" t="s">
        <v>186</v>
      </c>
      <c r="Q1" s="15" t="s">
        <v>192</v>
      </c>
      <c r="R1" s="15" t="s">
        <v>0</v>
      </c>
      <c r="S1" s="15" t="s">
        <v>186</v>
      </c>
    </row>
    <row r="2" spans="2:19" x14ac:dyDescent="0.2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2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2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2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2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25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25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25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25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25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25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25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25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25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25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25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25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25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25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25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25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25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25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25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Nicolaj Førby Lassen</cp:lastModifiedBy>
  <cp:revision/>
  <dcterms:created xsi:type="dcterms:W3CDTF">2024-03-14T08:44:30Z</dcterms:created>
  <dcterms:modified xsi:type="dcterms:W3CDTF">2024-05-06T08:47:07Z</dcterms:modified>
  <cp:category/>
  <cp:contentStatus/>
</cp:coreProperties>
</file>