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9CEB9124-C022-4EFB-AF37-7844C9D2D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Current Account" sheetId="3" r:id="rId3"/>
    <sheet name="Financiel acc and Capital ac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2" l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5" i="4" a="1"/>
  <c r="B5" i="4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7" i="3" a="1"/>
  <c r="B7" i="3" s="1"/>
  <c r="AG6" i="1"/>
  <c r="AG7" i="1"/>
  <c r="AG8" i="1"/>
  <c r="AG9" i="1"/>
  <c r="AG10" i="1"/>
  <c r="AG11" i="1"/>
  <c r="AG12" i="1"/>
  <c r="AG13" i="1"/>
  <c r="AG5" i="1"/>
  <c r="B6" i="3" a="1"/>
  <c r="B6" i="3" s="1"/>
  <c r="B5" i="3" a="1"/>
  <c r="B5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26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<sst xmlns="http://schemas.openxmlformats.org/spreadsheetml/2006/main" count="1095" uniqueCount="84">
  <si>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</si>
  <si>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</si>
  <si>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</si>
  <si>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</si>
  <si>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</si>
  <si>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</si>
  <si>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</si>
  <si>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</si>
  <si>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</si>
  <si>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</si>
  <si>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</si>
  <si>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</si>
  <si>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</si>
  <si>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</si>
  <si>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</si>
  <si>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</si>
  <si>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</si>
  <si>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</si>
  <si>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</si>
  <si>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</si>
  <si>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</si>
  <si>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</si>
  <si>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</si>
  <si>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</si>
  <si>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</si>
  <si>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</si>
  <si>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</si>
  <si>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</si>
  <si>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</si>
  <si>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</si>
  <si>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</si>
  <si>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</si>
  <si>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</si>
  <si>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</si>
  <si>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</si>
  <si>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</si>
  <si>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</si>
  <si>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</si>
  <si>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</si>
  <si>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</si>
  <si>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</si>
  <si>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</si>
  <si>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</si>
  <si>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</si>
  <si>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</si>
  <si>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</si>
  <si>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</si>
  <si>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</si>
  <si>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</si>
  <si>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</si>
  <si>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</si>
  <si>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</si>
  <si>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</si>
  <si>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</si>
  <si>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</si>
  <si>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</si>
  <si>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</si>
  <si>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</si>
  <si>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</si>
  <si>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</si>
  <si>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</si>
  <si>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</si>
  <si>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</si>
  <si>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 xml:space="preserve"> 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</si>
  <si>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</si>
  <si>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</si>
  <si>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</si>
  <si>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</si>
  <si>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</si>
  <si>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</si>
  <si>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Balance</t>
  </si>
  <si>
    <t>USDEUR</t>
  </si>
  <si>
    <t>Financial account (increase in net foreign assets: + / decrease in net foreign assets: -)</t>
  </si>
  <si>
    <t>Net direct Investment</t>
  </si>
  <si>
    <t>financial deri- vatives and employee stock options</t>
  </si>
  <si>
    <t>Net other investment</t>
  </si>
  <si>
    <t>Total</t>
  </si>
  <si>
    <t>Monetary financial institutions 2</t>
  </si>
  <si>
    <t>Enter- prises and
households 2</t>
  </si>
  <si>
    <t>General government</t>
  </si>
  <si>
    <t>Bundesbank</t>
  </si>
  <si>
    <t>Reserve assets</t>
  </si>
  <si>
    <t>Net financial account</t>
  </si>
  <si>
    <t>Net
errors and omissions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</si>
</sst>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73" formatCode="0.00;[Red]0.0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/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 applyAlignment="1"/>
    <xf numFmtId="0" fontId="0" fillId="0" borderId="3" xfId="0" applyBorder="1" applyAlignment="1"/>
    <xf numFmtId="0" fontId="1" fillId="0" borderId="13" xfId="2" applyBorder="1" applyAlignment="1"/>
    <xf numFmtId="0" fontId="1" fillId="0" borderId="0" xfId="2" applyAlignment="1"/>
    <xf numFmtId="0" fontId="6" fillId="0" borderId="13" xfId="1" applyBorder="1"/>
    <xf numFmtId="0" fontId="0" fillId="0" borderId="13" xfId="0" applyBorder="1"/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wrapText="1"/>
    </xf>
    <xf numFmtId="0" fontId="6" fillId="0" borderId="0" xfId="1" applyNumberFormat="1"/>
    <xf numFmtId="0" fontId="0" fillId="0" borderId="19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3" fillId="0" borderId="2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1" fontId="3" fillId="0" borderId="28" xfId="0" applyNumberFormat="1" applyFont="1" applyBorder="1" applyAlignment="1">
      <alignment horizontal="right" vertical="top" shrinkToFit="1"/>
    </xf>
    <xf numFmtId="173" fontId="3" fillId="0" borderId="16" xfId="0" applyNumberFormat="1" applyFont="1" applyBorder="1" applyAlignment="1">
      <alignment horizontal="right" vertical="top"/>
    </xf>
    <xf numFmtId="173" fontId="3" fillId="0" borderId="10" xfId="0" applyNumberFormat="1" applyFont="1" applyBorder="1" applyAlignment="1">
      <alignment horizontal="right" vertical="top" shrinkToFit="1"/>
    </xf>
    <xf numFmtId="173" fontId="3" fillId="0" borderId="12" xfId="0" applyNumberFormat="1" applyFont="1" applyBorder="1" applyAlignment="1">
      <alignment horizontal="right" vertical="top" shrinkToFit="1"/>
    </xf>
    <xf numFmtId="173" fontId="3" fillId="0" borderId="17" xfId="0" applyNumberFormat="1" applyFont="1" applyBorder="1" applyAlignment="1">
      <alignment vertical="top"/>
    </xf>
    <xf numFmtId="173" fontId="3" fillId="0" borderId="15" xfId="0" applyNumberFormat="1" applyFont="1" applyBorder="1" applyAlignment="1">
      <alignment vertical="top"/>
    </xf>
    <xf numFmtId="173" fontId="3" fillId="0" borderId="18" xfId="0" applyNumberFormat="1" applyFont="1" applyBorder="1" applyAlignment="1">
      <alignment vertical="top"/>
    </xf>
    <xf numFmtId="173" fontId="3" fillId="0" borderId="16" xfId="0" applyNumberFormat="1" applyFont="1" applyBorder="1" applyAlignment="1">
      <alignment vertical="top"/>
    </xf>
    <xf numFmtId="173" fontId="3" fillId="0" borderId="10" xfId="0" applyNumberFormat="1" applyFont="1" applyBorder="1" applyAlignment="1">
      <alignment vertical="top" shrinkToFit="1"/>
    </xf>
    <xf numFmtId="173" fontId="3" fillId="0" borderId="20" xfId="0" applyNumberFormat="1" applyFont="1" applyBorder="1" applyAlignment="1">
      <alignment vertical="top" shrinkToFit="1"/>
    </xf>
    <xf numFmtId="173" fontId="3" fillId="0" borderId="11" xfId="0" applyNumberFormat="1" applyFont="1" applyBorder="1" applyAlignment="1">
      <alignment vertical="top" shrinkToFit="1"/>
    </xf>
    <xf numFmtId="173" fontId="3" fillId="0" borderId="12" xfId="0" applyNumberFormat="1" applyFont="1" applyBorder="1" applyAlignment="1">
      <alignment vertical="top" shrinkToFit="1"/>
    </xf>
    <xf numFmtId="173" fontId="3" fillId="0" borderId="21" xfId="0" applyNumberFormat="1" applyFont="1" applyBorder="1" applyAlignment="1">
      <alignment vertical="top" shrinkToFit="1"/>
    </xf>
    <xf numFmtId="173" fontId="3" fillId="0" borderId="22" xfId="0" applyNumberFormat="1" applyFont="1" applyBorder="1" applyAlignment="1">
      <alignment vertical="top" shrinkToFit="1"/>
    </xf>
    <xf numFmtId="173" fontId="3" fillId="0" borderId="23" xfId="0" applyNumberFormat="1" applyFont="1" applyBorder="1" applyAlignment="1">
      <alignment vertical="top" shrinkToFit="1"/>
    </xf>
    <xf numFmtId="173" fontId="3" fillId="0" borderId="24" xfId="0" applyNumberFormat="1" applyFont="1" applyBorder="1" applyAlignment="1">
      <alignment vertical="top" shrinkToFit="1"/>
    </xf>
    <xf numFmtId="173" fontId="3" fillId="0" borderId="17" xfId="0" applyNumberFormat="1" applyFont="1" applyBorder="1" applyAlignment="1">
      <alignment horizontal="right" vertical="top"/>
    </xf>
    <xf numFmtId="173" fontId="3" fillId="0" borderId="13" xfId="0" applyNumberFormat="1" applyFont="1" applyBorder="1" applyAlignment="1">
      <alignment horizontal="right" vertical="top"/>
    </xf>
    <xf numFmtId="173" fontId="3" fillId="0" borderId="15" xfId="0" applyNumberFormat="1" applyFont="1" applyBorder="1" applyAlignment="1">
      <alignment horizontal="right" vertical="top"/>
    </xf>
    <xf numFmtId="173" fontId="3" fillId="0" borderId="18" xfId="0" applyNumberFormat="1" applyFont="1" applyBorder="1" applyAlignment="1">
      <alignment horizontal="right" vertical="top"/>
    </xf>
    <xf numFmtId="173" fontId="3" fillId="0" borderId="0" xfId="0" applyNumberFormat="1" applyFont="1" applyBorder="1" applyAlignment="1">
      <alignment horizontal="right" vertical="top"/>
    </xf>
    <xf numFmtId="173" fontId="3" fillId="0" borderId="26" xfId="0" applyNumberFormat="1" applyFont="1" applyBorder="1" applyAlignment="1">
      <alignment horizontal="right" vertical="top" shrinkToFit="1"/>
    </xf>
    <xf numFmtId="173" fontId="3" fillId="0" borderId="29" xfId="0" applyNumberFormat="1" applyFont="1" applyBorder="1" applyAlignment="1">
      <alignment horizontal="right" vertical="top" shrinkToFit="1"/>
    </xf>
    <xf numFmtId="173" fontId="3" fillId="0" borderId="23" xfId="0" applyNumberFormat="1" applyFont="1" applyBorder="1" applyAlignment="1">
      <alignment horizontal="right" vertical="top" shrinkToFit="1"/>
    </xf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topLeftCell="Z3" zoomScaleNormal="100" workbookViewId="0">
      <selection activeCell="AC32" sqref="AC32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0"/>
      <c r="W1" s="38" t="s">
        <v>0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</row>
    <row r="2" spans="1:48" ht="14.1" customHeight="1" x14ac:dyDescent="0.2">
      <c r="A2" s="38" t="s">
        <v>1</v>
      </c>
      <c r="B2" s="39"/>
      <c r="C2" s="39"/>
      <c r="D2" s="40"/>
      <c r="E2" s="38" t="s">
        <v>2</v>
      </c>
      <c r="F2" s="39"/>
      <c r="G2" s="39"/>
      <c r="H2" s="40"/>
      <c r="I2" s="38" t="s">
        <v>3</v>
      </c>
      <c r="J2" s="39"/>
      <c r="K2" s="39"/>
      <c r="L2" s="40"/>
      <c r="M2" s="38" t="s">
        <v>4</v>
      </c>
      <c r="N2" s="39"/>
      <c r="O2" s="39"/>
      <c r="P2" s="40"/>
      <c r="Q2" s="41" t="s">
        <v>5</v>
      </c>
      <c r="R2" s="42"/>
      <c r="W2" s="38" t="s">
        <v>1</v>
      </c>
      <c r="X2" s="39"/>
      <c r="Y2" s="39"/>
      <c r="Z2" s="38" t="s">
        <v>2</v>
      </c>
      <c r="AA2" s="39"/>
      <c r="AB2" s="39"/>
      <c r="AC2" s="38" t="s">
        <v>3</v>
      </c>
      <c r="AD2" s="39"/>
      <c r="AE2" s="39"/>
      <c r="AF2" s="38" t="s">
        <v>4</v>
      </c>
      <c r="AG2" s="39"/>
      <c r="AH2" s="39"/>
      <c r="AI2" s="41" t="s">
        <v>5</v>
      </c>
    </row>
    <row r="3" spans="1:48" ht="45" customHeight="1" x14ac:dyDescent="0.15">
      <c r="A3" s="1" t="s">
        <v>6</v>
      </c>
      <c r="B3" s="2" t="s">
        <v>7</v>
      </c>
      <c r="C3" s="45" t="s">
        <v>8</v>
      </c>
      <c r="D3" s="46"/>
      <c r="E3" s="1" t="s">
        <v>6</v>
      </c>
      <c r="F3" s="2" t="s">
        <v>7</v>
      </c>
      <c r="G3" s="45" t="s">
        <v>8</v>
      </c>
      <c r="H3" s="46"/>
      <c r="I3" s="1" t="s">
        <v>6</v>
      </c>
      <c r="J3" s="2" t="s">
        <v>7</v>
      </c>
      <c r="K3" s="45" t="s">
        <v>8</v>
      </c>
      <c r="L3" s="46"/>
      <c r="M3" s="1" t="s">
        <v>6</v>
      </c>
      <c r="N3" s="2" t="s">
        <v>7</v>
      </c>
      <c r="O3" s="45" t="s">
        <v>8</v>
      </c>
      <c r="P3" s="46"/>
      <c r="Q3" s="43"/>
      <c r="R3" s="44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43"/>
      <c r="AK3" t="s">
        <v>32</v>
      </c>
      <c r="AV3" s="23" t="s">
        <v>34</v>
      </c>
    </row>
    <row r="4" spans="1:48" ht="14.1" customHeight="1" x14ac:dyDescent="0.2">
      <c r="A4" s="3">
        <v>1</v>
      </c>
      <c r="B4" s="3">
        <v>2</v>
      </c>
      <c r="C4" s="36">
        <v>3</v>
      </c>
      <c r="D4" s="37"/>
      <c r="E4" s="3">
        <v>4</v>
      </c>
      <c r="F4" s="3">
        <v>5</v>
      </c>
      <c r="G4" s="36">
        <v>6</v>
      </c>
      <c r="H4" s="37"/>
      <c r="I4" s="3">
        <v>7</v>
      </c>
      <c r="J4" s="3">
        <v>8</v>
      </c>
      <c r="K4" s="36">
        <v>9</v>
      </c>
      <c r="L4" s="37"/>
      <c r="M4" s="3">
        <v>10</v>
      </c>
      <c r="N4" s="3">
        <v>11</v>
      </c>
      <c r="O4" s="36">
        <v>12</v>
      </c>
      <c r="P4" s="37"/>
      <c r="Q4" s="36">
        <v>13</v>
      </c>
      <c r="R4" s="37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33" t="s">
        <v>41</v>
      </c>
      <c r="AL4" s="34"/>
      <c r="AM4" s="34"/>
      <c r="AN4" s="35"/>
    </row>
    <row r="5" spans="1:48" ht="15.2" customHeight="1" x14ac:dyDescent="0.25">
      <c r="A5" s="4">
        <v>769982</v>
      </c>
      <c r="B5" s="4">
        <v>629356</v>
      </c>
      <c r="C5" s="49">
        <v>140626</v>
      </c>
      <c r="D5" s="50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49">
        <v>142744</v>
      </c>
      <c r="R5" s="50"/>
      <c r="S5">
        <v>2009</v>
      </c>
      <c r="V5">
        <v>2000</v>
      </c>
      <c r="W5" s="76">
        <v>517849235935.83197</v>
      </c>
      <c r="X5" s="76">
        <v>458490174761.44</v>
      </c>
      <c r="Y5" s="82">
        <f>W5-X5</f>
        <v>59359061174.391968</v>
      </c>
      <c r="Z5" s="76">
        <v>81342926057.419006</v>
      </c>
      <c r="AA5" s="76">
        <v>136841165555.034</v>
      </c>
      <c r="AB5" s="82">
        <f>Z5-AA5</f>
        <v>-55498239497.61499</v>
      </c>
      <c r="AC5" s="78">
        <v>111592000000</v>
      </c>
      <c r="AD5" s="76">
        <v>121601974113.286</v>
      </c>
      <c r="AE5" s="83">
        <v>-10009150685.822599</v>
      </c>
      <c r="AF5" s="76">
        <v>29024580581.181</v>
      </c>
      <c r="AG5">
        <f>AF5+AH15</f>
        <v>56779247685.164299</v>
      </c>
      <c r="AH5" s="81">
        <v>-27754667103.983299</v>
      </c>
      <c r="AI5" s="77">
        <v>-33903966248.290001</v>
      </c>
      <c r="AK5" t="s">
        <v>30</v>
      </c>
      <c r="AL5" s="24">
        <v>-27754667103.983299</v>
      </c>
      <c r="AM5" s="24">
        <v>-26150960553.785702</v>
      </c>
      <c r="AN5" s="24">
        <v>-27565036175.347198</v>
      </c>
      <c r="AO5" s="24">
        <v>-34991833212.856003</v>
      </c>
      <c r="AP5" s="24">
        <v>-37225896193.073601</v>
      </c>
      <c r="AQ5" s="24">
        <v>-39293130315.450798</v>
      </c>
      <c r="AR5" s="24">
        <v>-40119606190.966797</v>
      </c>
      <c r="AS5" s="24">
        <v>-45753753443.565102</v>
      </c>
      <c r="AT5" s="24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47">
        <v>160829</v>
      </c>
      <c r="D6" s="48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47">
        <v>147298</v>
      </c>
      <c r="R6" s="48"/>
      <c r="S6">
        <v>2010</v>
      </c>
      <c r="V6">
        <v>2001</v>
      </c>
      <c r="W6" s="76">
        <v>536597295079.27002</v>
      </c>
      <c r="X6" s="76">
        <v>445973015157.05603</v>
      </c>
      <c r="Y6" s="82">
        <f t="shared" ref="Y6:Y13" si="0">W6-X6</f>
        <v>90624279922.213989</v>
      </c>
      <c r="Z6" s="76">
        <v>82875272450.070206</v>
      </c>
      <c r="AA6" s="76">
        <v>141810809794.42499</v>
      </c>
      <c r="AB6" s="82">
        <f t="shared" ref="AB6:AB13" si="1">Z6-AA6</f>
        <v>-58935537344.354782</v>
      </c>
      <c r="AC6" s="76">
        <v>95962727376</v>
      </c>
      <c r="AD6" s="76">
        <v>108600918650.31</v>
      </c>
      <c r="AE6" s="84">
        <v>-12637295394.5007</v>
      </c>
      <c r="AF6" s="76">
        <v>36583607181.196701</v>
      </c>
      <c r="AG6">
        <f>AF6+AH16</f>
        <v>62734567734.982407</v>
      </c>
      <c r="AH6" s="76">
        <v>-26150960553.785702</v>
      </c>
      <c r="AI6" s="77">
        <v>-7099486034.1670504</v>
      </c>
      <c r="AK6" t="s">
        <v>31</v>
      </c>
      <c r="AL6" s="24">
        <v>29024580581.181</v>
      </c>
      <c r="AM6" s="24">
        <v>36583607181.196701</v>
      </c>
      <c r="AN6" s="24">
        <v>39312672599.650703</v>
      </c>
      <c r="AO6" s="24">
        <v>56682895143.9338</v>
      </c>
      <c r="AP6" s="24">
        <v>48232770206.7099</v>
      </c>
      <c r="AQ6" s="24">
        <v>52763835148.554901</v>
      </c>
      <c r="AR6" s="24">
        <v>49766012958.167099</v>
      </c>
      <c r="AS6" s="24">
        <v>57873052235.311996</v>
      </c>
      <c r="AT6" s="24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47">
        <v>162970</v>
      </c>
      <c r="D7" s="48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47">
        <v>167340</v>
      </c>
      <c r="R7" s="48"/>
      <c r="S7">
        <v>2011</v>
      </c>
      <c r="V7">
        <v>2002</v>
      </c>
      <c r="W7" s="76">
        <v>578744070285.672</v>
      </c>
      <c r="X7" s="76">
        <v>444511217220.90302</v>
      </c>
      <c r="Y7" s="82">
        <f t="shared" si="0"/>
        <v>134232853064.76898</v>
      </c>
      <c r="Z7" s="76">
        <v>99176552764.777496</v>
      </c>
      <c r="AA7" s="76">
        <v>145002366415.29999</v>
      </c>
      <c r="AB7" s="82">
        <f t="shared" si="1"/>
        <v>-45825813650.522491</v>
      </c>
      <c r="AC7" s="78">
        <v>102731000000</v>
      </c>
      <c r="AD7" s="76">
        <v>123854346911.62</v>
      </c>
      <c r="AE7" s="84">
        <v>-21123280725.437599</v>
      </c>
      <c r="AF7" s="76">
        <v>39312672599.650703</v>
      </c>
      <c r="AG7">
        <f>AF7+AH17</f>
        <v>66877708774.997902</v>
      </c>
      <c r="AH7" s="76">
        <v>-27565036175.347198</v>
      </c>
      <c r="AI7" s="77">
        <v>39720517927.696602</v>
      </c>
    </row>
    <row r="8" spans="1:48" ht="11.25" customHeight="1" x14ac:dyDescent="0.25">
      <c r="A8" s="8">
        <v>1069020</v>
      </c>
      <c r="B8" s="8">
        <v>869489</v>
      </c>
      <c r="C8" s="47">
        <v>199531</v>
      </c>
      <c r="D8" s="48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47">
        <v>195712</v>
      </c>
      <c r="R8" s="48"/>
      <c r="S8">
        <v>2012</v>
      </c>
      <c r="V8">
        <v>2003</v>
      </c>
      <c r="W8" s="76">
        <v>701377108385.77502</v>
      </c>
      <c r="X8" s="76">
        <v>554374326023.97595</v>
      </c>
      <c r="Y8" s="82">
        <f t="shared" si="0"/>
        <v>147002782361.79907</v>
      </c>
      <c r="Z8" s="76">
        <v>120193431021.70399</v>
      </c>
      <c r="AA8" s="76">
        <v>172495369631.09601</v>
      </c>
      <c r="AB8" s="82">
        <f t="shared" si="1"/>
        <v>-52301938609.392014</v>
      </c>
      <c r="AC8" s="78">
        <v>126507000000</v>
      </c>
      <c r="AD8" s="76">
        <v>150232550446.35501</v>
      </c>
      <c r="AE8" s="84">
        <v>-23725947693.539001</v>
      </c>
      <c r="AF8" s="76">
        <v>56682895143.9338</v>
      </c>
      <c r="AG8">
        <f>AF8+AH18</f>
        <v>91674728356.789795</v>
      </c>
      <c r="AH8" s="76">
        <v>-34991833212.856003</v>
      </c>
      <c r="AI8" s="77">
        <v>35985324846.9412</v>
      </c>
      <c r="AK8" s="31" t="s">
        <v>33</v>
      </c>
    </row>
    <row r="9" spans="1:48" ht="12" customHeight="1" x14ac:dyDescent="0.25">
      <c r="A9" s="8">
        <v>1071458</v>
      </c>
      <c r="B9" s="8">
        <v>867656</v>
      </c>
      <c r="C9" s="47">
        <v>203802</v>
      </c>
      <c r="D9" s="48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47">
        <v>184352</v>
      </c>
      <c r="R9" s="48"/>
      <c r="S9">
        <v>2013</v>
      </c>
      <c r="V9">
        <v>2004</v>
      </c>
      <c r="W9" s="76">
        <v>853216578347.979</v>
      </c>
      <c r="X9" s="76">
        <v>663586775061.50806</v>
      </c>
      <c r="Y9" s="82">
        <f t="shared" si="0"/>
        <v>189629803286.47095</v>
      </c>
      <c r="Z9" s="76">
        <v>151919691893.97501</v>
      </c>
      <c r="AA9" s="76">
        <v>195376161460.57001</v>
      </c>
      <c r="AB9" s="82">
        <f t="shared" si="1"/>
        <v>-43456469566.595001</v>
      </c>
      <c r="AC9" s="78">
        <v>177066000000</v>
      </c>
      <c r="AD9" s="76">
        <v>158507231268.68701</v>
      </c>
      <c r="AE9" s="84">
        <v>18557264888.780899</v>
      </c>
      <c r="AF9" s="76">
        <v>48232770206.7099</v>
      </c>
      <c r="AG9">
        <f>AF9+AH19</f>
        <v>85458666399.783508</v>
      </c>
      <c r="AH9" s="76">
        <v>-37225896193.073601</v>
      </c>
      <c r="AI9" s="77">
        <v>127505924403.463</v>
      </c>
      <c r="AK9" s="24">
        <v>-33903966248.290001</v>
      </c>
      <c r="AL9" s="24">
        <v>-7099486034.1670504</v>
      </c>
      <c r="AM9" s="24">
        <v>39720517927.696602</v>
      </c>
      <c r="AN9" s="24">
        <v>35985324846.9412</v>
      </c>
      <c r="AO9" s="24">
        <v>127505924403.463</v>
      </c>
      <c r="AP9" s="24">
        <v>133087243134.907</v>
      </c>
      <c r="AQ9" s="24">
        <v>173486477217.38501</v>
      </c>
      <c r="AR9" s="24">
        <v>235777197044.80099</v>
      </c>
      <c r="AS9" s="24">
        <v>213250033110.591</v>
      </c>
      <c r="AT9" s="24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47">
        <v>219629</v>
      </c>
      <c r="D10" s="48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47">
        <v>211477</v>
      </c>
      <c r="R10" s="48"/>
      <c r="S10">
        <v>2014</v>
      </c>
      <c r="V10">
        <v>2005</v>
      </c>
      <c r="W10" s="76">
        <v>919536367261.396</v>
      </c>
      <c r="X10" s="76">
        <v>724096710413.83496</v>
      </c>
      <c r="Y10" s="82">
        <f t="shared" si="0"/>
        <v>195439656847.56104</v>
      </c>
      <c r="Z10" s="76">
        <v>162683447471.58899</v>
      </c>
      <c r="AA10" s="76">
        <v>209354183114.064</v>
      </c>
      <c r="AB10" s="82">
        <f t="shared" si="1"/>
        <v>-46670735642.475006</v>
      </c>
      <c r="AC10" s="78">
        <v>207475000000</v>
      </c>
      <c r="AD10" s="76">
        <v>183863880742.689</v>
      </c>
      <c r="AE10" s="84">
        <v>23611400319.265999</v>
      </c>
      <c r="AF10" s="76">
        <v>52763835148.554901</v>
      </c>
      <c r="AG10">
        <f>AF10+AH20</f>
        <v>92056965464.005707</v>
      </c>
      <c r="AH10" s="76">
        <v>-39293130315.450798</v>
      </c>
      <c r="AI10" s="77">
        <v>133087243134.907</v>
      </c>
    </row>
    <row r="11" spans="1:48" ht="11.25" customHeight="1" x14ac:dyDescent="0.25">
      <c r="A11" s="8">
        <v>1166594</v>
      </c>
      <c r="B11" s="8">
        <v>918200</v>
      </c>
      <c r="C11" s="47">
        <v>248394</v>
      </c>
      <c r="D11" s="48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47">
        <v>259781</v>
      </c>
      <c r="R11" s="48"/>
      <c r="S11">
        <v>2015</v>
      </c>
      <c r="V11">
        <v>2006</v>
      </c>
      <c r="W11" s="76">
        <v>1057726166441.95</v>
      </c>
      <c r="X11" s="76">
        <v>855367372577.823</v>
      </c>
      <c r="Y11" s="82">
        <f t="shared" si="0"/>
        <v>202358793864.12695</v>
      </c>
      <c r="Z11" s="76">
        <v>184644939841.92599</v>
      </c>
      <c r="AA11" s="76">
        <v>224518715358.83801</v>
      </c>
      <c r="AB11" s="82">
        <f t="shared" si="1"/>
        <v>-39873775516.912018</v>
      </c>
      <c r="AC11" s="78">
        <v>262287000000</v>
      </c>
      <c r="AD11" s="76">
        <v>211166865102.056</v>
      </c>
      <c r="AE11" s="84">
        <v>51120962615.648804</v>
      </c>
      <c r="AF11" s="76">
        <v>49766012958.167099</v>
      </c>
      <c r="AG11">
        <f>AF11+AH21</f>
        <v>89885619149.133896</v>
      </c>
      <c r="AH11" s="76">
        <v>-40119606190.966797</v>
      </c>
      <c r="AI11" s="77">
        <v>173486477217.38501</v>
      </c>
      <c r="AK11" s="31" t="s">
        <v>39</v>
      </c>
    </row>
    <row r="12" spans="1:48" ht="10.5" customHeight="1" x14ac:dyDescent="0.25">
      <c r="A12" s="8">
        <v>1179166</v>
      </c>
      <c r="B12" s="8">
        <v>926757</v>
      </c>
      <c r="C12" s="47">
        <v>252409</v>
      </c>
      <c r="D12" s="48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47">
        <v>270200</v>
      </c>
      <c r="R12" s="48"/>
      <c r="S12">
        <v>2016</v>
      </c>
      <c r="V12">
        <v>2007</v>
      </c>
      <c r="W12" s="76">
        <v>1270699461748.2</v>
      </c>
      <c r="X12" s="76">
        <v>994244363206.422</v>
      </c>
      <c r="Y12" s="82">
        <f t="shared" si="0"/>
        <v>276455098541.77795</v>
      </c>
      <c r="Z12" s="76">
        <v>214440290365.17099</v>
      </c>
      <c r="AA12" s="76">
        <v>258763042560.08099</v>
      </c>
      <c r="AB12" s="82">
        <f t="shared" si="1"/>
        <v>-44322752194.910004</v>
      </c>
      <c r="AC12" s="78">
        <v>336026000000</v>
      </c>
      <c r="AD12" s="76">
        <v>286626220721.87701</v>
      </c>
      <c r="AE12" s="84">
        <v>49401389352.730003</v>
      </c>
      <c r="AF12" s="76">
        <v>57873052235.311996</v>
      </c>
      <c r="AG12">
        <f>AF12+AH22</f>
        <v>103626805678.87711</v>
      </c>
      <c r="AH12" s="76">
        <v>-45753753443.565102</v>
      </c>
      <c r="AI12" s="77">
        <v>235777197044.80099</v>
      </c>
      <c r="AK12" s="23" t="s">
        <v>42</v>
      </c>
      <c r="AL12" s="30">
        <v>111592000000</v>
      </c>
      <c r="AM12">
        <v>95962727376</v>
      </c>
      <c r="AN12" s="30">
        <v>102731000000</v>
      </c>
      <c r="AO12" s="30">
        <v>126507000000</v>
      </c>
      <c r="AP12" s="30">
        <v>177066000000</v>
      </c>
      <c r="AQ12" s="30">
        <v>207475000000</v>
      </c>
      <c r="AR12" s="30">
        <v>262287000000</v>
      </c>
      <c r="AS12" s="30">
        <v>336026000000</v>
      </c>
      <c r="AT12" s="30">
        <v>290388000000</v>
      </c>
      <c r="AU12" s="30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47">
        <v>255077</v>
      </c>
      <c r="D13" s="48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47">
        <v>255964</v>
      </c>
      <c r="R13" s="48"/>
      <c r="S13">
        <v>2017</v>
      </c>
      <c r="V13">
        <v>2008</v>
      </c>
      <c r="W13" s="76">
        <v>1398512315698.76</v>
      </c>
      <c r="X13" s="76">
        <v>1125196108496.8799</v>
      </c>
      <c r="Y13" s="81">
        <f t="shared" si="0"/>
        <v>273316207201.88013</v>
      </c>
      <c r="Z13" s="76">
        <v>244341721902.19101</v>
      </c>
      <c r="AA13" s="76">
        <v>288152905753.21301</v>
      </c>
      <c r="AB13" s="81">
        <f t="shared" si="1"/>
        <v>-43811183851.022003</v>
      </c>
      <c r="AC13" s="78">
        <v>290388000000</v>
      </c>
      <c r="AD13" s="76">
        <v>257190133797.85699</v>
      </c>
      <c r="AE13" s="84">
        <v>33196539491.124599</v>
      </c>
      <c r="AF13" s="76">
        <v>66309172358.963097</v>
      </c>
      <c r="AG13">
        <f>AF13+AH23</f>
        <v>115761955432.64841</v>
      </c>
      <c r="AH13" s="76">
        <v>-49452783073.685303</v>
      </c>
      <c r="AI13" s="77">
        <v>213250033110.591</v>
      </c>
      <c r="AK13" s="29" t="s">
        <v>43</v>
      </c>
      <c r="AL13" s="24">
        <v>121601974113.286</v>
      </c>
      <c r="AM13" s="24">
        <v>108600918650.31</v>
      </c>
      <c r="AN13" s="24">
        <v>123854346911.62</v>
      </c>
      <c r="AO13" s="24">
        <v>150232550446.35501</v>
      </c>
      <c r="AP13" s="24">
        <v>158507231268.68701</v>
      </c>
      <c r="AQ13" s="24">
        <v>183863880742.689</v>
      </c>
      <c r="AR13" s="24">
        <v>211166865102.056</v>
      </c>
      <c r="AS13" s="24">
        <v>286626220721.87701</v>
      </c>
      <c r="AT13" s="24">
        <v>257190133797.85699</v>
      </c>
      <c r="AU13" s="24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47">
        <v>221983</v>
      </c>
      <c r="D14" s="48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47">
        <v>112389</v>
      </c>
      <c r="L14" s="48"/>
      <c r="M14" s="8">
        <v>69522</v>
      </c>
      <c r="N14" s="8">
        <v>120479</v>
      </c>
      <c r="O14" s="9" t="s">
        <v>9</v>
      </c>
      <c r="P14" s="11">
        <v>50958</v>
      </c>
      <c r="Q14" s="47">
        <v>267609</v>
      </c>
      <c r="R14" s="48"/>
      <c r="S14">
        <v>2018</v>
      </c>
      <c r="W14" s="76"/>
      <c r="X14" s="75"/>
      <c r="Y14" s="75"/>
      <c r="Z14" s="75"/>
      <c r="AA14" s="75"/>
      <c r="AB14" s="75"/>
      <c r="AC14" s="79"/>
      <c r="AD14" s="76"/>
      <c r="AE14" s="32"/>
      <c r="AI14" s="24"/>
      <c r="AK14" s="23" t="s">
        <v>40</v>
      </c>
    </row>
    <row r="15" spans="1:48" ht="11.25" customHeight="1" x14ac:dyDescent="0.25">
      <c r="A15" s="8">
        <v>1309678</v>
      </c>
      <c r="B15" s="8">
        <v>1090130</v>
      </c>
      <c r="C15" s="47">
        <v>219548</v>
      </c>
      <c r="D15" s="48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47">
        <v>128602</v>
      </c>
      <c r="L15" s="48"/>
      <c r="M15" s="8">
        <v>80366</v>
      </c>
      <c r="N15" s="8">
        <v>131112</v>
      </c>
      <c r="O15" s="9" t="s">
        <v>9</v>
      </c>
      <c r="P15" s="11">
        <v>50747</v>
      </c>
      <c r="Q15" s="47">
        <v>283849</v>
      </c>
      <c r="R15" s="48"/>
      <c r="S15">
        <v>2019</v>
      </c>
      <c r="AH15" s="81">
        <v>27754667103.983299</v>
      </c>
      <c r="AL15" s="32">
        <v>-10009150685.822599</v>
      </c>
      <c r="AM15" s="32">
        <v>-12637295394.5007</v>
      </c>
      <c r="AN15" s="32">
        <v>-21123280725.437599</v>
      </c>
      <c r="AO15" s="32">
        <v>-23725947693.539001</v>
      </c>
      <c r="AP15" s="32">
        <v>18557264888.780899</v>
      </c>
      <c r="AQ15" s="32">
        <v>23611400319.265999</v>
      </c>
      <c r="AR15" s="32">
        <v>51120962615.648804</v>
      </c>
      <c r="AS15" s="32">
        <v>49401389352.730003</v>
      </c>
      <c r="AT15" s="32">
        <v>33196539491.124599</v>
      </c>
      <c r="AU15" s="32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47">
        <v>182725</v>
      </c>
      <c r="D16" s="48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47">
        <v>222507</v>
      </c>
      <c r="R16" s="48"/>
      <c r="S16">
        <v>2020</v>
      </c>
      <c r="AH16" s="76">
        <v>26150960553.785702</v>
      </c>
    </row>
    <row r="17" spans="1:48" ht="12.75" customHeight="1" x14ac:dyDescent="0.2">
      <c r="A17" s="8">
        <v>1375112</v>
      </c>
      <c r="B17" s="8">
        <v>1178621</v>
      </c>
      <c r="C17" s="47">
        <v>196491</v>
      </c>
      <c r="D17" s="48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47">
        <v>123181</v>
      </c>
      <c r="L17" s="48"/>
      <c r="M17" s="8">
        <v>100009</v>
      </c>
      <c r="N17" s="8">
        <v>157841</v>
      </c>
      <c r="O17" s="9" t="s">
        <v>9</v>
      </c>
      <c r="P17" s="11">
        <v>57832</v>
      </c>
      <c r="Q17" s="47">
        <v>263454</v>
      </c>
      <c r="R17" s="48"/>
      <c r="S17" s="23">
        <v>2021</v>
      </c>
      <c r="AH17" s="76">
        <v>27565036175.347198</v>
      </c>
      <c r="AI17" s="23"/>
      <c r="AK17" s="31" t="s">
        <v>47</v>
      </c>
    </row>
    <row r="18" spans="1:48" ht="11.25" customHeight="1" x14ac:dyDescent="0.2">
      <c r="A18" s="8">
        <v>1579998</v>
      </c>
      <c r="B18" s="8">
        <v>1454082</v>
      </c>
      <c r="C18" s="47">
        <v>125916</v>
      </c>
      <c r="D18" s="48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47">
        <v>142094</v>
      </c>
      <c r="L18" s="48"/>
      <c r="M18" s="8">
        <v>102436</v>
      </c>
      <c r="N18" s="8">
        <v>168526</v>
      </c>
      <c r="O18" s="9" t="s">
        <v>9</v>
      </c>
      <c r="P18" s="11">
        <v>66091</v>
      </c>
      <c r="Q18" s="47">
        <v>164630</v>
      </c>
      <c r="R18" s="48"/>
      <c r="S18">
        <v>2022</v>
      </c>
      <c r="AH18" s="76">
        <v>34991833212.856003</v>
      </c>
      <c r="AK18" s="23" t="s">
        <v>48</v>
      </c>
      <c r="AL18" s="24">
        <v>517849235935.83197</v>
      </c>
      <c r="AM18" s="24">
        <v>536597295079.27002</v>
      </c>
      <c r="AN18" s="24">
        <v>578744070285.672</v>
      </c>
      <c r="AO18" s="24">
        <v>701377108385.77502</v>
      </c>
      <c r="AP18" s="24">
        <v>853216578347.979</v>
      </c>
      <c r="AQ18" s="24">
        <v>919536367261.396</v>
      </c>
      <c r="AR18" s="24">
        <v>1057726166441.95</v>
      </c>
      <c r="AS18" s="24">
        <v>1270699461748.2</v>
      </c>
      <c r="AT18" s="24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47">
        <v>226821</v>
      </c>
      <c r="D19" s="48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47">
        <v>143901</v>
      </c>
      <c r="L19" s="48"/>
      <c r="M19" s="8">
        <v>108997</v>
      </c>
      <c r="N19" s="8">
        <v>173614</v>
      </c>
      <c r="O19" s="9" t="s">
        <v>9</v>
      </c>
      <c r="P19" s="11">
        <v>64616</v>
      </c>
      <c r="Q19" s="47">
        <v>243112</v>
      </c>
      <c r="R19" s="48"/>
      <c r="S19">
        <v>2023</v>
      </c>
      <c r="T19" s="23" t="s">
        <v>29</v>
      </c>
      <c r="AB19" s="80"/>
      <c r="AH19" s="76">
        <v>37225896193.073601</v>
      </c>
      <c r="AK19" s="23" t="s">
        <v>49</v>
      </c>
      <c r="AL19" s="24">
        <v>458490174761.44</v>
      </c>
      <c r="AM19" s="24">
        <v>445973015157.05603</v>
      </c>
      <c r="AN19" s="24">
        <v>444511217220.90302</v>
      </c>
      <c r="AO19" s="24">
        <v>554374326023.97595</v>
      </c>
      <c r="AP19" s="24">
        <v>663586775061.50806</v>
      </c>
      <c r="AQ19" s="24">
        <v>724096710413.83496</v>
      </c>
      <c r="AR19" s="24">
        <v>855367372577.823</v>
      </c>
      <c r="AS19" s="24">
        <v>994244363206.422</v>
      </c>
      <c r="AT19" s="24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3" t="s">
        <v>25</v>
      </c>
      <c r="AA20" s="30"/>
      <c r="AB20" s="30"/>
      <c r="AC20" s="30"/>
      <c r="AD20" s="30"/>
      <c r="AE20" s="30"/>
      <c r="AF20" s="30"/>
      <c r="AH20" s="76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3" t="s">
        <v>26</v>
      </c>
      <c r="AH21" s="76">
        <v>40119606190.966797</v>
      </c>
      <c r="AK21" s="31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3" t="s">
        <v>27</v>
      </c>
      <c r="AH22" s="76">
        <v>45753753443.565102</v>
      </c>
      <c r="AK22" s="23" t="s">
        <v>48</v>
      </c>
      <c r="AL22" s="24">
        <v>81342926057.419006</v>
      </c>
      <c r="AM22" s="24">
        <v>82875272450.070206</v>
      </c>
      <c r="AN22" s="24">
        <v>99176552764.777496</v>
      </c>
      <c r="AO22" s="24">
        <v>120193431021.70399</v>
      </c>
      <c r="AP22" s="24">
        <v>151919691893.97501</v>
      </c>
      <c r="AQ22" s="24">
        <v>162683447471.58899</v>
      </c>
      <c r="AR22" s="24">
        <v>184644939841.92599</v>
      </c>
      <c r="AS22" s="24">
        <v>214440290365.17099</v>
      </c>
      <c r="AT22" s="24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3" t="s">
        <v>28</v>
      </c>
      <c r="AH23" s="76">
        <v>49452783073.685303</v>
      </c>
      <c r="AK23" s="23" t="s">
        <v>49</v>
      </c>
      <c r="AL23" s="24">
        <v>136841165555.034</v>
      </c>
      <c r="AM23" s="24">
        <v>141810809794.42499</v>
      </c>
      <c r="AN23" s="24">
        <v>145002366415.29999</v>
      </c>
      <c r="AO23" s="24">
        <v>172495369631.09601</v>
      </c>
      <c r="AP23" s="24">
        <v>195376161460.57001</v>
      </c>
      <c r="AQ23" s="24">
        <v>209354183114.064</v>
      </c>
      <c r="AR23" s="24">
        <v>224518715358.83801</v>
      </c>
      <c r="AS23" s="24">
        <v>258763042560.08099</v>
      </c>
      <c r="AT23" s="24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3" t="s">
        <v>25</v>
      </c>
      <c r="Z24" s="24"/>
      <c r="AA24" s="24"/>
      <c r="AB24" s="24"/>
      <c r="AC24" s="24"/>
      <c r="AD24" s="24"/>
      <c r="AE24" s="24"/>
      <c r="AF24" s="24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3" t="s">
        <v>26</v>
      </c>
      <c r="AK25" s="23" t="s">
        <v>65</v>
      </c>
      <c r="AN25" s="23" t="s">
        <v>71</v>
      </c>
      <c r="AP25" s="23" t="s">
        <v>66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3" t="s">
        <v>27</v>
      </c>
      <c r="AK26">
        <v>2000</v>
      </c>
      <c r="AL26" s="80">
        <v>0.92</v>
      </c>
      <c r="AN26">
        <f>1/AL26</f>
        <v>1.0869565217391304</v>
      </c>
      <c r="AP26" t="s">
        <v>67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3" t="s">
        <v>28</v>
      </c>
      <c r="AK27">
        <v>2001</v>
      </c>
      <c r="AL27" s="80">
        <v>0.9</v>
      </c>
      <c r="AN27">
        <f t="shared" ref="AN27:AN49" si="2">1/AL27</f>
        <v>1.1111111111111112</v>
      </c>
      <c r="AP27" t="s">
        <v>68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K28">
        <v>2002</v>
      </c>
      <c r="AL28" s="80">
        <v>0.95</v>
      </c>
      <c r="AN28">
        <f t="shared" si="2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K29">
        <v>2003</v>
      </c>
      <c r="AL29" s="80">
        <v>1.1299999999999999</v>
      </c>
      <c r="AN29">
        <f t="shared" si="2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K30">
        <v>2004</v>
      </c>
      <c r="AL30" s="80">
        <v>1.24</v>
      </c>
      <c r="AN30">
        <f t="shared" si="2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K31">
        <v>2005</v>
      </c>
      <c r="AL31" s="80">
        <v>1.24</v>
      </c>
      <c r="AN31">
        <f t="shared" si="2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K32">
        <v>2006</v>
      </c>
      <c r="AL32" s="80">
        <v>1.26</v>
      </c>
      <c r="AN32">
        <f t="shared" si="2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K33">
        <v>2007</v>
      </c>
      <c r="AL33" s="80">
        <v>1.37</v>
      </c>
      <c r="AN33">
        <f t="shared" si="2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K34">
        <v>2008</v>
      </c>
      <c r="AL34" s="80">
        <v>1.47</v>
      </c>
      <c r="AN34">
        <f t="shared" si="2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K35">
        <v>2009</v>
      </c>
      <c r="AL35" s="80">
        <v>1.39</v>
      </c>
      <c r="AN35">
        <f t="shared" si="2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K36">
        <v>2010</v>
      </c>
      <c r="AL36" s="80">
        <v>1.33</v>
      </c>
      <c r="AN36">
        <f t="shared" si="2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K37">
        <v>2011</v>
      </c>
      <c r="AL37" s="80">
        <v>1.39</v>
      </c>
      <c r="AN37">
        <f t="shared" si="2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K38">
        <v>2012</v>
      </c>
      <c r="AL38" s="80">
        <v>1.29</v>
      </c>
      <c r="AN38">
        <f t="shared" si="2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K39">
        <v>2013</v>
      </c>
      <c r="AL39" s="80">
        <v>1.33</v>
      </c>
      <c r="AN39">
        <f t="shared" si="2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K40">
        <v>2014</v>
      </c>
      <c r="AL40" s="80">
        <v>1.33</v>
      </c>
      <c r="AN40">
        <f t="shared" si="2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K41">
        <v>2015</v>
      </c>
      <c r="AL41" s="80">
        <v>1.1100000000000001</v>
      </c>
      <c r="AN41">
        <f t="shared" si="2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K42">
        <v>2016</v>
      </c>
      <c r="AL42" s="80">
        <v>1.1100000000000001</v>
      </c>
      <c r="AN42">
        <f t="shared" si="2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K43">
        <v>2017</v>
      </c>
      <c r="AL43" s="80">
        <v>1.1299999999999999</v>
      </c>
      <c r="AN43">
        <f t="shared" si="2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K44">
        <v>2018</v>
      </c>
      <c r="AL44" s="80">
        <v>1.18</v>
      </c>
      <c r="AN44">
        <f t="shared" si="2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K45">
        <v>2019</v>
      </c>
      <c r="AL45" s="80">
        <v>1.1200000000000001</v>
      </c>
      <c r="AN45">
        <f t="shared" si="2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K46">
        <v>2020</v>
      </c>
      <c r="AL46" s="80">
        <v>1.1399999999999999</v>
      </c>
      <c r="AN46">
        <f t="shared" si="2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K47">
        <v>2021</v>
      </c>
      <c r="AL47" s="80">
        <v>1.18</v>
      </c>
      <c r="AN47">
        <f t="shared" si="2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K48">
        <v>2022</v>
      </c>
      <c r="AL48" s="80">
        <v>1.05</v>
      </c>
      <c r="AN48">
        <f t="shared" si="2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K49">
        <v>2023</v>
      </c>
      <c r="AL49" s="80">
        <v>1.08</v>
      </c>
      <c r="AN49">
        <f t="shared" si="2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  <mergeCell ref="C4:D4"/>
    <mergeCell ref="G4:H4"/>
    <mergeCell ref="K4:L4"/>
    <mergeCell ref="O4:P4"/>
    <mergeCell ref="Q4:R4"/>
    <mergeCell ref="C5:D5"/>
    <mergeCell ref="Q5:R5"/>
    <mergeCell ref="C6:D6"/>
    <mergeCell ref="Q6:R6"/>
    <mergeCell ref="C7:D7"/>
    <mergeCell ref="Q7:R7"/>
    <mergeCell ref="C8:D8"/>
    <mergeCell ref="Q8:R8"/>
    <mergeCell ref="C9:D9"/>
    <mergeCell ref="Q9:R9"/>
    <mergeCell ref="C10:D10"/>
    <mergeCell ref="Q10:R10"/>
    <mergeCell ref="C11:D11"/>
    <mergeCell ref="Q11:R11"/>
    <mergeCell ref="C12:D12"/>
    <mergeCell ref="Q12:R12"/>
    <mergeCell ref="C13:D13"/>
    <mergeCell ref="Q13:R13"/>
    <mergeCell ref="C14:D14"/>
    <mergeCell ref="K14:L14"/>
    <mergeCell ref="Q14:R14"/>
    <mergeCell ref="C15:D15"/>
    <mergeCell ref="K15:L15"/>
    <mergeCell ref="Q15:R15"/>
    <mergeCell ref="C16:D16"/>
    <mergeCell ref="Q16:R16"/>
    <mergeCell ref="C17:D17"/>
    <mergeCell ref="K17:L17"/>
    <mergeCell ref="Q17:R17"/>
    <mergeCell ref="C18:D18"/>
    <mergeCell ref="K18:L18"/>
    <mergeCell ref="Q18:R18"/>
    <mergeCell ref="C19:D19"/>
    <mergeCell ref="K19:L19"/>
    <mergeCell ref="Q19:R19"/>
    <mergeCell ref="W1:AI1"/>
    <mergeCell ref="W2:Y2"/>
    <mergeCell ref="Z2:AB2"/>
    <mergeCell ref="AC2:AE2"/>
    <mergeCell ref="AF2:AH2"/>
    <mergeCell ref="AI2:AI3"/>
    <mergeCell ref="AK4:AN4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R1" zoomScale="90" zoomScaleNormal="90" workbookViewId="0">
      <selection activeCell="AE21" sqref="AE21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51" t="s">
        <v>11</v>
      </c>
      <c r="B1" s="52"/>
      <c r="C1" s="38" t="s">
        <v>12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40"/>
      <c r="W1" s="51" t="s">
        <v>13</v>
      </c>
      <c r="X1" s="52"/>
      <c r="AB1" s="51" t="s">
        <v>11</v>
      </c>
      <c r="AC1" s="38" t="s">
        <v>12</v>
      </c>
      <c r="AD1" s="39"/>
      <c r="AE1" s="39"/>
      <c r="AF1" s="39"/>
      <c r="AG1" s="39"/>
      <c r="AH1" s="39"/>
      <c r="AI1" s="39"/>
      <c r="AJ1" s="39"/>
      <c r="AK1" s="39"/>
      <c r="AL1" s="39"/>
      <c r="AM1" s="51" t="s">
        <v>13</v>
      </c>
    </row>
    <row r="2" spans="1:51" ht="14.1" customHeight="1" x14ac:dyDescent="0.2">
      <c r="A2" s="53"/>
      <c r="B2" s="54"/>
      <c r="C2" s="57" t="s">
        <v>14</v>
      </c>
      <c r="D2" s="58"/>
      <c r="E2" s="41" t="s">
        <v>15</v>
      </c>
      <c r="F2" s="42"/>
      <c r="G2" s="61" t="s">
        <v>16</v>
      </c>
      <c r="H2" s="62"/>
      <c r="I2" s="38" t="s">
        <v>17</v>
      </c>
      <c r="J2" s="39"/>
      <c r="K2" s="39"/>
      <c r="L2" s="39"/>
      <c r="M2" s="39"/>
      <c r="N2" s="39"/>
      <c r="O2" s="39"/>
      <c r="P2" s="39"/>
      <c r="Q2" s="39"/>
      <c r="R2" s="40"/>
      <c r="S2" s="65" t="s">
        <v>18</v>
      </c>
      <c r="T2" s="66"/>
      <c r="U2" s="41" t="s">
        <v>19</v>
      </c>
      <c r="V2" s="42"/>
      <c r="W2" s="53"/>
      <c r="X2" s="54"/>
      <c r="AB2" s="53"/>
      <c r="AC2" s="57" t="s">
        <v>14</v>
      </c>
      <c r="AD2" s="41" t="s">
        <v>15</v>
      </c>
      <c r="AE2" s="61" t="s">
        <v>16</v>
      </c>
      <c r="AF2" s="38" t="s">
        <v>17</v>
      </c>
      <c r="AG2" s="39"/>
      <c r="AH2" s="39"/>
      <c r="AI2" s="39"/>
      <c r="AJ2" s="39"/>
      <c r="AK2" s="65" t="s">
        <v>18</v>
      </c>
      <c r="AL2" s="41" t="s">
        <v>19</v>
      </c>
      <c r="AM2" s="53"/>
    </row>
    <row r="3" spans="1:51" ht="45" customHeight="1" x14ac:dyDescent="0.15">
      <c r="A3" s="55"/>
      <c r="B3" s="56"/>
      <c r="C3" s="59"/>
      <c r="D3" s="60"/>
      <c r="E3" s="43"/>
      <c r="F3" s="44"/>
      <c r="G3" s="63"/>
      <c r="H3" s="64"/>
      <c r="I3" s="45" t="s">
        <v>20</v>
      </c>
      <c r="J3" s="46"/>
      <c r="K3" s="69" t="s">
        <v>21</v>
      </c>
      <c r="L3" s="70"/>
      <c r="M3" s="69" t="s">
        <v>22</v>
      </c>
      <c r="N3" s="70"/>
      <c r="O3" s="71" t="s">
        <v>23</v>
      </c>
      <c r="P3" s="72"/>
      <c r="Q3" s="45" t="s">
        <v>24</v>
      </c>
      <c r="R3" s="46"/>
      <c r="S3" s="67"/>
      <c r="T3" s="68"/>
      <c r="U3" s="43"/>
      <c r="V3" s="44"/>
      <c r="W3" s="55"/>
      <c r="X3" s="56"/>
      <c r="AB3" s="55"/>
      <c r="AC3" s="59"/>
      <c r="AD3" s="43"/>
      <c r="AE3" s="63"/>
      <c r="AF3" s="16" t="s">
        <v>20</v>
      </c>
      <c r="AG3" s="20" t="s">
        <v>21</v>
      </c>
      <c r="AH3" s="20" t="s">
        <v>22</v>
      </c>
      <c r="AI3" s="21" t="s">
        <v>23</v>
      </c>
      <c r="AJ3" s="16" t="s">
        <v>24</v>
      </c>
      <c r="AK3" s="67"/>
      <c r="AL3" s="43"/>
      <c r="AM3" s="55"/>
      <c r="AY3" s="23" t="s">
        <v>34</v>
      </c>
    </row>
    <row r="4" spans="1:51" ht="14.1" customHeight="1" x14ac:dyDescent="0.2">
      <c r="A4" s="36">
        <v>14</v>
      </c>
      <c r="B4" s="37"/>
      <c r="C4" s="36">
        <v>15</v>
      </c>
      <c r="D4" s="37"/>
      <c r="E4" s="36">
        <v>16</v>
      </c>
      <c r="F4" s="37"/>
      <c r="G4" s="36">
        <v>17</v>
      </c>
      <c r="H4" s="37"/>
      <c r="I4" s="36">
        <v>18</v>
      </c>
      <c r="J4" s="37"/>
      <c r="K4" s="36">
        <v>19</v>
      </c>
      <c r="L4" s="37"/>
      <c r="M4" s="36">
        <v>20</v>
      </c>
      <c r="N4" s="37"/>
      <c r="O4" s="36">
        <v>21</v>
      </c>
      <c r="P4" s="37"/>
      <c r="Q4" s="36">
        <v>22</v>
      </c>
      <c r="R4" s="37"/>
      <c r="S4" s="36">
        <v>23</v>
      </c>
      <c r="T4" s="37"/>
      <c r="U4" s="36">
        <v>24</v>
      </c>
      <c r="V4" s="37"/>
      <c r="W4" s="36">
        <v>25</v>
      </c>
      <c r="X4" s="37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85">
        <v>4659840536.6381798</v>
      </c>
      <c r="AC5" s="86">
        <v>-149835377773.513</v>
      </c>
      <c r="AD5" s="86">
        <v>150965170813.80499</v>
      </c>
      <c r="AE5" s="73"/>
      <c r="AF5" s="73"/>
      <c r="AG5" s="73"/>
      <c r="AH5" s="73"/>
      <c r="AI5" s="73"/>
      <c r="AJ5" s="73"/>
      <c r="AK5" s="73"/>
      <c r="AL5" s="86">
        <v>-40349990002.638199</v>
      </c>
      <c r="AM5" s="86">
        <v>-11105864290.9863</v>
      </c>
      <c r="AO5" s="23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8">
        <v>-2880447378.1082602</v>
      </c>
      <c r="AC6" s="24">
        <v>13294434782.6287</v>
      </c>
      <c r="AD6" s="24">
        <v>-26672414993.4202</v>
      </c>
      <c r="AL6" s="24">
        <v>978949113.63696301</v>
      </c>
      <c r="AM6" s="24">
        <v>10957096375.778</v>
      </c>
      <c r="AO6" s="25">
        <v>4659840536.6381798</v>
      </c>
      <c r="AP6" s="25">
        <v>-2880447378.1082602</v>
      </c>
      <c r="AQ6" s="25">
        <v>-3964977928.8617902</v>
      </c>
      <c r="AR6" s="25">
        <v>7040955192.3926001</v>
      </c>
      <c r="AS6" s="25">
        <v>-186180959.74026299</v>
      </c>
      <c r="AT6" s="25">
        <v>-2993023965.5292501</v>
      </c>
      <c r="AU6" s="25">
        <v>-1714537854.9198899</v>
      </c>
      <c r="AV6" s="25">
        <v>-2314920943.3025799</v>
      </c>
      <c r="AW6" s="25">
        <v>-1216764111.40026</v>
      </c>
      <c r="AX6" s="25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8">
        <v>-3964977928.8617902</v>
      </c>
      <c r="AC7" s="24">
        <v>-34067396991.499298</v>
      </c>
      <c r="AD7" s="24">
        <v>-63525963564.9366</v>
      </c>
      <c r="AL7" s="24">
        <v>9566981856.6299992</v>
      </c>
      <c r="AM7" s="24">
        <v>-26188558142.2048</v>
      </c>
      <c r="AO7" s="23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8">
        <v>7040955192.3926001</v>
      </c>
      <c r="AC8" s="24">
        <v>-26100676287.232201</v>
      </c>
      <c r="AD8" s="24">
        <v>-60618870480.958801</v>
      </c>
      <c r="AL8" s="24">
        <v>54866847627.849503</v>
      </c>
      <c r="AM8" s="24">
        <v>11840631690.743</v>
      </c>
      <c r="AO8" s="24">
        <v>-149835377773.513</v>
      </c>
      <c r="AP8" s="24">
        <v>13294434782.6287</v>
      </c>
      <c r="AQ8" s="24">
        <v>-34067396991.499298</v>
      </c>
      <c r="AR8" s="24">
        <v>-26100676287.232201</v>
      </c>
      <c r="AS8" s="24">
        <v>29478097771.3563</v>
      </c>
      <c r="AT8" s="24">
        <v>29088956904.378201</v>
      </c>
      <c r="AU8" s="24">
        <v>60529918995.147797</v>
      </c>
      <c r="AV8" s="24">
        <v>89805058431.674896</v>
      </c>
      <c r="AW8" s="24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8">
        <v>-186180959.74026299</v>
      </c>
      <c r="AC9" s="24">
        <v>29478097771.3563</v>
      </c>
      <c r="AD9" s="24">
        <v>-19230789981.350899</v>
      </c>
      <c r="AL9" s="24">
        <v>138642130944.80399</v>
      </c>
      <c r="AM9" s="24">
        <v>11323516418.1084</v>
      </c>
      <c r="AO9" s="23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8">
        <v>-2993023965.5292501</v>
      </c>
      <c r="AC10" s="24">
        <v>29088956904.378201</v>
      </c>
      <c r="AD10" s="24">
        <v>35609482481.168999</v>
      </c>
      <c r="AL10" s="24">
        <v>120408012952.85001</v>
      </c>
      <c r="AM10" s="24">
        <v>-9684894919.7530899</v>
      </c>
      <c r="AO10" s="24">
        <v>150965170813.80499</v>
      </c>
      <c r="AP10" s="24">
        <v>-26672414993.4202</v>
      </c>
      <c r="AQ10" s="24">
        <v>-63525963564.9366</v>
      </c>
      <c r="AR10" s="24">
        <v>-60618870480.958801</v>
      </c>
      <c r="AS10" s="24">
        <v>-19230789981.350899</v>
      </c>
      <c r="AT10" s="24">
        <v>35609482481.168999</v>
      </c>
      <c r="AU10" s="24">
        <v>22428588179.077099</v>
      </c>
      <c r="AV10" s="24">
        <v>-215291612737.58499</v>
      </c>
      <c r="AW10" s="24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8">
        <v>-1714537854.9198899</v>
      </c>
      <c r="AC11" s="24">
        <v>60529918995.147797</v>
      </c>
      <c r="AD11" s="24">
        <v>22428588179.077099</v>
      </c>
      <c r="AL11" s="24">
        <v>196774657010.78601</v>
      </c>
      <c r="AM11" s="24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8">
        <v>-2314920943.3025799</v>
      </c>
      <c r="AC12" s="24">
        <v>89805058431.674896</v>
      </c>
      <c r="AD12" s="24">
        <v>-215291612737.58499</v>
      </c>
      <c r="AL12" s="24">
        <v>253350700964.82501</v>
      </c>
      <c r="AM12" s="24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8">
        <v>-1216764111.40026</v>
      </c>
      <c r="AC13" s="24">
        <v>67071495031.356796</v>
      </c>
      <c r="AD13" s="24">
        <v>-44626567876.180496</v>
      </c>
      <c r="AL13" s="24">
        <v>179790818739.19299</v>
      </c>
      <c r="AM13" s="24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6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7"/>
      <c r="AC16" s="24"/>
      <c r="AD16" s="95">
        <f>AD13/1000000*AE16</f>
        <v>-30346.066155802739</v>
      </c>
      <c r="AE16">
        <v>0.68</v>
      </c>
      <c r="AO16" s="23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3">
        <v>2021</v>
      </c>
      <c r="AO17" s="24">
        <v>-40349990002.638199</v>
      </c>
      <c r="AP17" s="24">
        <v>978949113.63696301</v>
      </c>
      <c r="AQ17" s="24">
        <v>9566981856.6299992</v>
      </c>
      <c r="AR17" s="24">
        <v>54866847627.849503</v>
      </c>
      <c r="AS17" s="24">
        <v>138642130944.80399</v>
      </c>
      <c r="AT17" s="24">
        <v>120408012952.85001</v>
      </c>
      <c r="AU17" s="24">
        <v>196774657010.78601</v>
      </c>
      <c r="AV17" s="24">
        <v>253350700964.82501</v>
      </c>
      <c r="AW17" s="24">
        <v>179790818739.19299</v>
      </c>
      <c r="AX17" s="24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3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3" t="s">
        <v>29</v>
      </c>
      <c r="AO19" s="24">
        <v>-11105864290.9863</v>
      </c>
      <c r="AP19" s="24">
        <v>10957096375.778</v>
      </c>
      <c r="AQ19" s="24">
        <v>-26188558142.2048</v>
      </c>
      <c r="AR19" s="24">
        <v>11840631690.743</v>
      </c>
      <c r="AS19" s="24">
        <v>11323516418.1084</v>
      </c>
      <c r="AT19" s="24">
        <v>-9684894919.7530899</v>
      </c>
      <c r="AU19" s="24">
        <v>25003975891.869999</v>
      </c>
      <c r="AV19" s="24">
        <v>19885766138.678902</v>
      </c>
      <c r="AW19" s="24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3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3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3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3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3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3" t="s">
        <v>26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3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3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S28"/>
  <sheetViews>
    <sheetView workbookViewId="0">
      <selection activeCell="Q13" sqref="Q13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9" ht="12.75" customHeight="1" x14ac:dyDescent="0.2">
      <c r="A1" s="23" t="s">
        <v>69</v>
      </c>
      <c r="B1" s="38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9" ht="12.75" customHeight="1" x14ac:dyDescent="0.2">
      <c r="B2" s="38" t="s">
        <v>1</v>
      </c>
      <c r="C2" s="39"/>
      <c r="D2" s="39"/>
      <c r="E2" s="38" t="s">
        <v>2</v>
      </c>
      <c r="F2" s="39"/>
      <c r="G2" s="40"/>
      <c r="H2" s="38" t="s">
        <v>3</v>
      </c>
      <c r="I2" s="39"/>
      <c r="J2" s="40"/>
      <c r="K2" s="38" t="s">
        <v>4</v>
      </c>
      <c r="L2" s="39"/>
      <c r="M2" s="40"/>
      <c r="N2" s="41" t="s">
        <v>5</v>
      </c>
      <c r="S2" s="23" t="s">
        <v>63</v>
      </c>
    </row>
    <row r="3" spans="1:19" ht="12.75" customHeight="1" x14ac:dyDescent="0.15">
      <c r="B3" s="1" t="s">
        <v>6</v>
      </c>
      <c r="C3" s="2" t="s">
        <v>7</v>
      </c>
      <c r="D3" s="16" t="s">
        <v>8</v>
      </c>
      <c r="E3" s="1" t="s">
        <v>6</v>
      </c>
      <c r="F3" s="2" t="s">
        <v>7</v>
      </c>
      <c r="G3" s="17" t="s">
        <v>70</v>
      </c>
      <c r="H3" s="1" t="s">
        <v>6</v>
      </c>
      <c r="I3" s="2" t="s">
        <v>7</v>
      </c>
      <c r="J3" s="17" t="s">
        <v>70</v>
      </c>
      <c r="K3" s="1" t="s">
        <v>6</v>
      </c>
      <c r="L3" s="2" t="s">
        <v>7</v>
      </c>
      <c r="M3" s="17" t="s">
        <v>70</v>
      </c>
      <c r="N3" s="43"/>
    </row>
    <row r="4" spans="1:19" x14ac:dyDescent="0.2">
      <c r="A4" s="23" t="s">
        <v>64</v>
      </c>
      <c r="B4" s="3">
        <v>1</v>
      </c>
      <c r="C4" s="3">
        <v>2</v>
      </c>
      <c r="D4" s="18">
        <v>3</v>
      </c>
      <c r="E4" s="3">
        <v>4</v>
      </c>
      <c r="F4" s="3">
        <v>5</v>
      </c>
      <c r="G4" s="19">
        <v>6</v>
      </c>
      <c r="H4" s="3">
        <v>7</v>
      </c>
      <c r="I4" s="3">
        <v>8</v>
      </c>
      <c r="J4" s="19"/>
      <c r="K4" s="3">
        <v>10</v>
      </c>
      <c r="L4" s="3">
        <v>11</v>
      </c>
      <c r="M4" s="19">
        <v>12</v>
      </c>
      <c r="N4" s="18">
        <v>13</v>
      </c>
    </row>
    <row r="5" spans="1:19" x14ac:dyDescent="0.2">
      <c r="A5">
        <v>2000</v>
      </c>
      <c r="B5" s="105" cm="1">
        <f t="array" ref="B5:N5">('Table 1'!W5:AI5/1000000)*'Table 1'!AN26</f>
        <v>562879.60427807819</v>
      </c>
      <c r="C5" s="105">
        <v>498358.88561026088</v>
      </c>
      <c r="D5" s="105">
        <v>64520.718667817353</v>
      </c>
      <c r="E5" s="105">
        <v>88416.223975455447</v>
      </c>
      <c r="F5" s="105">
        <v>148740.39734242827</v>
      </c>
      <c r="G5" s="105">
        <v>-60324.173366972813</v>
      </c>
      <c r="H5" s="105">
        <v>121295.65217391304</v>
      </c>
      <c r="I5" s="105">
        <v>132176.05881878911</v>
      </c>
      <c r="J5" s="105">
        <v>-10879.511615024565</v>
      </c>
      <c r="K5" s="105">
        <v>31548.457153457606</v>
      </c>
      <c r="L5" s="105">
        <v>61716.573570830755</v>
      </c>
      <c r="M5" s="105">
        <v>-30168.116417373149</v>
      </c>
      <c r="N5" s="106">
        <v>-36852.137226402177</v>
      </c>
    </row>
    <row r="6" spans="1:19" x14ac:dyDescent="0.2">
      <c r="A6">
        <v>2001</v>
      </c>
      <c r="B6" s="107" cm="1">
        <f t="array" ref="B6:N6">'Table 1'!W6:AI6/1000000*'Table 1'!AN27</f>
        <v>596219.21675474453</v>
      </c>
      <c r="C6" s="107">
        <v>495525.57239672897</v>
      </c>
      <c r="D6" s="107">
        <v>100693.64435801555</v>
      </c>
      <c r="E6" s="107">
        <v>92083.636055633557</v>
      </c>
      <c r="F6" s="107">
        <v>157567.56643824998</v>
      </c>
      <c r="G6" s="107">
        <v>-65483.930382616425</v>
      </c>
      <c r="H6" s="107">
        <v>106625.25264000001</v>
      </c>
      <c r="I6" s="107">
        <v>120667.68738923332</v>
      </c>
      <c r="J6" s="107">
        <v>-14041.439327222999</v>
      </c>
      <c r="K6" s="107">
        <v>40648.452423551891</v>
      </c>
      <c r="L6" s="107">
        <v>69705.075261091566</v>
      </c>
      <c r="M6" s="107">
        <v>-29056.622837539671</v>
      </c>
      <c r="N6" s="108">
        <v>-7888.3178157411667</v>
      </c>
    </row>
    <row r="7" spans="1:19" x14ac:dyDescent="0.2">
      <c r="A7">
        <v>2002</v>
      </c>
      <c r="B7" s="107" cm="1">
        <f t="array" ref="B7:N7">'Table 1'!W7:AI7/1000000*'Table 1'!AN28</f>
        <v>609204.28451123356</v>
      </c>
      <c r="C7" s="107">
        <v>467906.54444305581</v>
      </c>
      <c r="D7" s="107">
        <v>141297.74006817787</v>
      </c>
      <c r="E7" s="107">
        <v>104396.37133134474</v>
      </c>
      <c r="F7" s="107">
        <v>152634.06991084208</v>
      </c>
      <c r="G7" s="107">
        <v>-48237.698579497359</v>
      </c>
      <c r="H7" s="107">
        <v>108137.89473684209</v>
      </c>
      <c r="I7" s="107">
        <v>130372.99674907367</v>
      </c>
      <c r="J7" s="107">
        <v>-22235.032342565893</v>
      </c>
      <c r="K7" s="107">
        <v>41381.760631211262</v>
      </c>
      <c r="L7" s="107">
        <v>70397.588184208304</v>
      </c>
      <c r="M7" s="107">
        <v>-29015.827552997049</v>
      </c>
      <c r="N7" s="108">
        <v>41811.071502838524</v>
      </c>
    </row>
    <row r="8" spans="1:19" x14ac:dyDescent="0.2">
      <c r="A8">
        <v>2003</v>
      </c>
      <c r="B8" s="107" cm="1">
        <f t="array" ref="B8:N8">('Table 1'!W8:AI8/1000000)*'Table 1'!AN29</f>
        <v>620687.70653608406</v>
      </c>
      <c r="C8" s="107">
        <v>490596.74869378406</v>
      </c>
      <c r="D8" s="107">
        <v>130090.95784230006</v>
      </c>
      <c r="E8" s="107">
        <v>106365.86816079999</v>
      </c>
      <c r="F8" s="107">
        <v>152650.76958504075</v>
      </c>
      <c r="G8" s="107">
        <v>-46284.901424240721</v>
      </c>
      <c r="H8" s="107">
        <v>111953.09734513274</v>
      </c>
      <c r="I8" s="107">
        <v>132949.15968703985</v>
      </c>
      <c r="J8" s="107">
        <v>-20996.413888087613</v>
      </c>
      <c r="K8" s="107">
        <v>50161.854109675929</v>
      </c>
      <c r="L8" s="107">
        <v>81128.078191849389</v>
      </c>
      <c r="M8" s="107">
        <v>-30966.224082173452</v>
      </c>
      <c r="N8" s="108">
        <v>31845.420218532036</v>
      </c>
    </row>
    <row r="9" spans="1:19" x14ac:dyDescent="0.2">
      <c r="A9">
        <v>2004</v>
      </c>
      <c r="B9" s="107" cm="1">
        <f t="array" ref="B9:N9">'Table 1'!W9:AI9/1000000*'Table 1'!AN30</f>
        <v>688077.88576449919</v>
      </c>
      <c r="C9" s="107">
        <v>535150.62504960329</v>
      </c>
      <c r="D9" s="107">
        <v>152927.26071489594</v>
      </c>
      <c r="E9" s="107">
        <v>122515.88055965728</v>
      </c>
      <c r="F9" s="107">
        <v>157561.42053271775</v>
      </c>
      <c r="G9" s="107">
        <v>-35045.539973060484</v>
      </c>
      <c r="H9" s="107">
        <v>142795.16129032261</v>
      </c>
      <c r="I9" s="107">
        <v>127828.41231345727</v>
      </c>
      <c r="J9" s="107">
        <v>14965.536200629756</v>
      </c>
      <c r="K9" s="107">
        <v>38897.395327991857</v>
      </c>
      <c r="L9" s="107">
        <v>68918.279354664133</v>
      </c>
      <c r="M9" s="107">
        <v>-30020.884026672262</v>
      </c>
      <c r="N9" s="108">
        <v>102827.35838988952</v>
      </c>
      <c r="Q9" s="74"/>
    </row>
    <row r="10" spans="1:19" x14ac:dyDescent="0.2">
      <c r="A10">
        <v>2005</v>
      </c>
      <c r="B10" s="107" cm="1">
        <f t="array" ref="B10:N10">'Table 1'!W10:AI10/1000000*'Table 1'!AN31</f>
        <v>741561.58650112583</v>
      </c>
      <c r="C10" s="107">
        <v>583948.96001115732</v>
      </c>
      <c r="D10" s="107">
        <v>157612.62648996859</v>
      </c>
      <c r="E10" s="107">
        <v>131196.32860612017</v>
      </c>
      <c r="F10" s="107">
        <v>168834.01864037418</v>
      </c>
      <c r="G10" s="107">
        <v>-37637.690034254039</v>
      </c>
      <c r="H10" s="107">
        <v>167318.54838709679</v>
      </c>
      <c r="I10" s="107">
        <v>148277.3231795879</v>
      </c>
      <c r="J10" s="107">
        <v>19041.451870375808</v>
      </c>
      <c r="K10" s="107">
        <v>42551.47995851202</v>
      </c>
      <c r="L10" s="107">
        <v>74239.488277423967</v>
      </c>
      <c r="M10" s="107">
        <v>-31688.008318911936</v>
      </c>
      <c r="N10" s="108">
        <v>107328.42188298953</v>
      </c>
      <c r="Q10" s="74"/>
    </row>
    <row r="11" spans="1:19" x14ac:dyDescent="0.2">
      <c r="A11">
        <v>2006</v>
      </c>
      <c r="B11" s="107" cm="1">
        <f t="array" ref="B11:N11">('Table 1'!W11:AI11/1000000)*'Table 1'!AN32</f>
        <v>839465.21146186499</v>
      </c>
      <c r="C11" s="107">
        <v>678862.99410938332</v>
      </c>
      <c r="D11" s="107">
        <v>160602.2173524817</v>
      </c>
      <c r="E11" s="107">
        <v>146543.60304914758</v>
      </c>
      <c r="F11" s="107">
        <v>178189.4566339984</v>
      </c>
      <c r="G11" s="107">
        <v>-31645.853584850807</v>
      </c>
      <c r="H11" s="107">
        <v>208164.28571428571</v>
      </c>
      <c r="I11" s="107">
        <v>167592.75008099683</v>
      </c>
      <c r="J11" s="107">
        <v>40572.19255210222</v>
      </c>
      <c r="K11" s="107">
        <v>39496.835681084995</v>
      </c>
      <c r="L11" s="107">
        <v>71337.792975503093</v>
      </c>
      <c r="M11" s="107">
        <v>-31840.957294418091</v>
      </c>
      <c r="N11" s="108">
        <v>137687.68033125796</v>
      </c>
    </row>
    <row r="12" spans="1:19" x14ac:dyDescent="0.2">
      <c r="A12">
        <v>2007</v>
      </c>
      <c r="B12" s="107" cm="1">
        <f t="array" ref="B12:N12">'Table 1'!W12:AI12/1000000*'Table 1'!AN33</f>
        <v>927517.85529065691</v>
      </c>
      <c r="C12" s="107">
        <v>725725.81255943212</v>
      </c>
      <c r="D12" s="107">
        <v>201792.04273122476</v>
      </c>
      <c r="E12" s="107">
        <v>156525.75939063574</v>
      </c>
      <c r="F12" s="107">
        <v>188878.13325553358</v>
      </c>
      <c r="G12" s="107">
        <v>-32352.373864897814</v>
      </c>
      <c r="H12" s="107">
        <v>245274.45255474452</v>
      </c>
      <c r="I12" s="107">
        <v>209216.21950501972</v>
      </c>
      <c r="J12" s="107">
        <v>36059.408286664235</v>
      </c>
      <c r="K12" s="107">
        <v>42243.10382139562</v>
      </c>
      <c r="L12" s="107">
        <v>75640.004145165774</v>
      </c>
      <c r="M12" s="107">
        <v>-33396.900323770147</v>
      </c>
      <c r="N12" s="108">
        <v>172100.14382832189</v>
      </c>
    </row>
    <row r="13" spans="1:19" x14ac:dyDescent="0.2">
      <c r="A13">
        <v>2008</v>
      </c>
      <c r="B13" s="107" cm="1">
        <f t="array" ref="B13:N13">'Table 1'!W13:AI13/1000000*'Table 1'!AN34</f>
        <v>951368.9222440545</v>
      </c>
      <c r="C13" s="107">
        <v>765439.52958971425</v>
      </c>
      <c r="D13" s="107">
        <v>185929.39265434022</v>
      </c>
      <c r="E13" s="107">
        <v>166218.85843686463</v>
      </c>
      <c r="F13" s="107">
        <v>196022.38486613132</v>
      </c>
      <c r="G13" s="107">
        <v>-29803.526429266669</v>
      </c>
      <c r="H13" s="107">
        <v>197542.85714285713</v>
      </c>
      <c r="I13" s="107">
        <v>174959.27469241974</v>
      </c>
      <c r="J13" s="107">
        <v>22582.679925935099</v>
      </c>
      <c r="K13" s="107">
        <v>45108.280516301427</v>
      </c>
      <c r="L13" s="107">
        <v>78749.629546019321</v>
      </c>
      <c r="M13" s="107">
        <v>-33641.349029717887</v>
      </c>
      <c r="N13" s="108">
        <v>145068.0497350959</v>
      </c>
    </row>
    <row r="14" spans="1:19" x14ac:dyDescent="0.2">
      <c r="A14">
        <v>2009</v>
      </c>
      <c r="B14" s="109">
        <v>769982</v>
      </c>
      <c r="C14" s="109">
        <v>629356</v>
      </c>
      <c r="D14" s="109">
        <v>140626</v>
      </c>
      <c r="E14" s="109">
        <v>162329</v>
      </c>
      <c r="F14" s="109">
        <v>179971</v>
      </c>
      <c r="G14" s="109">
        <v>-17642</v>
      </c>
      <c r="H14" s="109">
        <v>183515</v>
      </c>
      <c r="I14" s="109">
        <v>128991</v>
      </c>
      <c r="J14" s="109">
        <v>54524</v>
      </c>
      <c r="K14" s="109">
        <v>41478</v>
      </c>
      <c r="L14" s="109">
        <v>76242</v>
      </c>
      <c r="M14" s="109">
        <v>34764</v>
      </c>
      <c r="N14" s="110">
        <v>142744</v>
      </c>
    </row>
    <row r="15" spans="1:19" x14ac:dyDescent="0.2">
      <c r="A15">
        <v>2010</v>
      </c>
      <c r="B15" s="109">
        <v>915035</v>
      </c>
      <c r="C15" s="109">
        <v>754206</v>
      </c>
      <c r="D15" s="111">
        <v>160829</v>
      </c>
      <c r="E15" s="109">
        <v>174306</v>
      </c>
      <c r="F15" s="109">
        <v>199560</v>
      </c>
      <c r="G15" s="112">
        <v>-25255</v>
      </c>
      <c r="H15" s="109">
        <v>200815</v>
      </c>
      <c r="I15" s="109">
        <v>149508</v>
      </c>
      <c r="J15" s="112">
        <v>51306</v>
      </c>
      <c r="K15" s="109">
        <v>42627</v>
      </c>
      <c r="L15" s="109">
        <v>82209</v>
      </c>
      <c r="M15" s="112">
        <v>39582</v>
      </c>
      <c r="N15" s="110">
        <v>147298</v>
      </c>
    </row>
    <row r="16" spans="1:19" x14ac:dyDescent="0.2">
      <c r="A16">
        <v>2011</v>
      </c>
      <c r="B16" s="109">
        <v>1027494</v>
      </c>
      <c r="C16" s="109">
        <v>864524</v>
      </c>
      <c r="D16" s="111">
        <v>162970</v>
      </c>
      <c r="E16" s="109">
        <v>183949</v>
      </c>
      <c r="F16" s="109">
        <v>213879</v>
      </c>
      <c r="G16" s="112">
        <v>-29930</v>
      </c>
      <c r="H16" s="109">
        <v>220396</v>
      </c>
      <c r="I16" s="109">
        <v>151309</v>
      </c>
      <c r="J16" s="112">
        <v>69087</v>
      </c>
      <c r="K16" s="109">
        <v>51001</v>
      </c>
      <c r="L16" s="109">
        <v>85788</v>
      </c>
      <c r="M16" s="112">
        <v>34787</v>
      </c>
      <c r="N16" s="110">
        <v>167340</v>
      </c>
    </row>
    <row r="17" spans="1:16" x14ac:dyDescent="0.2">
      <c r="A17">
        <v>2012</v>
      </c>
      <c r="B17" s="109">
        <v>1069020</v>
      </c>
      <c r="C17" s="109">
        <v>869489</v>
      </c>
      <c r="D17" s="111">
        <v>199531</v>
      </c>
      <c r="E17" s="109">
        <v>199251</v>
      </c>
      <c r="F17" s="109">
        <v>230025</v>
      </c>
      <c r="G17" s="112">
        <v>-30774</v>
      </c>
      <c r="H17" s="109">
        <v>204835</v>
      </c>
      <c r="I17" s="109">
        <v>139177</v>
      </c>
      <c r="J17" s="112">
        <v>65658</v>
      </c>
      <c r="K17" s="109">
        <v>52938</v>
      </c>
      <c r="L17" s="109">
        <v>91641</v>
      </c>
      <c r="M17" s="112">
        <v>38703</v>
      </c>
      <c r="N17" s="110">
        <v>195712</v>
      </c>
    </row>
    <row r="18" spans="1:16" x14ac:dyDescent="0.2">
      <c r="A18">
        <v>2013</v>
      </c>
      <c r="B18" s="109">
        <v>1071458</v>
      </c>
      <c r="C18" s="109">
        <v>867656</v>
      </c>
      <c r="D18" s="111">
        <v>203802</v>
      </c>
      <c r="E18" s="109">
        <v>208257</v>
      </c>
      <c r="F18" s="109">
        <v>247578</v>
      </c>
      <c r="G18" s="112">
        <v>-39321</v>
      </c>
      <c r="H18" s="109">
        <v>192273</v>
      </c>
      <c r="I18" s="109">
        <v>128988</v>
      </c>
      <c r="J18" s="112">
        <v>63284</v>
      </c>
      <c r="K18" s="109">
        <v>60321</v>
      </c>
      <c r="L18" s="109">
        <v>103734</v>
      </c>
      <c r="M18" s="112">
        <v>43413</v>
      </c>
      <c r="N18" s="110">
        <v>184352</v>
      </c>
    </row>
    <row r="19" spans="1:16" x14ac:dyDescent="0.2">
      <c r="A19">
        <v>2014</v>
      </c>
      <c r="B19" s="109">
        <v>1106923</v>
      </c>
      <c r="C19" s="109">
        <v>887294</v>
      </c>
      <c r="D19" s="111">
        <v>219629</v>
      </c>
      <c r="E19" s="109">
        <v>228840</v>
      </c>
      <c r="F19" s="109">
        <v>254143</v>
      </c>
      <c r="G19" s="112">
        <v>-25303</v>
      </c>
      <c r="H19" s="109">
        <v>191498</v>
      </c>
      <c r="I19" s="109">
        <v>132852</v>
      </c>
      <c r="J19" s="112">
        <v>58646</v>
      </c>
      <c r="K19" s="109">
        <v>62475</v>
      </c>
      <c r="L19" s="109">
        <v>103970</v>
      </c>
      <c r="M19" s="112">
        <v>41495</v>
      </c>
      <c r="N19" s="110">
        <v>211477</v>
      </c>
      <c r="P19" s="74"/>
    </row>
    <row r="20" spans="1:16" x14ac:dyDescent="0.2">
      <c r="A20">
        <v>2015</v>
      </c>
      <c r="B20" s="109">
        <v>1166594</v>
      </c>
      <c r="C20" s="109">
        <v>918200</v>
      </c>
      <c r="D20" s="111">
        <v>248394</v>
      </c>
      <c r="E20" s="109">
        <v>253318</v>
      </c>
      <c r="F20" s="109">
        <v>271834</v>
      </c>
      <c r="G20" s="112">
        <v>-18516</v>
      </c>
      <c r="H20" s="109">
        <v>202782</v>
      </c>
      <c r="I20" s="109">
        <v>133458</v>
      </c>
      <c r="J20" s="112">
        <v>69324</v>
      </c>
      <c r="K20" s="109">
        <v>71769</v>
      </c>
      <c r="L20" s="109">
        <v>111189</v>
      </c>
      <c r="M20" s="112">
        <v>39420</v>
      </c>
      <c r="N20" s="110">
        <v>259781</v>
      </c>
      <c r="P20" s="97"/>
    </row>
    <row r="21" spans="1:16" x14ac:dyDescent="0.2">
      <c r="A21">
        <v>2016</v>
      </c>
      <c r="B21" s="109">
        <v>1179166</v>
      </c>
      <c r="C21" s="109">
        <v>926757</v>
      </c>
      <c r="D21" s="111">
        <v>252409</v>
      </c>
      <c r="E21" s="109">
        <v>265105</v>
      </c>
      <c r="F21" s="109">
        <v>286092</v>
      </c>
      <c r="G21" s="112">
        <v>-20987</v>
      </c>
      <c r="H21" s="109">
        <v>213177</v>
      </c>
      <c r="I21" s="109">
        <v>135919</v>
      </c>
      <c r="J21" s="112">
        <v>77258</v>
      </c>
      <c r="K21" s="109">
        <v>65415</v>
      </c>
      <c r="L21" s="109">
        <v>103894</v>
      </c>
      <c r="M21" s="112">
        <v>38480</v>
      </c>
      <c r="N21" s="110">
        <v>270200</v>
      </c>
    </row>
    <row r="22" spans="1:16" x14ac:dyDescent="0.2">
      <c r="A22">
        <v>2017</v>
      </c>
      <c r="B22" s="109">
        <v>1256858</v>
      </c>
      <c r="C22" s="109">
        <v>1001782</v>
      </c>
      <c r="D22" s="111">
        <v>255077</v>
      </c>
      <c r="E22" s="109">
        <v>284032</v>
      </c>
      <c r="F22" s="109">
        <v>308026</v>
      </c>
      <c r="G22" s="112">
        <v>-23994</v>
      </c>
      <c r="H22" s="109">
        <v>209623</v>
      </c>
      <c r="I22" s="109">
        <v>132577</v>
      </c>
      <c r="J22" s="112">
        <v>77046</v>
      </c>
      <c r="K22" s="109">
        <v>66827</v>
      </c>
      <c r="L22" s="109">
        <v>118992</v>
      </c>
      <c r="M22" s="112">
        <v>52165</v>
      </c>
      <c r="N22" s="110">
        <v>255964</v>
      </c>
    </row>
    <row r="23" spans="1:16" x14ac:dyDescent="0.2">
      <c r="A23">
        <v>2018</v>
      </c>
      <c r="B23" s="109">
        <v>1290468</v>
      </c>
      <c r="C23" s="109">
        <v>1068485</v>
      </c>
      <c r="D23" s="111">
        <v>221983</v>
      </c>
      <c r="E23" s="109">
        <v>302691</v>
      </c>
      <c r="F23" s="109">
        <v>318497</v>
      </c>
      <c r="G23" s="112">
        <v>-15806</v>
      </c>
      <c r="H23" s="109">
        <v>241703</v>
      </c>
      <c r="I23" s="109">
        <v>129314</v>
      </c>
      <c r="J23" s="111">
        <v>112389</v>
      </c>
      <c r="K23" s="109">
        <v>69522</v>
      </c>
      <c r="L23" s="109">
        <v>120479</v>
      </c>
      <c r="M23" s="112">
        <v>50958</v>
      </c>
      <c r="N23" s="110">
        <v>267609</v>
      </c>
    </row>
    <row r="24" spans="1:16" x14ac:dyDescent="0.2">
      <c r="A24">
        <v>2019</v>
      </c>
      <c r="B24" s="109">
        <v>1309678</v>
      </c>
      <c r="C24" s="109">
        <v>1090130</v>
      </c>
      <c r="D24" s="111">
        <v>219548</v>
      </c>
      <c r="E24" s="109">
        <v>327594</v>
      </c>
      <c r="F24" s="109">
        <v>341148</v>
      </c>
      <c r="G24" s="112">
        <v>-13553</v>
      </c>
      <c r="H24" s="109">
        <v>251148</v>
      </c>
      <c r="I24" s="109">
        <v>122547</v>
      </c>
      <c r="J24" s="111">
        <v>128602</v>
      </c>
      <c r="K24" s="109">
        <v>80366</v>
      </c>
      <c r="L24" s="109">
        <v>131112</v>
      </c>
      <c r="M24" s="112">
        <v>50747</v>
      </c>
      <c r="N24" s="110">
        <v>283849</v>
      </c>
    </row>
    <row r="25" spans="1:16" x14ac:dyDescent="0.2">
      <c r="A25">
        <v>2020</v>
      </c>
      <c r="B25" s="109">
        <v>1188235</v>
      </c>
      <c r="C25" s="109">
        <v>1005510</v>
      </c>
      <c r="D25" s="111">
        <v>182725</v>
      </c>
      <c r="E25" s="109">
        <v>292007</v>
      </c>
      <c r="F25" s="109">
        <v>285373</v>
      </c>
      <c r="G25" s="112">
        <v>6634</v>
      </c>
      <c r="H25" s="109">
        <v>188409</v>
      </c>
      <c r="I25" s="109">
        <v>102372</v>
      </c>
      <c r="J25" s="112">
        <v>86037</v>
      </c>
      <c r="K25" s="109">
        <v>84416</v>
      </c>
      <c r="L25" s="109">
        <v>137304</v>
      </c>
      <c r="M25" s="112">
        <v>52889</v>
      </c>
      <c r="N25" s="110">
        <v>222507</v>
      </c>
    </row>
    <row r="26" spans="1:16" x14ac:dyDescent="0.2">
      <c r="A26">
        <v>2021</v>
      </c>
      <c r="B26" s="109">
        <v>1375112</v>
      </c>
      <c r="C26" s="109">
        <v>1178621</v>
      </c>
      <c r="D26" s="111">
        <v>196491</v>
      </c>
      <c r="E26" s="109">
        <v>345547</v>
      </c>
      <c r="F26" s="109">
        <v>343932</v>
      </c>
      <c r="G26" s="112">
        <v>1615</v>
      </c>
      <c r="H26" s="109">
        <v>240492</v>
      </c>
      <c r="I26" s="109">
        <v>117311</v>
      </c>
      <c r="J26" s="111">
        <v>123181</v>
      </c>
      <c r="K26" s="109">
        <v>100009</v>
      </c>
      <c r="L26" s="109">
        <v>157841</v>
      </c>
      <c r="M26" s="112">
        <v>57832</v>
      </c>
      <c r="N26" s="110">
        <v>263454</v>
      </c>
    </row>
    <row r="27" spans="1:16" x14ac:dyDescent="0.2">
      <c r="A27">
        <v>2022</v>
      </c>
      <c r="B27" s="109">
        <v>1579998</v>
      </c>
      <c r="C27" s="109">
        <v>1454082</v>
      </c>
      <c r="D27" s="111">
        <v>125916</v>
      </c>
      <c r="E27" s="109">
        <v>409171</v>
      </c>
      <c r="F27" s="109">
        <v>446460</v>
      </c>
      <c r="G27" s="112">
        <v>-37289</v>
      </c>
      <c r="H27" s="109">
        <v>313856</v>
      </c>
      <c r="I27" s="109">
        <v>171762</v>
      </c>
      <c r="J27" s="111">
        <v>142094</v>
      </c>
      <c r="K27" s="109">
        <v>102436</v>
      </c>
      <c r="L27" s="109">
        <v>168526</v>
      </c>
      <c r="M27" s="112">
        <v>66091</v>
      </c>
      <c r="N27" s="110">
        <v>164630</v>
      </c>
    </row>
    <row r="28" spans="1:16" x14ac:dyDescent="0.2">
      <c r="A28" s="96">
        <v>2023</v>
      </c>
      <c r="B28" s="113">
        <v>1539230</v>
      </c>
      <c r="C28" s="113">
        <v>1312409</v>
      </c>
      <c r="D28" s="114">
        <v>226821</v>
      </c>
      <c r="E28" s="113">
        <v>406931</v>
      </c>
      <c r="F28" s="113">
        <v>469925</v>
      </c>
      <c r="G28" s="115">
        <v>-62994</v>
      </c>
      <c r="H28" s="113">
        <v>399945</v>
      </c>
      <c r="I28" s="113">
        <v>256044</v>
      </c>
      <c r="J28" s="114">
        <v>143901</v>
      </c>
      <c r="K28" s="113">
        <v>108997</v>
      </c>
      <c r="L28" s="113">
        <v>173614</v>
      </c>
      <c r="M28" s="115">
        <v>64616</v>
      </c>
      <c r="N28" s="116">
        <v>243112</v>
      </c>
    </row>
  </sheetData>
  <mergeCells count="6">
    <mergeCell ref="N2:N3"/>
    <mergeCell ref="B1:N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M28"/>
  <sheetViews>
    <sheetView topLeftCell="A3" zoomScale="115" zoomScaleNormal="115" workbookViewId="0">
      <selection activeCell="N9" sqref="N9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3" ht="12.75" customHeight="1" x14ac:dyDescent="0.2">
      <c r="A1" s="23" t="s">
        <v>69</v>
      </c>
      <c r="B1" s="98" t="s">
        <v>38</v>
      </c>
      <c r="C1" s="39" t="s">
        <v>72</v>
      </c>
      <c r="D1" s="39"/>
      <c r="E1" s="39"/>
      <c r="F1" s="39"/>
      <c r="G1" s="39"/>
      <c r="H1" s="39"/>
      <c r="I1" s="39"/>
      <c r="J1" s="39"/>
      <c r="K1" s="39"/>
      <c r="L1" s="40"/>
      <c r="M1" s="89" t="s">
        <v>83</v>
      </c>
    </row>
    <row r="2" spans="1:13" x14ac:dyDescent="0.2">
      <c r="B2" s="99"/>
      <c r="C2" s="87" t="s">
        <v>73</v>
      </c>
      <c r="D2" s="42" t="s">
        <v>60</v>
      </c>
      <c r="E2" s="90" t="s">
        <v>74</v>
      </c>
      <c r="F2" s="39" t="s">
        <v>75</v>
      </c>
      <c r="G2" s="39"/>
      <c r="H2" s="39"/>
      <c r="I2" s="39"/>
      <c r="J2" s="40"/>
      <c r="K2" s="66" t="s">
        <v>81</v>
      </c>
      <c r="L2" s="42" t="s">
        <v>82</v>
      </c>
      <c r="M2" s="91"/>
    </row>
    <row r="3" spans="1:13" ht="17.25" customHeight="1" x14ac:dyDescent="0.15">
      <c r="B3" s="100"/>
      <c r="C3" s="88"/>
      <c r="D3" s="44"/>
      <c r="E3" s="92"/>
      <c r="F3" s="17" t="s">
        <v>76</v>
      </c>
      <c r="G3" s="93" t="s">
        <v>77</v>
      </c>
      <c r="H3" s="93" t="s">
        <v>78</v>
      </c>
      <c r="I3" s="22" t="s">
        <v>79</v>
      </c>
      <c r="J3" s="17" t="s">
        <v>80</v>
      </c>
      <c r="K3" s="68"/>
      <c r="L3" s="44"/>
      <c r="M3" s="94"/>
    </row>
    <row r="4" spans="1:13" x14ac:dyDescent="0.2">
      <c r="A4" s="23" t="s">
        <v>64</v>
      </c>
      <c r="B4" s="101">
        <v>14</v>
      </c>
      <c r="C4" s="19">
        <v>15</v>
      </c>
      <c r="D4" s="19">
        <v>16</v>
      </c>
      <c r="E4" s="19">
        <v>17</v>
      </c>
      <c r="F4" s="19">
        <v>18</v>
      </c>
      <c r="G4" s="19">
        <v>19</v>
      </c>
      <c r="H4" s="19">
        <v>20</v>
      </c>
      <c r="I4" s="19">
        <v>21</v>
      </c>
      <c r="J4" s="19">
        <v>22</v>
      </c>
      <c r="K4" s="19">
        <v>23</v>
      </c>
      <c r="L4" s="19">
        <v>24</v>
      </c>
      <c r="M4" s="19">
        <v>25</v>
      </c>
    </row>
    <row r="5" spans="1:13" x14ac:dyDescent="0.2">
      <c r="A5">
        <v>2000</v>
      </c>
      <c r="B5" s="117" cm="1">
        <f t="array" ref="B5:M5">'Table 2'!AB5:AM5/1000000*'Table 1'!AN26</f>
        <v>5065.0440615632378</v>
      </c>
      <c r="C5" s="117">
        <v>-162864.5410581663</v>
      </c>
      <c r="D5" s="117">
        <v>164092.57697152716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8">
        <v>-43858.684785476304</v>
      </c>
      <c r="M5" s="119">
        <v>-12071.59162063728</v>
      </c>
    </row>
    <row r="6" spans="1:13" x14ac:dyDescent="0.2">
      <c r="A6">
        <v>2001</v>
      </c>
      <c r="B6" s="120" cm="1">
        <f t="array" ref="B6:M6">'Table 2'!AB6:AM6/1000000*'Table 1'!AN27</f>
        <v>-3200.4970867869561</v>
      </c>
      <c r="C6" s="120">
        <v>14771.594202920778</v>
      </c>
      <c r="D6" s="120">
        <v>-29636.016659355777</v>
      </c>
      <c r="E6" s="120">
        <v>0</v>
      </c>
      <c r="F6" s="120">
        <v>0</v>
      </c>
      <c r="G6" s="120">
        <v>0</v>
      </c>
      <c r="H6" s="120">
        <v>0</v>
      </c>
      <c r="I6" s="120">
        <v>0</v>
      </c>
      <c r="J6" s="120">
        <v>0</v>
      </c>
      <c r="K6" s="120">
        <v>0</v>
      </c>
      <c r="L6" s="121">
        <v>1087.7212373744035</v>
      </c>
      <c r="M6" s="102">
        <v>12174.551528642221</v>
      </c>
    </row>
    <row r="7" spans="1:13" x14ac:dyDescent="0.2">
      <c r="A7">
        <v>2002</v>
      </c>
      <c r="B7" s="120" cm="1">
        <f t="array" ref="B7:M7">'Table 2'!AB7:AM7/1000000*'Table 1'!AN28</f>
        <v>-4173.6609777492522</v>
      </c>
      <c r="C7" s="120">
        <v>-35860.417885788731</v>
      </c>
      <c r="D7" s="120">
        <v>-66869.435331512213</v>
      </c>
      <c r="E7" s="120">
        <v>0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1">
        <v>10070.507217505263</v>
      </c>
      <c r="M7" s="102">
        <v>-27566.903307583998</v>
      </c>
    </row>
    <row r="8" spans="1:13" x14ac:dyDescent="0.2">
      <c r="A8">
        <v>2003</v>
      </c>
      <c r="B8" s="120" cm="1">
        <f t="array" ref="B8:M8">'Table 2'!AB8:AM8/1000000*'Table 1'!AN29</f>
        <v>6230.9337985775228</v>
      </c>
      <c r="C8" s="120">
        <v>-23097.943617019646</v>
      </c>
      <c r="D8" s="120">
        <v>-53645.018124742302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1">
        <v>48554.732414026112</v>
      </c>
      <c r="M8" s="102">
        <v>10478.435124551328</v>
      </c>
    </row>
    <row r="9" spans="1:13" x14ac:dyDescent="0.2">
      <c r="A9">
        <v>2004</v>
      </c>
      <c r="B9" s="120" cm="1">
        <f t="array" ref="B9:M9">'Table 2'!AB9:AM9/1000000*'Table 1'!AN30</f>
        <v>-150.14593527440564</v>
      </c>
      <c r="C9" s="120">
        <v>23772.659493029278</v>
      </c>
      <c r="D9" s="120">
        <v>-15508.70159786363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>
        <v>0</v>
      </c>
      <c r="K9" s="120">
        <v>0</v>
      </c>
      <c r="L9" s="121">
        <v>111808.17011677743</v>
      </c>
      <c r="M9" s="102">
        <v>9131.8680791196784</v>
      </c>
    </row>
    <row r="10" spans="1:13" x14ac:dyDescent="0.2">
      <c r="A10">
        <v>2005</v>
      </c>
      <c r="B10" s="120" cm="1">
        <f t="array" ref="B10:M10">'Table 2'!AB10:AM10/1000000*'Table 1'!AN31</f>
        <v>-2413.7290044590732</v>
      </c>
      <c r="C10" s="120">
        <v>23458.836213208226</v>
      </c>
      <c r="D10" s="120">
        <v>28717.324581587902</v>
      </c>
      <c r="E10" s="120">
        <v>0</v>
      </c>
      <c r="F10" s="120">
        <v>0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1">
        <v>97103.236252298404</v>
      </c>
      <c r="M10" s="102">
        <v>-7810.3991288331372</v>
      </c>
    </row>
    <row r="11" spans="1:13" x14ac:dyDescent="0.2">
      <c r="A11">
        <v>2006</v>
      </c>
      <c r="B11" s="120" cm="1">
        <f t="array" ref="B11:M11">'Table 2'!AB11:AM11/1000000*'Table 1'!AN32</f>
        <v>-1360.7443293014999</v>
      </c>
      <c r="C11" s="120">
        <v>48039.618250117295</v>
      </c>
      <c r="D11" s="120">
        <v>17800.466808791345</v>
      </c>
      <c r="E11" s="120">
        <v>0</v>
      </c>
      <c r="F11" s="120">
        <v>0</v>
      </c>
      <c r="G11" s="120">
        <v>0</v>
      </c>
      <c r="H11" s="120">
        <v>0</v>
      </c>
      <c r="I11" s="120">
        <v>0</v>
      </c>
      <c r="J11" s="120">
        <v>0</v>
      </c>
      <c r="K11" s="120">
        <v>0</v>
      </c>
      <c r="L11" s="121">
        <v>156170.36270697301</v>
      </c>
      <c r="M11" s="102">
        <v>19844.425311007933</v>
      </c>
    </row>
    <row r="12" spans="1:13" x14ac:dyDescent="0.2">
      <c r="A12">
        <v>2007</v>
      </c>
      <c r="B12" s="120" cm="1">
        <f t="array" ref="B12:M12">'Table 2'!AB12:AM12/1000000*'Table 1'!AN33</f>
        <v>-1689.7233162792554</v>
      </c>
      <c r="C12" s="120">
        <v>65551.137541368545</v>
      </c>
      <c r="D12" s="120">
        <v>-157147.16258217883</v>
      </c>
      <c r="E12" s="120">
        <v>0</v>
      </c>
      <c r="F12" s="120">
        <v>0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1">
        <v>184927.51895242702</v>
      </c>
      <c r="M12" s="102">
        <v>14515.157765459051</v>
      </c>
    </row>
    <row r="13" spans="1:13" x14ac:dyDescent="0.2">
      <c r="A13">
        <v>2008</v>
      </c>
      <c r="B13" s="120" cm="1">
        <f t="array" ref="B13:M13">'Table 2'!AB13:AM13/1000000*'Table 1'!AN34</f>
        <v>-827.73068802738771</v>
      </c>
      <c r="C13" s="120">
        <v>45626.86736826993</v>
      </c>
      <c r="D13" s="120">
        <v>-30358.209439578568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>
        <v>0</v>
      </c>
      <c r="K13" s="120">
        <v>0</v>
      </c>
      <c r="L13" s="121">
        <v>122306.679414417</v>
      </c>
      <c r="M13" s="102">
        <v>-21932.615807666531</v>
      </c>
    </row>
    <row r="14" spans="1:13" x14ac:dyDescent="0.2">
      <c r="A14">
        <v>2009</v>
      </c>
      <c r="B14" s="122">
        <v>-1858</v>
      </c>
      <c r="C14" s="103">
        <v>32203</v>
      </c>
      <c r="D14" s="103">
        <v>85437</v>
      </c>
      <c r="E14" s="103">
        <v>-6843</v>
      </c>
      <c r="F14" s="103">
        <v>10248</v>
      </c>
      <c r="G14" s="103">
        <v>-62956</v>
      </c>
      <c r="H14" s="104">
        <v>15723</v>
      </c>
      <c r="I14" s="104">
        <v>5285</v>
      </c>
      <c r="J14" s="104">
        <v>52195</v>
      </c>
      <c r="K14" s="104">
        <v>8648</v>
      </c>
      <c r="L14" s="104">
        <v>129693</v>
      </c>
      <c r="M14" s="103">
        <v>-11194</v>
      </c>
    </row>
    <row r="15" spans="1:13" x14ac:dyDescent="0.2">
      <c r="A15">
        <v>2010</v>
      </c>
      <c r="B15" s="122">
        <v>1219</v>
      </c>
      <c r="C15" s="104">
        <v>45158</v>
      </c>
      <c r="D15" s="104">
        <v>112835</v>
      </c>
      <c r="E15" s="104">
        <v>13539</v>
      </c>
      <c r="F15" s="104">
        <v>80388</v>
      </c>
      <c r="G15" s="104">
        <v>-217132</v>
      </c>
      <c r="H15" s="104">
        <v>50241</v>
      </c>
      <c r="I15" s="104">
        <v>-36338</v>
      </c>
      <c r="J15" s="104">
        <v>122841</v>
      </c>
      <c r="K15" s="104">
        <v>1613</v>
      </c>
      <c r="L15" s="104">
        <v>92757</v>
      </c>
      <c r="M15" s="104">
        <v>-55760</v>
      </c>
    </row>
    <row r="16" spans="1:13" x14ac:dyDescent="0.2">
      <c r="A16">
        <v>2011</v>
      </c>
      <c r="B16" s="122">
        <v>419</v>
      </c>
      <c r="C16" s="104">
        <v>7492</v>
      </c>
      <c r="D16" s="104">
        <v>-34315</v>
      </c>
      <c r="E16" s="104">
        <v>28591</v>
      </c>
      <c r="F16" s="104">
        <v>116254</v>
      </c>
      <c r="G16" s="104">
        <v>46433</v>
      </c>
      <c r="H16" s="104">
        <v>-10544</v>
      </c>
      <c r="I16" s="104">
        <v>2442</v>
      </c>
      <c r="J16" s="104">
        <v>77924</v>
      </c>
      <c r="K16" s="104">
        <v>2836</v>
      </c>
      <c r="L16" s="104">
        <v>120857</v>
      </c>
      <c r="M16" s="104">
        <v>-46902</v>
      </c>
    </row>
    <row r="17" spans="1:13" x14ac:dyDescent="0.2">
      <c r="A17">
        <v>2012</v>
      </c>
      <c r="B17" s="122">
        <v>-413</v>
      </c>
      <c r="C17" s="104">
        <v>26449</v>
      </c>
      <c r="D17" s="104">
        <v>51786</v>
      </c>
      <c r="E17" s="104">
        <v>24138</v>
      </c>
      <c r="F17" s="104">
        <v>47748</v>
      </c>
      <c r="G17" s="104">
        <v>-117589</v>
      </c>
      <c r="H17" s="104">
        <v>-16326</v>
      </c>
      <c r="I17" s="104">
        <v>80501</v>
      </c>
      <c r="J17" s="104">
        <v>101161</v>
      </c>
      <c r="K17" s="104">
        <v>1297</v>
      </c>
      <c r="L17" s="104">
        <v>151417</v>
      </c>
      <c r="M17" s="104">
        <v>-43882</v>
      </c>
    </row>
    <row r="18" spans="1:13" x14ac:dyDescent="0.2">
      <c r="A18">
        <v>2013</v>
      </c>
      <c r="B18" s="122">
        <v>-563</v>
      </c>
      <c r="C18" s="104">
        <v>20144</v>
      </c>
      <c r="D18" s="104">
        <v>158100</v>
      </c>
      <c r="E18" s="104">
        <v>23894</v>
      </c>
      <c r="F18" s="104">
        <v>23038</v>
      </c>
      <c r="G18" s="104">
        <v>101589</v>
      </c>
      <c r="H18" s="104">
        <v>34051</v>
      </c>
      <c r="I18" s="104">
        <v>10022</v>
      </c>
      <c r="J18" s="104">
        <v>-122624</v>
      </c>
      <c r="K18" s="104">
        <v>838</v>
      </c>
      <c r="L18" s="104">
        <v>226014</v>
      </c>
      <c r="M18" s="104">
        <v>42224</v>
      </c>
    </row>
    <row r="19" spans="1:13" x14ac:dyDescent="0.2">
      <c r="A19">
        <v>2014</v>
      </c>
      <c r="B19" s="122">
        <v>3255</v>
      </c>
      <c r="C19" s="104">
        <v>65628</v>
      </c>
      <c r="D19" s="104">
        <v>126365</v>
      </c>
      <c r="E19" s="104">
        <v>38547</v>
      </c>
      <c r="F19" s="104">
        <v>2956</v>
      </c>
      <c r="G19" s="104">
        <v>43725</v>
      </c>
      <c r="H19" s="104">
        <v>-20149</v>
      </c>
      <c r="I19" s="104">
        <v>22987</v>
      </c>
      <c r="J19" s="104">
        <v>-43606</v>
      </c>
      <c r="K19" s="104">
        <v>-2564</v>
      </c>
      <c r="L19" s="104">
        <v>230931</v>
      </c>
      <c r="M19" s="104">
        <v>16200</v>
      </c>
    </row>
    <row r="20" spans="1:13" x14ac:dyDescent="0.2">
      <c r="A20">
        <v>2015</v>
      </c>
      <c r="B20" s="122">
        <v>265</v>
      </c>
      <c r="C20" s="104">
        <v>61685</v>
      </c>
      <c r="D20" s="104">
        <v>192659</v>
      </c>
      <c r="E20" s="104">
        <v>30388</v>
      </c>
      <c r="F20" s="104">
        <v>44787</v>
      </c>
      <c r="G20" s="104">
        <v>-48935</v>
      </c>
      <c r="H20" s="104">
        <v>-34094</v>
      </c>
      <c r="I20" s="104">
        <v>-751</v>
      </c>
      <c r="J20" s="104">
        <v>38994</v>
      </c>
      <c r="K20" s="104">
        <v>-2213</v>
      </c>
      <c r="L20" s="104">
        <v>237733</v>
      </c>
      <c r="M20" s="104">
        <v>-22313</v>
      </c>
    </row>
    <row r="21" spans="1:13" x14ac:dyDescent="0.2">
      <c r="A21">
        <v>2016</v>
      </c>
      <c r="B21" s="122">
        <v>2451</v>
      </c>
      <c r="C21" s="104">
        <v>43462</v>
      </c>
      <c r="D21" s="104">
        <v>196931</v>
      </c>
      <c r="E21" s="104">
        <v>28605</v>
      </c>
      <c r="F21" s="104">
        <v>11777</v>
      </c>
      <c r="G21" s="104">
        <v>-68228</v>
      </c>
      <c r="H21" s="104">
        <v>-7300</v>
      </c>
      <c r="I21" s="104">
        <v>4109</v>
      </c>
      <c r="J21" s="104">
        <v>59642</v>
      </c>
      <c r="K21" s="104">
        <v>1686</v>
      </c>
      <c r="L21" s="104">
        <v>258906</v>
      </c>
      <c r="M21" s="104">
        <v>-13744</v>
      </c>
    </row>
    <row r="22" spans="1:13" x14ac:dyDescent="0.2">
      <c r="A22">
        <v>2017</v>
      </c>
      <c r="B22" s="122">
        <v>-2653</v>
      </c>
      <c r="C22" s="104">
        <v>33362</v>
      </c>
      <c r="D22" s="104">
        <v>195393</v>
      </c>
      <c r="E22" s="104">
        <v>11122</v>
      </c>
      <c r="F22" s="104">
        <v>29699</v>
      </c>
      <c r="G22" s="104">
        <v>-38656</v>
      </c>
      <c r="H22" s="104">
        <v>-15993</v>
      </c>
      <c r="I22" s="104">
        <v>4721</v>
      </c>
      <c r="J22" s="104">
        <v>79626</v>
      </c>
      <c r="K22" s="104">
        <v>-1269</v>
      </c>
      <c r="L22" s="104">
        <v>268306</v>
      </c>
      <c r="M22" s="104">
        <v>14996</v>
      </c>
    </row>
    <row r="23" spans="1:13" x14ac:dyDescent="0.2">
      <c r="A23">
        <v>2018</v>
      </c>
      <c r="B23" s="122">
        <v>914</v>
      </c>
      <c r="C23" s="104">
        <v>21249</v>
      </c>
      <c r="D23" s="104">
        <v>150181</v>
      </c>
      <c r="E23" s="104">
        <v>22668</v>
      </c>
      <c r="F23" s="104">
        <v>48399</v>
      </c>
      <c r="G23" s="104">
        <v>85552</v>
      </c>
      <c r="H23" s="104">
        <v>19852</v>
      </c>
      <c r="I23" s="104">
        <v>-12176</v>
      </c>
      <c r="J23" s="104">
        <v>-44828</v>
      </c>
      <c r="K23" s="104">
        <v>392</v>
      </c>
      <c r="L23" s="104">
        <v>242889</v>
      </c>
      <c r="M23" s="104">
        <v>-25634</v>
      </c>
    </row>
    <row r="24" spans="1:13" x14ac:dyDescent="0.2">
      <c r="A24">
        <v>2019</v>
      </c>
      <c r="B24" s="122">
        <v>-3705</v>
      </c>
      <c r="C24" s="104">
        <v>87894</v>
      </c>
      <c r="D24" s="104">
        <v>74008</v>
      </c>
      <c r="E24" s="104">
        <v>20553</v>
      </c>
      <c r="F24" s="104">
        <v>18401</v>
      </c>
      <c r="G24" s="104">
        <v>19920</v>
      </c>
      <c r="H24" s="104">
        <v>-28796</v>
      </c>
      <c r="I24" s="104">
        <v>-1429</v>
      </c>
      <c r="J24" s="104">
        <v>28706</v>
      </c>
      <c r="K24" s="104">
        <v>-544</v>
      </c>
      <c r="L24" s="104">
        <v>200312</v>
      </c>
      <c r="M24" s="104">
        <v>-79832</v>
      </c>
    </row>
    <row r="25" spans="1:13" x14ac:dyDescent="0.2">
      <c r="A25">
        <v>2020</v>
      </c>
      <c r="B25" s="122">
        <v>-10345</v>
      </c>
      <c r="C25" s="104">
        <v>-27363</v>
      </c>
      <c r="D25" s="104">
        <v>17245</v>
      </c>
      <c r="E25" s="104">
        <v>93177</v>
      </c>
      <c r="F25" s="104">
        <v>85760</v>
      </c>
      <c r="G25" s="104">
        <v>-112738</v>
      </c>
      <c r="H25" s="104">
        <v>56271</v>
      </c>
      <c r="I25" s="104">
        <v>10057</v>
      </c>
      <c r="J25" s="104">
        <v>132170</v>
      </c>
      <c r="K25" s="104">
        <v>-51</v>
      </c>
      <c r="L25" s="104">
        <v>168767</v>
      </c>
      <c r="M25" s="104">
        <v>-43395</v>
      </c>
    </row>
    <row r="26" spans="1:13" x14ac:dyDescent="0.2">
      <c r="A26">
        <v>2021</v>
      </c>
      <c r="B26" s="122">
        <v>-2593</v>
      </c>
      <c r="C26" s="104">
        <v>81494</v>
      </c>
      <c r="D26" s="104">
        <v>197193</v>
      </c>
      <c r="E26" s="104">
        <v>47880</v>
      </c>
      <c r="F26" s="104">
        <v>149480</v>
      </c>
      <c r="G26" s="104">
        <v>-48383</v>
      </c>
      <c r="H26" s="104">
        <v>6085</v>
      </c>
      <c r="I26" s="104">
        <v>-3780</v>
      </c>
      <c r="J26" s="104">
        <v>-103402</v>
      </c>
      <c r="K26" s="104">
        <v>31892</v>
      </c>
      <c r="L26" s="104">
        <v>208978</v>
      </c>
      <c r="M26" s="104">
        <v>-51883</v>
      </c>
    </row>
    <row r="27" spans="1:13" x14ac:dyDescent="0.2">
      <c r="A27">
        <v>2022</v>
      </c>
      <c r="B27" s="122">
        <v>-21644</v>
      </c>
      <c r="C27" s="104">
        <v>112166</v>
      </c>
      <c r="D27" s="104">
        <v>10732</v>
      </c>
      <c r="E27" s="104">
        <v>41519</v>
      </c>
      <c r="F27" s="104">
        <v>29346</v>
      </c>
      <c r="G27" s="104">
        <v>-93531</v>
      </c>
      <c r="H27" s="104">
        <v>37389</v>
      </c>
      <c r="I27" s="104">
        <v>-19396</v>
      </c>
      <c r="J27" s="104">
        <v>104884</v>
      </c>
      <c r="K27" s="104">
        <v>4426</v>
      </c>
      <c r="L27" s="104">
        <v>198190</v>
      </c>
      <c r="M27" s="104">
        <v>55204</v>
      </c>
    </row>
    <row r="28" spans="1:13" x14ac:dyDescent="0.2">
      <c r="A28">
        <v>2023</v>
      </c>
      <c r="B28" s="123">
        <v>-27252</v>
      </c>
      <c r="C28" s="124">
        <v>59704</v>
      </c>
      <c r="D28" s="124">
        <v>1152</v>
      </c>
      <c r="E28" s="124">
        <v>39966</v>
      </c>
      <c r="F28" s="124">
        <v>130880</v>
      </c>
      <c r="G28" s="124">
        <v>97432</v>
      </c>
      <c r="H28" s="124">
        <v>60193</v>
      </c>
      <c r="I28" s="124">
        <v>7346</v>
      </c>
      <c r="J28" s="124">
        <v>-34090</v>
      </c>
      <c r="K28" s="124">
        <v>884</v>
      </c>
      <c r="L28" s="124">
        <v>232587</v>
      </c>
      <c r="M28" s="124">
        <v>16727</v>
      </c>
    </row>
  </sheetData>
  <mergeCells count="9">
    <mergeCell ref="M1:M3"/>
    <mergeCell ref="B1:B3"/>
    <mergeCell ref="C1:L1"/>
    <mergeCell ref="C2:C3"/>
    <mergeCell ref="D2:D3"/>
    <mergeCell ref="E2:E3"/>
    <mergeCell ref="F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1</vt:lpstr>
      <vt:lpstr>Table 2</vt:lpstr>
      <vt:lpstr>Current Account</vt:lpstr>
      <vt:lpstr>Financiel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2024-04-09T11:51:51Z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